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jpeg" ContentType="image/jpeg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5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6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Ex1.xml" ContentType="application/vnd.ms-office.chartex+xml"/>
  <Override PartName="/xl/charts/style18.xml" ContentType="application/vnd.ms-office.chartstyle+xml"/>
  <Override PartName="/xl/charts/colors18.xml" ContentType="application/vnd.ms-office.chartcolorstyle+xml"/>
  <Override PartName="/xl/charts/chartEx2.xml" ContentType="application/vnd.ms-office.chartex+xml"/>
  <Override PartName="/xl/charts/style19.xml" ContentType="application/vnd.ms-office.chartstyle+xml"/>
  <Override PartName="/xl/charts/colors19.xml" ContentType="application/vnd.ms-office.chartcolorstyle+xml"/>
  <Override PartName="/xl/charts/chartEx3.xml" ContentType="application/vnd.ms-office.chartex+xml"/>
  <Override PartName="/xl/charts/style20.xml" ContentType="application/vnd.ms-office.chartstyle+xml"/>
  <Override PartName="/xl/charts/colors20.xml" ContentType="application/vnd.ms-office.chartcolorstyle+xml"/>
  <Override PartName="/xl/charts/chartEx4.xml" ContentType="application/vnd.ms-office.chartex+xml"/>
  <Override PartName="/xl/charts/style21.xml" ContentType="application/vnd.ms-office.chartstyle+xml"/>
  <Override PartName="/xl/charts/colors21.xml" ContentType="application/vnd.ms-office.chartcolorstyle+xml"/>
  <Override PartName="/xl/charts/chart18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19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0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1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2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3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7.xml" ContentType="application/vnd.openxmlformats-officedocument.drawing+xml"/>
  <Override PartName="/xl/tables/table3.xml" ContentType="application/vnd.openxmlformats-officedocument.spreadsheetml.table+xml"/>
  <Override PartName="/xl/charts/chart24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5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26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27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28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29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0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1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pivotTables/pivotTable2.xml" ContentType="application/vnd.openxmlformats-officedocument.spreadsheetml.pivotTable+xml"/>
  <Override PartName="/xl/drawings/drawing8.xml" ContentType="application/vnd.openxmlformats-officedocument.drawing+xml"/>
  <Override PartName="/xl/charts/chart32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9.xml" ContentType="application/vnd.openxmlformats-officedocument.drawing+xml"/>
  <Override PartName="/xl/charts/chart33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drawings/drawing10.xml" ContentType="application/vnd.openxmlformats-officedocument.drawing+xml"/>
  <Override PartName="/xl/charts/chart34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pivotTables/pivotTable3.xml" ContentType="application/vnd.openxmlformats-officedocument.spreadsheetml.pivotTable+xml"/>
  <Override PartName="/xl/drawings/drawing11.xml" ContentType="application/vnd.openxmlformats-officedocument.drawing+xml"/>
  <Override PartName="/xl/charts/chart35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pivotTables/pivotTable4.xml" ContentType="application/vnd.openxmlformats-officedocument.spreadsheetml.pivotTable+xml"/>
  <Override PartName="/xl/drawings/drawing12.xml" ContentType="application/vnd.openxmlformats-officedocument.drawing+xml"/>
  <Override PartName="/xl/charts/chart36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pivotTables/pivotTable5.xml" ContentType="application/vnd.openxmlformats-officedocument.spreadsheetml.pivotTable+xml"/>
  <Override PartName="/xl/drawings/drawing13.xml" ContentType="application/vnd.openxmlformats-officedocument.drawing+xml"/>
  <Override PartName="/xl/charts/chart37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fileSharing readOnlyRecommended="1"/>
  <workbookPr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16EEE1B7-CC1F-4446-BF68-344499B54FB0}" xr6:coauthVersionLast="47" xr6:coauthVersionMax="47" xr10:uidLastSave="{00000000-0000-0000-0000-000000000000}"/>
  <bookViews>
    <workbookView xWindow="-108" yWindow="-108" windowWidth="23256" windowHeight="12456" firstSheet="1" activeTab="1" xr2:uid="{00000000-000D-0000-FFFF-FFFF00000000}"/>
  </bookViews>
  <sheets>
    <sheet name="Absenteeism_data" sheetId="1" r:id="rId1"/>
    <sheet name="Dashboard" sheetId="13" r:id="rId2"/>
    <sheet name="Statistics" sheetId="19" r:id="rId3"/>
    <sheet name="Probabilities" sheetId="20" r:id="rId4"/>
    <sheet name="Rank" sheetId="21" r:id="rId5"/>
    <sheet name="Stats" sheetId="17" r:id="rId6"/>
    <sheet name="Probs" sheetId="18" r:id="rId7"/>
    <sheet name="DATES" sheetId="25" r:id="rId8"/>
    <sheet name="Age v Hours" sheetId="12" r:id="rId9"/>
    <sheet name="ID v Hours" sheetId="3" r:id="rId10"/>
    <sheet name="ID v Count of Days" sheetId="5" r:id="rId11"/>
    <sheet name="ID v Reason" sheetId="16" r:id="rId12"/>
    <sheet name="ID v Dist. v Hrs" sheetId="7" r:id="rId13"/>
    <sheet name="Age v Hrs v Work Load " sheetId="10" r:id="rId14"/>
  </sheets>
  <definedNames>
    <definedName name="_xlchart.v1.0" hidden="1">Stats!$D$2:$D$701</definedName>
    <definedName name="_xlchart.v1.1" hidden="1">Stats!$H$2:$H$701</definedName>
    <definedName name="_xlchart.v1.2" hidden="1">Stats!$C$2:$C$701</definedName>
    <definedName name="_xlchart.v1.3" hidden="1">Stats!$F$2:$F$701</definedName>
    <definedName name="_xlcn.WorksheetConnection_Absenteeism_dataA1L7011" hidden="1">Absenteeism_data!$A$1:$L$701</definedName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Absenteeism_data!$B$2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pivotCaches>
    <pivotCache cacheId="0" r:id="rId15"/>
    <pivotCache cacheId="1" r:id="rId16"/>
    <pivotCache cacheId="2" r:id="rId17"/>
    <pivotCache cacheId="3" r:id="rId18"/>
    <pivotCache cacheId="4" r:id="rId19"/>
  </pivotCaches>
  <extLst>
    <ext xmlns:x15="http://schemas.microsoft.com/office/spreadsheetml/2010/11/main" uri="{FCE2AD5D-F65C-4FA6-A056-5C36A1767C68}">
      <x15:dataModel>
        <x15:modelTables>
          <x15:modelTable id="Range" name="Range" connection="WorksheetConnection_Absenteeism_data!$A$1:$L$70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5" i="18" l="1"/>
  <c r="M38" i="18"/>
  <c r="J38" i="18"/>
  <c r="M35" i="18"/>
  <c r="M36" i="18"/>
  <c r="J36" i="18"/>
  <c r="M37" i="18"/>
  <c r="J37" i="18"/>
  <c r="L38" i="18"/>
  <c r="L37" i="18"/>
  <c r="L36" i="18"/>
  <c r="L35" i="18"/>
  <c r="K38" i="18"/>
  <c r="K37" i="18"/>
  <c r="K36" i="18"/>
  <c r="K35" i="18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9" i="1"/>
  <c r="Q10" i="1"/>
  <c r="Q8" i="1"/>
  <c r="Q7" i="1"/>
  <c r="Q3" i="1"/>
  <c r="Q4" i="1"/>
  <c r="Q5" i="1"/>
  <c r="Q6" i="1"/>
  <c r="Q1" i="1"/>
  <c r="Q2" i="1"/>
  <c r="O2" i="1"/>
  <c r="O1" i="1"/>
  <c r="P6" i="18"/>
  <c r="I30" i="18"/>
  <c r="I31" i="18"/>
  <c r="I32" i="18"/>
  <c r="P5" i="18"/>
  <c r="P4" i="18"/>
  <c r="G34" i="18" s="1"/>
  <c r="E2" i="18"/>
  <c r="D2" i="18" s="1"/>
  <c r="G2" i="18" l="1"/>
  <c r="G1" i="18"/>
  <c r="H4" i="18" s="1"/>
  <c r="I4" i="18" s="1"/>
  <c r="D3" i="18"/>
  <c r="D4" i="18"/>
  <c r="D5" i="18"/>
  <c r="D6" i="18"/>
  <c r="D7" i="18"/>
  <c r="D8" i="18"/>
  <c r="D9" i="18"/>
  <c r="D10" i="18"/>
  <c r="D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4" i="18"/>
  <c r="D25" i="18"/>
  <c r="D26" i="18"/>
  <c r="D27" i="18"/>
  <c r="D28" i="18"/>
  <c r="D29" i="18"/>
  <c r="D30" i="18"/>
  <c r="D31" i="18"/>
  <c r="D32" i="18"/>
  <c r="D33" i="18"/>
  <c r="D34" i="18"/>
  <c r="D35" i="18"/>
  <c r="D36" i="18"/>
  <c r="D37" i="18"/>
  <c r="D38" i="18"/>
  <c r="D39" i="18"/>
  <c r="D40" i="18"/>
  <c r="D41" i="18"/>
  <c r="D42" i="18"/>
  <c r="D43" i="18"/>
  <c r="D44" i="18"/>
  <c r="D45" i="18"/>
  <c r="D46" i="18"/>
  <c r="D47" i="18"/>
  <c r="D48" i="18"/>
  <c r="D49" i="18"/>
  <c r="D50" i="18"/>
  <c r="D51" i="18"/>
  <c r="D52" i="18"/>
  <c r="D53" i="18"/>
  <c r="D54" i="18"/>
  <c r="D55" i="18"/>
  <c r="D56" i="18"/>
  <c r="D57" i="18"/>
  <c r="D58" i="18"/>
  <c r="D59" i="18"/>
  <c r="D60" i="18"/>
  <c r="D61" i="18"/>
  <c r="D62" i="18"/>
  <c r="D63" i="18"/>
  <c r="D64" i="18"/>
  <c r="D65" i="18"/>
  <c r="D66" i="18"/>
  <c r="D67" i="18"/>
  <c r="D68" i="18"/>
  <c r="D69" i="18"/>
  <c r="D70" i="18"/>
  <c r="D71" i="18"/>
  <c r="D72" i="18"/>
  <c r="D73" i="18"/>
  <c r="D74" i="18"/>
  <c r="D75" i="18"/>
  <c r="D76" i="18"/>
  <c r="D77" i="18"/>
  <c r="D78" i="18"/>
  <c r="D79" i="18"/>
  <c r="D80" i="18"/>
  <c r="D81" i="18"/>
  <c r="D82" i="18"/>
  <c r="D83" i="18"/>
  <c r="D84" i="18"/>
  <c r="D85" i="18"/>
  <c r="D86" i="18"/>
  <c r="D87" i="18"/>
  <c r="D88" i="18"/>
  <c r="D89" i="18"/>
  <c r="D90" i="18"/>
  <c r="D91" i="18"/>
  <c r="D92" i="18"/>
  <c r="D93" i="18"/>
  <c r="D94" i="18"/>
  <c r="D95" i="18"/>
  <c r="D96" i="18"/>
  <c r="D97" i="18"/>
  <c r="D98" i="18"/>
  <c r="D99" i="18"/>
  <c r="D100" i="18"/>
  <c r="D101" i="18"/>
  <c r="D102" i="18"/>
  <c r="D103" i="18"/>
  <c r="D104" i="18"/>
  <c r="D105" i="18"/>
  <c r="D106" i="18"/>
  <c r="D107" i="18"/>
  <c r="D108" i="18"/>
  <c r="D109" i="18"/>
  <c r="D110" i="18"/>
  <c r="D111" i="18"/>
  <c r="D112" i="18"/>
  <c r="D113" i="18"/>
  <c r="D114" i="18"/>
  <c r="D115" i="18"/>
  <c r="D116" i="18"/>
  <c r="D117" i="18"/>
  <c r="D118" i="18"/>
  <c r="D119" i="18"/>
  <c r="D120" i="18"/>
  <c r="D121" i="18"/>
  <c r="D122" i="18"/>
  <c r="D123" i="18"/>
  <c r="D124" i="18"/>
  <c r="D125" i="18"/>
  <c r="D126" i="18"/>
  <c r="D127" i="18"/>
  <c r="D128" i="18"/>
  <c r="D129" i="18"/>
  <c r="D130" i="18"/>
  <c r="D131" i="18"/>
  <c r="D132" i="18"/>
  <c r="D133" i="18"/>
  <c r="D134" i="18"/>
  <c r="D135" i="18"/>
  <c r="D136" i="18"/>
  <c r="D137" i="18"/>
  <c r="D138" i="18"/>
  <c r="D139" i="18"/>
  <c r="D140" i="18"/>
  <c r="D141" i="18"/>
  <c r="D142" i="18"/>
  <c r="D143" i="18"/>
  <c r="D144" i="18"/>
  <c r="D145" i="18"/>
  <c r="D146" i="18"/>
  <c r="D147" i="18"/>
  <c r="D148" i="18"/>
  <c r="D149" i="18"/>
  <c r="D150" i="18"/>
  <c r="D151" i="18"/>
  <c r="D152" i="18"/>
  <c r="D153" i="18"/>
  <c r="D154" i="18"/>
  <c r="D155" i="18"/>
  <c r="D156" i="18"/>
  <c r="D157" i="18"/>
  <c r="D158" i="18"/>
  <c r="D159" i="18"/>
  <c r="D160" i="18"/>
  <c r="D161" i="18"/>
  <c r="D162" i="18"/>
  <c r="D163" i="18"/>
  <c r="D164" i="18"/>
  <c r="D165" i="18"/>
  <c r="D166" i="18"/>
  <c r="D167" i="18"/>
  <c r="D168" i="18"/>
  <c r="D169" i="18"/>
  <c r="D170" i="18"/>
  <c r="D171" i="18"/>
  <c r="D172" i="18"/>
  <c r="D173" i="18"/>
  <c r="D174" i="18"/>
  <c r="D175" i="18"/>
  <c r="D176" i="18"/>
  <c r="D177" i="18"/>
  <c r="D178" i="18"/>
  <c r="D179" i="18"/>
  <c r="D180" i="18"/>
  <c r="D181" i="18"/>
  <c r="D182" i="18"/>
  <c r="D183" i="18"/>
  <c r="D184" i="18"/>
  <c r="D185" i="18"/>
  <c r="D186" i="18"/>
  <c r="D187" i="18"/>
  <c r="D188" i="18"/>
  <c r="D189" i="18"/>
  <c r="D190" i="18"/>
  <c r="D191" i="18"/>
  <c r="D192" i="18"/>
  <c r="D193" i="18"/>
  <c r="D194" i="18"/>
  <c r="D195" i="18"/>
  <c r="D196" i="18"/>
  <c r="D197" i="18"/>
  <c r="D198" i="18"/>
  <c r="D199" i="18"/>
  <c r="D200" i="18"/>
  <c r="D201" i="18"/>
  <c r="D202" i="18"/>
  <c r="D203" i="18"/>
  <c r="D204" i="18"/>
  <c r="D205" i="18"/>
  <c r="D206" i="18"/>
  <c r="D207" i="18"/>
  <c r="D208" i="18"/>
  <c r="D209" i="18"/>
  <c r="D210" i="18"/>
  <c r="D211" i="18"/>
  <c r="D212" i="18"/>
  <c r="D213" i="18"/>
  <c r="D214" i="18"/>
  <c r="D215" i="18"/>
  <c r="D216" i="18"/>
  <c r="D217" i="18"/>
  <c r="D218" i="18"/>
  <c r="D219" i="18"/>
  <c r="D220" i="18"/>
  <c r="D221" i="18"/>
  <c r="D222" i="18"/>
  <c r="D223" i="18"/>
  <c r="D224" i="18"/>
  <c r="D225" i="18"/>
  <c r="D226" i="18"/>
  <c r="D227" i="18"/>
  <c r="D228" i="18"/>
  <c r="D229" i="18"/>
  <c r="D230" i="18"/>
  <c r="D231" i="18"/>
  <c r="D232" i="18"/>
  <c r="D233" i="18"/>
  <c r="D234" i="18"/>
  <c r="D235" i="18"/>
  <c r="D236" i="18"/>
  <c r="D237" i="18"/>
  <c r="D238" i="18"/>
  <c r="D239" i="18"/>
  <c r="D240" i="18"/>
  <c r="D241" i="18"/>
  <c r="D242" i="18"/>
  <c r="D243" i="18"/>
  <c r="D244" i="18"/>
  <c r="D245" i="18"/>
  <c r="D246" i="18"/>
  <c r="D247" i="18"/>
  <c r="D248" i="18"/>
  <c r="D249" i="18"/>
  <c r="D250" i="18"/>
  <c r="D251" i="18"/>
  <c r="D252" i="18"/>
  <c r="D253" i="18"/>
  <c r="D254" i="18"/>
  <c r="D255" i="18"/>
  <c r="D256" i="18"/>
  <c r="D257" i="18"/>
  <c r="D258" i="18"/>
  <c r="D259" i="18"/>
  <c r="D260" i="18"/>
  <c r="D261" i="18"/>
  <c r="D262" i="18"/>
  <c r="D263" i="18"/>
  <c r="D264" i="18"/>
  <c r="D265" i="18"/>
  <c r="D266" i="18"/>
  <c r="D267" i="18"/>
  <c r="D268" i="18"/>
  <c r="D269" i="18"/>
  <c r="D270" i="18"/>
  <c r="D271" i="18"/>
  <c r="D272" i="18"/>
  <c r="D273" i="18"/>
  <c r="D274" i="18"/>
  <c r="D275" i="18"/>
  <c r="D276" i="18"/>
  <c r="D277" i="18"/>
  <c r="D278" i="18"/>
  <c r="D279" i="18"/>
  <c r="D280" i="18"/>
  <c r="D281" i="18"/>
  <c r="D282" i="18"/>
  <c r="D283" i="18"/>
  <c r="D284" i="18"/>
  <c r="D285" i="18"/>
  <c r="D286" i="18"/>
  <c r="D287" i="18"/>
  <c r="D288" i="18"/>
  <c r="D289" i="18"/>
  <c r="D290" i="18"/>
  <c r="D291" i="18"/>
  <c r="D292" i="18"/>
  <c r="D293" i="18"/>
  <c r="D294" i="18"/>
  <c r="D295" i="18"/>
  <c r="D296" i="18"/>
  <c r="D297" i="18"/>
  <c r="D298" i="18"/>
  <c r="D299" i="18"/>
  <c r="D300" i="18"/>
  <c r="D301" i="18"/>
  <c r="D302" i="18"/>
  <c r="D303" i="18"/>
  <c r="D304" i="18"/>
  <c r="D305" i="18"/>
  <c r="D306" i="18"/>
  <c r="D307" i="18"/>
  <c r="D308" i="18"/>
  <c r="D309" i="18"/>
  <c r="D310" i="18"/>
  <c r="D311" i="18"/>
  <c r="D312" i="18"/>
  <c r="D313" i="18"/>
  <c r="D314" i="18"/>
  <c r="D315" i="18"/>
  <c r="D316" i="18"/>
  <c r="D317" i="18"/>
  <c r="D318" i="18"/>
  <c r="D319" i="18"/>
  <c r="D320" i="18"/>
  <c r="D321" i="18"/>
  <c r="D322" i="18"/>
  <c r="D323" i="18"/>
  <c r="D324" i="18"/>
  <c r="D325" i="18"/>
  <c r="D326" i="18"/>
  <c r="D327" i="18"/>
  <c r="D328" i="18"/>
  <c r="D329" i="18"/>
  <c r="D330" i="18"/>
  <c r="D331" i="18"/>
  <c r="D332" i="18"/>
  <c r="D333" i="18"/>
  <c r="D334" i="18"/>
  <c r="D335" i="18"/>
  <c r="D336" i="18"/>
  <c r="D337" i="18"/>
  <c r="D338" i="18"/>
  <c r="D339" i="18"/>
  <c r="D340" i="18"/>
  <c r="D341" i="18"/>
  <c r="D342" i="18"/>
  <c r="D343" i="18"/>
  <c r="D344" i="18"/>
  <c r="D345" i="18"/>
  <c r="D346" i="18"/>
  <c r="D347" i="18"/>
  <c r="D348" i="18"/>
  <c r="D349" i="18"/>
  <c r="D350" i="18"/>
  <c r="D351" i="18"/>
  <c r="D352" i="18"/>
  <c r="D353" i="18"/>
  <c r="D354" i="18"/>
  <c r="D355" i="18"/>
  <c r="D356" i="18"/>
  <c r="D357" i="18"/>
  <c r="D358" i="18"/>
  <c r="D359" i="18"/>
  <c r="D360" i="18"/>
  <c r="D361" i="18"/>
  <c r="D362" i="18"/>
  <c r="D363" i="18"/>
  <c r="D364" i="18"/>
  <c r="D365" i="18"/>
  <c r="D366" i="18"/>
  <c r="D367" i="18"/>
  <c r="D368" i="18"/>
  <c r="D369" i="18"/>
  <c r="D370" i="18"/>
  <c r="D371" i="18"/>
  <c r="D372" i="18"/>
  <c r="D373" i="18"/>
  <c r="D374" i="18"/>
  <c r="D375" i="18"/>
  <c r="D376" i="18"/>
  <c r="D377" i="18"/>
  <c r="D378" i="18"/>
  <c r="D379" i="18"/>
  <c r="D380" i="18"/>
  <c r="D381" i="18"/>
  <c r="D382" i="18"/>
  <c r="D383" i="18"/>
  <c r="D384" i="18"/>
  <c r="D385" i="18"/>
  <c r="D386" i="18"/>
  <c r="D387" i="18"/>
  <c r="D388" i="18"/>
  <c r="D389" i="18"/>
  <c r="D390" i="18"/>
  <c r="D391" i="18"/>
  <c r="D392" i="18"/>
  <c r="D393" i="18"/>
  <c r="D394" i="18"/>
  <c r="D395" i="18"/>
  <c r="D396" i="18"/>
  <c r="D397" i="18"/>
  <c r="D398" i="18"/>
  <c r="D399" i="18"/>
  <c r="D400" i="18"/>
  <c r="D401" i="18"/>
  <c r="D402" i="18"/>
  <c r="D403" i="18"/>
  <c r="D404" i="18"/>
  <c r="D405" i="18"/>
  <c r="D406" i="18"/>
  <c r="D407" i="18"/>
  <c r="D408" i="18"/>
  <c r="D409" i="18"/>
  <c r="D410" i="18"/>
  <c r="D411" i="18"/>
  <c r="D412" i="18"/>
  <c r="D413" i="18"/>
  <c r="D414" i="18"/>
  <c r="D415" i="18"/>
  <c r="D416" i="18"/>
  <c r="D417" i="18"/>
  <c r="D418" i="18"/>
  <c r="D419" i="18"/>
  <c r="D420" i="18"/>
  <c r="D421" i="18"/>
  <c r="D422" i="18"/>
  <c r="D423" i="18"/>
  <c r="D424" i="18"/>
  <c r="D425" i="18"/>
  <c r="D426" i="18"/>
  <c r="D427" i="18"/>
  <c r="D428" i="18"/>
  <c r="D429" i="18"/>
  <c r="D430" i="18"/>
  <c r="D431" i="18"/>
  <c r="D432" i="18"/>
  <c r="D433" i="18"/>
  <c r="D434" i="18"/>
  <c r="D435" i="18"/>
  <c r="D436" i="18"/>
  <c r="D437" i="18"/>
  <c r="D438" i="18"/>
  <c r="D439" i="18"/>
  <c r="D440" i="18"/>
  <c r="D441" i="18"/>
  <c r="D442" i="18"/>
  <c r="D443" i="18"/>
  <c r="D444" i="18"/>
  <c r="D445" i="18"/>
  <c r="D446" i="18"/>
  <c r="D447" i="18"/>
  <c r="D448" i="18"/>
  <c r="D449" i="18"/>
  <c r="D450" i="18"/>
  <c r="D451" i="18"/>
  <c r="D452" i="18"/>
  <c r="D453" i="18"/>
  <c r="D454" i="18"/>
  <c r="D455" i="18"/>
  <c r="D456" i="18"/>
  <c r="D457" i="18"/>
  <c r="D458" i="18"/>
  <c r="D459" i="18"/>
  <c r="D460" i="18"/>
  <c r="D461" i="18"/>
  <c r="D462" i="18"/>
  <c r="D463" i="18"/>
  <c r="D464" i="18"/>
  <c r="D465" i="18"/>
  <c r="D466" i="18"/>
  <c r="D467" i="18"/>
  <c r="D468" i="18"/>
  <c r="D469" i="18"/>
  <c r="D470" i="18"/>
  <c r="D471" i="18"/>
  <c r="D472" i="18"/>
  <c r="D473" i="18"/>
  <c r="D474" i="18"/>
  <c r="D475" i="18"/>
  <c r="D476" i="18"/>
  <c r="D477" i="18"/>
  <c r="D478" i="18"/>
  <c r="D479" i="18"/>
  <c r="D480" i="18"/>
  <c r="D481" i="18"/>
  <c r="D482" i="18"/>
  <c r="D483" i="18"/>
  <c r="D484" i="18"/>
  <c r="D485" i="18"/>
  <c r="D486" i="18"/>
  <c r="D487" i="18"/>
  <c r="D488" i="18"/>
  <c r="D489" i="18"/>
  <c r="D490" i="18"/>
  <c r="D491" i="18"/>
  <c r="D492" i="18"/>
  <c r="D493" i="18"/>
  <c r="D494" i="18"/>
  <c r="D495" i="18"/>
  <c r="D496" i="18"/>
  <c r="D497" i="18"/>
  <c r="D498" i="18"/>
  <c r="D499" i="18"/>
  <c r="D500" i="18"/>
  <c r="D501" i="18"/>
  <c r="D502" i="18"/>
  <c r="D503" i="18"/>
  <c r="D504" i="18"/>
  <c r="D505" i="18"/>
  <c r="D506" i="18"/>
  <c r="D507" i="18"/>
  <c r="D508" i="18"/>
  <c r="D509" i="18"/>
  <c r="D510" i="18"/>
  <c r="D511" i="18"/>
  <c r="D512" i="18"/>
  <c r="D513" i="18"/>
  <c r="D514" i="18"/>
  <c r="D515" i="18"/>
  <c r="D516" i="18"/>
  <c r="D517" i="18"/>
  <c r="D518" i="18"/>
  <c r="D519" i="18"/>
  <c r="D520" i="18"/>
  <c r="D521" i="18"/>
  <c r="D522" i="18"/>
  <c r="D523" i="18"/>
  <c r="D524" i="18"/>
  <c r="D525" i="18"/>
  <c r="D526" i="18"/>
  <c r="D527" i="18"/>
  <c r="D528" i="18"/>
  <c r="D529" i="18"/>
  <c r="D530" i="18"/>
  <c r="D531" i="18"/>
  <c r="D532" i="18"/>
  <c r="D533" i="18"/>
  <c r="D534" i="18"/>
  <c r="D535" i="18"/>
  <c r="D536" i="18"/>
  <c r="D537" i="18"/>
  <c r="D538" i="18"/>
  <c r="D539" i="18"/>
  <c r="D540" i="18"/>
  <c r="D541" i="18"/>
  <c r="D542" i="18"/>
  <c r="D543" i="18"/>
  <c r="D544" i="18"/>
  <c r="D545" i="18"/>
  <c r="D546" i="18"/>
  <c r="D547" i="18"/>
  <c r="D548" i="18"/>
  <c r="D549" i="18"/>
  <c r="D550" i="18"/>
  <c r="D551" i="18"/>
  <c r="D552" i="18"/>
  <c r="D553" i="18"/>
  <c r="D554" i="18"/>
  <c r="D555" i="18"/>
  <c r="D556" i="18"/>
  <c r="D557" i="18"/>
  <c r="D558" i="18"/>
  <c r="D559" i="18"/>
  <c r="D560" i="18"/>
  <c r="D561" i="18"/>
  <c r="D562" i="18"/>
  <c r="D563" i="18"/>
  <c r="D564" i="18"/>
  <c r="D565" i="18"/>
  <c r="D566" i="18"/>
  <c r="D567" i="18"/>
  <c r="D568" i="18"/>
  <c r="D569" i="18"/>
  <c r="D570" i="18"/>
  <c r="D571" i="18"/>
  <c r="D572" i="18"/>
  <c r="D573" i="18"/>
  <c r="D574" i="18"/>
  <c r="D575" i="18"/>
  <c r="D576" i="18"/>
  <c r="D577" i="18"/>
  <c r="D578" i="18"/>
  <c r="D579" i="18"/>
  <c r="D580" i="18"/>
  <c r="D581" i="18"/>
  <c r="D582" i="18"/>
  <c r="D583" i="18"/>
  <c r="D584" i="18"/>
  <c r="D585" i="18"/>
  <c r="D586" i="18"/>
  <c r="D587" i="18"/>
  <c r="D588" i="18"/>
  <c r="D589" i="18"/>
  <c r="D590" i="18"/>
  <c r="D591" i="18"/>
  <c r="D592" i="18"/>
  <c r="D593" i="18"/>
  <c r="D594" i="18"/>
  <c r="D595" i="18"/>
  <c r="D596" i="18"/>
  <c r="D597" i="18"/>
  <c r="D598" i="18"/>
  <c r="D599" i="18"/>
  <c r="D600" i="18"/>
  <c r="D601" i="18"/>
  <c r="D602" i="18"/>
  <c r="D603" i="18"/>
  <c r="D604" i="18"/>
  <c r="D605" i="18"/>
  <c r="D606" i="18"/>
  <c r="D607" i="18"/>
  <c r="D608" i="18"/>
  <c r="D609" i="18"/>
  <c r="D610" i="18"/>
  <c r="D611" i="18"/>
  <c r="D612" i="18"/>
  <c r="D613" i="18"/>
  <c r="D614" i="18"/>
  <c r="D615" i="18"/>
  <c r="D616" i="18"/>
  <c r="D617" i="18"/>
  <c r="D618" i="18"/>
  <c r="D619" i="18"/>
  <c r="D620" i="18"/>
  <c r="D621" i="18"/>
  <c r="D622" i="18"/>
  <c r="D623" i="18"/>
  <c r="D624" i="18"/>
  <c r="D625" i="18"/>
  <c r="D626" i="18"/>
  <c r="D627" i="18"/>
  <c r="D628" i="18"/>
  <c r="D629" i="18"/>
  <c r="D630" i="18"/>
  <c r="D631" i="18"/>
  <c r="D632" i="18"/>
  <c r="D633" i="18"/>
  <c r="D634" i="18"/>
  <c r="D635" i="18"/>
  <c r="D636" i="18"/>
  <c r="D637" i="18"/>
  <c r="D638" i="18"/>
  <c r="D639" i="18"/>
  <c r="D640" i="18"/>
  <c r="D641" i="18"/>
  <c r="D642" i="18"/>
  <c r="D643" i="18"/>
  <c r="D644" i="18"/>
  <c r="D645" i="18"/>
  <c r="D646" i="18"/>
  <c r="D647" i="18"/>
  <c r="D648" i="18"/>
  <c r="D649" i="18"/>
  <c r="D650" i="18"/>
  <c r="D651" i="18"/>
  <c r="D652" i="18"/>
  <c r="D653" i="18"/>
  <c r="D654" i="18"/>
  <c r="D655" i="18"/>
  <c r="D656" i="18"/>
  <c r="D657" i="18"/>
  <c r="D658" i="18"/>
  <c r="D659" i="18"/>
  <c r="D660" i="18"/>
  <c r="D661" i="18"/>
  <c r="D662" i="18"/>
  <c r="D663" i="18"/>
  <c r="D664" i="18"/>
  <c r="D665" i="18"/>
  <c r="D666" i="18"/>
  <c r="D667" i="18"/>
  <c r="D668" i="18"/>
  <c r="D669" i="18"/>
  <c r="D670" i="18"/>
  <c r="D671" i="18"/>
  <c r="D672" i="18"/>
  <c r="D673" i="18"/>
  <c r="D674" i="18"/>
  <c r="D675" i="18"/>
  <c r="D676" i="18"/>
  <c r="D677" i="18"/>
  <c r="D678" i="18"/>
  <c r="D679" i="18"/>
  <c r="D680" i="18"/>
  <c r="D681" i="18"/>
  <c r="D682" i="18"/>
  <c r="D683" i="18"/>
  <c r="D684" i="18"/>
  <c r="D685" i="18"/>
  <c r="D686" i="18"/>
  <c r="D687" i="18"/>
  <c r="D688" i="18"/>
  <c r="D689" i="18"/>
  <c r="D690" i="18"/>
  <c r="D691" i="18"/>
  <c r="D692" i="18"/>
  <c r="D693" i="18"/>
  <c r="D694" i="18"/>
  <c r="D695" i="18"/>
  <c r="D696" i="18"/>
  <c r="D697" i="18"/>
  <c r="D698" i="18"/>
  <c r="D699" i="18"/>
  <c r="D700" i="18"/>
  <c r="D701" i="18"/>
  <c r="N7" i="17"/>
  <c r="I43" i="17"/>
  <c r="P3" i="17"/>
  <c r="P7" i="17"/>
  <c r="P8" i="17"/>
  <c r="P1" i="17"/>
  <c r="P22" i="17"/>
  <c r="P6" i="17"/>
  <c r="P18" i="17"/>
  <c r="P28" i="17"/>
  <c r="P5" i="17"/>
  <c r="P27" i="17"/>
  <c r="P11" i="17"/>
  <c r="P21" i="17"/>
  <c r="P24" i="17"/>
  <c r="P12" i="17"/>
  <c r="P4" i="17"/>
  <c r="P15" i="17"/>
  <c r="P9" i="17"/>
  <c r="P10" i="17"/>
  <c r="P19" i="17"/>
  <c r="P17" i="17"/>
  <c r="P14" i="17"/>
  <c r="P16" i="17"/>
  <c r="P20" i="17"/>
  <c r="P23" i="17"/>
  <c r="P2" i="17"/>
  <c r="P26" i="17"/>
  <c r="P25" i="17"/>
  <c r="P13" i="17"/>
  <c r="M2" i="17"/>
  <c r="N6" i="1"/>
  <c r="J34" i="17"/>
  <c r="J33" i="17"/>
  <c r="J28" i="17"/>
  <c r="J27" i="17"/>
  <c r="J21" i="17"/>
  <c r="J20" i="17"/>
  <c r="J15" i="17"/>
  <c r="J14" i="17"/>
  <c r="J6" i="17"/>
  <c r="J7" i="17"/>
  <c r="J5" i="17"/>
  <c r="J39" i="17"/>
  <c r="J4" i="17"/>
  <c r="J3" i="17"/>
  <c r="J13" i="17"/>
  <c r="J12" i="17"/>
  <c r="J26" i="17"/>
  <c r="J38" i="17"/>
  <c r="J37" i="17"/>
  <c r="J36" i="17"/>
  <c r="J32" i="17"/>
  <c r="J31" i="17"/>
  <c r="J30" i="17"/>
  <c r="J25" i="17"/>
  <c r="J24" i="17"/>
  <c r="J23" i="17"/>
  <c r="J19" i="17"/>
  <c r="J18" i="17"/>
  <c r="J17" i="17"/>
  <c r="J11" i="17"/>
  <c r="J10" i="17"/>
  <c r="J2" i="17"/>
  <c r="J1" i="17"/>
  <c r="N4" i="1"/>
  <c r="N2" i="1"/>
  <c r="N3" i="1"/>
  <c r="N1" i="1"/>
  <c r="H19" i="18" l="1"/>
  <c r="I19" i="18" s="1"/>
  <c r="H20" i="18"/>
  <c r="I20" i="18" s="1"/>
  <c r="H28" i="18"/>
  <c r="I28" i="18" s="1"/>
  <c r="H12" i="18"/>
  <c r="I12" i="18" s="1"/>
  <c r="H27" i="18"/>
  <c r="I27" i="18" s="1"/>
  <c r="H11" i="18"/>
  <c r="I11" i="18" s="1"/>
  <c r="H24" i="18"/>
  <c r="I24" i="18" s="1"/>
  <c r="H16" i="18"/>
  <c r="I16" i="18" s="1"/>
  <c r="H8" i="18"/>
  <c r="I8" i="18" s="1"/>
  <c r="H23" i="18"/>
  <c r="I23" i="18" s="1"/>
  <c r="H15" i="18"/>
  <c r="I15" i="18" s="1"/>
  <c r="H7" i="18"/>
  <c r="I7" i="18" s="1"/>
  <c r="H26" i="18"/>
  <c r="I26" i="18" s="1"/>
  <c r="H22" i="18"/>
  <c r="I22" i="18" s="1"/>
  <c r="H18" i="18"/>
  <c r="I18" i="18" s="1"/>
  <c r="H14" i="18"/>
  <c r="I14" i="18" s="1"/>
  <c r="H10" i="18"/>
  <c r="I10" i="18" s="1"/>
  <c r="H6" i="18"/>
  <c r="I6" i="18" s="1"/>
  <c r="H25" i="18"/>
  <c r="I25" i="18" s="1"/>
  <c r="H21" i="18"/>
  <c r="I21" i="18" s="1"/>
  <c r="H17" i="18"/>
  <c r="I17" i="18" s="1"/>
  <c r="H13" i="18"/>
  <c r="I13" i="18" s="1"/>
  <c r="H9" i="18"/>
  <c r="I9" i="18" s="1"/>
  <c r="H5" i="18"/>
  <c r="I5" i="18" s="1"/>
  <c r="J5" i="18" l="1"/>
  <c r="J4" i="1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0000000-0015-0000-FFFF-FFFF01000000}" name="WorksheetConnection_Absenteeism_data!$A$1:$L$701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Absenteeism_dataA1L7011"/>
        </x15:connection>
      </ext>
    </extLst>
  </connection>
</connections>
</file>

<file path=xl/sharedStrings.xml><?xml version="1.0" encoding="utf-8"?>
<sst xmlns="http://schemas.openxmlformats.org/spreadsheetml/2006/main" count="986" uniqueCount="343">
  <si>
    <t>ID</t>
  </si>
  <si>
    <t>Reason for Absence</t>
  </si>
  <si>
    <t>Date</t>
  </si>
  <si>
    <t>Transportation Expense</t>
  </si>
  <si>
    <t>Distance to Work</t>
  </si>
  <si>
    <t>Age</t>
  </si>
  <si>
    <t>Daily Work Load Average</t>
  </si>
  <si>
    <t>Body Mass Index</t>
  </si>
  <si>
    <t>Education</t>
  </si>
  <si>
    <t>Children</t>
  </si>
  <si>
    <t>Pets</t>
  </si>
  <si>
    <t>Absenteeism Time in Hours</t>
  </si>
  <si>
    <t>14/07/2015</t>
  </si>
  <si>
    <t>15/07/2015</t>
  </si>
  <si>
    <t>16/07/2015</t>
  </si>
  <si>
    <t>23/07/2015</t>
  </si>
  <si>
    <t>17/07/2015</t>
  </si>
  <si>
    <t>24/07/2015</t>
  </si>
  <si>
    <t>13/07/2015</t>
  </si>
  <si>
    <t>20/07/2015</t>
  </si>
  <si>
    <t>27/07/2015</t>
  </si>
  <si>
    <t>30/07/2015</t>
  </si>
  <si>
    <t>14/08/2015</t>
  </si>
  <si>
    <t>17/08/2015</t>
  </si>
  <si>
    <t>24/08/2015</t>
  </si>
  <si>
    <t>19/08/2015</t>
  </si>
  <si>
    <t>28/08/2015</t>
  </si>
  <si>
    <t>27/08/2015</t>
  </si>
  <si>
    <t>20/08/2015</t>
  </si>
  <si>
    <t>21/08/2015</t>
  </si>
  <si>
    <t>13/09/2015</t>
  </si>
  <si>
    <t>14/09/2015</t>
  </si>
  <si>
    <t>24/09/2015</t>
  </si>
  <si>
    <t>21/09/2015</t>
  </si>
  <si>
    <t>28/09/2015</t>
  </si>
  <si>
    <t>15/09/2015</t>
  </si>
  <si>
    <t>22/09/2015</t>
  </si>
  <si>
    <t>29/09/2015</t>
  </si>
  <si>
    <t>16/09/2015</t>
  </si>
  <si>
    <t>23/09/2015</t>
  </si>
  <si>
    <t>30/09/2015</t>
  </si>
  <si>
    <t>18/09/2015</t>
  </si>
  <si>
    <t>25/09/2015</t>
  </si>
  <si>
    <t>13/10/2015</t>
  </si>
  <si>
    <t>14/10/2015</t>
  </si>
  <si>
    <t>15/10/2015</t>
  </si>
  <si>
    <t>16/10/2015</t>
  </si>
  <si>
    <t>21/10/2015</t>
  </si>
  <si>
    <t>22/10/2015</t>
  </si>
  <si>
    <t>20/10/2015</t>
  </si>
  <si>
    <t>23/10/2015</t>
  </si>
  <si>
    <t>30/10/2015</t>
  </si>
  <si>
    <t>19/11/2015</t>
  </si>
  <si>
    <t>16/11/2015</t>
  </si>
  <si>
    <t>18/11/2015</t>
  </si>
  <si>
    <t>20/11/2015</t>
  </si>
  <si>
    <t>25/11/2015</t>
  </si>
  <si>
    <t>27/11/2015</t>
  </si>
  <si>
    <t>26/11/2015</t>
  </si>
  <si>
    <t>15/12/2015</t>
  </si>
  <si>
    <t>16/12/2015</t>
  </si>
  <si>
    <t>18/12/2015</t>
  </si>
  <si>
    <t>13/01/2016</t>
  </si>
  <si>
    <t>14/01/2016</t>
  </si>
  <si>
    <t>15/01/2016</t>
  </si>
  <si>
    <t>21/01/2016</t>
  </si>
  <si>
    <t>28/01/2016</t>
  </si>
  <si>
    <t>25/01/2016</t>
  </si>
  <si>
    <t>26/01/2016</t>
  </si>
  <si>
    <t>15/02/2016</t>
  </si>
  <si>
    <t>16/02/2016</t>
  </si>
  <si>
    <t>23/02/2016</t>
  </si>
  <si>
    <t>25/02/2016</t>
  </si>
  <si>
    <t>17/02/2016</t>
  </si>
  <si>
    <t>15/03/2016</t>
  </si>
  <si>
    <t>16/03/2016</t>
  </si>
  <si>
    <t>14/03/2016</t>
  </si>
  <si>
    <t>21/03/2016</t>
  </si>
  <si>
    <t>22/03/2016</t>
  </si>
  <si>
    <t>24/03/2016</t>
  </si>
  <si>
    <t>25/03/2016</t>
  </si>
  <si>
    <t>28/03/2016</t>
  </si>
  <si>
    <t>29/03/2016</t>
  </si>
  <si>
    <t>30/03/2016</t>
  </si>
  <si>
    <t>17/03/2016</t>
  </si>
  <si>
    <t>18/03/2016</t>
  </si>
  <si>
    <t>13/04/2016</t>
  </si>
  <si>
    <t>14/04/2016</t>
  </si>
  <si>
    <t>15/04/2016</t>
  </si>
  <si>
    <t>22/04/2016</t>
  </si>
  <si>
    <t>29/04/2016</t>
  </si>
  <si>
    <t>26/04/2016</t>
  </si>
  <si>
    <t>27/04/2016</t>
  </si>
  <si>
    <t>28/04/2016</t>
  </si>
  <si>
    <t>18/05/2016</t>
  </si>
  <si>
    <t>25/05/2016</t>
  </si>
  <si>
    <t>24/05/2016</t>
  </si>
  <si>
    <t>27/05/2016</t>
  </si>
  <si>
    <t>13/06/2016</t>
  </si>
  <si>
    <t>14/06/2016</t>
  </si>
  <si>
    <t>16/06/2016</t>
  </si>
  <si>
    <t>17/06/2016</t>
  </si>
  <si>
    <t>20/06/2016</t>
  </si>
  <si>
    <t>27/06/2016</t>
  </si>
  <si>
    <t>29/06/2016</t>
  </si>
  <si>
    <t>30/06/2016</t>
  </si>
  <si>
    <t>14/07/2016</t>
  </si>
  <si>
    <t>15/07/2016</t>
  </si>
  <si>
    <t>18/07/2016</t>
  </si>
  <si>
    <t>19/07/2016</t>
  </si>
  <si>
    <t>20/07/2016</t>
  </si>
  <si>
    <t>21/07/2016</t>
  </si>
  <si>
    <t>14/08/2016</t>
  </si>
  <si>
    <t>15/08/2016</t>
  </si>
  <si>
    <t>17/08/2016</t>
  </si>
  <si>
    <t>24/08/2016</t>
  </si>
  <si>
    <t>30/08/2016</t>
  </si>
  <si>
    <t>13/09/2016</t>
  </si>
  <si>
    <t>14/09/2016</t>
  </si>
  <si>
    <t>15/09/2016</t>
  </si>
  <si>
    <t>16/09/2016</t>
  </si>
  <si>
    <t>26/09/2016</t>
  </si>
  <si>
    <t>14/10/2016</t>
  </si>
  <si>
    <t>15/10/2016</t>
  </si>
  <si>
    <t>16/10/2016</t>
  </si>
  <si>
    <t>19/10/2016</t>
  </si>
  <si>
    <t>20/10/2016</t>
  </si>
  <si>
    <t>22/10/2016</t>
  </si>
  <si>
    <t>26/10/2016</t>
  </si>
  <si>
    <t>27/10/2016</t>
  </si>
  <si>
    <t>28/10/2016</t>
  </si>
  <si>
    <t>29/10/2016</t>
  </si>
  <si>
    <t>14/11/2016</t>
  </si>
  <si>
    <t>15/11/2016</t>
  </si>
  <si>
    <t>16/11/2016</t>
  </si>
  <si>
    <t>17/11/2016</t>
  </si>
  <si>
    <t>18/11/2016</t>
  </si>
  <si>
    <t>21/11/2016</t>
  </si>
  <si>
    <t>22/11/2016</t>
  </si>
  <si>
    <t>23/11/2016</t>
  </si>
  <si>
    <t>25/11/2016</t>
  </si>
  <si>
    <t>29/11/2016</t>
  </si>
  <si>
    <t>24/11/2016</t>
  </si>
  <si>
    <t>15/12/2016</t>
  </si>
  <si>
    <t>16/12/2016</t>
  </si>
  <si>
    <t>20/12/2016</t>
  </si>
  <si>
    <t>22/12/2016</t>
  </si>
  <si>
    <t>23/12/2016</t>
  </si>
  <si>
    <t>21/12/2016</t>
  </si>
  <si>
    <t>19/12/2016</t>
  </si>
  <si>
    <t>16/01/2017</t>
  </si>
  <si>
    <t>25/01/2017</t>
  </si>
  <si>
    <t>27/01/2017</t>
  </si>
  <si>
    <t>17/02/2017</t>
  </si>
  <si>
    <t>13/02/2017</t>
  </si>
  <si>
    <t>15/02/2017</t>
  </si>
  <si>
    <t>16/02/2017</t>
  </si>
  <si>
    <t>21/02/2017</t>
  </si>
  <si>
    <t>22/02/2017</t>
  </si>
  <si>
    <t>24/02/2017</t>
  </si>
  <si>
    <t>13/03/2017</t>
  </si>
  <si>
    <t>14/03/2017</t>
  </si>
  <si>
    <t>20/03/2017</t>
  </si>
  <si>
    <t>22/03/2017</t>
  </si>
  <si>
    <t>23/03/2017</t>
  </si>
  <si>
    <t>24/03/2017</t>
  </si>
  <si>
    <t>28/03/2017</t>
  </si>
  <si>
    <t>29/03/2017</t>
  </si>
  <si>
    <t>30/03/2017</t>
  </si>
  <si>
    <t>31/03/2017</t>
  </si>
  <si>
    <t>27/03/2017</t>
  </si>
  <si>
    <t>17/04/2017</t>
  </si>
  <si>
    <t>19/04/2017</t>
  </si>
  <si>
    <t>28/04/2017</t>
  </si>
  <si>
    <t>24/04/2017</t>
  </si>
  <si>
    <t>26/04/2017</t>
  </si>
  <si>
    <t>15/05/2017</t>
  </si>
  <si>
    <t>17/05/2017</t>
  </si>
  <si>
    <t>19/05/2017</t>
  </si>
  <si>
    <t>22/05/2017</t>
  </si>
  <si>
    <t>29/05/2017</t>
  </si>
  <si>
    <t>31/05/2017</t>
  </si>
  <si>
    <t>13/06/2017</t>
  </si>
  <si>
    <t>19/06/2017</t>
  </si>
  <si>
    <t>20/06/2017</t>
  </si>
  <si>
    <t>26/06/2017</t>
  </si>
  <si>
    <t>28/06/2017</t>
  </si>
  <si>
    <t>30/06/2017</t>
  </si>
  <si>
    <t>27/06/2017</t>
  </si>
  <si>
    <t>14/07/2017</t>
  </si>
  <si>
    <t>17/07/2017</t>
  </si>
  <si>
    <t>18/07/2017</t>
  </si>
  <si>
    <t>24/07/2017</t>
  </si>
  <si>
    <t>25/07/2017</t>
  </si>
  <si>
    <t>28/07/2017</t>
  </si>
  <si>
    <t>27/07/2017</t>
  </si>
  <si>
    <t>14/08/2017</t>
  </si>
  <si>
    <t>15/08/2017</t>
  </si>
  <si>
    <t>17/08/2017</t>
  </si>
  <si>
    <t>22/08/2017</t>
  </si>
  <si>
    <t>24/08/2017</t>
  </si>
  <si>
    <t>28/08/2017</t>
  </si>
  <si>
    <t>13/09/2017</t>
  </si>
  <si>
    <t>18/09/2017</t>
  </si>
  <si>
    <t>19/09/2017</t>
  </si>
  <si>
    <t>26/09/2017</t>
  </si>
  <si>
    <t>17/10/2017</t>
  </si>
  <si>
    <t>19/10/2017</t>
  </si>
  <si>
    <t>20/10/2017</t>
  </si>
  <si>
    <t>24/10/2017</t>
  </si>
  <si>
    <t>25/10/2017</t>
  </si>
  <si>
    <t>26/10/2017</t>
  </si>
  <si>
    <t>27/10/2017</t>
  </si>
  <si>
    <t>29/10/2017</t>
  </si>
  <si>
    <t>31/10/2017</t>
  </si>
  <si>
    <t>14/11/2017</t>
  </si>
  <si>
    <t>15/11/2017</t>
  </si>
  <si>
    <t>17/11/2017</t>
  </si>
  <si>
    <t>21/11/2017</t>
  </si>
  <si>
    <t>22/11/2017</t>
  </si>
  <si>
    <t>23/11/2017</t>
  </si>
  <si>
    <t>27/11/2017</t>
  </si>
  <si>
    <t>28/11/2017</t>
  </si>
  <si>
    <t>29/11/2017</t>
  </si>
  <si>
    <t>30/11/2017</t>
  </si>
  <si>
    <t>24/11/2017</t>
  </si>
  <si>
    <t>13/12/2017</t>
  </si>
  <si>
    <t>14/12/2017</t>
  </si>
  <si>
    <t>15/12/2017</t>
  </si>
  <si>
    <t>18/12/2017</t>
  </si>
  <si>
    <t>19/12/2017</t>
  </si>
  <si>
    <t>21/12/2017</t>
  </si>
  <si>
    <t>15/01/2018</t>
  </si>
  <si>
    <t>16/01/2018</t>
  </si>
  <si>
    <t>17/01/2018</t>
  </si>
  <si>
    <t>18/01/2018</t>
  </si>
  <si>
    <t>26/01/2018</t>
  </si>
  <si>
    <t>13/02/2018</t>
  </si>
  <si>
    <t>14/02/2018</t>
  </si>
  <si>
    <t>15/02/2018</t>
  </si>
  <si>
    <t>16/02/2018</t>
  </si>
  <si>
    <t>21/02/2018</t>
  </si>
  <si>
    <t>22/02/2018</t>
  </si>
  <si>
    <t>23/02/2018</t>
  </si>
  <si>
    <t>26/02/2018</t>
  </si>
  <si>
    <t>27/02/2018</t>
  </si>
  <si>
    <t>28/02/2018</t>
  </si>
  <si>
    <t>13/03/2018</t>
  </si>
  <si>
    <t>14/03/2018</t>
  </si>
  <si>
    <t>15/03/2018</t>
  </si>
  <si>
    <t>16/03/2018</t>
  </si>
  <si>
    <t>19/03/2018</t>
  </si>
  <si>
    <t>20/03/2018</t>
  </si>
  <si>
    <t>21/03/2018</t>
  </si>
  <si>
    <t>22/03/2018</t>
  </si>
  <si>
    <t>23/03/2018</t>
  </si>
  <si>
    <t>27/03/2018</t>
  </si>
  <si>
    <t>28/03/2018</t>
  </si>
  <si>
    <t>29/03/2018</t>
  </si>
  <si>
    <t>26/03/2018</t>
  </si>
  <si>
    <t>13/04/2018</t>
  </si>
  <si>
    <t>16/04/2018</t>
  </si>
  <si>
    <t>17/04/2018</t>
  </si>
  <si>
    <t>20/04/2018</t>
  </si>
  <si>
    <t>24/04/2018</t>
  </si>
  <si>
    <t>26/04/2018</t>
  </si>
  <si>
    <t>27/04/2018</t>
  </si>
  <si>
    <t>14/05/2018</t>
  </si>
  <si>
    <t>15/05/2018</t>
  </si>
  <si>
    <t>16/05/2018</t>
  </si>
  <si>
    <t>18/05/2018</t>
  </si>
  <si>
    <t>21/05/2018</t>
  </si>
  <si>
    <t>23/05/2018</t>
  </si>
  <si>
    <t>24/05/2018</t>
  </si>
  <si>
    <t>31/05/2018</t>
  </si>
  <si>
    <t>Row Labels</t>
  </si>
  <si>
    <t>Sum of Absenteeism Time in Hours</t>
  </si>
  <si>
    <t>Count of Date</t>
  </si>
  <si>
    <t>Average Distance</t>
  </si>
  <si>
    <t>Average Travel Expense</t>
  </si>
  <si>
    <t>Average Work Load Average</t>
  </si>
  <si>
    <t>Total Absent Hours</t>
  </si>
  <si>
    <t>Total count of days</t>
  </si>
  <si>
    <t>Average Expense</t>
  </si>
  <si>
    <t>Median Expense</t>
  </si>
  <si>
    <t>Mode Expense</t>
  </si>
  <si>
    <t>Avg Distance to Work</t>
  </si>
  <si>
    <t>Median Distance to Work</t>
  </si>
  <si>
    <t>Mode Distance to Work</t>
  </si>
  <si>
    <t xml:space="preserve">Avg Age </t>
  </si>
  <si>
    <t>Median age</t>
  </si>
  <si>
    <t>Age mode</t>
  </si>
  <si>
    <t xml:space="preserve">Avg Work Load </t>
  </si>
  <si>
    <t>Median Work Load</t>
  </si>
  <si>
    <t>Work Load Mode</t>
  </si>
  <si>
    <t>Avg Childern</t>
  </si>
  <si>
    <t>Median Childern</t>
  </si>
  <si>
    <t>Childern Mode</t>
  </si>
  <si>
    <t>Avg Hours</t>
  </si>
  <si>
    <t>Median Hours</t>
  </si>
  <si>
    <t>Hours mode</t>
  </si>
  <si>
    <t>Skewness</t>
  </si>
  <si>
    <t>Std Dev</t>
  </si>
  <si>
    <t>Exp/Hours corr.</t>
  </si>
  <si>
    <t>Exp/Hours Cov</t>
  </si>
  <si>
    <t>Dist/Hour Cov</t>
  </si>
  <si>
    <t>Dist/Hour Corr</t>
  </si>
  <si>
    <t>Age/Hour Cov</t>
  </si>
  <si>
    <t>WL/Hours Cov</t>
  </si>
  <si>
    <t>WL/Hours Corr</t>
  </si>
  <si>
    <t>Age/Hour Corr</t>
  </si>
  <si>
    <t>Childern/Hours Cov</t>
  </si>
  <si>
    <t>Childern/Hours Corr</t>
  </si>
  <si>
    <t>Max Reasons</t>
  </si>
  <si>
    <t>Column1</t>
  </si>
  <si>
    <t>Childern</t>
  </si>
  <si>
    <t>Work Load</t>
  </si>
  <si>
    <t>Column2</t>
  </si>
  <si>
    <t>Reason Mode</t>
  </si>
  <si>
    <t>Max Absent Hours</t>
  </si>
  <si>
    <t>Median</t>
  </si>
  <si>
    <t>Mode</t>
  </si>
  <si>
    <t>90% Conv</t>
  </si>
  <si>
    <t>95% Conv</t>
  </si>
  <si>
    <t>99% Conv</t>
  </si>
  <si>
    <t>Confedence Int. Hours</t>
  </si>
  <si>
    <t>3.71,11.65</t>
  </si>
  <si>
    <t>03/03/2016</t>
  </si>
  <si>
    <t>05/11/2017</t>
  </si>
  <si>
    <t>06/05/2017</t>
  </si>
  <si>
    <t>06/08/2016</t>
  </si>
  <si>
    <t>11/11/2015</t>
  </si>
  <si>
    <t>12/05/2017</t>
  </si>
  <si>
    <t>Grand Total</t>
  </si>
  <si>
    <t>Total 2015</t>
  </si>
  <si>
    <t>Total 2016</t>
  </si>
  <si>
    <t>Total 2017</t>
  </si>
  <si>
    <t>Total 2018</t>
  </si>
  <si>
    <t>Avg</t>
  </si>
  <si>
    <t>2022</t>
  </si>
  <si>
    <t>2021</t>
  </si>
  <si>
    <t>2020</t>
  </si>
  <si>
    <t>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</si>
</sst>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/yyyy;@"/>
    <numFmt numFmtId="165" formatCode="0.0000"/>
    <numFmt numFmtId="166" formatCode="0.000"/>
  </numFmts>
  <fonts count="21" x14ac:knownFonts="1">
    <font>
      <sz val="12"/>
      <color theme="1"/>
      <name val="Times New Roman"/>
      <family val="2"/>
    </font>
    <font>
      <sz val="12"/>
      <color theme="1"/>
      <name val="Times New Roman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Times New Roman"/>
      <family val="2"/>
    </font>
    <font>
      <b/>
      <sz val="13"/>
      <color theme="3"/>
      <name val="Times New Roman"/>
      <family val="2"/>
    </font>
    <font>
      <b/>
      <sz val="11"/>
      <color theme="3"/>
      <name val="Times New Roman"/>
      <family val="2"/>
    </font>
    <font>
      <sz val="12"/>
      <color rgb="FF006100"/>
      <name val="Times New Roman"/>
      <family val="2"/>
    </font>
    <font>
      <sz val="12"/>
      <color rgb="FF9C0006"/>
      <name val="Times New Roman"/>
      <family val="2"/>
    </font>
    <font>
      <sz val="12"/>
      <color rgb="FF9C5700"/>
      <name val="Times New Roman"/>
      <family val="2"/>
    </font>
    <font>
      <sz val="12"/>
      <color rgb="FF3F3F76"/>
      <name val="Times New Roman"/>
      <family val="2"/>
    </font>
    <font>
      <b/>
      <sz val="12"/>
      <color rgb="FF3F3F3F"/>
      <name val="Times New Roman"/>
      <family val="2"/>
    </font>
    <font>
      <b/>
      <sz val="12"/>
      <color rgb="FFFA7D00"/>
      <name val="Times New Roman"/>
      <family val="2"/>
    </font>
    <font>
      <sz val="12"/>
      <color rgb="FFFA7D00"/>
      <name val="Times New Roman"/>
      <family val="2"/>
    </font>
    <font>
      <b/>
      <sz val="12"/>
      <color theme="0"/>
      <name val="Times New Roman"/>
      <family val="2"/>
    </font>
    <font>
      <sz val="12"/>
      <color rgb="FFFF0000"/>
      <name val="Times New Roman"/>
      <family val="2"/>
    </font>
    <font>
      <i/>
      <sz val="12"/>
      <color rgb="FF7F7F7F"/>
      <name val="Times New Roman"/>
      <family val="2"/>
    </font>
    <font>
      <b/>
      <sz val="12"/>
      <color theme="1"/>
      <name val="Times New Roman"/>
      <family val="2"/>
    </font>
    <font>
      <sz val="12"/>
      <color theme="0"/>
      <name val="Times New Roman"/>
      <family val="2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i/>
      <sz val="12"/>
      <color theme="1"/>
      <name val="Times New Roman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4" tint="0.79998168889431442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1">
    <xf numFmtId="0" fontId="0" fillId="0" borderId="0" xfId="0"/>
    <xf numFmtId="164" fontId="0" fillId="0" borderId="0" xfId="0" applyNumberForma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18" fillId="0" borderId="0" xfId="0" applyFont="1" applyAlignment="1">
      <alignment horizontal="center"/>
    </xf>
    <xf numFmtId="0" fontId="18" fillId="0" borderId="0" xfId="0" applyFont="1"/>
    <xf numFmtId="1" fontId="0" fillId="0" borderId="0" xfId="0" applyNumberFormat="1"/>
    <xf numFmtId="2" fontId="0" fillId="0" borderId="0" xfId="0" applyNumberFormat="1"/>
    <xf numFmtId="0" fontId="14" fillId="33" borderId="0" xfId="0" applyFont="1" applyFill="1"/>
    <xf numFmtId="0" fontId="0" fillId="33" borderId="0" xfId="0" applyFill="1"/>
    <xf numFmtId="0" fontId="19" fillId="0" borderId="0" xfId="0" applyFont="1" applyAlignment="1">
      <alignment horizontal="left"/>
    </xf>
    <xf numFmtId="165" fontId="0" fillId="0" borderId="0" xfId="0" applyNumberFormat="1"/>
    <xf numFmtId="166" fontId="0" fillId="0" borderId="0" xfId="0" applyNumberFormat="1"/>
    <xf numFmtId="14" fontId="0" fillId="0" borderId="0" xfId="0" applyNumberFormat="1" applyAlignment="1">
      <alignment horizontal="center"/>
    </xf>
    <xf numFmtId="0" fontId="0" fillId="0" borderId="10" xfId="0" applyBorder="1"/>
    <xf numFmtId="0" fontId="20" fillId="0" borderId="11" xfId="0" applyFont="1" applyBorder="1" applyAlignment="1">
      <alignment horizontal="centerContinuous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0" xfId="0" applyAlignment="1">
      <alignment horizontal="center"/>
    </xf>
    <xf numFmtId="0" fontId="0" fillId="34" borderId="21" xfId="0" applyFill="1" applyBorder="1"/>
    <xf numFmtId="0" fontId="0" fillId="33" borderId="21" xfId="0" applyFill="1" applyBorder="1"/>
    <xf numFmtId="0" fontId="0" fillId="34" borderId="21" xfId="0" applyFill="1" applyBorder="1" applyAlignment="1">
      <alignment horizontal="center"/>
    </xf>
    <xf numFmtId="0" fontId="18" fillId="34" borderId="21" xfId="0" applyFont="1" applyFill="1" applyBorder="1" applyAlignment="1">
      <alignment horizontal="center"/>
    </xf>
    <xf numFmtId="0" fontId="0" fillId="33" borderId="21" xfId="0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5F22A2"/>
      <color rgb="FF941CEE"/>
      <color rgb="FF9E38BA"/>
      <color rgb="FF8238BA"/>
      <color rgb="FF95F32D"/>
      <color rgb="FF28F84B"/>
      <color rgb="FF99FF99"/>
      <color rgb="FFFFFFCC"/>
      <color rgb="FF6DE10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4.xml"/><Relationship Id="rId3" Type="http://schemas.openxmlformats.org/officeDocument/2006/relationships/worksheet" Target="worksheets/sheet3.xml"/><Relationship Id="rId21" Type="http://schemas.openxmlformats.org/officeDocument/2006/relationships/connections" Target="connection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3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2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powerPivotData" Target="model/item.data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1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Absenteeism_data!$D$1</c:f>
              <c:strCache>
                <c:ptCount val="1"/>
                <c:pt idx="0">
                  <c:v>Transportation Expense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Absenteeism_data!$D$2:$D$51</c:f>
              <c:numCache>
                <c:formatCode>General</c:formatCode>
                <c:ptCount val="50"/>
                <c:pt idx="0">
                  <c:v>289</c:v>
                </c:pt>
                <c:pt idx="1">
                  <c:v>118</c:v>
                </c:pt>
                <c:pt idx="2">
                  <c:v>179</c:v>
                </c:pt>
                <c:pt idx="3">
                  <c:v>279</c:v>
                </c:pt>
                <c:pt idx="4">
                  <c:v>289</c:v>
                </c:pt>
                <c:pt idx="5">
                  <c:v>179</c:v>
                </c:pt>
                <c:pt idx="6">
                  <c:v>361</c:v>
                </c:pt>
                <c:pt idx="7">
                  <c:v>260</c:v>
                </c:pt>
                <c:pt idx="8">
                  <c:v>155</c:v>
                </c:pt>
                <c:pt idx="9">
                  <c:v>235</c:v>
                </c:pt>
                <c:pt idx="10">
                  <c:v>260</c:v>
                </c:pt>
                <c:pt idx="11">
                  <c:v>260</c:v>
                </c:pt>
                <c:pt idx="12">
                  <c:v>260</c:v>
                </c:pt>
                <c:pt idx="13">
                  <c:v>179</c:v>
                </c:pt>
                <c:pt idx="14">
                  <c:v>179</c:v>
                </c:pt>
                <c:pt idx="15">
                  <c:v>246</c:v>
                </c:pt>
                <c:pt idx="16">
                  <c:v>179</c:v>
                </c:pt>
                <c:pt idx="17">
                  <c:v>179</c:v>
                </c:pt>
                <c:pt idx="18">
                  <c:v>189</c:v>
                </c:pt>
                <c:pt idx="19">
                  <c:v>248</c:v>
                </c:pt>
                <c:pt idx="20">
                  <c:v>330</c:v>
                </c:pt>
                <c:pt idx="21">
                  <c:v>179</c:v>
                </c:pt>
                <c:pt idx="22">
                  <c:v>361</c:v>
                </c:pt>
                <c:pt idx="23">
                  <c:v>260</c:v>
                </c:pt>
                <c:pt idx="24">
                  <c:v>289</c:v>
                </c:pt>
                <c:pt idx="25">
                  <c:v>361</c:v>
                </c:pt>
                <c:pt idx="26">
                  <c:v>289</c:v>
                </c:pt>
                <c:pt idx="27">
                  <c:v>157</c:v>
                </c:pt>
                <c:pt idx="28">
                  <c:v>289</c:v>
                </c:pt>
                <c:pt idx="29">
                  <c:v>179</c:v>
                </c:pt>
                <c:pt idx="30">
                  <c:v>179</c:v>
                </c:pt>
                <c:pt idx="31">
                  <c:v>235</c:v>
                </c:pt>
                <c:pt idx="32">
                  <c:v>235</c:v>
                </c:pt>
                <c:pt idx="33">
                  <c:v>235</c:v>
                </c:pt>
                <c:pt idx="34">
                  <c:v>179</c:v>
                </c:pt>
                <c:pt idx="35">
                  <c:v>361</c:v>
                </c:pt>
                <c:pt idx="36">
                  <c:v>289</c:v>
                </c:pt>
                <c:pt idx="37">
                  <c:v>291</c:v>
                </c:pt>
                <c:pt idx="38">
                  <c:v>235</c:v>
                </c:pt>
                <c:pt idx="39">
                  <c:v>260</c:v>
                </c:pt>
                <c:pt idx="40">
                  <c:v>184</c:v>
                </c:pt>
                <c:pt idx="41">
                  <c:v>118</c:v>
                </c:pt>
                <c:pt idx="42">
                  <c:v>179</c:v>
                </c:pt>
                <c:pt idx="43">
                  <c:v>235</c:v>
                </c:pt>
                <c:pt idx="44">
                  <c:v>155</c:v>
                </c:pt>
                <c:pt idx="45">
                  <c:v>118</c:v>
                </c:pt>
                <c:pt idx="46">
                  <c:v>179</c:v>
                </c:pt>
                <c:pt idx="47">
                  <c:v>291</c:v>
                </c:pt>
                <c:pt idx="48">
                  <c:v>260</c:v>
                </c:pt>
                <c:pt idx="49">
                  <c:v>291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10-4820-9FFD-08127AEA44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2128"/>
        <c:axId val="78305648"/>
      </c:scatterChart>
      <c:valAx>
        <c:axId val="2022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05648"/>
        <c:crosses val="autoZero"/>
        <c:crossBetween val="midCat"/>
      </c:valAx>
      <c:valAx>
        <c:axId val="7830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2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Stats!$H$1</c:f>
              <c:strCache>
                <c:ptCount val="1"/>
                <c:pt idx="0">
                  <c:v>Absenteeism Time in Hours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Stats!$G$2:$G$102</c:f>
              <c:numCache>
                <c:formatCode>General</c:formatCode>
                <c:ptCount val="101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0</c:v>
                </c:pt>
                <c:pt idx="6">
                  <c:v>1</c:v>
                </c:pt>
                <c:pt idx="7">
                  <c:v>4</c:v>
                </c:pt>
                <c:pt idx="8">
                  <c:v>2</c:v>
                </c:pt>
                <c:pt idx="9">
                  <c:v>1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4</c:v>
                </c:pt>
                <c:pt idx="24">
                  <c:v>2</c:v>
                </c:pt>
                <c:pt idx="25">
                  <c:v>1</c:v>
                </c:pt>
                <c:pt idx="26">
                  <c:v>2</c:v>
                </c:pt>
                <c:pt idx="27">
                  <c:v>0</c:v>
                </c:pt>
                <c:pt idx="28">
                  <c:v>2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0</c:v>
                </c:pt>
                <c:pt idx="35">
                  <c:v>1</c:v>
                </c:pt>
                <c:pt idx="36">
                  <c:v>2</c:v>
                </c:pt>
                <c:pt idx="37">
                  <c:v>0</c:v>
                </c:pt>
                <c:pt idx="38">
                  <c:v>1</c:v>
                </c:pt>
                <c:pt idx="39">
                  <c:v>4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2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4</c:v>
                </c:pt>
                <c:pt idx="49">
                  <c:v>1</c:v>
                </c:pt>
                <c:pt idx="50">
                  <c:v>4</c:v>
                </c:pt>
                <c:pt idx="51">
                  <c:v>1</c:v>
                </c:pt>
                <c:pt idx="52">
                  <c:v>1</c:v>
                </c:pt>
                <c:pt idx="53">
                  <c:v>0</c:v>
                </c:pt>
                <c:pt idx="54">
                  <c:v>2</c:v>
                </c:pt>
                <c:pt idx="55">
                  <c:v>1</c:v>
                </c:pt>
                <c:pt idx="56">
                  <c:v>1</c:v>
                </c:pt>
                <c:pt idx="57">
                  <c:v>0</c:v>
                </c:pt>
                <c:pt idx="58">
                  <c:v>3</c:v>
                </c:pt>
                <c:pt idx="59">
                  <c:v>2</c:v>
                </c:pt>
                <c:pt idx="60">
                  <c:v>0</c:v>
                </c:pt>
                <c:pt idx="61">
                  <c:v>4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1</c:v>
                </c:pt>
                <c:pt idx="70">
                  <c:v>2</c:v>
                </c:pt>
                <c:pt idx="71">
                  <c:v>1</c:v>
                </c:pt>
                <c:pt idx="72">
                  <c:v>0</c:v>
                </c:pt>
                <c:pt idx="73">
                  <c:v>1</c:v>
                </c:pt>
                <c:pt idx="74">
                  <c:v>4</c:v>
                </c:pt>
                <c:pt idx="75">
                  <c:v>1</c:v>
                </c:pt>
                <c:pt idx="76">
                  <c:v>1</c:v>
                </c:pt>
                <c:pt idx="77">
                  <c:v>2</c:v>
                </c:pt>
                <c:pt idx="78">
                  <c:v>1</c:v>
                </c:pt>
                <c:pt idx="79">
                  <c:v>4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2</c:v>
                </c:pt>
                <c:pt idx="84">
                  <c:v>1</c:v>
                </c:pt>
                <c:pt idx="85">
                  <c:v>2</c:v>
                </c:pt>
                <c:pt idx="86">
                  <c:v>2</c:v>
                </c:pt>
                <c:pt idx="87">
                  <c:v>1</c:v>
                </c:pt>
                <c:pt idx="88">
                  <c:v>1</c:v>
                </c:pt>
                <c:pt idx="89">
                  <c:v>2</c:v>
                </c:pt>
                <c:pt idx="90">
                  <c:v>1</c:v>
                </c:pt>
                <c:pt idx="91">
                  <c:v>2</c:v>
                </c:pt>
                <c:pt idx="92">
                  <c:v>1</c:v>
                </c:pt>
                <c:pt idx="93">
                  <c:v>4</c:v>
                </c:pt>
                <c:pt idx="94">
                  <c:v>2</c:v>
                </c:pt>
                <c:pt idx="95">
                  <c:v>1</c:v>
                </c:pt>
                <c:pt idx="96">
                  <c:v>2</c:v>
                </c:pt>
                <c:pt idx="97">
                  <c:v>1</c:v>
                </c:pt>
                <c:pt idx="98">
                  <c:v>2</c:v>
                </c:pt>
                <c:pt idx="99">
                  <c:v>0</c:v>
                </c:pt>
                <c:pt idx="100">
                  <c:v>1</c:v>
                </c:pt>
              </c:numCache>
            </c:numRef>
          </c:xVal>
          <c:yVal>
            <c:numRef>
              <c:f>Stats!$H$2:$H$102</c:f>
              <c:numCache>
                <c:formatCode>General</c:formatCode>
                <c:ptCount val="101"/>
                <c:pt idx="0">
                  <c:v>4</c:v>
                </c:pt>
                <c:pt idx="1">
                  <c:v>0</c:v>
                </c:pt>
                <c:pt idx="2">
                  <c:v>2</c:v>
                </c:pt>
                <c:pt idx="3">
                  <c:v>4</c:v>
                </c:pt>
                <c:pt idx="4">
                  <c:v>2</c:v>
                </c:pt>
                <c:pt idx="5">
                  <c:v>2</c:v>
                </c:pt>
                <c:pt idx="6">
                  <c:v>8</c:v>
                </c:pt>
                <c:pt idx="7">
                  <c:v>4</c:v>
                </c:pt>
                <c:pt idx="8">
                  <c:v>40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1</c:v>
                </c:pt>
                <c:pt idx="14">
                  <c:v>4</c:v>
                </c:pt>
                <c:pt idx="15">
                  <c:v>8</c:v>
                </c:pt>
                <c:pt idx="16">
                  <c:v>2</c:v>
                </c:pt>
                <c:pt idx="17">
                  <c:v>8</c:v>
                </c:pt>
                <c:pt idx="18">
                  <c:v>8</c:v>
                </c:pt>
                <c:pt idx="19">
                  <c:v>2</c:v>
                </c:pt>
                <c:pt idx="20">
                  <c:v>8</c:v>
                </c:pt>
                <c:pt idx="21">
                  <c:v>1</c:v>
                </c:pt>
                <c:pt idx="22">
                  <c:v>40</c:v>
                </c:pt>
                <c:pt idx="23">
                  <c:v>4</c:v>
                </c:pt>
                <c:pt idx="24">
                  <c:v>8</c:v>
                </c:pt>
                <c:pt idx="25">
                  <c:v>7</c:v>
                </c:pt>
                <c:pt idx="26">
                  <c:v>1</c:v>
                </c:pt>
                <c:pt idx="27">
                  <c:v>4</c:v>
                </c:pt>
                <c:pt idx="28">
                  <c:v>8</c:v>
                </c:pt>
                <c:pt idx="29">
                  <c:v>2</c:v>
                </c:pt>
                <c:pt idx="30">
                  <c:v>8</c:v>
                </c:pt>
                <c:pt idx="31">
                  <c:v>8</c:v>
                </c:pt>
                <c:pt idx="32">
                  <c:v>4</c:v>
                </c:pt>
                <c:pt idx="33">
                  <c:v>8</c:v>
                </c:pt>
                <c:pt idx="34">
                  <c:v>2</c:v>
                </c:pt>
                <c:pt idx="35">
                  <c:v>1</c:v>
                </c:pt>
                <c:pt idx="36">
                  <c:v>8</c:v>
                </c:pt>
                <c:pt idx="37">
                  <c:v>4</c:v>
                </c:pt>
                <c:pt idx="38">
                  <c:v>8</c:v>
                </c:pt>
                <c:pt idx="39">
                  <c:v>4</c:v>
                </c:pt>
                <c:pt idx="40">
                  <c:v>2</c:v>
                </c:pt>
                <c:pt idx="41">
                  <c:v>4</c:v>
                </c:pt>
                <c:pt idx="42">
                  <c:v>4</c:v>
                </c:pt>
                <c:pt idx="43">
                  <c:v>8</c:v>
                </c:pt>
                <c:pt idx="44">
                  <c:v>2</c:v>
                </c:pt>
                <c:pt idx="45">
                  <c:v>3</c:v>
                </c:pt>
                <c:pt idx="46">
                  <c:v>3</c:v>
                </c:pt>
                <c:pt idx="47">
                  <c:v>4</c:v>
                </c:pt>
                <c:pt idx="48">
                  <c:v>8</c:v>
                </c:pt>
                <c:pt idx="49">
                  <c:v>32</c:v>
                </c:pt>
                <c:pt idx="50">
                  <c:v>0</c:v>
                </c:pt>
                <c:pt idx="51">
                  <c:v>0</c:v>
                </c:pt>
                <c:pt idx="52">
                  <c:v>2</c:v>
                </c:pt>
                <c:pt idx="53">
                  <c:v>2</c:v>
                </c:pt>
                <c:pt idx="54">
                  <c:v>0</c:v>
                </c:pt>
                <c:pt idx="55">
                  <c:v>0</c:v>
                </c:pt>
                <c:pt idx="56">
                  <c:v>3</c:v>
                </c:pt>
                <c:pt idx="57">
                  <c:v>3</c:v>
                </c:pt>
                <c:pt idx="58">
                  <c:v>0</c:v>
                </c:pt>
                <c:pt idx="59">
                  <c:v>1</c:v>
                </c:pt>
                <c:pt idx="60">
                  <c:v>3</c:v>
                </c:pt>
                <c:pt idx="61">
                  <c:v>4</c:v>
                </c:pt>
                <c:pt idx="62">
                  <c:v>3</c:v>
                </c:pt>
                <c:pt idx="63">
                  <c:v>3</c:v>
                </c:pt>
                <c:pt idx="64">
                  <c:v>0</c:v>
                </c:pt>
                <c:pt idx="65">
                  <c:v>1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2</c:v>
                </c:pt>
                <c:pt idx="70">
                  <c:v>2</c:v>
                </c:pt>
                <c:pt idx="71">
                  <c:v>5</c:v>
                </c:pt>
                <c:pt idx="72">
                  <c:v>8</c:v>
                </c:pt>
                <c:pt idx="73">
                  <c:v>3</c:v>
                </c:pt>
                <c:pt idx="74">
                  <c:v>16</c:v>
                </c:pt>
                <c:pt idx="75">
                  <c:v>8</c:v>
                </c:pt>
                <c:pt idx="76">
                  <c:v>2</c:v>
                </c:pt>
                <c:pt idx="77">
                  <c:v>8</c:v>
                </c:pt>
                <c:pt idx="78">
                  <c:v>1</c:v>
                </c:pt>
                <c:pt idx="79">
                  <c:v>3</c:v>
                </c:pt>
                <c:pt idx="80">
                  <c:v>1</c:v>
                </c:pt>
                <c:pt idx="81">
                  <c:v>1</c:v>
                </c:pt>
                <c:pt idx="82">
                  <c:v>8</c:v>
                </c:pt>
                <c:pt idx="83">
                  <c:v>8</c:v>
                </c:pt>
                <c:pt idx="84">
                  <c:v>5</c:v>
                </c:pt>
                <c:pt idx="85">
                  <c:v>32</c:v>
                </c:pt>
                <c:pt idx="86">
                  <c:v>8</c:v>
                </c:pt>
                <c:pt idx="87">
                  <c:v>40</c:v>
                </c:pt>
                <c:pt idx="88">
                  <c:v>1</c:v>
                </c:pt>
                <c:pt idx="89">
                  <c:v>8</c:v>
                </c:pt>
                <c:pt idx="90">
                  <c:v>3</c:v>
                </c:pt>
                <c:pt idx="91">
                  <c:v>8</c:v>
                </c:pt>
                <c:pt idx="92">
                  <c:v>3</c:v>
                </c:pt>
                <c:pt idx="93">
                  <c:v>4</c:v>
                </c:pt>
                <c:pt idx="94">
                  <c:v>1</c:v>
                </c:pt>
                <c:pt idx="95">
                  <c:v>3</c:v>
                </c:pt>
                <c:pt idx="96">
                  <c:v>24</c:v>
                </c:pt>
                <c:pt idx="97">
                  <c:v>3</c:v>
                </c:pt>
                <c:pt idx="98">
                  <c:v>1</c:v>
                </c:pt>
                <c:pt idx="99">
                  <c:v>64</c:v>
                </c:pt>
                <c:pt idx="10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62-4F05-B985-3B1EAA4269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1606448"/>
        <c:axId val="690200912"/>
      </c:scatterChart>
      <c:valAx>
        <c:axId val="881606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>
                    <a:solidFill>
                      <a:srgbClr val="0070C0"/>
                    </a:solidFill>
                  </a:rPr>
                  <a:t>CHILDERN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200912"/>
        <c:crosses val="autoZero"/>
        <c:crossBetween val="midCat"/>
        <c:majorUnit val="1"/>
      </c:valAx>
      <c:valAx>
        <c:axId val="6902009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>
                    <a:solidFill>
                      <a:srgbClr val="0070C0"/>
                    </a:solidFill>
                  </a:rPr>
                  <a:t>ABSENCE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606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046048041463174"/>
          <c:y val="0.1416666015967053"/>
          <c:w val="0.73856905545034723"/>
          <c:h val="0.5988832879145003"/>
        </c:manualLayout>
      </c:layout>
      <c:scatterChart>
        <c:scatterStyle val="lineMarker"/>
        <c:varyColors val="0"/>
        <c:ser>
          <c:idx val="0"/>
          <c:order val="0"/>
          <c:tx>
            <c:strRef>
              <c:f>Stats!$H$1</c:f>
              <c:strCache>
                <c:ptCount val="1"/>
                <c:pt idx="0">
                  <c:v>Absenteeism Time in Hours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Stats!$E$2:$E$52</c:f>
              <c:numCache>
                <c:formatCode>General</c:formatCode>
                <c:ptCount val="51"/>
                <c:pt idx="0">
                  <c:v>33</c:v>
                </c:pt>
                <c:pt idx="1">
                  <c:v>50</c:v>
                </c:pt>
                <c:pt idx="2">
                  <c:v>38</c:v>
                </c:pt>
                <c:pt idx="3">
                  <c:v>39</c:v>
                </c:pt>
                <c:pt idx="4">
                  <c:v>33</c:v>
                </c:pt>
                <c:pt idx="5">
                  <c:v>38</c:v>
                </c:pt>
                <c:pt idx="6">
                  <c:v>28</c:v>
                </c:pt>
                <c:pt idx="7">
                  <c:v>36</c:v>
                </c:pt>
                <c:pt idx="8">
                  <c:v>34</c:v>
                </c:pt>
                <c:pt idx="9">
                  <c:v>37</c:v>
                </c:pt>
                <c:pt idx="10">
                  <c:v>36</c:v>
                </c:pt>
                <c:pt idx="11">
                  <c:v>36</c:v>
                </c:pt>
                <c:pt idx="12">
                  <c:v>36</c:v>
                </c:pt>
                <c:pt idx="13">
                  <c:v>38</c:v>
                </c:pt>
                <c:pt idx="14">
                  <c:v>38</c:v>
                </c:pt>
                <c:pt idx="15">
                  <c:v>41</c:v>
                </c:pt>
                <c:pt idx="16">
                  <c:v>38</c:v>
                </c:pt>
                <c:pt idx="17">
                  <c:v>38</c:v>
                </c:pt>
                <c:pt idx="18">
                  <c:v>33</c:v>
                </c:pt>
                <c:pt idx="19">
                  <c:v>47</c:v>
                </c:pt>
                <c:pt idx="20">
                  <c:v>28</c:v>
                </c:pt>
                <c:pt idx="21">
                  <c:v>38</c:v>
                </c:pt>
                <c:pt idx="22">
                  <c:v>28</c:v>
                </c:pt>
                <c:pt idx="23">
                  <c:v>36</c:v>
                </c:pt>
                <c:pt idx="24">
                  <c:v>33</c:v>
                </c:pt>
                <c:pt idx="25">
                  <c:v>28</c:v>
                </c:pt>
                <c:pt idx="26">
                  <c:v>33</c:v>
                </c:pt>
                <c:pt idx="27">
                  <c:v>29</c:v>
                </c:pt>
                <c:pt idx="28">
                  <c:v>33</c:v>
                </c:pt>
                <c:pt idx="29">
                  <c:v>38</c:v>
                </c:pt>
                <c:pt idx="30">
                  <c:v>38</c:v>
                </c:pt>
                <c:pt idx="31">
                  <c:v>48</c:v>
                </c:pt>
                <c:pt idx="32">
                  <c:v>37</c:v>
                </c:pt>
                <c:pt idx="33">
                  <c:v>48</c:v>
                </c:pt>
                <c:pt idx="34">
                  <c:v>38</c:v>
                </c:pt>
                <c:pt idx="35">
                  <c:v>28</c:v>
                </c:pt>
                <c:pt idx="36">
                  <c:v>33</c:v>
                </c:pt>
                <c:pt idx="37">
                  <c:v>32</c:v>
                </c:pt>
                <c:pt idx="38">
                  <c:v>48</c:v>
                </c:pt>
                <c:pt idx="39">
                  <c:v>36</c:v>
                </c:pt>
                <c:pt idx="40">
                  <c:v>27</c:v>
                </c:pt>
                <c:pt idx="41">
                  <c:v>37</c:v>
                </c:pt>
                <c:pt idx="42">
                  <c:v>38</c:v>
                </c:pt>
                <c:pt idx="43">
                  <c:v>43</c:v>
                </c:pt>
                <c:pt idx="44">
                  <c:v>34</c:v>
                </c:pt>
                <c:pt idx="45">
                  <c:v>37</c:v>
                </c:pt>
                <c:pt idx="46">
                  <c:v>38</c:v>
                </c:pt>
                <c:pt idx="47">
                  <c:v>40</c:v>
                </c:pt>
                <c:pt idx="48">
                  <c:v>36</c:v>
                </c:pt>
                <c:pt idx="49">
                  <c:v>40</c:v>
                </c:pt>
                <c:pt idx="50">
                  <c:v>36</c:v>
                </c:pt>
              </c:numCache>
            </c:numRef>
          </c:xVal>
          <c:yVal>
            <c:numRef>
              <c:f>Stats!$H$2:$H$52</c:f>
              <c:numCache>
                <c:formatCode>General</c:formatCode>
                <c:ptCount val="51"/>
                <c:pt idx="0">
                  <c:v>4</c:v>
                </c:pt>
                <c:pt idx="1">
                  <c:v>0</c:v>
                </c:pt>
                <c:pt idx="2">
                  <c:v>2</c:v>
                </c:pt>
                <c:pt idx="3">
                  <c:v>4</c:v>
                </c:pt>
                <c:pt idx="4">
                  <c:v>2</c:v>
                </c:pt>
                <c:pt idx="5">
                  <c:v>2</c:v>
                </c:pt>
                <c:pt idx="6">
                  <c:v>8</c:v>
                </c:pt>
                <c:pt idx="7">
                  <c:v>4</c:v>
                </c:pt>
                <c:pt idx="8">
                  <c:v>40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1</c:v>
                </c:pt>
                <c:pt idx="14">
                  <c:v>4</c:v>
                </c:pt>
                <c:pt idx="15">
                  <c:v>8</c:v>
                </c:pt>
                <c:pt idx="16">
                  <c:v>2</c:v>
                </c:pt>
                <c:pt idx="17">
                  <c:v>8</c:v>
                </c:pt>
                <c:pt idx="18">
                  <c:v>8</c:v>
                </c:pt>
                <c:pt idx="19">
                  <c:v>2</c:v>
                </c:pt>
                <c:pt idx="20">
                  <c:v>8</c:v>
                </c:pt>
                <c:pt idx="21">
                  <c:v>1</c:v>
                </c:pt>
                <c:pt idx="22">
                  <c:v>40</c:v>
                </c:pt>
                <c:pt idx="23">
                  <c:v>4</c:v>
                </c:pt>
                <c:pt idx="24">
                  <c:v>8</c:v>
                </c:pt>
                <c:pt idx="25">
                  <c:v>7</c:v>
                </c:pt>
                <c:pt idx="26">
                  <c:v>1</c:v>
                </c:pt>
                <c:pt idx="27">
                  <c:v>4</c:v>
                </c:pt>
                <c:pt idx="28">
                  <c:v>8</c:v>
                </c:pt>
                <c:pt idx="29">
                  <c:v>2</c:v>
                </c:pt>
                <c:pt idx="30">
                  <c:v>8</c:v>
                </c:pt>
                <c:pt idx="31">
                  <c:v>8</c:v>
                </c:pt>
                <c:pt idx="32">
                  <c:v>4</c:v>
                </c:pt>
                <c:pt idx="33">
                  <c:v>8</c:v>
                </c:pt>
                <c:pt idx="34">
                  <c:v>2</c:v>
                </c:pt>
                <c:pt idx="35">
                  <c:v>1</c:v>
                </c:pt>
                <c:pt idx="36">
                  <c:v>8</c:v>
                </c:pt>
                <c:pt idx="37">
                  <c:v>4</c:v>
                </c:pt>
                <c:pt idx="38">
                  <c:v>8</c:v>
                </c:pt>
                <c:pt idx="39">
                  <c:v>4</c:v>
                </c:pt>
                <c:pt idx="40">
                  <c:v>2</c:v>
                </c:pt>
                <c:pt idx="41">
                  <c:v>4</c:v>
                </c:pt>
                <c:pt idx="42">
                  <c:v>4</c:v>
                </c:pt>
                <c:pt idx="43">
                  <c:v>8</c:v>
                </c:pt>
                <c:pt idx="44">
                  <c:v>2</c:v>
                </c:pt>
                <c:pt idx="45">
                  <c:v>3</c:v>
                </c:pt>
                <c:pt idx="46">
                  <c:v>3</c:v>
                </c:pt>
                <c:pt idx="47">
                  <c:v>4</c:v>
                </c:pt>
                <c:pt idx="48">
                  <c:v>8</c:v>
                </c:pt>
                <c:pt idx="49">
                  <c:v>32</c:v>
                </c:pt>
                <c:pt idx="5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68-438B-8A1B-1CC8F05CA4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8274064"/>
        <c:axId val="690201408"/>
      </c:scatterChart>
      <c:valAx>
        <c:axId val="688274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rgbClr val="00B050"/>
                    </a:solidFill>
                  </a:rPr>
                  <a:t>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201408"/>
        <c:crosses val="autoZero"/>
        <c:crossBetween val="midCat"/>
      </c:valAx>
      <c:valAx>
        <c:axId val="6902014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>
                    <a:solidFill>
                      <a:srgbClr val="00B050"/>
                    </a:solidFill>
                  </a:rPr>
                  <a:t>ABSENCE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274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shade val="5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EC0-41C5-A040-A493ED1FAC38}"/>
              </c:ext>
            </c:extLst>
          </c:dPt>
          <c:dPt>
            <c:idx val="1"/>
            <c:bubble3D val="0"/>
            <c:spPr>
              <a:solidFill>
                <a:schemeClr val="accent1">
                  <a:shade val="8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EC0-41C5-A040-A493ED1FAC38}"/>
              </c:ext>
            </c:extLst>
          </c:dPt>
          <c:dPt>
            <c:idx val="2"/>
            <c:bubble3D val="0"/>
            <c:spPr>
              <a:solidFill>
                <a:schemeClr val="accent1">
                  <a:tint val="8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EC0-41C5-A040-A493ED1FAC38}"/>
              </c:ext>
            </c:extLst>
          </c:dPt>
          <c:dPt>
            <c:idx val="3"/>
            <c:bubble3D val="0"/>
            <c:spPr>
              <a:solidFill>
                <a:schemeClr val="accent1">
                  <a:tint val="5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EC0-41C5-A040-A493ED1FAC38}"/>
              </c:ext>
            </c:extLst>
          </c:dPt>
          <c:dLbls>
            <c:delete val="1"/>
          </c:dLbls>
          <c:cat>
            <c:strRef>
              <c:f>Absenteeism_data!$M$1:$M$4</c:f>
              <c:strCache>
                <c:ptCount val="4"/>
                <c:pt idx="0">
                  <c:v>Total Absent Hours</c:v>
                </c:pt>
                <c:pt idx="1">
                  <c:v>Average Travel Expense</c:v>
                </c:pt>
                <c:pt idx="2">
                  <c:v>Average Distance</c:v>
                </c:pt>
                <c:pt idx="3">
                  <c:v>Average Work Load Average</c:v>
                </c:pt>
              </c:strCache>
            </c:strRef>
          </c:cat>
          <c:val>
            <c:numRef>
              <c:f>Absenteeism_data!$N$1:$N$4</c:f>
              <c:numCache>
                <c:formatCode>0.00</c:formatCode>
                <c:ptCount val="4"/>
                <c:pt idx="0" formatCode="General">
                  <c:v>4733</c:v>
                </c:pt>
                <c:pt idx="1">
                  <c:v>222.34714285714287</c:v>
                </c:pt>
                <c:pt idx="2">
                  <c:v>29.892857142857142</c:v>
                </c:pt>
                <c:pt idx="3">
                  <c:v>271.8017742857146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EC0-41C5-A040-A493ED1FAC3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14"/>
        <c:holeSize val="4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703937007874017"/>
          <c:y val="0.10185185185185185"/>
          <c:w val="0.80596062992125983"/>
          <c:h val="0.63759988334791484"/>
        </c:manualLayout>
      </c:layout>
      <c:areaChart>
        <c:grouping val="stacked"/>
        <c:varyColors val="0"/>
        <c:ser>
          <c:idx val="0"/>
          <c:order val="0"/>
          <c:tx>
            <c:v>ID #11</c:v>
          </c:tx>
          <c:spPr>
            <a:solidFill>
              <a:srgbClr val="7030A0"/>
            </a:solidFill>
            <a:ln>
              <a:noFill/>
            </a:ln>
            <a:effectLst/>
          </c:spPr>
          <c:dLbls>
            <c:dLbl>
              <c:idx val="0"/>
              <c:layout>
                <c:manualLayout>
                  <c:x val="2.1594032194738891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096-4092-9091-1C0882536F57}"/>
                </c:ext>
              </c:extLst>
            </c:dLbl>
            <c:dLbl>
              <c:idx val="3"/>
              <c:layout>
                <c:manualLayout>
                  <c:x val="-1.7667844522968199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096-4092-9091-1C0882536F5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Probs!$G$46:$K$46</c15:sqref>
                  </c15:fullRef>
                </c:ext>
              </c:extLst>
              <c:f>Probs!$H$46:$K$46</c:f>
              <c:strCache>
                <c:ptCount val="4"/>
                <c:pt idx="0">
                  <c:v>2018</c:v>
                </c:pt>
                <c:pt idx="1">
                  <c:v>2017</c:v>
                </c:pt>
                <c:pt idx="2">
                  <c:v>2016</c:v>
                </c:pt>
                <c:pt idx="3">
                  <c:v>2015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Probs!$G$47:$K$47</c15:sqref>
                  </c15:fullRef>
                </c:ext>
              </c:extLst>
              <c:f>Probs!$H$47:$K$47</c:f>
              <c:numCache>
                <c:formatCode>General</c:formatCode>
                <c:ptCount val="4"/>
                <c:pt idx="0">
                  <c:v>97</c:v>
                </c:pt>
                <c:pt idx="1">
                  <c:v>177</c:v>
                </c:pt>
                <c:pt idx="2">
                  <c:v>138</c:v>
                </c:pt>
                <c:pt idx="3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7B-46C3-9A94-981B1BDA07AC}"/>
            </c:ext>
          </c:extLst>
        </c:ser>
        <c:ser>
          <c:idx val="1"/>
          <c:order val="1"/>
          <c:tx>
            <c:v>ID #14</c:v>
          </c:tx>
          <c:spPr>
            <a:solidFill>
              <a:srgbClr val="00B050"/>
            </a:solidFill>
            <a:ln>
              <a:noFill/>
            </a:ln>
            <a:effectLst/>
          </c:spPr>
          <c:dLbls>
            <c:dLbl>
              <c:idx val="0"/>
              <c:layout>
                <c:manualLayout>
                  <c:x val="1.9630938358853534E-2"/>
                  <c:y val="-3.468609087755873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096-4092-9091-1C0882536F57}"/>
                </c:ext>
              </c:extLst>
            </c:dLbl>
            <c:dLbl>
              <c:idx val="3"/>
              <c:layout>
                <c:manualLayout>
                  <c:x val="-2.3557126030624265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096-4092-9091-1C0882536F5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Probs!$G$46:$K$46</c15:sqref>
                  </c15:fullRef>
                </c:ext>
              </c:extLst>
              <c:f>Probs!$H$46:$K$46</c:f>
              <c:strCache>
                <c:ptCount val="4"/>
                <c:pt idx="0">
                  <c:v>2018</c:v>
                </c:pt>
                <c:pt idx="1">
                  <c:v>2017</c:v>
                </c:pt>
                <c:pt idx="2">
                  <c:v>2016</c:v>
                </c:pt>
                <c:pt idx="3">
                  <c:v>2015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Probs!$G$48:$K$48</c15:sqref>
                  </c15:fullRef>
                </c:ext>
              </c:extLst>
              <c:f>Probs!$H$48:$K$48</c:f>
              <c:numCache>
                <c:formatCode>General</c:formatCode>
                <c:ptCount val="4"/>
                <c:pt idx="0">
                  <c:v>89</c:v>
                </c:pt>
                <c:pt idx="1">
                  <c:v>88</c:v>
                </c:pt>
                <c:pt idx="2">
                  <c:v>207</c:v>
                </c:pt>
                <c:pt idx="3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7B-46C3-9A94-981B1BDA07AC}"/>
            </c:ext>
          </c:extLst>
        </c:ser>
        <c:ser>
          <c:idx val="2"/>
          <c:order val="2"/>
          <c:tx>
            <c:v>ID #3</c:v>
          </c:tx>
          <c:spPr>
            <a:solidFill>
              <a:srgbClr val="FFC000"/>
            </a:solidFill>
            <a:ln>
              <a:noFill/>
            </a:ln>
            <a:effectLst/>
          </c:spPr>
          <c:dLbls>
            <c:dLbl>
              <c:idx val="0"/>
              <c:layout>
                <c:manualLayout>
                  <c:x val="2.3557126030624282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096-4092-9091-1C0882536F57}"/>
                </c:ext>
              </c:extLst>
            </c:dLbl>
            <c:dLbl>
              <c:idx val="3"/>
              <c:layout>
                <c:manualLayout>
                  <c:x val="-2.5520219866509618E-2"/>
                  <c:y val="-1.734304543877911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096-4092-9091-1C0882536F5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Probs!$G$46:$K$46</c15:sqref>
                  </c15:fullRef>
                </c:ext>
              </c:extLst>
              <c:f>Probs!$H$46:$K$46</c:f>
              <c:strCache>
                <c:ptCount val="4"/>
                <c:pt idx="0">
                  <c:v>2018</c:v>
                </c:pt>
                <c:pt idx="1">
                  <c:v>2017</c:v>
                </c:pt>
                <c:pt idx="2">
                  <c:v>2016</c:v>
                </c:pt>
                <c:pt idx="3">
                  <c:v>2015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Probs!$G$49:$K$49</c15:sqref>
                  </c15:fullRef>
                </c:ext>
              </c:extLst>
              <c:f>Probs!$H$49:$K$49</c:f>
              <c:numCache>
                <c:formatCode>General</c:formatCode>
                <c:ptCount val="4"/>
                <c:pt idx="0">
                  <c:v>120</c:v>
                </c:pt>
                <c:pt idx="1">
                  <c:v>43</c:v>
                </c:pt>
                <c:pt idx="2">
                  <c:v>216</c:v>
                </c:pt>
                <c:pt idx="3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7B-46C3-9A94-981B1BDA07A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287733007"/>
        <c:axId val="303191295"/>
      </c:areaChart>
      <c:catAx>
        <c:axId val="2877330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rgbClr val="0070C0"/>
                    </a:solidFill>
                    <a:latin typeface="Eras Medium ITC" panose="020B0602030504020804" pitchFamily="34" charset="0"/>
                  </a:rPr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191295"/>
        <c:crosses val="autoZero"/>
        <c:auto val="1"/>
        <c:lblAlgn val="ctr"/>
        <c:lblOffset val="100"/>
        <c:noMultiLvlLbl val="0"/>
      </c:catAx>
      <c:valAx>
        <c:axId val="30319129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rgbClr val="0070C0"/>
                    </a:solidFill>
                    <a:latin typeface="Eras Medium ITC" panose="020B0602030504020804" pitchFamily="34" charset="0"/>
                  </a:rPr>
                  <a:t>HOURS</a:t>
                </a:r>
              </a:p>
            </c:rich>
          </c:tx>
          <c:layout>
            <c:manualLayout>
              <c:xMode val="edge"/>
              <c:yMode val="edge"/>
              <c:x val="3.8382625952243773E-2"/>
              <c:y val="0.346042165379423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7330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00231881583908"/>
          <c:y val="0.10265700483091787"/>
          <c:w val="0.67778168989038967"/>
          <c:h val="0.67023992924797449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59EC-4C5E-AF2F-AE2A933D75EB}"/>
              </c:ext>
            </c:extLst>
          </c:dPt>
          <c:dPt>
            <c:idx val="1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9EC-4C5E-AF2F-AE2A933D75EB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59EC-4C5E-AF2F-AE2A933D75EB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9EC-4C5E-AF2F-AE2A933D75EB}"/>
              </c:ext>
            </c:extLst>
          </c:dPt>
          <c:cat>
            <c:strRef>
              <c:f>Probs!$H$52:$K$52</c:f>
              <c:strCache>
                <c:ptCount val="4"/>
                <c:pt idx="0">
                  <c:v>2022</c:v>
                </c:pt>
                <c:pt idx="1">
                  <c:v>2021</c:v>
                </c:pt>
                <c:pt idx="2">
                  <c:v>2020</c:v>
                </c:pt>
                <c:pt idx="3">
                  <c:v>2019</c:v>
                </c:pt>
              </c:strCache>
            </c:strRef>
          </c:cat>
          <c:val>
            <c:numRef>
              <c:f>Probs!$H$53:$K$53</c:f>
              <c:numCache>
                <c:formatCode>General</c:formatCode>
                <c:ptCount val="4"/>
                <c:pt idx="0">
                  <c:v>101</c:v>
                </c:pt>
                <c:pt idx="1">
                  <c:v>105</c:v>
                </c:pt>
                <c:pt idx="2">
                  <c:v>109</c:v>
                </c:pt>
                <c:pt idx="3">
                  <c:v>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EC-4C5E-AF2F-AE2A933D75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6038159"/>
        <c:axId val="286127439"/>
      </c:barChart>
      <c:catAx>
        <c:axId val="14603815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rgbClr val="0070C0"/>
                    </a:solidFill>
                    <a:latin typeface="Eras Medium ITC" panose="020B0602030504020804" pitchFamily="34" charset="0"/>
                  </a:rPr>
                  <a:t>YEAR</a:t>
                </a:r>
                <a:endParaRPr lang="en-US">
                  <a:latin typeface="Eras Medium ITC" panose="020B06020305040208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127439"/>
        <c:crosses val="autoZero"/>
        <c:auto val="1"/>
        <c:lblAlgn val="ctr"/>
        <c:lblOffset val="100"/>
        <c:noMultiLvlLbl val="0"/>
      </c:catAx>
      <c:valAx>
        <c:axId val="2861274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rgbClr val="0070C0"/>
                    </a:solidFill>
                    <a:latin typeface="Eras Medium ITC" panose="020B0602030504020804" pitchFamily="34" charset="0"/>
                  </a:rPr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038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B11D-43F6-A4F7-2F9BB9154E22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11D-43F6-A4F7-2F9BB9154E22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Probs!$G$52:$K$52</c15:sqref>
                  </c15:fullRef>
                </c:ext>
              </c:extLst>
              <c:f>Probs!$H$52:$K$52</c:f>
              <c:strCache>
                <c:ptCount val="4"/>
                <c:pt idx="0">
                  <c:v>2022</c:v>
                </c:pt>
                <c:pt idx="1">
                  <c:v>2021</c:v>
                </c:pt>
                <c:pt idx="2">
                  <c:v>2020</c:v>
                </c:pt>
                <c:pt idx="3">
                  <c:v>2019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Probs!$G$54:$K$54</c15:sqref>
                  </c15:fullRef>
                </c:ext>
              </c:extLst>
              <c:f>Probs!$H$54:$K$54</c:f>
              <c:numCache>
                <c:formatCode>General</c:formatCode>
                <c:ptCount val="4"/>
                <c:pt idx="0">
                  <c:v>95</c:v>
                </c:pt>
                <c:pt idx="1">
                  <c:v>99</c:v>
                </c:pt>
                <c:pt idx="2">
                  <c:v>103</c:v>
                </c:pt>
                <c:pt idx="3">
                  <c:v>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1D-43F6-A4F7-2F9BB9154E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6035759"/>
        <c:axId val="286141327"/>
      </c:barChart>
      <c:catAx>
        <c:axId val="14603575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rgbClr val="0070C0"/>
                    </a:solidFill>
                    <a:latin typeface="Eras Medium ITC" panose="020B0602030504020804" pitchFamily="34" charset="0"/>
                  </a:rPr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141327"/>
        <c:crosses val="autoZero"/>
        <c:auto val="1"/>
        <c:lblAlgn val="ctr"/>
        <c:lblOffset val="100"/>
        <c:noMultiLvlLbl val="0"/>
      </c:catAx>
      <c:valAx>
        <c:axId val="2861413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rgbClr val="0070C0"/>
                    </a:solidFill>
                    <a:latin typeface="Eras Medium ITC" panose="020B0602030504020804" pitchFamily="34" charset="0"/>
                  </a:rPr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0357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9AFA-4C1F-8BEE-BE56917F7010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AFA-4C1F-8BEE-BE56917F7010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Probs!$G$52:$K$52</c15:sqref>
                  </c15:fullRef>
                </c:ext>
              </c:extLst>
              <c:f>Probs!$H$52:$K$52</c:f>
              <c:strCache>
                <c:ptCount val="4"/>
                <c:pt idx="0">
                  <c:v>2022</c:v>
                </c:pt>
                <c:pt idx="1">
                  <c:v>2021</c:v>
                </c:pt>
                <c:pt idx="2">
                  <c:v>2020</c:v>
                </c:pt>
                <c:pt idx="3">
                  <c:v>2019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Probs!$G$55:$K$55</c15:sqref>
                  </c15:fullRef>
                </c:ext>
              </c:extLst>
              <c:f>Probs!$H$55:$K$55</c:f>
              <c:numCache>
                <c:formatCode>General</c:formatCode>
                <c:ptCount val="4"/>
                <c:pt idx="0">
                  <c:v>124</c:v>
                </c:pt>
                <c:pt idx="1">
                  <c:v>47</c:v>
                </c:pt>
                <c:pt idx="2">
                  <c:v>220</c:v>
                </c:pt>
                <c:pt idx="3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FA-4C1F-8BEE-BE56917F70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6029039"/>
        <c:axId val="286115039"/>
      </c:barChart>
      <c:catAx>
        <c:axId val="14602903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rgbClr val="0070C0"/>
                    </a:solidFill>
                    <a:latin typeface="Eras Medium ITC" panose="020B0602030504020804" pitchFamily="34" charset="0"/>
                  </a:rPr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115039"/>
        <c:crosses val="autoZero"/>
        <c:auto val="1"/>
        <c:lblAlgn val="ctr"/>
        <c:lblOffset val="100"/>
        <c:noMultiLvlLbl val="0"/>
      </c:catAx>
      <c:valAx>
        <c:axId val="2861150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rgbClr val="0070C0"/>
                    </a:solidFill>
                    <a:latin typeface="Eras Medium ITC" panose="020B0602030504020804" pitchFamily="34" charset="0"/>
                  </a:rPr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029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[Absenteeism_data_2 with dashboard.xlsx]Age v Hrs v Work Load !PivotTable4</c:name>
    <c:fmtId val="10"/>
  </c:pivotSource>
  <c:chart>
    <c:autoTitleDeleted val="1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1275683734799423"/>
          <c:y val="7.716049382716049E-2"/>
          <c:w val="0.85026091413129568"/>
          <c:h val="0.70538759815516883"/>
        </c:manualLayout>
      </c:layout>
      <c:lineChart>
        <c:grouping val="standard"/>
        <c:varyColors val="0"/>
        <c:ser>
          <c:idx val="0"/>
          <c:order val="0"/>
          <c:tx>
            <c:strRef>
              <c:f>'Age v Hrs v Work Load 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'Age v Hrs v Work Load '!$A$4:$A$16</c:f>
              <c:strCache>
                <c:ptCount val="13"/>
                <c:pt idx="0">
                  <c:v>03/03/2016</c:v>
                </c:pt>
                <c:pt idx="1">
                  <c:v>05/11/2017</c:v>
                </c:pt>
                <c:pt idx="2">
                  <c:v>06/05/2017</c:v>
                </c:pt>
                <c:pt idx="3">
                  <c:v>06/08/2016</c:v>
                </c:pt>
                <c:pt idx="4">
                  <c:v>11/11/2015</c:v>
                </c:pt>
                <c:pt idx="5">
                  <c:v>12/05/2017</c:v>
                </c:pt>
                <c:pt idx="6">
                  <c:v>14/10/2015</c:v>
                </c:pt>
                <c:pt idx="7">
                  <c:v>18/11/2016</c:v>
                </c:pt>
                <c:pt idx="8">
                  <c:v>20/10/2016</c:v>
                </c:pt>
                <c:pt idx="9">
                  <c:v>21/03/2018</c:v>
                </c:pt>
                <c:pt idx="10">
                  <c:v>25/07/2017</c:v>
                </c:pt>
                <c:pt idx="11">
                  <c:v>26/03/2018</c:v>
                </c:pt>
                <c:pt idx="12">
                  <c:v>29/03/2016</c:v>
                </c:pt>
              </c:strCache>
            </c:strRef>
          </c:cat>
          <c:val>
            <c:numRef>
              <c:f>'Age v Hrs v Work Load '!$B$4:$B$16</c:f>
              <c:numCache>
                <c:formatCode>General</c:formatCode>
                <c:ptCount val="13"/>
                <c:pt idx="0">
                  <c:v>8</c:v>
                </c:pt>
                <c:pt idx="1">
                  <c:v>1</c:v>
                </c:pt>
                <c:pt idx="2">
                  <c:v>6</c:v>
                </c:pt>
                <c:pt idx="3">
                  <c:v>80</c:v>
                </c:pt>
                <c:pt idx="4">
                  <c:v>24</c:v>
                </c:pt>
                <c:pt idx="5">
                  <c:v>32</c:v>
                </c:pt>
                <c:pt idx="6">
                  <c:v>2</c:v>
                </c:pt>
                <c:pt idx="7">
                  <c:v>12</c:v>
                </c:pt>
                <c:pt idx="8">
                  <c:v>5</c:v>
                </c:pt>
                <c:pt idx="9">
                  <c:v>12</c:v>
                </c:pt>
                <c:pt idx="10">
                  <c:v>117</c:v>
                </c:pt>
                <c:pt idx="11">
                  <c:v>106</c:v>
                </c:pt>
                <c:pt idx="12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3D-4AB3-A351-82B0ACC1CFF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52647712"/>
        <c:axId val="1846168208"/>
      </c:lineChart>
      <c:catAx>
        <c:axId val="1852647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rgbClr val="C00000"/>
                    </a:solidFill>
                    <a:latin typeface="Eras Medium ITC" panose="020B0602030504020804" pitchFamily="34" charset="0"/>
                  </a:rPr>
                  <a:t>DATES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168208"/>
        <c:crosses val="autoZero"/>
        <c:auto val="1"/>
        <c:lblAlgn val="ctr"/>
        <c:lblOffset val="100"/>
        <c:noMultiLvlLbl val="0"/>
      </c:catAx>
      <c:valAx>
        <c:axId val="18461682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rgbClr val="C00000"/>
                    </a:solidFill>
                    <a:latin typeface="Eras Medium ITC" panose="020B0602030504020804" pitchFamily="34" charset="0"/>
                  </a:rPr>
                  <a:t>FREQ</a:t>
                </a:r>
                <a:r>
                  <a:rPr lang="en-US" sz="1400" b="1" baseline="0">
                    <a:solidFill>
                      <a:srgbClr val="C00000"/>
                    </a:solidFill>
                    <a:latin typeface="Eras Medium ITC" panose="020B0602030504020804" pitchFamily="34" charset="0"/>
                  </a:rPr>
                  <a:t> BY HOUR</a:t>
                </a:r>
                <a:endParaRPr lang="en-US" sz="1400" b="1">
                  <a:solidFill>
                    <a:srgbClr val="C00000"/>
                  </a:solidFill>
                  <a:latin typeface="Eras Medium ITC" panose="020B06020305040208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2647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Age/Hours Corr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Stats!$H$1</c:f>
              <c:strCache>
                <c:ptCount val="1"/>
                <c:pt idx="0">
                  <c:v>Absenteeism Time in Hours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Stats!$E$2:$E$52</c:f>
              <c:numCache>
                <c:formatCode>General</c:formatCode>
                <c:ptCount val="51"/>
                <c:pt idx="0">
                  <c:v>33</c:v>
                </c:pt>
                <c:pt idx="1">
                  <c:v>50</c:v>
                </c:pt>
                <c:pt idx="2">
                  <c:v>38</c:v>
                </c:pt>
                <c:pt idx="3">
                  <c:v>39</c:v>
                </c:pt>
                <c:pt idx="4">
                  <c:v>33</c:v>
                </c:pt>
                <c:pt idx="5">
                  <c:v>38</c:v>
                </c:pt>
                <c:pt idx="6">
                  <c:v>28</c:v>
                </c:pt>
                <c:pt idx="7">
                  <c:v>36</c:v>
                </c:pt>
                <c:pt idx="8">
                  <c:v>34</c:v>
                </c:pt>
                <c:pt idx="9">
                  <c:v>37</c:v>
                </c:pt>
                <c:pt idx="10">
                  <c:v>36</c:v>
                </c:pt>
                <c:pt idx="11">
                  <c:v>36</c:v>
                </c:pt>
                <c:pt idx="12">
                  <c:v>36</c:v>
                </c:pt>
                <c:pt idx="13">
                  <c:v>38</c:v>
                </c:pt>
                <c:pt idx="14">
                  <c:v>38</c:v>
                </c:pt>
                <c:pt idx="15">
                  <c:v>41</c:v>
                </c:pt>
                <c:pt idx="16">
                  <c:v>38</c:v>
                </c:pt>
                <c:pt idx="17">
                  <c:v>38</c:v>
                </c:pt>
                <c:pt idx="18">
                  <c:v>33</c:v>
                </c:pt>
                <c:pt idx="19">
                  <c:v>47</c:v>
                </c:pt>
                <c:pt idx="20">
                  <c:v>28</c:v>
                </c:pt>
                <c:pt idx="21">
                  <c:v>38</c:v>
                </c:pt>
                <c:pt idx="22">
                  <c:v>28</c:v>
                </c:pt>
                <c:pt idx="23">
                  <c:v>36</c:v>
                </c:pt>
                <c:pt idx="24">
                  <c:v>33</c:v>
                </c:pt>
                <c:pt idx="25">
                  <c:v>28</c:v>
                </c:pt>
                <c:pt idx="26">
                  <c:v>33</c:v>
                </c:pt>
                <c:pt idx="27">
                  <c:v>29</c:v>
                </c:pt>
                <c:pt idx="28">
                  <c:v>33</c:v>
                </c:pt>
                <c:pt idx="29">
                  <c:v>38</c:v>
                </c:pt>
                <c:pt idx="30">
                  <c:v>38</c:v>
                </c:pt>
                <c:pt idx="31">
                  <c:v>48</c:v>
                </c:pt>
                <c:pt idx="32">
                  <c:v>37</c:v>
                </c:pt>
                <c:pt idx="33">
                  <c:v>48</c:v>
                </c:pt>
                <c:pt idx="34">
                  <c:v>38</c:v>
                </c:pt>
                <c:pt idx="35">
                  <c:v>28</c:v>
                </c:pt>
                <c:pt idx="36">
                  <c:v>33</c:v>
                </c:pt>
                <c:pt idx="37">
                  <c:v>32</c:v>
                </c:pt>
                <c:pt idx="38">
                  <c:v>48</c:v>
                </c:pt>
                <c:pt idx="39">
                  <c:v>36</c:v>
                </c:pt>
                <c:pt idx="40">
                  <c:v>27</c:v>
                </c:pt>
                <c:pt idx="41">
                  <c:v>37</c:v>
                </c:pt>
                <c:pt idx="42">
                  <c:v>38</c:v>
                </c:pt>
                <c:pt idx="43">
                  <c:v>43</c:v>
                </c:pt>
                <c:pt idx="44">
                  <c:v>34</c:v>
                </c:pt>
                <c:pt idx="45">
                  <c:v>37</c:v>
                </c:pt>
                <c:pt idx="46">
                  <c:v>38</c:v>
                </c:pt>
                <c:pt idx="47">
                  <c:v>40</c:v>
                </c:pt>
                <c:pt idx="48">
                  <c:v>36</c:v>
                </c:pt>
                <c:pt idx="49">
                  <c:v>40</c:v>
                </c:pt>
                <c:pt idx="50">
                  <c:v>36</c:v>
                </c:pt>
              </c:numCache>
            </c:numRef>
          </c:xVal>
          <c:yVal>
            <c:numRef>
              <c:f>Stats!$H$2:$H$52</c:f>
              <c:numCache>
                <c:formatCode>General</c:formatCode>
                <c:ptCount val="51"/>
                <c:pt idx="0">
                  <c:v>4</c:v>
                </c:pt>
                <c:pt idx="1">
                  <c:v>0</c:v>
                </c:pt>
                <c:pt idx="2">
                  <c:v>2</c:v>
                </c:pt>
                <c:pt idx="3">
                  <c:v>4</c:v>
                </c:pt>
                <c:pt idx="4">
                  <c:v>2</c:v>
                </c:pt>
                <c:pt idx="5">
                  <c:v>2</c:v>
                </c:pt>
                <c:pt idx="6">
                  <c:v>8</c:v>
                </c:pt>
                <c:pt idx="7">
                  <c:v>4</c:v>
                </c:pt>
                <c:pt idx="8">
                  <c:v>40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1</c:v>
                </c:pt>
                <c:pt idx="14">
                  <c:v>4</c:v>
                </c:pt>
                <c:pt idx="15">
                  <c:v>8</c:v>
                </c:pt>
                <c:pt idx="16">
                  <c:v>2</c:v>
                </c:pt>
                <c:pt idx="17">
                  <c:v>8</c:v>
                </c:pt>
                <c:pt idx="18">
                  <c:v>8</c:v>
                </c:pt>
                <c:pt idx="19">
                  <c:v>2</c:v>
                </c:pt>
                <c:pt idx="20">
                  <c:v>8</c:v>
                </c:pt>
                <c:pt idx="21">
                  <c:v>1</c:v>
                </c:pt>
                <c:pt idx="22">
                  <c:v>40</c:v>
                </c:pt>
                <c:pt idx="23">
                  <c:v>4</c:v>
                </c:pt>
                <c:pt idx="24">
                  <c:v>8</c:v>
                </c:pt>
                <c:pt idx="25">
                  <c:v>7</c:v>
                </c:pt>
                <c:pt idx="26">
                  <c:v>1</c:v>
                </c:pt>
                <c:pt idx="27">
                  <c:v>4</c:v>
                </c:pt>
                <c:pt idx="28">
                  <c:v>8</c:v>
                </c:pt>
                <c:pt idx="29">
                  <c:v>2</c:v>
                </c:pt>
                <c:pt idx="30">
                  <c:v>8</c:v>
                </c:pt>
                <c:pt idx="31">
                  <c:v>8</c:v>
                </c:pt>
                <c:pt idx="32">
                  <c:v>4</c:v>
                </c:pt>
                <c:pt idx="33">
                  <c:v>8</c:v>
                </c:pt>
                <c:pt idx="34">
                  <c:v>2</c:v>
                </c:pt>
                <c:pt idx="35">
                  <c:v>1</c:v>
                </c:pt>
                <c:pt idx="36">
                  <c:v>8</c:v>
                </c:pt>
                <c:pt idx="37">
                  <c:v>4</c:v>
                </c:pt>
                <c:pt idx="38">
                  <c:v>8</c:v>
                </c:pt>
                <c:pt idx="39">
                  <c:v>4</c:v>
                </c:pt>
                <c:pt idx="40">
                  <c:v>2</c:v>
                </c:pt>
                <c:pt idx="41">
                  <c:v>4</c:v>
                </c:pt>
                <c:pt idx="42">
                  <c:v>4</c:v>
                </c:pt>
                <c:pt idx="43">
                  <c:v>8</c:v>
                </c:pt>
                <c:pt idx="44">
                  <c:v>2</c:v>
                </c:pt>
                <c:pt idx="45">
                  <c:v>3</c:v>
                </c:pt>
                <c:pt idx="46">
                  <c:v>3</c:v>
                </c:pt>
                <c:pt idx="47">
                  <c:v>4</c:v>
                </c:pt>
                <c:pt idx="48">
                  <c:v>8</c:v>
                </c:pt>
                <c:pt idx="49">
                  <c:v>32</c:v>
                </c:pt>
                <c:pt idx="5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BB-4CB5-B2B4-333A4A5140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8274064"/>
        <c:axId val="690201408"/>
      </c:scatterChart>
      <c:valAx>
        <c:axId val="688274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201408"/>
        <c:crosses val="autoZero"/>
        <c:crossBetween val="midCat"/>
      </c:valAx>
      <c:valAx>
        <c:axId val="69020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274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WL/Hours Corr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Stats!$H$1</c:f>
              <c:strCache>
                <c:ptCount val="1"/>
                <c:pt idx="0">
                  <c:v>Absenteeism Time in Hours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Stats!$F$2:$F$102</c:f>
              <c:numCache>
                <c:formatCode>General</c:formatCode>
                <c:ptCount val="101"/>
                <c:pt idx="0">
                  <c:v>239.554</c:v>
                </c:pt>
                <c:pt idx="1">
                  <c:v>239.554</c:v>
                </c:pt>
                <c:pt idx="2">
                  <c:v>239.554</c:v>
                </c:pt>
                <c:pt idx="3">
                  <c:v>239.554</c:v>
                </c:pt>
                <c:pt idx="4">
                  <c:v>239.554</c:v>
                </c:pt>
                <c:pt idx="5">
                  <c:v>239.554</c:v>
                </c:pt>
                <c:pt idx="6">
                  <c:v>239.554</c:v>
                </c:pt>
                <c:pt idx="7">
                  <c:v>239.554</c:v>
                </c:pt>
                <c:pt idx="8">
                  <c:v>239.554</c:v>
                </c:pt>
                <c:pt idx="9">
                  <c:v>239.554</c:v>
                </c:pt>
                <c:pt idx="10">
                  <c:v>239.554</c:v>
                </c:pt>
                <c:pt idx="11">
                  <c:v>239.554</c:v>
                </c:pt>
                <c:pt idx="12">
                  <c:v>239.554</c:v>
                </c:pt>
                <c:pt idx="13">
                  <c:v>239.554</c:v>
                </c:pt>
                <c:pt idx="14">
                  <c:v>239.554</c:v>
                </c:pt>
                <c:pt idx="15">
                  <c:v>239.554</c:v>
                </c:pt>
                <c:pt idx="16">
                  <c:v>239.554</c:v>
                </c:pt>
                <c:pt idx="17">
                  <c:v>239.554</c:v>
                </c:pt>
                <c:pt idx="18">
                  <c:v>239.554</c:v>
                </c:pt>
                <c:pt idx="19">
                  <c:v>205.917</c:v>
                </c:pt>
                <c:pt idx="20">
                  <c:v>205.917</c:v>
                </c:pt>
                <c:pt idx="21">
                  <c:v>205.917</c:v>
                </c:pt>
                <c:pt idx="22">
                  <c:v>205.917</c:v>
                </c:pt>
                <c:pt idx="23">
                  <c:v>205.917</c:v>
                </c:pt>
                <c:pt idx="24">
                  <c:v>205.917</c:v>
                </c:pt>
                <c:pt idx="25">
                  <c:v>205.917</c:v>
                </c:pt>
                <c:pt idx="26">
                  <c:v>205.917</c:v>
                </c:pt>
                <c:pt idx="27">
                  <c:v>205.917</c:v>
                </c:pt>
                <c:pt idx="28">
                  <c:v>205.917</c:v>
                </c:pt>
                <c:pt idx="29">
                  <c:v>205.917</c:v>
                </c:pt>
                <c:pt idx="30">
                  <c:v>205.917</c:v>
                </c:pt>
                <c:pt idx="31">
                  <c:v>205.917</c:v>
                </c:pt>
                <c:pt idx="32">
                  <c:v>205.917</c:v>
                </c:pt>
                <c:pt idx="33">
                  <c:v>205.917</c:v>
                </c:pt>
                <c:pt idx="34">
                  <c:v>205.917</c:v>
                </c:pt>
                <c:pt idx="35">
                  <c:v>205.917</c:v>
                </c:pt>
                <c:pt idx="36">
                  <c:v>205.917</c:v>
                </c:pt>
                <c:pt idx="37">
                  <c:v>205.917</c:v>
                </c:pt>
                <c:pt idx="38">
                  <c:v>205.917</c:v>
                </c:pt>
                <c:pt idx="39">
                  <c:v>205.917</c:v>
                </c:pt>
                <c:pt idx="40">
                  <c:v>241.476</c:v>
                </c:pt>
                <c:pt idx="41">
                  <c:v>241.476</c:v>
                </c:pt>
                <c:pt idx="42">
                  <c:v>241.476</c:v>
                </c:pt>
                <c:pt idx="43">
                  <c:v>241.476</c:v>
                </c:pt>
                <c:pt idx="44">
                  <c:v>241.476</c:v>
                </c:pt>
                <c:pt idx="45">
                  <c:v>241.476</c:v>
                </c:pt>
                <c:pt idx="46">
                  <c:v>241.476</c:v>
                </c:pt>
                <c:pt idx="47">
                  <c:v>241.476</c:v>
                </c:pt>
                <c:pt idx="48">
                  <c:v>241.476</c:v>
                </c:pt>
                <c:pt idx="49">
                  <c:v>241.476</c:v>
                </c:pt>
                <c:pt idx="50">
                  <c:v>241.476</c:v>
                </c:pt>
                <c:pt idx="51">
                  <c:v>241.476</c:v>
                </c:pt>
                <c:pt idx="52">
                  <c:v>241.476</c:v>
                </c:pt>
                <c:pt idx="53">
                  <c:v>241.476</c:v>
                </c:pt>
                <c:pt idx="54">
                  <c:v>241.476</c:v>
                </c:pt>
                <c:pt idx="55">
                  <c:v>241.476</c:v>
                </c:pt>
                <c:pt idx="56">
                  <c:v>241.476</c:v>
                </c:pt>
                <c:pt idx="57">
                  <c:v>241.476</c:v>
                </c:pt>
                <c:pt idx="58">
                  <c:v>241.476</c:v>
                </c:pt>
                <c:pt idx="59">
                  <c:v>241.476</c:v>
                </c:pt>
                <c:pt idx="60">
                  <c:v>241.476</c:v>
                </c:pt>
                <c:pt idx="61">
                  <c:v>241.476</c:v>
                </c:pt>
                <c:pt idx="62">
                  <c:v>253.465</c:v>
                </c:pt>
                <c:pt idx="63">
                  <c:v>253.465</c:v>
                </c:pt>
                <c:pt idx="64">
                  <c:v>253.465</c:v>
                </c:pt>
                <c:pt idx="65">
                  <c:v>253.465</c:v>
                </c:pt>
                <c:pt idx="66">
                  <c:v>253.465</c:v>
                </c:pt>
                <c:pt idx="67">
                  <c:v>253.465</c:v>
                </c:pt>
                <c:pt idx="68">
                  <c:v>253.465</c:v>
                </c:pt>
                <c:pt idx="69">
                  <c:v>253.465</c:v>
                </c:pt>
                <c:pt idx="70">
                  <c:v>253.465</c:v>
                </c:pt>
                <c:pt idx="71">
                  <c:v>253.465</c:v>
                </c:pt>
                <c:pt idx="72">
                  <c:v>253.465</c:v>
                </c:pt>
                <c:pt idx="73">
                  <c:v>253.465</c:v>
                </c:pt>
                <c:pt idx="74">
                  <c:v>253.465</c:v>
                </c:pt>
                <c:pt idx="75">
                  <c:v>253.465</c:v>
                </c:pt>
                <c:pt idx="76">
                  <c:v>253.465</c:v>
                </c:pt>
                <c:pt idx="77">
                  <c:v>253.465</c:v>
                </c:pt>
                <c:pt idx="78">
                  <c:v>253.465</c:v>
                </c:pt>
                <c:pt idx="79">
                  <c:v>253.465</c:v>
                </c:pt>
                <c:pt idx="80">
                  <c:v>306.34500000000003</c:v>
                </c:pt>
                <c:pt idx="81">
                  <c:v>306.34500000000003</c:v>
                </c:pt>
                <c:pt idx="82">
                  <c:v>306.34500000000003</c:v>
                </c:pt>
                <c:pt idx="83">
                  <c:v>306.34500000000003</c:v>
                </c:pt>
                <c:pt idx="84">
                  <c:v>306.34500000000003</c:v>
                </c:pt>
                <c:pt idx="85">
                  <c:v>306.34500000000003</c:v>
                </c:pt>
                <c:pt idx="86">
                  <c:v>306.34500000000003</c:v>
                </c:pt>
                <c:pt idx="87">
                  <c:v>306.34500000000003</c:v>
                </c:pt>
                <c:pt idx="88">
                  <c:v>306.34500000000003</c:v>
                </c:pt>
                <c:pt idx="89">
                  <c:v>306.34500000000003</c:v>
                </c:pt>
                <c:pt idx="90">
                  <c:v>306.34500000000003</c:v>
                </c:pt>
                <c:pt idx="91">
                  <c:v>306.34500000000003</c:v>
                </c:pt>
                <c:pt idx="92">
                  <c:v>306.34500000000003</c:v>
                </c:pt>
                <c:pt idx="93">
                  <c:v>306.34500000000003</c:v>
                </c:pt>
                <c:pt idx="94">
                  <c:v>306.34500000000003</c:v>
                </c:pt>
                <c:pt idx="95">
                  <c:v>306.34500000000003</c:v>
                </c:pt>
                <c:pt idx="96">
                  <c:v>306.34500000000003</c:v>
                </c:pt>
                <c:pt idx="97">
                  <c:v>306.34500000000003</c:v>
                </c:pt>
                <c:pt idx="98">
                  <c:v>261.30599999999998</c:v>
                </c:pt>
                <c:pt idx="99">
                  <c:v>261.30599999999998</c:v>
                </c:pt>
                <c:pt idx="100">
                  <c:v>261.30599999999998</c:v>
                </c:pt>
              </c:numCache>
            </c:numRef>
          </c:xVal>
          <c:yVal>
            <c:numRef>
              <c:f>Stats!$H$2:$H$102</c:f>
              <c:numCache>
                <c:formatCode>General</c:formatCode>
                <c:ptCount val="101"/>
                <c:pt idx="0">
                  <c:v>4</c:v>
                </c:pt>
                <c:pt idx="1">
                  <c:v>0</c:v>
                </c:pt>
                <c:pt idx="2">
                  <c:v>2</c:v>
                </c:pt>
                <c:pt idx="3">
                  <c:v>4</c:v>
                </c:pt>
                <c:pt idx="4">
                  <c:v>2</c:v>
                </c:pt>
                <c:pt idx="5">
                  <c:v>2</c:v>
                </c:pt>
                <c:pt idx="6">
                  <c:v>8</c:v>
                </c:pt>
                <c:pt idx="7">
                  <c:v>4</c:v>
                </c:pt>
                <c:pt idx="8">
                  <c:v>40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1</c:v>
                </c:pt>
                <c:pt idx="14">
                  <c:v>4</c:v>
                </c:pt>
                <c:pt idx="15">
                  <c:v>8</c:v>
                </c:pt>
                <c:pt idx="16">
                  <c:v>2</c:v>
                </c:pt>
                <c:pt idx="17">
                  <c:v>8</c:v>
                </c:pt>
                <c:pt idx="18">
                  <c:v>8</c:v>
                </c:pt>
                <c:pt idx="19">
                  <c:v>2</c:v>
                </c:pt>
                <c:pt idx="20">
                  <c:v>8</c:v>
                </c:pt>
                <c:pt idx="21">
                  <c:v>1</c:v>
                </c:pt>
                <c:pt idx="22">
                  <c:v>40</c:v>
                </c:pt>
                <c:pt idx="23">
                  <c:v>4</c:v>
                </c:pt>
                <c:pt idx="24">
                  <c:v>8</c:v>
                </c:pt>
                <c:pt idx="25">
                  <c:v>7</c:v>
                </c:pt>
                <c:pt idx="26">
                  <c:v>1</c:v>
                </c:pt>
                <c:pt idx="27">
                  <c:v>4</c:v>
                </c:pt>
                <c:pt idx="28">
                  <c:v>8</c:v>
                </c:pt>
                <c:pt idx="29">
                  <c:v>2</c:v>
                </c:pt>
                <c:pt idx="30">
                  <c:v>8</c:v>
                </c:pt>
                <c:pt idx="31">
                  <c:v>8</c:v>
                </c:pt>
                <c:pt idx="32">
                  <c:v>4</c:v>
                </c:pt>
                <c:pt idx="33">
                  <c:v>8</c:v>
                </c:pt>
                <c:pt idx="34">
                  <c:v>2</c:v>
                </c:pt>
                <c:pt idx="35">
                  <c:v>1</c:v>
                </c:pt>
                <c:pt idx="36">
                  <c:v>8</c:v>
                </c:pt>
                <c:pt idx="37">
                  <c:v>4</c:v>
                </c:pt>
                <c:pt idx="38">
                  <c:v>8</c:v>
                </c:pt>
                <c:pt idx="39">
                  <c:v>4</c:v>
                </c:pt>
                <c:pt idx="40">
                  <c:v>2</c:v>
                </c:pt>
                <c:pt idx="41">
                  <c:v>4</c:v>
                </c:pt>
                <c:pt idx="42">
                  <c:v>4</c:v>
                </c:pt>
                <c:pt idx="43">
                  <c:v>8</c:v>
                </c:pt>
                <c:pt idx="44">
                  <c:v>2</c:v>
                </c:pt>
                <c:pt idx="45">
                  <c:v>3</c:v>
                </c:pt>
                <c:pt idx="46">
                  <c:v>3</c:v>
                </c:pt>
                <c:pt idx="47">
                  <c:v>4</c:v>
                </c:pt>
                <c:pt idx="48">
                  <c:v>8</c:v>
                </c:pt>
                <c:pt idx="49">
                  <c:v>32</c:v>
                </c:pt>
                <c:pt idx="50">
                  <c:v>0</c:v>
                </c:pt>
                <c:pt idx="51">
                  <c:v>0</c:v>
                </c:pt>
                <c:pt idx="52">
                  <c:v>2</c:v>
                </c:pt>
                <c:pt idx="53">
                  <c:v>2</c:v>
                </c:pt>
                <c:pt idx="54">
                  <c:v>0</c:v>
                </c:pt>
                <c:pt idx="55">
                  <c:v>0</c:v>
                </c:pt>
                <c:pt idx="56">
                  <c:v>3</c:v>
                </c:pt>
                <c:pt idx="57">
                  <c:v>3</c:v>
                </c:pt>
                <c:pt idx="58">
                  <c:v>0</c:v>
                </c:pt>
                <c:pt idx="59">
                  <c:v>1</c:v>
                </c:pt>
                <c:pt idx="60">
                  <c:v>3</c:v>
                </c:pt>
                <c:pt idx="61">
                  <c:v>4</c:v>
                </c:pt>
                <c:pt idx="62">
                  <c:v>3</c:v>
                </c:pt>
                <c:pt idx="63">
                  <c:v>3</c:v>
                </c:pt>
                <c:pt idx="64">
                  <c:v>0</c:v>
                </c:pt>
                <c:pt idx="65">
                  <c:v>1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2</c:v>
                </c:pt>
                <c:pt idx="70">
                  <c:v>2</c:v>
                </c:pt>
                <c:pt idx="71">
                  <c:v>5</c:v>
                </c:pt>
                <c:pt idx="72">
                  <c:v>8</c:v>
                </c:pt>
                <c:pt idx="73">
                  <c:v>3</c:v>
                </c:pt>
                <c:pt idx="74">
                  <c:v>16</c:v>
                </c:pt>
                <c:pt idx="75">
                  <c:v>8</c:v>
                </c:pt>
                <c:pt idx="76">
                  <c:v>2</c:v>
                </c:pt>
                <c:pt idx="77">
                  <c:v>8</c:v>
                </c:pt>
                <c:pt idx="78">
                  <c:v>1</c:v>
                </c:pt>
                <c:pt idx="79">
                  <c:v>3</c:v>
                </c:pt>
                <c:pt idx="80">
                  <c:v>1</c:v>
                </c:pt>
                <c:pt idx="81">
                  <c:v>1</c:v>
                </c:pt>
                <c:pt idx="82">
                  <c:v>8</c:v>
                </c:pt>
                <c:pt idx="83">
                  <c:v>8</c:v>
                </c:pt>
                <c:pt idx="84">
                  <c:v>5</c:v>
                </c:pt>
                <c:pt idx="85">
                  <c:v>32</c:v>
                </c:pt>
                <c:pt idx="86">
                  <c:v>8</c:v>
                </c:pt>
                <c:pt idx="87">
                  <c:v>40</c:v>
                </c:pt>
                <c:pt idx="88">
                  <c:v>1</c:v>
                </c:pt>
                <c:pt idx="89">
                  <c:v>8</c:v>
                </c:pt>
                <c:pt idx="90">
                  <c:v>3</c:v>
                </c:pt>
                <c:pt idx="91">
                  <c:v>8</c:v>
                </c:pt>
                <c:pt idx="92">
                  <c:v>3</c:v>
                </c:pt>
                <c:pt idx="93">
                  <c:v>4</c:v>
                </c:pt>
                <c:pt idx="94">
                  <c:v>1</c:v>
                </c:pt>
                <c:pt idx="95">
                  <c:v>3</c:v>
                </c:pt>
                <c:pt idx="96">
                  <c:v>24</c:v>
                </c:pt>
                <c:pt idx="97">
                  <c:v>3</c:v>
                </c:pt>
                <c:pt idx="98">
                  <c:v>1</c:v>
                </c:pt>
                <c:pt idx="99">
                  <c:v>64</c:v>
                </c:pt>
                <c:pt idx="10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01-4D5F-858A-DE97772433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8282224"/>
        <c:axId val="86733456"/>
      </c:scatterChart>
      <c:valAx>
        <c:axId val="688282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733456"/>
        <c:crosses val="autoZero"/>
        <c:crossBetween val="midCat"/>
      </c:valAx>
      <c:valAx>
        <c:axId val="8673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282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Totals/AVG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59E-4125-A577-AC55FFC2576A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59E-4125-A577-AC55FFC2576A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59E-4125-A577-AC55FFC2576A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59E-4125-A577-AC55FFC2576A}"/>
              </c:ext>
            </c:extLst>
          </c:dPt>
          <c:dLbls>
            <c:delete val="1"/>
          </c:dLbls>
          <c:cat>
            <c:strRef>
              <c:f>Absenteeism_data!$M$1:$M$4</c:f>
              <c:strCache>
                <c:ptCount val="4"/>
                <c:pt idx="0">
                  <c:v>Total Absent Hours</c:v>
                </c:pt>
                <c:pt idx="1">
                  <c:v>Average Travel Expense</c:v>
                </c:pt>
                <c:pt idx="2">
                  <c:v>Average Distance</c:v>
                </c:pt>
                <c:pt idx="3">
                  <c:v>Average Work Load Average</c:v>
                </c:pt>
              </c:strCache>
            </c:strRef>
          </c:cat>
          <c:val>
            <c:numRef>
              <c:f>Absenteeism_data!$N$1:$N$4</c:f>
              <c:numCache>
                <c:formatCode>0.00</c:formatCode>
                <c:ptCount val="4"/>
                <c:pt idx="0" formatCode="General">
                  <c:v>4733</c:v>
                </c:pt>
                <c:pt idx="1">
                  <c:v>222.34714285714287</c:v>
                </c:pt>
                <c:pt idx="2">
                  <c:v>29.892857142857142</c:v>
                </c:pt>
                <c:pt idx="3">
                  <c:v>271.8017742857146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F2-4225-90E4-F7CF001F0CC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14"/>
        <c:holeSize val="4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Childern/Hours Corr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Stats!$H$1</c:f>
              <c:strCache>
                <c:ptCount val="1"/>
                <c:pt idx="0">
                  <c:v>Absenteeism Time in Hours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Stats!$G$2:$G$102</c:f>
              <c:numCache>
                <c:formatCode>General</c:formatCode>
                <c:ptCount val="101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0</c:v>
                </c:pt>
                <c:pt idx="6">
                  <c:v>1</c:v>
                </c:pt>
                <c:pt idx="7">
                  <c:v>4</c:v>
                </c:pt>
                <c:pt idx="8">
                  <c:v>2</c:v>
                </c:pt>
                <c:pt idx="9">
                  <c:v>1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4</c:v>
                </c:pt>
                <c:pt idx="24">
                  <c:v>2</c:v>
                </c:pt>
                <c:pt idx="25">
                  <c:v>1</c:v>
                </c:pt>
                <c:pt idx="26">
                  <c:v>2</c:v>
                </c:pt>
                <c:pt idx="27">
                  <c:v>0</c:v>
                </c:pt>
                <c:pt idx="28">
                  <c:v>2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0</c:v>
                </c:pt>
                <c:pt idx="35">
                  <c:v>1</c:v>
                </c:pt>
                <c:pt idx="36">
                  <c:v>2</c:v>
                </c:pt>
                <c:pt idx="37">
                  <c:v>0</c:v>
                </c:pt>
                <c:pt idx="38">
                  <c:v>1</c:v>
                </c:pt>
                <c:pt idx="39">
                  <c:v>4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2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4</c:v>
                </c:pt>
                <c:pt idx="49">
                  <c:v>1</c:v>
                </c:pt>
                <c:pt idx="50">
                  <c:v>4</c:v>
                </c:pt>
                <c:pt idx="51">
                  <c:v>1</c:v>
                </c:pt>
                <c:pt idx="52">
                  <c:v>1</c:v>
                </c:pt>
                <c:pt idx="53">
                  <c:v>0</c:v>
                </c:pt>
                <c:pt idx="54">
                  <c:v>2</c:v>
                </c:pt>
                <c:pt idx="55">
                  <c:v>1</c:v>
                </c:pt>
                <c:pt idx="56">
                  <c:v>1</c:v>
                </c:pt>
                <c:pt idx="57">
                  <c:v>0</c:v>
                </c:pt>
                <c:pt idx="58">
                  <c:v>3</c:v>
                </c:pt>
                <c:pt idx="59">
                  <c:v>2</c:v>
                </c:pt>
                <c:pt idx="60">
                  <c:v>0</c:v>
                </c:pt>
                <c:pt idx="61">
                  <c:v>4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1</c:v>
                </c:pt>
                <c:pt idx="70">
                  <c:v>2</c:v>
                </c:pt>
                <c:pt idx="71">
                  <c:v>1</c:v>
                </c:pt>
                <c:pt idx="72">
                  <c:v>0</c:v>
                </c:pt>
                <c:pt idx="73">
                  <c:v>1</c:v>
                </c:pt>
                <c:pt idx="74">
                  <c:v>4</c:v>
                </c:pt>
                <c:pt idx="75">
                  <c:v>1</c:v>
                </c:pt>
                <c:pt idx="76">
                  <c:v>1</c:v>
                </c:pt>
                <c:pt idx="77">
                  <c:v>2</c:v>
                </c:pt>
                <c:pt idx="78">
                  <c:v>1</c:v>
                </c:pt>
                <c:pt idx="79">
                  <c:v>4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2</c:v>
                </c:pt>
                <c:pt idx="84">
                  <c:v>1</c:v>
                </c:pt>
                <c:pt idx="85">
                  <c:v>2</c:v>
                </c:pt>
                <c:pt idx="86">
                  <c:v>2</c:v>
                </c:pt>
                <c:pt idx="87">
                  <c:v>1</c:v>
                </c:pt>
                <c:pt idx="88">
                  <c:v>1</c:v>
                </c:pt>
                <c:pt idx="89">
                  <c:v>2</c:v>
                </c:pt>
                <c:pt idx="90">
                  <c:v>1</c:v>
                </c:pt>
                <c:pt idx="91">
                  <c:v>2</c:v>
                </c:pt>
                <c:pt idx="92">
                  <c:v>1</c:v>
                </c:pt>
                <c:pt idx="93">
                  <c:v>4</c:v>
                </c:pt>
                <c:pt idx="94">
                  <c:v>2</c:v>
                </c:pt>
                <c:pt idx="95">
                  <c:v>1</c:v>
                </c:pt>
                <c:pt idx="96">
                  <c:v>2</c:v>
                </c:pt>
                <c:pt idx="97">
                  <c:v>1</c:v>
                </c:pt>
                <c:pt idx="98">
                  <c:v>2</c:v>
                </c:pt>
                <c:pt idx="99">
                  <c:v>0</c:v>
                </c:pt>
                <c:pt idx="100">
                  <c:v>1</c:v>
                </c:pt>
              </c:numCache>
            </c:numRef>
          </c:xVal>
          <c:yVal>
            <c:numRef>
              <c:f>Stats!$H$2:$H$102</c:f>
              <c:numCache>
                <c:formatCode>General</c:formatCode>
                <c:ptCount val="101"/>
                <c:pt idx="0">
                  <c:v>4</c:v>
                </c:pt>
                <c:pt idx="1">
                  <c:v>0</c:v>
                </c:pt>
                <c:pt idx="2">
                  <c:v>2</c:v>
                </c:pt>
                <c:pt idx="3">
                  <c:v>4</c:v>
                </c:pt>
                <c:pt idx="4">
                  <c:v>2</c:v>
                </c:pt>
                <c:pt idx="5">
                  <c:v>2</c:v>
                </c:pt>
                <c:pt idx="6">
                  <c:v>8</c:v>
                </c:pt>
                <c:pt idx="7">
                  <c:v>4</c:v>
                </c:pt>
                <c:pt idx="8">
                  <c:v>40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1</c:v>
                </c:pt>
                <c:pt idx="14">
                  <c:v>4</c:v>
                </c:pt>
                <c:pt idx="15">
                  <c:v>8</c:v>
                </c:pt>
                <c:pt idx="16">
                  <c:v>2</c:v>
                </c:pt>
                <c:pt idx="17">
                  <c:v>8</c:v>
                </c:pt>
                <c:pt idx="18">
                  <c:v>8</c:v>
                </c:pt>
                <c:pt idx="19">
                  <c:v>2</c:v>
                </c:pt>
                <c:pt idx="20">
                  <c:v>8</c:v>
                </c:pt>
                <c:pt idx="21">
                  <c:v>1</c:v>
                </c:pt>
                <c:pt idx="22">
                  <c:v>40</c:v>
                </c:pt>
                <c:pt idx="23">
                  <c:v>4</c:v>
                </c:pt>
                <c:pt idx="24">
                  <c:v>8</c:v>
                </c:pt>
                <c:pt idx="25">
                  <c:v>7</c:v>
                </c:pt>
                <c:pt idx="26">
                  <c:v>1</c:v>
                </c:pt>
                <c:pt idx="27">
                  <c:v>4</c:v>
                </c:pt>
                <c:pt idx="28">
                  <c:v>8</c:v>
                </c:pt>
                <c:pt idx="29">
                  <c:v>2</c:v>
                </c:pt>
                <c:pt idx="30">
                  <c:v>8</c:v>
                </c:pt>
                <c:pt idx="31">
                  <c:v>8</c:v>
                </c:pt>
                <c:pt idx="32">
                  <c:v>4</c:v>
                </c:pt>
                <c:pt idx="33">
                  <c:v>8</c:v>
                </c:pt>
                <c:pt idx="34">
                  <c:v>2</c:v>
                </c:pt>
                <c:pt idx="35">
                  <c:v>1</c:v>
                </c:pt>
                <c:pt idx="36">
                  <c:v>8</c:v>
                </c:pt>
                <c:pt idx="37">
                  <c:v>4</c:v>
                </c:pt>
                <c:pt idx="38">
                  <c:v>8</c:v>
                </c:pt>
                <c:pt idx="39">
                  <c:v>4</c:v>
                </c:pt>
                <c:pt idx="40">
                  <c:v>2</c:v>
                </c:pt>
                <c:pt idx="41">
                  <c:v>4</c:v>
                </c:pt>
                <c:pt idx="42">
                  <c:v>4</c:v>
                </c:pt>
                <c:pt idx="43">
                  <c:v>8</c:v>
                </c:pt>
                <c:pt idx="44">
                  <c:v>2</c:v>
                </c:pt>
                <c:pt idx="45">
                  <c:v>3</c:v>
                </c:pt>
                <c:pt idx="46">
                  <c:v>3</c:v>
                </c:pt>
                <c:pt idx="47">
                  <c:v>4</c:v>
                </c:pt>
                <c:pt idx="48">
                  <c:v>8</c:v>
                </c:pt>
                <c:pt idx="49">
                  <c:v>32</c:v>
                </c:pt>
                <c:pt idx="50">
                  <c:v>0</c:v>
                </c:pt>
                <c:pt idx="51">
                  <c:v>0</c:v>
                </c:pt>
                <c:pt idx="52">
                  <c:v>2</c:v>
                </c:pt>
                <c:pt idx="53">
                  <c:v>2</c:v>
                </c:pt>
                <c:pt idx="54">
                  <c:v>0</c:v>
                </c:pt>
                <c:pt idx="55">
                  <c:v>0</c:v>
                </c:pt>
                <c:pt idx="56">
                  <c:v>3</c:v>
                </c:pt>
                <c:pt idx="57">
                  <c:v>3</c:v>
                </c:pt>
                <c:pt idx="58">
                  <c:v>0</c:v>
                </c:pt>
                <c:pt idx="59">
                  <c:v>1</c:v>
                </c:pt>
                <c:pt idx="60">
                  <c:v>3</c:v>
                </c:pt>
                <c:pt idx="61">
                  <c:v>4</c:v>
                </c:pt>
                <c:pt idx="62">
                  <c:v>3</c:v>
                </c:pt>
                <c:pt idx="63">
                  <c:v>3</c:v>
                </c:pt>
                <c:pt idx="64">
                  <c:v>0</c:v>
                </c:pt>
                <c:pt idx="65">
                  <c:v>1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2</c:v>
                </c:pt>
                <c:pt idx="70">
                  <c:v>2</c:v>
                </c:pt>
                <c:pt idx="71">
                  <c:v>5</c:v>
                </c:pt>
                <c:pt idx="72">
                  <c:v>8</c:v>
                </c:pt>
                <c:pt idx="73">
                  <c:v>3</c:v>
                </c:pt>
                <c:pt idx="74">
                  <c:v>16</c:v>
                </c:pt>
                <c:pt idx="75">
                  <c:v>8</c:v>
                </c:pt>
                <c:pt idx="76">
                  <c:v>2</c:v>
                </c:pt>
                <c:pt idx="77">
                  <c:v>8</c:v>
                </c:pt>
                <c:pt idx="78">
                  <c:v>1</c:v>
                </c:pt>
                <c:pt idx="79">
                  <c:v>3</c:v>
                </c:pt>
                <c:pt idx="80">
                  <c:v>1</c:v>
                </c:pt>
                <c:pt idx="81">
                  <c:v>1</c:v>
                </c:pt>
                <c:pt idx="82">
                  <c:v>8</c:v>
                </c:pt>
                <c:pt idx="83">
                  <c:v>8</c:v>
                </c:pt>
                <c:pt idx="84">
                  <c:v>5</c:v>
                </c:pt>
                <c:pt idx="85">
                  <c:v>32</c:v>
                </c:pt>
                <c:pt idx="86">
                  <c:v>8</c:v>
                </c:pt>
                <c:pt idx="87">
                  <c:v>40</c:v>
                </c:pt>
                <c:pt idx="88">
                  <c:v>1</c:v>
                </c:pt>
                <c:pt idx="89">
                  <c:v>8</c:v>
                </c:pt>
                <c:pt idx="90">
                  <c:v>3</c:v>
                </c:pt>
                <c:pt idx="91">
                  <c:v>8</c:v>
                </c:pt>
                <c:pt idx="92">
                  <c:v>3</c:v>
                </c:pt>
                <c:pt idx="93">
                  <c:v>4</c:v>
                </c:pt>
                <c:pt idx="94">
                  <c:v>1</c:v>
                </c:pt>
                <c:pt idx="95">
                  <c:v>3</c:v>
                </c:pt>
                <c:pt idx="96">
                  <c:v>24</c:v>
                </c:pt>
                <c:pt idx="97">
                  <c:v>3</c:v>
                </c:pt>
                <c:pt idx="98">
                  <c:v>1</c:v>
                </c:pt>
                <c:pt idx="99">
                  <c:v>64</c:v>
                </c:pt>
                <c:pt idx="10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2C-49A4-8444-FFACB6F3E0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1606448"/>
        <c:axId val="690200912"/>
      </c:scatterChart>
      <c:valAx>
        <c:axId val="881606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200912"/>
        <c:crosses val="autoZero"/>
        <c:crossBetween val="midCat"/>
        <c:majorUnit val="1"/>
      </c:valAx>
      <c:valAx>
        <c:axId val="69020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606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DC1-4069-9BEF-DBD76D0BC4F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DC1-4069-9BEF-DBD76D0BC4F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9DC1-4069-9BEF-DBD76D0BC4F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DC1-4069-9BEF-DBD76D0BC4F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9DC1-4069-9BEF-DBD76D0BC4FF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ln w="9525">
                        <a:noFill/>
                      </a:ln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5.8333333333333334E-2"/>
                      <c:h val="9.4907407407407413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9DC1-4069-9BEF-DBD76D0BC4FF}"/>
                </c:ext>
              </c:extLst>
            </c:dLbl>
            <c:dLbl>
              <c:idx val="1"/>
              <c:layout>
                <c:manualLayout>
                  <c:x val="-7.735859580052494E-2"/>
                  <c:y val="-7.9018664333625047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ln w="9525">
                        <a:noFill/>
                      </a:ln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4.4777777777777771E-2"/>
                      <c:h val="8.78937007874015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9DC1-4069-9BEF-DBD76D0BC4FF}"/>
                </c:ext>
              </c:extLst>
            </c:dLbl>
            <c:dLbl>
              <c:idx val="2"/>
              <c:layout>
                <c:manualLayout>
                  <c:x val="6.3945647419072618E-2"/>
                  <c:y val="-0.15331127879848361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ln w="9525">
                        <a:noFill/>
                      </a:ln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5.0333333333333327E-2"/>
                      <c:h val="8.3264071157771929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4-9DC1-4069-9BEF-DBD76D0BC4FF}"/>
                </c:ext>
              </c:extLst>
            </c:dLbl>
            <c:dLbl>
              <c:idx val="3"/>
              <c:layout>
                <c:manualLayout>
                  <c:x val="8.6473972003499558E-2"/>
                  <c:y val="2.636045494313210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ln w="9525">
                        <a:noFill/>
                      </a:ln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6.1444444444444433E-2"/>
                      <c:h val="9.2523330417031202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9DC1-4069-9BEF-DBD76D0BC4FF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ln w="9525">
                        <a:noFill/>
                      </a:ln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5.8333333333333334E-2"/>
                      <c:h val="8.9120370370370364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6-9DC1-4069-9BEF-DBD76D0BC4F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 w="9525">
                      <a:solidFill>
                        <a:schemeClr val="accent1">
                          <a:shade val="15000"/>
                        </a:schemeClr>
                      </a:solidFill>
                    </a:ln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Stats!$M$2:$M$6</c:f>
              <c:numCache>
                <c:formatCode>General</c:formatCode>
                <c:ptCount val="5"/>
                <c:pt idx="0">
                  <c:v>23</c:v>
                </c:pt>
                <c:pt idx="1">
                  <c:v>28</c:v>
                </c:pt>
                <c:pt idx="2">
                  <c:v>27</c:v>
                </c:pt>
                <c:pt idx="3">
                  <c:v>13</c:v>
                </c:pt>
                <c:pt idx="4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C1-4069-9BEF-DBD76D0BC4FF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03C-454A-9A7B-2F3968A2313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03C-454A-9A7B-2F3968A2313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B03C-454A-9A7B-2F3968A2313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B03C-454A-9A7B-2F3968A2313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B03C-454A-9A7B-2F3968A231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Stats!$N$2:$N$6</c:f>
              <c:numCache>
                <c:formatCode>General</c:formatCode>
                <c:ptCount val="5"/>
                <c:pt idx="0">
                  <c:v>140</c:v>
                </c:pt>
                <c:pt idx="1">
                  <c:v>109</c:v>
                </c:pt>
                <c:pt idx="2">
                  <c:v>66</c:v>
                </c:pt>
                <c:pt idx="3">
                  <c:v>52</c:v>
                </c:pt>
                <c:pt idx="4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C1-4069-9BEF-DBD76D0BC4FF}"/>
            </c:ext>
          </c:extLst>
        </c:ser>
        <c:ser>
          <c:idx val="2"/>
          <c:order val="2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B03C-454A-9A7B-2F3968A231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Stats!$N$7</c:f>
              <c:numCache>
                <c:formatCode>General</c:formatCode>
                <c:ptCount val="1"/>
                <c:pt idx="0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C1-4069-9BEF-DBD76D0BC4FF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(Stats!$I$1,Stats!$I$10,Stats!$I$17,Stats!$I$23,Stats!$I$30,Stats!$I$36)</c:f>
              <c:strCache>
                <c:ptCount val="6"/>
                <c:pt idx="0">
                  <c:v>Average Expense</c:v>
                </c:pt>
                <c:pt idx="1">
                  <c:v>Avg Distance to Work</c:v>
                </c:pt>
                <c:pt idx="2">
                  <c:v>Avg Age </c:v>
                </c:pt>
                <c:pt idx="3">
                  <c:v>Avg Work Load </c:v>
                </c:pt>
                <c:pt idx="4">
                  <c:v>Avg Childern</c:v>
                </c:pt>
                <c:pt idx="5">
                  <c:v>Avg Hours</c:v>
                </c:pt>
              </c:strCache>
            </c:strRef>
          </c:cat>
          <c:val>
            <c:numRef>
              <c:f>(Stats!$J$1,Stats!$J$10,Stats!$J$17,Stats!$J$23,Stats!$J$30,Stats!$J$36)</c:f>
              <c:numCache>
                <c:formatCode>0.00</c:formatCode>
                <c:ptCount val="6"/>
                <c:pt idx="0" formatCode="0.000">
                  <c:v>222.34714285714287</c:v>
                </c:pt>
                <c:pt idx="1">
                  <c:v>29.892857142857142</c:v>
                </c:pt>
                <c:pt idx="2">
                  <c:v>36.417142857142856</c:v>
                </c:pt>
                <c:pt idx="3">
                  <c:v>271.8017742857146</c:v>
                </c:pt>
                <c:pt idx="4">
                  <c:v>1.0214285714285714</c:v>
                </c:pt>
                <c:pt idx="5">
                  <c:v>6.7614285714285716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99-4446-8543-E960425486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"/>
        <c:overlap val="-27"/>
        <c:axId val="2024528"/>
        <c:axId val="127882000"/>
      </c:barChart>
      <c:catAx>
        <c:axId val="2024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82000"/>
        <c:crosses val="autoZero"/>
        <c:auto val="1"/>
        <c:lblAlgn val="ctr"/>
        <c:lblOffset val="100"/>
        <c:noMultiLvlLbl val="0"/>
      </c:catAx>
      <c:valAx>
        <c:axId val="127882000"/>
        <c:scaling>
          <c:orientation val="minMax"/>
          <c:max val="27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4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REASON</a:t>
            </a:r>
            <a:r>
              <a:rPr lang="en-US" baseline="0"/>
              <a:t>/HOURS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Stats!$O$1:$O$28</c:f>
              <c:numCache>
                <c:formatCode>General</c:formatCode>
                <c:ptCount val="28"/>
                <c:pt idx="0">
                  <c:v>23</c:v>
                </c:pt>
                <c:pt idx="1">
                  <c:v>28</c:v>
                </c:pt>
                <c:pt idx="2">
                  <c:v>27</c:v>
                </c:pt>
                <c:pt idx="3">
                  <c:v>13</c:v>
                </c:pt>
                <c:pt idx="4">
                  <c:v>19</c:v>
                </c:pt>
                <c:pt idx="5">
                  <c:v>22</c:v>
                </c:pt>
                <c:pt idx="6">
                  <c:v>26</c:v>
                </c:pt>
                <c:pt idx="7">
                  <c:v>25</c:v>
                </c:pt>
                <c:pt idx="8">
                  <c:v>11</c:v>
                </c:pt>
                <c:pt idx="9">
                  <c:v>10</c:v>
                </c:pt>
                <c:pt idx="10">
                  <c:v>18</c:v>
                </c:pt>
                <c:pt idx="11">
                  <c:v>14</c:v>
                </c:pt>
                <c:pt idx="12">
                  <c:v>1</c:v>
                </c:pt>
                <c:pt idx="13">
                  <c:v>7</c:v>
                </c:pt>
                <c:pt idx="14">
                  <c:v>12</c:v>
                </c:pt>
                <c:pt idx="15">
                  <c:v>6</c:v>
                </c:pt>
                <c:pt idx="16">
                  <c:v>8</c:v>
                </c:pt>
                <c:pt idx="17">
                  <c:v>21</c:v>
                </c:pt>
                <c:pt idx="18">
                  <c:v>9</c:v>
                </c:pt>
                <c:pt idx="19">
                  <c:v>5</c:v>
                </c:pt>
                <c:pt idx="20">
                  <c:v>16</c:v>
                </c:pt>
                <c:pt idx="21">
                  <c:v>24</c:v>
                </c:pt>
                <c:pt idx="22">
                  <c:v>4</c:v>
                </c:pt>
                <c:pt idx="23">
                  <c:v>15</c:v>
                </c:pt>
                <c:pt idx="24">
                  <c:v>2</c:v>
                </c:pt>
                <c:pt idx="25">
                  <c:v>3</c:v>
                </c:pt>
                <c:pt idx="26">
                  <c:v>17</c:v>
                </c:pt>
                <c:pt idx="27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F2-459E-8159-EB4C4D2D22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6286719"/>
        <c:axId val="1735292959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Stats!$P$1:$P$28</c15:sqref>
                        </c15:formulaRef>
                      </c:ext>
                    </c:extLst>
                    <c:numCache>
                      <c:formatCode>General</c:formatCode>
                      <c:ptCount val="28"/>
                      <c:pt idx="0">
                        <c:v>147</c:v>
                      </c:pt>
                      <c:pt idx="1">
                        <c:v>110</c:v>
                      </c:pt>
                      <c:pt idx="2">
                        <c:v>66</c:v>
                      </c:pt>
                      <c:pt idx="3">
                        <c:v>52</c:v>
                      </c:pt>
                      <c:pt idx="4">
                        <c:v>36</c:v>
                      </c:pt>
                      <c:pt idx="5">
                        <c:v>32</c:v>
                      </c:pt>
                      <c:pt idx="6">
                        <c:v>30</c:v>
                      </c:pt>
                      <c:pt idx="7">
                        <c:v>29</c:v>
                      </c:pt>
                      <c:pt idx="8">
                        <c:v>24</c:v>
                      </c:pt>
                      <c:pt idx="9">
                        <c:v>22</c:v>
                      </c:pt>
                      <c:pt idx="10">
                        <c:v>21</c:v>
                      </c:pt>
                      <c:pt idx="11">
                        <c:v>18</c:v>
                      </c:pt>
                      <c:pt idx="12">
                        <c:v>14</c:v>
                      </c:pt>
                      <c:pt idx="13">
                        <c:v>12</c:v>
                      </c:pt>
                      <c:pt idx="14">
                        <c:v>8</c:v>
                      </c:pt>
                      <c:pt idx="15">
                        <c:v>6</c:v>
                      </c:pt>
                      <c:pt idx="16">
                        <c:v>5</c:v>
                      </c:pt>
                      <c:pt idx="17">
                        <c:v>6</c:v>
                      </c:pt>
                      <c:pt idx="18">
                        <c:v>4</c:v>
                      </c:pt>
                      <c:pt idx="19">
                        <c:v>3</c:v>
                      </c:pt>
                      <c:pt idx="20">
                        <c:v>3</c:v>
                      </c:pt>
                      <c:pt idx="21">
                        <c:v>3</c:v>
                      </c:pt>
                      <c:pt idx="22">
                        <c:v>2</c:v>
                      </c:pt>
                      <c:pt idx="23">
                        <c:v>2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47F2-459E-8159-EB4C4D2D22A1}"/>
                  </c:ext>
                </c:extLst>
              </c15:ser>
            </c15:filteredLineSeries>
          </c:ext>
        </c:extLst>
      </c:lineChart>
      <c:catAx>
        <c:axId val="1876286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5292959"/>
        <c:crosses val="autoZero"/>
        <c:auto val="1"/>
        <c:lblAlgn val="ctr"/>
        <c:lblOffset val="100"/>
        <c:noMultiLvlLbl val="0"/>
      </c:catAx>
      <c:valAx>
        <c:axId val="1735292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6286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HRS/MAX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Probs!$D$2:$D$52</c:f>
              <c:numCache>
                <c:formatCode>0.000</c:formatCode>
                <c:ptCount val="51"/>
                <c:pt idx="0">
                  <c:v>3.3333333333333333E-2</c:v>
                </c:pt>
                <c:pt idx="1">
                  <c:v>0</c:v>
                </c:pt>
                <c:pt idx="2">
                  <c:v>1.6666666666666666E-2</c:v>
                </c:pt>
                <c:pt idx="3">
                  <c:v>3.3333333333333333E-2</c:v>
                </c:pt>
                <c:pt idx="4">
                  <c:v>1.6666666666666666E-2</c:v>
                </c:pt>
                <c:pt idx="5">
                  <c:v>1.6666666666666666E-2</c:v>
                </c:pt>
                <c:pt idx="6">
                  <c:v>6.6666666666666666E-2</c:v>
                </c:pt>
                <c:pt idx="7">
                  <c:v>3.3333333333333333E-2</c:v>
                </c:pt>
                <c:pt idx="8">
                  <c:v>0.33333333333333331</c:v>
                </c:pt>
                <c:pt idx="9">
                  <c:v>6.6666666666666666E-2</c:v>
                </c:pt>
                <c:pt idx="10">
                  <c:v>6.6666666666666666E-2</c:v>
                </c:pt>
                <c:pt idx="11">
                  <c:v>6.6666666666666666E-2</c:v>
                </c:pt>
                <c:pt idx="12">
                  <c:v>6.6666666666666666E-2</c:v>
                </c:pt>
                <c:pt idx="13">
                  <c:v>8.3333333333333332E-3</c:v>
                </c:pt>
                <c:pt idx="14">
                  <c:v>3.3333333333333333E-2</c:v>
                </c:pt>
                <c:pt idx="15">
                  <c:v>6.6666666666666666E-2</c:v>
                </c:pt>
                <c:pt idx="16">
                  <c:v>1.6666666666666666E-2</c:v>
                </c:pt>
                <c:pt idx="17">
                  <c:v>6.6666666666666666E-2</c:v>
                </c:pt>
                <c:pt idx="18">
                  <c:v>6.6666666666666666E-2</c:v>
                </c:pt>
                <c:pt idx="19">
                  <c:v>1.6666666666666666E-2</c:v>
                </c:pt>
                <c:pt idx="20">
                  <c:v>6.6666666666666666E-2</c:v>
                </c:pt>
                <c:pt idx="21">
                  <c:v>8.3333333333333332E-3</c:v>
                </c:pt>
                <c:pt idx="22">
                  <c:v>0.33333333333333331</c:v>
                </c:pt>
                <c:pt idx="23">
                  <c:v>3.3333333333333333E-2</c:v>
                </c:pt>
                <c:pt idx="24">
                  <c:v>6.6666666666666666E-2</c:v>
                </c:pt>
                <c:pt idx="25">
                  <c:v>5.8333333333333334E-2</c:v>
                </c:pt>
                <c:pt idx="26">
                  <c:v>8.3333333333333332E-3</c:v>
                </c:pt>
                <c:pt idx="27">
                  <c:v>3.3333333333333333E-2</c:v>
                </c:pt>
                <c:pt idx="28">
                  <c:v>6.6666666666666666E-2</c:v>
                </c:pt>
                <c:pt idx="29">
                  <c:v>1.6666666666666666E-2</c:v>
                </c:pt>
                <c:pt idx="30">
                  <c:v>6.6666666666666666E-2</c:v>
                </c:pt>
                <c:pt idx="31">
                  <c:v>6.6666666666666666E-2</c:v>
                </c:pt>
                <c:pt idx="32">
                  <c:v>3.3333333333333333E-2</c:v>
                </c:pt>
                <c:pt idx="33">
                  <c:v>6.6666666666666666E-2</c:v>
                </c:pt>
                <c:pt idx="34">
                  <c:v>1.6666666666666666E-2</c:v>
                </c:pt>
                <c:pt idx="35">
                  <c:v>8.3333333333333332E-3</c:v>
                </c:pt>
                <c:pt idx="36">
                  <c:v>6.6666666666666666E-2</c:v>
                </c:pt>
                <c:pt idx="37">
                  <c:v>3.3333333333333333E-2</c:v>
                </c:pt>
                <c:pt idx="38">
                  <c:v>6.6666666666666666E-2</c:v>
                </c:pt>
                <c:pt idx="39">
                  <c:v>3.3333333333333333E-2</c:v>
                </c:pt>
                <c:pt idx="40">
                  <c:v>1.6666666666666666E-2</c:v>
                </c:pt>
                <c:pt idx="41">
                  <c:v>3.3333333333333333E-2</c:v>
                </c:pt>
                <c:pt idx="42">
                  <c:v>3.3333333333333333E-2</c:v>
                </c:pt>
                <c:pt idx="43">
                  <c:v>6.6666666666666666E-2</c:v>
                </c:pt>
                <c:pt idx="44">
                  <c:v>1.6666666666666666E-2</c:v>
                </c:pt>
                <c:pt idx="45">
                  <c:v>2.5000000000000001E-2</c:v>
                </c:pt>
                <c:pt idx="46">
                  <c:v>2.5000000000000001E-2</c:v>
                </c:pt>
                <c:pt idx="47">
                  <c:v>3.3333333333333333E-2</c:v>
                </c:pt>
                <c:pt idx="48">
                  <c:v>6.6666666666666666E-2</c:v>
                </c:pt>
                <c:pt idx="49">
                  <c:v>0.26666666666666666</c:v>
                </c:pt>
                <c:pt idx="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8A-41D6-8A19-2DF9DB2A35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0383103"/>
        <c:axId val="1732739039"/>
      </c:lineChart>
      <c:catAx>
        <c:axId val="21003831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2739039"/>
        <c:crosses val="autoZero"/>
        <c:auto val="1"/>
        <c:lblAlgn val="ctr"/>
        <c:lblOffset val="100"/>
        <c:noMultiLvlLbl val="0"/>
      </c:catAx>
      <c:valAx>
        <c:axId val="1732739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383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Probs!$G$4:$G$19</c:f>
              <c:numCache>
                <c:formatCode>General</c:formatCode>
                <c:ptCount val="16"/>
                <c:pt idx="0">
                  <c:v>4</c:v>
                </c:pt>
                <c:pt idx="1">
                  <c:v>0</c:v>
                </c:pt>
                <c:pt idx="2">
                  <c:v>2</c:v>
                </c:pt>
                <c:pt idx="3">
                  <c:v>4</c:v>
                </c:pt>
                <c:pt idx="4">
                  <c:v>2</c:v>
                </c:pt>
                <c:pt idx="5">
                  <c:v>2</c:v>
                </c:pt>
                <c:pt idx="6">
                  <c:v>8</c:v>
                </c:pt>
                <c:pt idx="7">
                  <c:v>4</c:v>
                </c:pt>
                <c:pt idx="8">
                  <c:v>40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1</c:v>
                </c:pt>
                <c:pt idx="14">
                  <c:v>4</c:v>
                </c:pt>
                <c:pt idx="1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EB-4719-8FEF-68FDA893E1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6289599"/>
        <c:axId val="1732712751"/>
      </c:lineChart>
      <c:catAx>
        <c:axId val="1876289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2712751"/>
        <c:crosses val="autoZero"/>
        <c:auto val="1"/>
        <c:lblAlgn val="ctr"/>
        <c:lblOffset val="100"/>
        <c:noMultiLvlLbl val="0"/>
      </c:catAx>
      <c:valAx>
        <c:axId val="1732712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62895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Probs!$H$4:$H$20</c:f>
              <c:numCache>
                <c:formatCode>0.00</c:formatCode>
                <c:ptCount val="17"/>
                <c:pt idx="0">
                  <c:v>-3.6799999999999997</c:v>
                </c:pt>
                <c:pt idx="1">
                  <c:v>-7.68</c:v>
                </c:pt>
                <c:pt idx="2">
                  <c:v>-5.68</c:v>
                </c:pt>
                <c:pt idx="3">
                  <c:v>-3.6799999999999997</c:v>
                </c:pt>
                <c:pt idx="4">
                  <c:v>-5.68</c:v>
                </c:pt>
                <c:pt idx="5">
                  <c:v>-5.68</c:v>
                </c:pt>
                <c:pt idx="6">
                  <c:v>0.32000000000000028</c:v>
                </c:pt>
                <c:pt idx="7">
                  <c:v>-3.6799999999999997</c:v>
                </c:pt>
                <c:pt idx="8">
                  <c:v>32.32</c:v>
                </c:pt>
                <c:pt idx="9">
                  <c:v>0.32000000000000028</c:v>
                </c:pt>
                <c:pt idx="10">
                  <c:v>0.32000000000000028</c:v>
                </c:pt>
                <c:pt idx="11">
                  <c:v>0.32000000000000028</c:v>
                </c:pt>
                <c:pt idx="12">
                  <c:v>0.32000000000000028</c:v>
                </c:pt>
                <c:pt idx="13">
                  <c:v>-6.68</c:v>
                </c:pt>
                <c:pt idx="14">
                  <c:v>-3.6799999999999997</c:v>
                </c:pt>
                <c:pt idx="15">
                  <c:v>0.32000000000000028</c:v>
                </c:pt>
                <c:pt idx="16">
                  <c:v>-5.68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CD-471B-B7C9-86B086D010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6293439"/>
        <c:axId val="1732762351"/>
      </c:scatterChart>
      <c:valAx>
        <c:axId val="1876293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2762351"/>
        <c:crosses val="autoZero"/>
        <c:crossBetween val="midCat"/>
      </c:valAx>
      <c:valAx>
        <c:axId val="1732762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62934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Probs!$I$4:$I$19</c:f>
              <c:numCache>
                <c:formatCode>0.00</c:formatCode>
                <c:ptCount val="16"/>
                <c:pt idx="0">
                  <c:v>-0.36293607574654208</c:v>
                </c:pt>
                <c:pt idx="1">
                  <c:v>-0.75743181025365314</c:v>
                </c:pt>
                <c:pt idx="2">
                  <c:v>-0.56018394300009755</c:v>
                </c:pt>
                <c:pt idx="3">
                  <c:v>-0.36293607574654208</c:v>
                </c:pt>
                <c:pt idx="4">
                  <c:v>-0.56018394300009755</c:v>
                </c:pt>
                <c:pt idx="5">
                  <c:v>-0.56018394300009755</c:v>
                </c:pt>
                <c:pt idx="6">
                  <c:v>3.1559658760568911E-2</c:v>
                </c:pt>
                <c:pt idx="7">
                  <c:v>-0.36293607574654208</c:v>
                </c:pt>
                <c:pt idx="8">
                  <c:v>3.1875255348174569</c:v>
                </c:pt>
                <c:pt idx="9">
                  <c:v>3.1559658760568911E-2</c:v>
                </c:pt>
                <c:pt idx="10">
                  <c:v>3.1559658760568911E-2</c:v>
                </c:pt>
                <c:pt idx="11">
                  <c:v>3.1559658760568911E-2</c:v>
                </c:pt>
                <c:pt idx="12">
                  <c:v>3.1559658760568911E-2</c:v>
                </c:pt>
                <c:pt idx="13">
                  <c:v>-0.65880787662687534</c:v>
                </c:pt>
                <c:pt idx="14">
                  <c:v>-0.36293607574654208</c:v>
                </c:pt>
                <c:pt idx="15">
                  <c:v>3.1559658760568911E-2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F3-48BB-BD45-B14BD157FE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6296319"/>
        <c:axId val="1732729615"/>
      </c:scatterChart>
      <c:valAx>
        <c:axId val="1876296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2729615"/>
        <c:crosses val="autoZero"/>
        <c:crossBetween val="midCat"/>
      </c:valAx>
      <c:valAx>
        <c:axId val="1732729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62963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703937007874017"/>
          <c:y val="0.10185185185185185"/>
          <c:w val="0.80596062992125983"/>
          <c:h val="0.63759988334791484"/>
        </c:manualLayout>
      </c:layout>
      <c:areaChart>
        <c:grouping val="stacked"/>
        <c:varyColors val="0"/>
        <c:ser>
          <c:idx val="0"/>
          <c:order val="0"/>
          <c:tx>
            <c:v>ID #11</c:v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extLst>
                <c:ext xmlns:c15="http://schemas.microsoft.com/office/drawing/2012/chart" uri="{02D57815-91ED-43cb-92C2-25804820EDAC}">
                  <c15:fullRef>
                    <c15:sqref>Probs!$G$46:$K$46</c15:sqref>
                  </c15:fullRef>
                </c:ext>
              </c:extLst>
              <c:f>Probs!$H$46:$K$46</c:f>
              <c:strCache>
                <c:ptCount val="4"/>
                <c:pt idx="0">
                  <c:v>2018</c:v>
                </c:pt>
                <c:pt idx="1">
                  <c:v>2017</c:v>
                </c:pt>
                <c:pt idx="2">
                  <c:v>2016</c:v>
                </c:pt>
                <c:pt idx="3">
                  <c:v>2015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Probs!$G$47:$K$47</c15:sqref>
                  </c15:fullRef>
                </c:ext>
              </c:extLst>
              <c:f>Probs!$H$47:$K$47</c:f>
              <c:numCache>
                <c:formatCode>General</c:formatCode>
                <c:ptCount val="4"/>
                <c:pt idx="0">
                  <c:v>97</c:v>
                </c:pt>
                <c:pt idx="1">
                  <c:v>177</c:v>
                </c:pt>
                <c:pt idx="2">
                  <c:v>138</c:v>
                </c:pt>
                <c:pt idx="3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F7-4A60-A53D-3B8EA8EC435A}"/>
            </c:ext>
          </c:extLst>
        </c:ser>
        <c:ser>
          <c:idx val="1"/>
          <c:order val="1"/>
          <c:tx>
            <c:v>ID #14</c:v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strRef>
              <c:extLst>
                <c:ext xmlns:c15="http://schemas.microsoft.com/office/drawing/2012/chart" uri="{02D57815-91ED-43cb-92C2-25804820EDAC}">
                  <c15:fullRef>
                    <c15:sqref>Probs!$G$46:$K$46</c15:sqref>
                  </c15:fullRef>
                </c:ext>
              </c:extLst>
              <c:f>Probs!$H$46:$K$46</c:f>
              <c:strCache>
                <c:ptCount val="4"/>
                <c:pt idx="0">
                  <c:v>2018</c:v>
                </c:pt>
                <c:pt idx="1">
                  <c:v>2017</c:v>
                </c:pt>
                <c:pt idx="2">
                  <c:v>2016</c:v>
                </c:pt>
                <c:pt idx="3">
                  <c:v>2015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Probs!$G$48:$K$48</c15:sqref>
                  </c15:fullRef>
                </c:ext>
              </c:extLst>
              <c:f>Probs!$H$48:$K$48</c:f>
              <c:numCache>
                <c:formatCode>General</c:formatCode>
                <c:ptCount val="4"/>
                <c:pt idx="0">
                  <c:v>89</c:v>
                </c:pt>
                <c:pt idx="1">
                  <c:v>88</c:v>
                </c:pt>
                <c:pt idx="2">
                  <c:v>207</c:v>
                </c:pt>
                <c:pt idx="3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F7-4A60-A53D-3B8EA8EC435A}"/>
            </c:ext>
          </c:extLst>
        </c:ser>
        <c:ser>
          <c:idx val="2"/>
          <c:order val="2"/>
          <c:tx>
            <c:v>ID #3</c:v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extLst>
                <c:ext xmlns:c15="http://schemas.microsoft.com/office/drawing/2012/chart" uri="{02D57815-91ED-43cb-92C2-25804820EDAC}">
                  <c15:fullRef>
                    <c15:sqref>Probs!$G$46:$K$46</c15:sqref>
                  </c15:fullRef>
                </c:ext>
              </c:extLst>
              <c:f>Probs!$H$46:$K$46</c:f>
              <c:strCache>
                <c:ptCount val="4"/>
                <c:pt idx="0">
                  <c:v>2018</c:v>
                </c:pt>
                <c:pt idx="1">
                  <c:v>2017</c:v>
                </c:pt>
                <c:pt idx="2">
                  <c:v>2016</c:v>
                </c:pt>
                <c:pt idx="3">
                  <c:v>2015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Probs!$G$49:$K$49</c15:sqref>
                  </c15:fullRef>
                </c:ext>
              </c:extLst>
              <c:f>Probs!$H$49:$K$49</c:f>
              <c:numCache>
                <c:formatCode>General</c:formatCode>
                <c:ptCount val="4"/>
                <c:pt idx="0">
                  <c:v>120</c:v>
                </c:pt>
                <c:pt idx="1">
                  <c:v>43</c:v>
                </c:pt>
                <c:pt idx="2">
                  <c:v>216</c:v>
                </c:pt>
                <c:pt idx="3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F7-4A60-A53D-3B8EA8EC43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7733007"/>
        <c:axId val="303191295"/>
      </c:areaChart>
      <c:catAx>
        <c:axId val="287733007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191295"/>
        <c:crosses val="autoZero"/>
        <c:auto val="1"/>
        <c:lblAlgn val="ctr"/>
        <c:lblOffset val="100"/>
        <c:noMultiLvlLbl val="0"/>
      </c:catAx>
      <c:valAx>
        <c:axId val="303191295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7330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Probs!$H$52:$K$52</c:f>
              <c:strCache>
                <c:ptCount val="4"/>
                <c:pt idx="0">
                  <c:v>2022</c:v>
                </c:pt>
                <c:pt idx="1">
                  <c:v>2021</c:v>
                </c:pt>
                <c:pt idx="2">
                  <c:v>2020</c:v>
                </c:pt>
                <c:pt idx="3">
                  <c:v>2019</c:v>
                </c:pt>
              </c:strCache>
            </c:strRef>
          </c:cat>
          <c:val>
            <c:numRef>
              <c:f>Probs!$H$53:$K$53</c:f>
              <c:numCache>
                <c:formatCode>General</c:formatCode>
                <c:ptCount val="4"/>
                <c:pt idx="0">
                  <c:v>101</c:v>
                </c:pt>
                <c:pt idx="1">
                  <c:v>105</c:v>
                </c:pt>
                <c:pt idx="2">
                  <c:v>109</c:v>
                </c:pt>
                <c:pt idx="3">
                  <c:v>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41-4E20-970D-B7F8647A70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6038159"/>
        <c:axId val="286127439"/>
      </c:barChart>
      <c:catAx>
        <c:axId val="146038159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127439"/>
        <c:crosses val="autoZero"/>
        <c:auto val="1"/>
        <c:lblAlgn val="ctr"/>
        <c:lblOffset val="100"/>
        <c:noMultiLvlLbl val="0"/>
      </c:catAx>
      <c:valAx>
        <c:axId val="286127439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038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3492221656612044E-2"/>
          <c:y val="0.1414965986394558"/>
          <c:w val="0.87128998833880289"/>
          <c:h val="0.67841234131447858"/>
        </c:manualLayout>
      </c:layout>
      <c:scatterChart>
        <c:scatterStyle val="lineMarker"/>
        <c:varyColors val="0"/>
        <c:ser>
          <c:idx val="0"/>
          <c:order val="0"/>
          <c:tx>
            <c:strRef>
              <c:f>'Age v Hours'!$B$1</c:f>
              <c:strCache>
                <c:ptCount val="1"/>
                <c:pt idx="0">
                  <c:v>Absenteeism Time in Hours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'Age v Hours'!$A$2:$A$701</c:f>
              <c:numCache>
                <c:formatCode>General</c:formatCode>
                <c:ptCount val="700"/>
                <c:pt idx="0">
                  <c:v>33</c:v>
                </c:pt>
                <c:pt idx="1">
                  <c:v>50</c:v>
                </c:pt>
                <c:pt idx="2">
                  <c:v>38</c:v>
                </c:pt>
                <c:pt idx="3">
                  <c:v>39</c:v>
                </c:pt>
                <c:pt idx="4">
                  <c:v>33</c:v>
                </c:pt>
                <c:pt idx="5">
                  <c:v>38</c:v>
                </c:pt>
                <c:pt idx="6">
                  <c:v>28</c:v>
                </c:pt>
                <c:pt idx="7">
                  <c:v>36</c:v>
                </c:pt>
                <c:pt idx="8">
                  <c:v>34</c:v>
                </c:pt>
                <c:pt idx="9">
                  <c:v>37</c:v>
                </c:pt>
                <c:pt idx="10">
                  <c:v>36</c:v>
                </c:pt>
                <c:pt idx="11">
                  <c:v>36</c:v>
                </c:pt>
                <c:pt idx="12">
                  <c:v>36</c:v>
                </c:pt>
                <c:pt idx="13">
                  <c:v>38</c:v>
                </c:pt>
                <c:pt idx="14">
                  <c:v>38</c:v>
                </c:pt>
                <c:pt idx="15">
                  <c:v>41</c:v>
                </c:pt>
                <c:pt idx="16">
                  <c:v>38</c:v>
                </c:pt>
                <c:pt idx="17">
                  <c:v>38</c:v>
                </c:pt>
                <c:pt idx="18">
                  <c:v>33</c:v>
                </c:pt>
                <c:pt idx="19">
                  <c:v>47</c:v>
                </c:pt>
                <c:pt idx="20">
                  <c:v>28</c:v>
                </c:pt>
                <c:pt idx="21">
                  <c:v>38</c:v>
                </c:pt>
                <c:pt idx="22">
                  <c:v>28</c:v>
                </c:pt>
                <c:pt idx="23">
                  <c:v>36</c:v>
                </c:pt>
                <c:pt idx="24">
                  <c:v>33</c:v>
                </c:pt>
                <c:pt idx="25">
                  <c:v>28</c:v>
                </c:pt>
                <c:pt idx="26">
                  <c:v>33</c:v>
                </c:pt>
                <c:pt idx="27">
                  <c:v>29</c:v>
                </c:pt>
                <c:pt idx="28">
                  <c:v>33</c:v>
                </c:pt>
                <c:pt idx="29">
                  <c:v>38</c:v>
                </c:pt>
                <c:pt idx="30">
                  <c:v>38</c:v>
                </c:pt>
                <c:pt idx="31">
                  <c:v>48</c:v>
                </c:pt>
                <c:pt idx="32">
                  <c:v>37</c:v>
                </c:pt>
                <c:pt idx="33">
                  <c:v>48</c:v>
                </c:pt>
                <c:pt idx="34">
                  <c:v>38</c:v>
                </c:pt>
                <c:pt idx="35">
                  <c:v>28</c:v>
                </c:pt>
                <c:pt idx="36">
                  <c:v>33</c:v>
                </c:pt>
                <c:pt idx="37">
                  <c:v>32</c:v>
                </c:pt>
                <c:pt idx="38">
                  <c:v>48</c:v>
                </c:pt>
                <c:pt idx="39">
                  <c:v>36</c:v>
                </c:pt>
                <c:pt idx="40">
                  <c:v>27</c:v>
                </c:pt>
                <c:pt idx="41">
                  <c:v>37</c:v>
                </c:pt>
                <c:pt idx="42">
                  <c:v>38</c:v>
                </c:pt>
                <c:pt idx="43">
                  <c:v>43</c:v>
                </c:pt>
                <c:pt idx="44">
                  <c:v>34</c:v>
                </c:pt>
                <c:pt idx="45">
                  <c:v>37</c:v>
                </c:pt>
                <c:pt idx="46">
                  <c:v>38</c:v>
                </c:pt>
                <c:pt idx="47">
                  <c:v>40</c:v>
                </c:pt>
                <c:pt idx="48">
                  <c:v>36</c:v>
                </c:pt>
                <c:pt idx="49">
                  <c:v>40</c:v>
                </c:pt>
                <c:pt idx="50">
                  <c:v>36</c:v>
                </c:pt>
                <c:pt idx="51">
                  <c:v>28</c:v>
                </c:pt>
                <c:pt idx="52">
                  <c:v>28</c:v>
                </c:pt>
                <c:pt idx="53">
                  <c:v>37</c:v>
                </c:pt>
                <c:pt idx="54">
                  <c:v>33</c:v>
                </c:pt>
                <c:pt idx="55">
                  <c:v>50</c:v>
                </c:pt>
                <c:pt idx="56">
                  <c:v>28</c:v>
                </c:pt>
                <c:pt idx="57">
                  <c:v>38</c:v>
                </c:pt>
                <c:pt idx="58">
                  <c:v>31</c:v>
                </c:pt>
                <c:pt idx="59">
                  <c:v>47</c:v>
                </c:pt>
                <c:pt idx="60">
                  <c:v>38</c:v>
                </c:pt>
                <c:pt idx="61">
                  <c:v>36</c:v>
                </c:pt>
                <c:pt idx="62">
                  <c:v>38</c:v>
                </c:pt>
                <c:pt idx="63">
                  <c:v>37</c:v>
                </c:pt>
                <c:pt idx="64">
                  <c:v>50</c:v>
                </c:pt>
                <c:pt idx="65">
                  <c:v>30</c:v>
                </c:pt>
                <c:pt idx="66">
                  <c:v>38</c:v>
                </c:pt>
                <c:pt idx="67">
                  <c:v>28</c:v>
                </c:pt>
                <c:pt idx="68">
                  <c:v>37</c:v>
                </c:pt>
                <c:pt idx="69">
                  <c:v>28</c:v>
                </c:pt>
                <c:pt idx="70">
                  <c:v>47</c:v>
                </c:pt>
                <c:pt idx="71">
                  <c:v>40</c:v>
                </c:pt>
                <c:pt idx="72">
                  <c:v>38</c:v>
                </c:pt>
                <c:pt idx="73">
                  <c:v>28</c:v>
                </c:pt>
                <c:pt idx="74">
                  <c:v>36</c:v>
                </c:pt>
                <c:pt idx="75">
                  <c:v>40</c:v>
                </c:pt>
                <c:pt idx="76">
                  <c:v>28</c:v>
                </c:pt>
                <c:pt idx="77">
                  <c:v>33</c:v>
                </c:pt>
                <c:pt idx="78">
                  <c:v>28</c:v>
                </c:pt>
                <c:pt idx="79">
                  <c:v>36</c:v>
                </c:pt>
                <c:pt idx="80">
                  <c:v>38</c:v>
                </c:pt>
                <c:pt idx="81">
                  <c:v>28</c:v>
                </c:pt>
                <c:pt idx="82">
                  <c:v>38</c:v>
                </c:pt>
                <c:pt idx="83">
                  <c:v>40</c:v>
                </c:pt>
                <c:pt idx="84">
                  <c:v>40</c:v>
                </c:pt>
                <c:pt idx="85">
                  <c:v>34</c:v>
                </c:pt>
                <c:pt idx="86">
                  <c:v>33</c:v>
                </c:pt>
                <c:pt idx="87">
                  <c:v>40</c:v>
                </c:pt>
                <c:pt idx="88">
                  <c:v>28</c:v>
                </c:pt>
                <c:pt idx="89">
                  <c:v>34</c:v>
                </c:pt>
                <c:pt idx="90">
                  <c:v>28</c:v>
                </c:pt>
                <c:pt idx="91">
                  <c:v>40</c:v>
                </c:pt>
                <c:pt idx="92">
                  <c:v>28</c:v>
                </c:pt>
                <c:pt idx="93">
                  <c:v>36</c:v>
                </c:pt>
                <c:pt idx="94">
                  <c:v>47</c:v>
                </c:pt>
                <c:pt idx="95">
                  <c:v>28</c:v>
                </c:pt>
                <c:pt idx="96">
                  <c:v>33</c:v>
                </c:pt>
                <c:pt idx="97">
                  <c:v>40</c:v>
                </c:pt>
                <c:pt idx="98">
                  <c:v>47</c:v>
                </c:pt>
                <c:pt idx="99">
                  <c:v>37</c:v>
                </c:pt>
                <c:pt idx="100">
                  <c:v>50</c:v>
                </c:pt>
                <c:pt idx="101">
                  <c:v>37</c:v>
                </c:pt>
                <c:pt idx="102">
                  <c:v>28</c:v>
                </c:pt>
                <c:pt idx="103">
                  <c:v>36</c:v>
                </c:pt>
                <c:pt idx="104">
                  <c:v>37</c:v>
                </c:pt>
                <c:pt idx="105">
                  <c:v>28</c:v>
                </c:pt>
                <c:pt idx="106">
                  <c:v>28</c:v>
                </c:pt>
                <c:pt idx="107">
                  <c:v>36</c:v>
                </c:pt>
                <c:pt idx="108">
                  <c:v>28</c:v>
                </c:pt>
                <c:pt idx="109">
                  <c:v>28</c:v>
                </c:pt>
                <c:pt idx="110">
                  <c:v>37</c:v>
                </c:pt>
                <c:pt idx="111">
                  <c:v>41</c:v>
                </c:pt>
                <c:pt idx="112">
                  <c:v>28</c:v>
                </c:pt>
                <c:pt idx="113">
                  <c:v>28</c:v>
                </c:pt>
                <c:pt idx="114">
                  <c:v>37</c:v>
                </c:pt>
                <c:pt idx="115">
                  <c:v>37</c:v>
                </c:pt>
                <c:pt idx="116">
                  <c:v>34</c:v>
                </c:pt>
                <c:pt idx="117">
                  <c:v>28</c:v>
                </c:pt>
                <c:pt idx="118">
                  <c:v>27</c:v>
                </c:pt>
                <c:pt idx="119">
                  <c:v>28</c:v>
                </c:pt>
                <c:pt idx="120">
                  <c:v>28</c:v>
                </c:pt>
                <c:pt idx="121">
                  <c:v>37</c:v>
                </c:pt>
                <c:pt idx="122">
                  <c:v>28</c:v>
                </c:pt>
                <c:pt idx="123">
                  <c:v>37</c:v>
                </c:pt>
                <c:pt idx="124">
                  <c:v>37</c:v>
                </c:pt>
                <c:pt idx="125">
                  <c:v>37</c:v>
                </c:pt>
                <c:pt idx="126">
                  <c:v>37</c:v>
                </c:pt>
                <c:pt idx="127">
                  <c:v>37</c:v>
                </c:pt>
                <c:pt idx="128">
                  <c:v>37</c:v>
                </c:pt>
                <c:pt idx="129">
                  <c:v>30</c:v>
                </c:pt>
                <c:pt idx="130">
                  <c:v>33</c:v>
                </c:pt>
                <c:pt idx="131">
                  <c:v>37</c:v>
                </c:pt>
                <c:pt idx="132">
                  <c:v>27</c:v>
                </c:pt>
                <c:pt idx="133">
                  <c:v>37</c:v>
                </c:pt>
                <c:pt idx="134">
                  <c:v>37</c:v>
                </c:pt>
                <c:pt idx="135">
                  <c:v>28</c:v>
                </c:pt>
                <c:pt idx="136">
                  <c:v>33</c:v>
                </c:pt>
                <c:pt idx="137">
                  <c:v>27</c:v>
                </c:pt>
                <c:pt idx="138">
                  <c:v>41</c:v>
                </c:pt>
                <c:pt idx="139">
                  <c:v>38</c:v>
                </c:pt>
                <c:pt idx="140">
                  <c:v>34</c:v>
                </c:pt>
                <c:pt idx="141">
                  <c:v>33</c:v>
                </c:pt>
                <c:pt idx="142">
                  <c:v>36</c:v>
                </c:pt>
                <c:pt idx="143">
                  <c:v>33</c:v>
                </c:pt>
                <c:pt idx="144">
                  <c:v>50</c:v>
                </c:pt>
                <c:pt idx="145">
                  <c:v>50</c:v>
                </c:pt>
                <c:pt idx="146">
                  <c:v>28</c:v>
                </c:pt>
                <c:pt idx="147">
                  <c:v>28</c:v>
                </c:pt>
                <c:pt idx="148">
                  <c:v>30</c:v>
                </c:pt>
                <c:pt idx="149">
                  <c:v>27</c:v>
                </c:pt>
                <c:pt idx="150">
                  <c:v>28</c:v>
                </c:pt>
                <c:pt idx="151">
                  <c:v>28</c:v>
                </c:pt>
                <c:pt idx="152">
                  <c:v>28</c:v>
                </c:pt>
                <c:pt idx="153">
                  <c:v>28</c:v>
                </c:pt>
                <c:pt idx="154">
                  <c:v>33</c:v>
                </c:pt>
                <c:pt idx="155">
                  <c:v>32</c:v>
                </c:pt>
                <c:pt idx="156">
                  <c:v>36</c:v>
                </c:pt>
                <c:pt idx="157">
                  <c:v>29</c:v>
                </c:pt>
                <c:pt idx="158">
                  <c:v>40</c:v>
                </c:pt>
                <c:pt idx="159">
                  <c:v>40</c:v>
                </c:pt>
                <c:pt idx="160">
                  <c:v>36</c:v>
                </c:pt>
                <c:pt idx="161">
                  <c:v>30</c:v>
                </c:pt>
                <c:pt idx="162">
                  <c:v>47</c:v>
                </c:pt>
                <c:pt idx="163">
                  <c:v>36</c:v>
                </c:pt>
                <c:pt idx="164">
                  <c:v>40</c:v>
                </c:pt>
                <c:pt idx="165">
                  <c:v>34</c:v>
                </c:pt>
                <c:pt idx="166">
                  <c:v>36</c:v>
                </c:pt>
                <c:pt idx="167">
                  <c:v>34</c:v>
                </c:pt>
                <c:pt idx="168">
                  <c:v>33</c:v>
                </c:pt>
                <c:pt idx="169">
                  <c:v>40</c:v>
                </c:pt>
                <c:pt idx="170">
                  <c:v>36</c:v>
                </c:pt>
                <c:pt idx="171">
                  <c:v>28</c:v>
                </c:pt>
                <c:pt idx="172">
                  <c:v>39</c:v>
                </c:pt>
                <c:pt idx="173">
                  <c:v>38</c:v>
                </c:pt>
                <c:pt idx="174">
                  <c:v>28</c:v>
                </c:pt>
                <c:pt idx="175">
                  <c:v>28</c:v>
                </c:pt>
                <c:pt idx="176">
                  <c:v>30</c:v>
                </c:pt>
                <c:pt idx="177">
                  <c:v>28</c:v>
                </c:pt>
                <c:pt idx="178">
                  <c:v>28</c:v>
                </c:pt>
                <c:pt idx="179">
                  <c:v>38</c:v>
                </c:pt>
                <c:pt idx="180">
                  <c:v>39</c:v>
                </c:pt>
                <c:pt idx="181">
                  <c:v>28</c:v>
                </c:pt>
                <c:pt idx="182">
                  <c:v>47</c:v>
                </c:pt>
                <c:pt idx="183">
                  <c:v>28</c:v>
                </c:pt>
                <c:pt idx="184">
                  <c:v>40</c:v>
                </c:pt>
                <c:pt idx="185">
                  <c:v>28</c:v>
                </c:pt>
                <c:pt idx="186">
                  <c:v>34</c:v>
                </c:pt>
                <c:pt idx="187">
                  <c:v>41</c:v>
                </c:pt>
                <c:pt idx="188">
                  <c:v>34</c:v>
                </c:pt>
                <c:pt idx="189">
                  <c:v>28</c:v>
                </c:pt>
                <c:pt idx="190">
                  <c:v>36</c:v>
                </c:pt>
                <c:pt idx="191">
                  <c:v>38</c:v>
                </c:pt>
                <c:pt idx="192">
                  <c:v>50</c:v>
                </c:pt>
                <c:pt idx="193">
                  <c:v>40</c:v>
                </c:pt>
                <c:pt idx="194">
                  <c:v>41</c:v>
                </c:pt>
                <c:pt idx="195">
                  <c:v>40</c:v>
                </c:pt>
                <c:pt idx="196">
                  <c:v>47</c:v>
                </c:pt>
                <c:pt idx="197">
                  <c:v>36</c:v>
                </c:pt>
                <c:pt idx="198">
                  <c:v>33</c:v>
                </c:pt>
                <c:pt idx="199">
                  <c:v>34</c:v>
                </c:pt>
                <c:pt idx="200">
                  <c:v>36</c:v>
                </c:pt>
                <c:pt idx="201">
                  <c:v>33</c:v>
                </c:pt>
                <c:pt idx="202">
                  <c:v>37</c:v>
                </c:pt>
                <c:pt idx="203">
                  <c:v>48</c:v>
                </c:pt>
                <c:pt idx="204">
                  <c:v>33</c:v>
                </c:pt>
                <c:pt idx="205">
                  <c:v>34</c:v>
                </c:pt>
                <c:pt idx="206">
                  <c:v>34</c:v>
                </c:pt>
                <c:pt idx="207">
                  <c:v>38</c:v>
                </c:pt>
                <c:pt idx="208">
                  <c:v>28</c:v>
                </c:pt>
                <c:pt idx="209">
                  <c:v>27</c:v>
                </c:pt>
                <c:pt idx="210">
                  <c:v>34</c:v>
                </c:pt>
                <c:pt idx="211">
                  <c:v>38</c:v>
                </c:pt>
                <c:pt idx="212">
                  <c:v>33</c:v>
                </c:pt>
                <c:pt idx="213">
                  <c:v>39</c:v>
                </c:pt>
                <c:pt idx="214">
                  <c:v>28</c:v>
                </c:pt>
                <c:pt idx="215">
                  <c:v>36</c:v>
                </c:pt>
                <c:pt idx="216">
                  <c:v>50</c:v>
                </c:pt>
                <c:pt idx="217">
                  <c:v>38</c:v>
                </c:pt>
                <c:pt idx="218">
                  <c:v>50</c:v>
                </c:pt>
                <c:pt idx="219">
                  <c:v>28</c:v>
                </c:pt>
                <c:pt idx="220">
                  <c:v>41</c:v>
                </c:pt>
                <c:pt idx="221">
                  <c:v>28</c:v>
                </c:pt>
                <c:pt idx="222">
                  <c:v>41</c:v>
                </c:pt>
                <c:pt idx="223">
                  <c:v>40</c:v>
                </c:pt>
                <c:pt idx="224">
                  <c:v>41</c:v>
                </c:pt>
                <c:pt idx="225">
                  <c:v>38</c:v>
                </c:pt>
                <c:pt idx="226">
                  <c:v>34</c:v>
                </c:pt>
                <c:pt idx="227">
                  <c:v>41</c:v>
                </c:pt>
                <c:pt idx="228">
                  <c:v>50</c:v>
                </c:pt>
                <c:pt idx="229">
                  <c:v>37</c:v>
                </c:pt>
                <c:pt idx="230">
                  <c:v>50</c:v>
                </c:pt>
                <c:pt idx="231">
                  <c:v>50</c:v>
                </c:pt>
                <c:pt idx="232">
                  <c:v>36</c:v>
                </c:pt>
                <c:pt idx="233">
                  <c:v>38</c:v>
                </c:pt>
                <c:pt idx="234">
                  <c:v>49</c:v>
                </c:pt>
                <c:pt idx="235">
                  <c:v>28</c:v>
                </c:pt>
                <c:pt idx="236">
                  <c:v>34</c:v>
                </c:pt>
                <c:pt idx="237">
                  <c:v>50</c:v>
                </c:pt>
                <c:pt idx="238">
                  <c:v>37</c:v>
                </c:pt>
                <c:pt idx="239">
                  <c:v>37</c:v>
                </c:pt>
                <c:pt idx="240">
                  <c:v>28</c:v>
                </c:pt>
                <c:pt idx="241">
                  <c:v>30</c:v>
                </c:pt>
                <c:pt idx="242">
                  <c:v>34</c:v>
                </c:pt>
                <c:pt idx="243">
                  <c:v>28</c:v>
                </c:pt>
                <c:pt idx="244">
                  <c:v>28</c:v>
                </c:pt>
                <c:pt idx="245">
                  <c:v>29</c:v>
                </c:pt>
                <c:pt idx="246">
                  <c:v>28</c:v>
                </c:pt>
                <c:pt idx="247">
                  <c:v>33</c:v>
                </c:pt>
                <c:pt idx="248">
                  <c:v>38</c:v>
                </c:pt>
                <c:pt idx="249">
                  <c:v>33</c:v>
                </c:pt>
                <c:pt idx="250">
                  <c:v>33</c:v>
                </c:pt>
                <c:pt idx="251">
                  <c:v>36</c:v>
                </c:pt>
                <c:pt idx="252">
                  <c:v>33</c:v>
                </c:pt>
                <c:pt idx="253">
                  <c:v>29</c:v>
                </c:pt>
                <c:pt idx="254">
                  <c:v>33</c:v>
                </c:pt>
                <c:pt idx="255">
                  <c:v>58</c:v>
                </c:pt>
                <c:pt idx="256">
                  <c:v>43</c:v>
                </c:pt>
                <c:pt idx="257">
                  <c:v>43</c:v>
                </c:pt>
                <c:pt idx="258">
                  <c:v>36</c:v>
                </c:pt>
                <c:pt idx="259">
                  <c:v>33</c:v>
                </c:pt>
                <c:pt idx="260">
                  <c:v>47</c:v>
                </c:pt>
                <c:pt idx="261">
                  <c:v>33</c:v>
                </c:pt>
                <c:pt idx="262">
                  <c:v>30</c:v>
                </c:pt>
                <c:pt idx="263">
                  <c:v>50</c:v>
                </c:pt>
                <c:pt idx="264">
                  <c:v>47</c:v>
                </c:pt>
                <c:pt idx="265">
                  <c:v>37</c:v>
                </c:pt>
                <c:pt idx="266">
                  <c:v>50</c:v>
                </c:pt>
                <c:pt idx="267">
                  <c:v>37</c:v>
                </c:pt>
                <c:pt idx="268">
                  <c:v>28</c:v>
                </c:pt>
                <c:pt idx="269">
                  <c:v>27</c:v>
                </c:pt>
                <c:pt idx="270">
                  <c:v>38</c:v>
                </c:pt>
                <c:pt idx="271">
                  <c:v>38</c:v>
                </c:pt>
                <c:pt idx="272">
                  <c:v>33</c:v>
                </c:pt>
                <c:pt idx="273">
                  <c:v>43</c:v>
                </c:pt>
                <c:pt idx="274">
                  <c:v>41</c:v>
                </c:pt>
                <c:pt idx="275">
                  <c:v>40</c:v>
                </c:pt>
                <c:pt idx="276">
                  <c:v>39</c:v>
                </c:pt>
                <c:pt idx="277">
                  <c:v>32</c:v>
                </c:pt>
                <c:pt idx="278">
                  <c:v>38</c:v>
                </c:pt>
                <c:pt idx="279">
                  <c:v>41</c:v>
                </c:pt>
                <c:pt idx="280">
                  <c:v>38</c:v>
                </c:pt>
                <c:pt idx="281">
                  <c:v>40</c:v>
                </c:pt>
                <c:pt idx="282">
                  <c:v>36</c:v>
                </c:pt>
                <c:pt idx="283">
                  <c:v>43</c:v>
                </c:pt>
                <c:pt idx="284">
                  <c:v>50</c:v>
                </c:pt>
                <c:pt idx="285">
                  <c:v>43</c:v>
                </c:pt>
                <c:pt idx="286">
                  <c:v>40</c:v>
                </c:pt>
                <c:pt idx="287">
                  <c:v>40</c:v>
                </c:pt>
                <c:pt idx="288">
                  <c:v>38</c:v>
                </c:pt>
                <c:pt idx="289">
                  <c:v>33</c:v>
                </c:pt>
                <c:pt idx="290">
                  <c:v>37</c:v>
                </c:pt>
                <c:pt idx="291">
                  <c:v>33</c:v>
                </c:pt>
                <c:pt idx="292">
                  <c:v>33</c:v>
                </c:pt>
                <c:pt idx="293">
                  <c:v>50</c:v>
                </c:pt>
                <c:pt idx="294">
                  <c:v>47</c:v>
                </c:pt>
                <c:pt idx="295">
                  <c:v>30</c:v>
                </c:pt>
                <c:pt idx="296">
                  <c:v>37</c:v>
                </c:pt>
                <c:pt idx="297">
                  <c:v>31</c:v>
                </c:pt>
                <c:pt idx="298">
                  <c:v>38</c:v>
                </c:pt>
                <c:pt idx="299">
                  <c:v>30</c:v>
                </c:pt>
                <c:pt idx="300">
                  <c:v>43</c:v>
                </c:pt>
                <c:pt idx="301">
                  <c:v>33</c:v>
                </c:pt>
                <c:pt idx="302">
                  <c:v>36</c:v>
                </c:pt>
                <c:pt idx="303">
                  <c:v>43</c:v>
                </c:pt>
                <c:pt idx="304">
                  <c:v>43</c:v>
                </c:pt>
                <c:pt idx="305">
                  <c:v>43</c:v>
                </c:pt>
                <c:pt idx="306">
                  <c:v>50</c:v>
                </c:pt>
                <c:pt idx="307">
                  <c:v>40</c:v>
                </c:pt>
                <c:pt idx="308">
                  <c:v>30</c:v>
                </c:pt>
                <c:pt idx="309">
                  <c:v>50</c:v>
                </c:pt>
                <c:pt idx="310">
                  <c:v>28</c:v>
                </c:pt>
                <c:pt idx="311">
                  <c:v>36</c:v>
                </c:pt>
                <c:pt idx="312">
                  <c:v>40</c:v>
                </c:pt>
                <c:pt idx="313">
                  <c:v>29</c:v>
                </c:pt>
                <c:pt idx="314">
                  <c:v>30</c:v>
                </c:pt>
                <c:pt idx="315">
                  <c:v>30</c:v>
                </c:pt>
                <c:pt idx="316">
                  <c:v>50</c:v>
                </c:pt>
                <c:pt idx="317">
                  <c:v>37</c:v>
                </c:pt>
                <c:pt idx="318">
                  <c:v>47</c:v>
                </c:pt>
                <c:pt idx="319">
                  <c:v>38</c:v>
                </c:pt>
                <c:pt idx="320">
                  <c:v>36</c:v>
                </c:pt>
                <c:pt idx="321">
                  <c:v>40</c:v>
                </c:pt>
                <c:pt idx="322">
                  <c:v>36</c:v>
                </c:pt>
                <c:pt idx="323">
                  <c:v>34</c:v>
                </c:pt>
                <c:pt idx="324">
                  <c:v>43</c:v>
                </c:pt>
                <c:pt idx="325">
                  <c:v>28</c:v>
                </c:pt>
                <c:pt idx="326">
                  <c:v>37</c:v>
                </c:pt>
                <c:pt idx="327">
                  <c:v>37</c:v>
                </c:pt>
                <c:pt idx="328">
                  <c:v>37</c:v>
                </c:pt>
                <c:pt idx="329">
                  <c:v>38</c:v>
                </c:pt>
                <c:pt idx="330">
                  <c:v>41</c:v>
                </c:pt>
                <c:pt idx="331">
                  <c:v>40</c:v>
                </c:pt>
                <c:pt idx="332">
                  <c:v>41</c:v>
                </c:pt>
                <c:pt idx="333">
                  <c:v>38</c:v>
                </c:pt>
                <c:pt idx="334">
                  <c:v>36</c:v>
                </c:pt>
                <c:pt idx="335">
                  <c:v>36</c:v>
                </c:pt>
                <c:pt idx="336">
                  <c:v>36</c:v>
                </c:pt>
                <c:pt idx="337">
                  <c:v>39</c:v>
                </c:pt>
                <c:pt idx="338">
                  <c:v>38</c:v>
                </c:pt>
                <c:pt idx="339">
                  <c:v>28</c:v>
                </c:pt>
                <c:pt idx="340">
                  <c:v>38</c:v>
                </c:pt>
                <c:pt idx="341">
                  <c:v>38</c:v>
                </c:pt>
                <c:pt idx="342">
                  <c:v>37</c:v>
                </c:pt>
                <c:pt idx="343">
                  <c:v>50</c:v>
                </c:pt>
                <c:pt idx="344">
                  <c:v>36</c:v>
                </c:pt>
                <c:pt idx="345">
                  <c:v>41</c:v>
                </c:pt>
                <c:pt idx="346">
                  <c:v>38</c:v>
                </c:pt>
                <c:pt idx="347">
                  <c:v>38</c:v>
                </c:pt>
                <c:pt idx="348">
                  <c:v>30</c:v>
                </c:pt>
                <c:pt idx="349">
                  <c:v>37</c:v>
                </c:pt>
                <c:pt idx="350">
                  <c:v>37</c:v>
                </c:pt>
                <c:pt idx="351">
                  <c:v>38</c:v>
                </c:pt>
                <c:pt idx="352">
                  <c:v>43</c:v>
                </c:pt>
                <c:pt idx="353">
                  <c:v>37</c:v>
                </c:pt>
                <c:pt idx="354">
                  <c:v>36</c:v>
                </c:pt>
                <c:pt idx="355">
                  <c:v>29</c:v>
                </c:pt>
                <c:pt idx="356">
                  <c:v>38</c:v>
                </c:pt>
                <c:pt idx="357">
                  <c:v>33</c:v>
                </c:pt>
                <c:pt idx="358">
                  <c:v>28</c:v>
                </c:pt>
                <c:pt idx="359">
                  <c:v>37</c:v>
                </c:pt>
                <c:pt idx="360">
                  <c:v>34</c:v>
                </c:pt>
                <c:pt idx="361">
                  <c:v>37</c:v>
                </c:pt>
                <c:pt idx="362">
                  <c:v>34</c:v>
                </c:pt>
                <c:pt idx="363">
                  <c:v>33</c:v>
                </c:pt>
                <c:pt idx="364">
                  <c:v>40</c:v>
                </c:pt>
                <c:pt idx="365">
                  <c:v>43</c:v>
                </c:pt>
                <c:pt idx="366">
                  <c:v>50</c:v>
                </c:pt>
                <c:pt idx="367">
                  <c:v>38</c:v>
                </c:pt>
                <c:pt idx="368">
                  <c:v>38</c:v>
                </c:pt>
                <c:pt idx="369">
                  <c:v>37</c:v>
                </c:pt>
                <c:pt idx="370">
                  <c:v>38</c:v>
                </c:pt>
                <c:pt idx="371">
                  <c:v>28</c:v>
                </c:pt>
                <c:pt idx="372">
                  <c:v>33</c:v>
                </c:pt>
                <c:pt idx="373">
                  <c:v>36</c:v>
                </c:pt>
                <c:pt idx="374">
                  <c:v>38</c:v>
                </c:pt>
                <c:pt idx="375">
                  <c:v>38</c:v>
                </c:pt>
                <c:pt idx="376">
                  <c:v>38</c:v>
                </c:pt>
                <c:pt idx="377">
                  <c:v>38</c:v>
                </c:pt>
                <c:pt idx="378">
                  <c:v>41</c:v>
                </c:pt>
                <c:pt idx="379">
                  <c:v>38</c:v>
                </c:pt>
                <c:pt idx="380">
                  <c:v>33</c:v>
                </c:pt>
                <c:pt idx="381">
                  <c:v>38</c:v>
                </c:pt>
                <c:pt idx="382">
                  <c:v>41</c:v>
                </c:pt>
                <c:pt idx="383">
                  <c:v>40</c:v>
                </c:pt>
                <c:pt idx="384">
                  <c:v>29</c:v>
                </c:pt>
                <c:pt idx="385">
                  <c:v>38</c:v>
                </c:pt>
                <c:pt idx="386">
                  <c:v>38</c:v>
                </c:pt>
                <c:pt idx="387">
                  <c:v>41</c:v>
                </c:pt>
                <c:pt idx="388">
                  <c:v>38</c:v>
                </c:pt>
                <c:pt idx="389">
                  <c:v>38</c:v>
                </c:pt>
                <c:pt idx="390">
                  <c:v>37</c:v>
                </c:pt>
                <c:pt idx="391">
                  <c:v>41</c:v>
                </c:pt>
                <c:pt idx="392">
                  <c:v>41</c:v>
                </c:pt>
                <c:pt idx="393">
                  <c:v>36</c:v>
                </c:pt>
                <c:pt idx="394">
                  <c:v>38</c:v>
                </c:pt>
                <c:pt idx="395">
                  <c:v>37</c:v>
                </c:pt>
                <c:pt idx="396">
                  <c:v>40</c:v>
                </c:pt>
                <c:pt idx="397">
                  <c:v>36</c:v>
                </c:pt>
                <c:pt idx="398">
                  <c:v>38</c:v>
                </c:pt>
                <c:pt idx="399">
                  <c:v>28</c:v>
                </c:pt>
                <c:pt idx="400">
                  <c:v>31</c:v>
                </c:pt>
                <c:pt idx="401">
                  <c:v>37</c:v>
                </c:pt>
                <c:pt idx="402">
                  <c:v>50</c:v>
                </c:pt>
                <c:pt idx="403">
                  <c:v>50</c:v>
                </c:pt>
                <c:pt idx="404">
                  <c:v>50</c:v>
                </c:pt>
                <c:pt idx="405">
                  <c:v>37</c:v>
                </c:pt>
                <c:pt idx="406">
                  <c:v>41</c:v>
                </c:pt>
                <c:pt idx="407">
                  <c:v>50</c:v>
                </c:pt>
                <c:pt idx="408">
                  <c:v>38</c:v>
                </c:pt>
                <c:pt idx="409">
                  <c:v>33</c:v>
                </c:pt>
                <c:pt idx="410">
                  <c:v>36</c:v>
                </c:pt>
                <c:pt idx="411">
                  <c:v>41</c:v>
                </c:pt>
                <c:pt idx="412">
                  <c:v>38</c:v>
                </c:pt>
                <c:pt idx="413">
                  <c:v>36</c:v>
                </c:pt>
                <c:pt idx="414">
                  <c:v>28</c:v>
                </c:pt>
                <c:pt idx="415">
                  <c:v>31</c:v>
                </c:pt>
                <c:pt idx="416">
                  <c:v>47</c:v>
                </c:pt>
                <c:pt idx="417">
                  <c:v>28</c:v>
                </c:pt>
                <c:pt idx="418">
                  <c:v>38</c:v>
                </c:pt>
                <c:pt idx="419">
                  <c:v>50</c:v>
                </c:pt>
                <c:pt idx="420">
                  <c:v>50</c:v>
                </c:pt>
                <c:pt idx="421">
                  <c:v>43</c:v>
                </c:pt>
                <c:pt idx="422">
                  <c:v>36</c:v>
                </c:pt>
                <c:pt idx="423">
                  <c:v>38</c:v>
                </c:pt>
                <c:pt idx="424">
                  <c:v>37</c:v>
                </c:pt>
                <c:pt idx="425">
                  <c:v>43</c:v>
                </c:pt>
                <c:pt idx="426">
                  <c:v>47</c:v>
                </c:pt>
                <c:pt idx="427">
                  <c:v>31</c:v>
                </c:pt>
                <c:pt idx="428">
                  <c:v>30</c:v>
                </c:pt>
                <c:pt idx="429">
                  <c:v>38</c:v>
                </c:pt>
                <c:pt idx="430">
                  <c:v>28</c:v>
                </c:pt>
                <c:pt idx="431">
                  <c:v>36</c:v>
                </c:pt>
                <c:pt idx="432">
                  <c:v>40</c:v>
                </c:pt>
                <c:pt idx="433">
                  <c:v>40</c:v>
                </c:pt>
                <c:pt idx="434">
                  <c:v>58</c:v>
                </c:pt>
                <c:pt idx="435">
                  <c:v>28</c:v>
                </c:pt>
                <c:pt idx="436">
                  <c:v>28</c:v>
                </c:pt>
                <c:pt idx="437">
                  <c:v>30</c:v>
                </c:pt>
                <c:pt idx="438">
                  <c:v>37</c:v>
                </c:pt>
                <c:pt idx="439">
                  <c:v>37</c:v>
                </c:pt>
                <c:pt idx="440">
                  <c:v>30</c:v>
                </c:pt>
                <c:pt idx="441">
                  <c:v>37</c:v>
                </c:pt>
                <c:pt idx="442">
                  <c:v>38</c:v>
                </c:pt>
                <c:pt idx="443">
                  <c:v>37</c:v>
                </c:pt>
                <c:pt idx="444">
                  <c:v>28</c:v>
                </c:pt>
                <c:pt idx="445">
                  <c:v>36</c:v>
                </c:pt>
                <c:pt idx="446">
                  <c:v>38</c:v>
                </c:pt>
                <c:pt idx="447">
                  <c:v>40</c:v>
                </c:pt>
                <c:pt idx="448">
                  <c:v>38</c:v>
                </c:pt>
                <c:pt idx="449">
                  <c:v>41</c:v>
                </c:pt>
                <c:pt idx="450">
                  <c:v>38</c:v>
                </c:pt>
                <c:pt idx="451">
                  <c:v>43</c:v>
                </c:pt>
                <c:pt idx="452">
                  <c:v>38</c:v>
                </c:pt>
                <c:pt idx="453">
                  <c:v>28</c:v>
                </c:pt>
                <c:pt idx="454">
                  <c:v>50</c:v>
                </c:pt>
                <c:pt idx="455">
                  <c:v>38</c:v>
                </c:pt>
                <c:pt idx="456">
                  <c:v>30</c:v>
                </c:pt>
                <c:pt idx="457">
                  <c:v>41</c:v>
                </c:pt>
                <c:pt idx="458">
                  <c:v>28</c:v>
                </c:pt>
                <c:pt idx="459">
                  <c:v>37</c:v>
                </c:pt>
                <c:pt idx="460">
                  <c:v>30</c:v>
                </c:pt>
                <c:pt idx="461">
                  <c:v>28</c:v>
                </c:pt>
                <c:pt idx="462">
                  <c:v>36</c:v>
                </c:pt>
                <c:pt idx="463">
                  <c:v>33</c:v>
                </c:pt>
                <c:pt idx="464">
                  <c:v>28</c:v>
                </c:pt>
                <c:pt idx="465">
                  <c:v>37</c:v>
                </c:pt>
                <c:pt idx="466">
                  <c:v>36</c:v>
                </c:pt>
                <c:pt idx="467">
                  <c:v>37</c:v>
                </c:pt>
                <c:pt idx="468">
                  <c:v>43</c:v>
                </c:pt>
                <c:pt idx="469">
                  <c:v>48</c:v>
                </c:pt>
                <c:pt idx="470">
                  <c:v>41</c:v>
                </c:pt>
                <c:pt idx="471">
                  <c:v>28</c:v>
                </c:pt>
                <c:pt idx="472">
                  <c:v>38</c:v>
                </c:pt>
                <c:pt idx="473">
                  <c:v>50</c:v>
                </c:pt>
                <c:pt idx="474">
                  <c:v>28</c:v>
                </c:pt>
                <c:pt idx="475">
                  <c:v>33</c:v>
                </c:pt>
                <c:pt idx="476">
                  <c:v>43</c:v>
                </c:pt>
                <c:pt idx="477">
                  <c:v>41</c:v>
                </c:pt>
                <c:pt idx="478">
                  <c:v>40</c:v>
                </c:pt>
                <c:pt idx="479">
                  <c:v>39</c:v>
                </c:pt>
                <c:pt idx="480">
                  <c:v>38</c:v>
                </c:pt>
                <c:pt idx="481">
                  <c:v>40</c:v>
                </c:pt>
                <c:pt idx="482">
                  <c:v>41</c:v>
                </c:pt>
                <c:pt idx="483">
                  <c:v>37</c:v>
                </c:pt>
                <c:pt idx="484">
                  <c:v>33</c:v>
                </c:pt>
                <c:pt idx="485">
                  <c:v>43</c:v>
                </c:pt>
                <c:pt idx="486">
                  <c:v>40</c:v>
                </c:pt>
                <c:pt idx="487">
                  <c:v>38</c:v>
                </c:pt>
                <c:pt idx="488">
                  <c:v>40</c:v>
                </c:pt>
                <c:pt idx="489">
                  <c:v>28</c:v>
                </c:pt>
                <c:pt idx="490">
                  <c:v>37</c:v>
                </c:pt>
                <c:pt idx="491">
                  <c:v>41</c:v>
                </c:pt>
                <c:pt idx="492">
                  <c:v>37</c:v>
                </c:pt>
                <c:pt idx="493">
                  <c:v>40</c:v>
                </c:pt>
                <c:pt idx="494">
                  <c:v>36</c:v>
                </c:pt>
                <c:pt idx="495">
                  <c:v>41</c:v>
                </c:pt>
                <c:pt idx="496">
                  <c:v>41</c:v>
                </c:pt>
                <c:pt idx="497">
                  <c:v>37</c:v>
                </c:pt>
                <c:pt idx="498">
                  <c:v>34</c:v>
                </c:pt>
                <c:pt idx="499">
                  <c:v>40</c:v>
                </c:pt>
                <c:pt idx="500">
                  <c:v>30</c:v>
                </c:pt>
                <c:pt idx="501">
                  <c:v>47</c:v>
                </c:pt>
                <c:pt idx="502">
                  <c:v>38</c:v>
                </c:pt>
                <c:pt idx="503">
                  <c:v>28</c:v>
                </c:pt>
                <c:pt idx="504">
                  <c:v>30</c:v>
                </c:pt>
                <c:pt idx="505">
                  <c:v>31</c:v>
                </c:pt>
                <c:pt idx="506">
                  <c:v>28</c:v>
                </c:pt>
                <c:pt idx="507">
                  <c:v>49</c:v>
                </c:pt>
                <c:pt idx="508">
                  <c:v>32</c:v>
                </c:pt>
                <c:pt idx="509">
                  <c:v>41</c:v>
                </c:pt>
                <c:pt idx="510">
                  <c:v>49</c:v>
                </c:pt>
                <c:pt idx="511">
                  <c:v>40</c:v>
                </c:pt>
                <c:pt idx="512">
                  <c:v>37</c:v>
                </c:pt>
                <c:pt idx="513">
                  <c:v>49</c:v>
                </c:pt>
                <c:pt idx="514">
                  <c:v>40</c:v>
                </c:pt>
                <c:pt idx="515">
                  <c:v>28</c:v>
                </c:pt>
                <c:pt idx="516">
                  <c:v>31</c:v>
                </c:pt>
                <c:pt idx="517">
                  <c:v>31</c:v>
                </c:pt>
                <c:pt idx="518">
                  <c:v>28</c:v>
                </c:pt>
                <c:pt idx="519">
                  <c:v>31</c:v>
                </c:pt>
                <c:pt idx="520">
                  <c:v>38</c:v>
                </c:pt>
                <c:pt idx="521">
                  <c:v>58</c:v>
                </c:pt>
                <c:pt idx="522">
                  <c:v>40</c:v>
                </c:pt>
                <c:pt idx="523">
                  <c:v>31</c:v>
                </c:pt>
                <c:pt idx="524">
                  <c:v>28</c:v>
                </c:pt>
                <c:pt idx="525">
                  <c:v>31</c:v>
                </c:pt>
                <c:pt idx="526">
                  <c:v>28</c:v>
                </c:pt>
                <c:pt idx="527">
                  <c:v>33</c:v>
                </c:pt>
                <c:pt idx="528">
                  <c:v>32</c:v>
                </c:pt>
                <c:pt idx="529">
                  <c:v>47</c:v>
                </c:pt>
                <c:pt idx="530">
                  <c:v>28</c:v>
                </c:pt>
                <c:pt idx="531">
                  <c:v>28</c:v>
                </c:pt>
                <c:pt idx="532">
                  <c:v>38</c:v>
                </c:pt>
                <c:pt idx="533">
                  <c:v>37</c:v>
                </c:pt>
                <c:pt idx="534">
                  <c:v>28</c:v>
                </c:pt>
                <c:pt idx="535">
                  <c:v>38</c:v>
                </c:pt>
                <c:pt idx="536">
                  <c:v>37</c:v>
                </c:pt>
                <c:pt idx="537">
                  <c:v>33</c:v>
                </c:pt>
                <c:pt idx="538">
                  <c:v>32</c:v>
                </c:pt>
                <c:pt idx="539">
                  <c:v>28</c:v>
                </c:pt>
                <c:pt idx="540">
                  <c:v>28</c:v>
                </c:pt>
                <c:pt idx="541">
                  <c:v>40</c:v>
                </c:pt>
                <c:pt idx="542">
                  <c:v>37</c:v>
                </c:pt>
                <c:pt idx="543">
                  <c:v>28</c:v>
                </c:pt>
                <c:pt idx="544">
                  <c:v>38</c:v>
                </c:pt>
                <c:pt idx="545">
                  <c:v>37</c:v>
                </c:pt>
                <c:pt idx="546">
                  <c:v>37</c:v>
                </c:pt>
                <c:pt idx="547">
                  <c:v>28</c:v>
                </c:pt>
                <c:pt idx="548">
                  <c:v>40</c:v>
                </c:pt>
                <c:pt idx="549">
                  <c:v>33</c:v>
                </c:pt>
                <c:pt idx="550">
                  <c:v>47</c:v>
                </c:pt>
                <c:pt idx="551">
                  <c:v>43</c:v>
                </c:pt>
                <c:pt idx="552">
                  <c:v>28</c:v>
                </c:pt>
                <c:pt idx="553">
                  <c:v>31</c:v>
                </c:pt>
                <c:pt idx="554">
                  <c:v>28</c:v>
                </c:pt>
                <c:pt idx="555">
                  <c:v>38</c:v>
                </c:pt>
                <c:pt idx="556">
                  <c:v>40</c:v>
                </c:pt>
                <c:pt idx="557">
                  <c:v>28</c:v>
                </c:pt>
                <c:pt idx="558">
                  <c:v>30</c:v>
                </c:pt>
                <c:pt idx="559">
                  <c:v>28</c:v>
                </c:pt>
                <c:pt idx="560">
                  <c:v>28</c:v>
                </c:pt>
                <c:pt idx="561">
                  <c:v>28</c:v>
                </c:pt>
                <c:pt idx="562">
                  <c:v>40</c:v>
                </c:pt>
                <c:pt idx="563">
                  <c:v>43</c:v>
                </c:pt>
                <c:pt idx="564">
                  <c:v>31</c:v>
                </c:pt>
                <c:pt idx="565">
                  <c:v>30</c:v>
                </c:pt>
                <c:pt idx="566">
                  <c:v>28</c:v>
                </c:pt>
                <c:pt idx="567">
                  <c:v>28</c:v>
                </c:pt>
                <c:pt idx="568">
                  <c:v>28</c:v>
                </c:pt>
                <c:pt idx="569">
                  <c:v>34</c:v>
                </c:pt>
                <c:pt idx="570">
                  <c:v>30</c:v>
                </c:pt>
                <c:pt idx="571">
                  <c:v>30</c:v>
                </c:pt>
                <c:pt idx="572">
                  <c:v>40</c:v>
                </c:pt>
                <c:pt idx="573">
                  <c:v>40</c:v>
                </c:pt>
                <c:pt idx="574">
                  <c:v>30</c:v>
                </c:pt>
                <c:pt idx="575">
                  <c:v>40</c:v>
                </c:pt>
                <c:pt idx="576">
                  <c:v>49</c:v>
                </c:pt>
                <c:pt idx="577">
                  <c:v>40</c:v>
                </c:pt>
                <c:pt idx="578">
                  <c:v>30</c:v>
                </c:pt>
                <c:pt idx="579">
                  <c:v>34</c:v>
                </c:pt>
                <c:pt idx="580">
                  <c:v>30</c:v>
                </c:pt>
                <c:pt idx="581">
                  <c:v>38</c:v>
                </c:pt>
                <c:pt idx="582">
                  <c:v>33</c:v>
                </c:pt>
                <c:pt idx="583">
                  <c:v>38</c:v>
                </c:pt>
                <c:pt idx="584">
                  <c:v>38</c:v>
                </c:pt>
                <c:pt idx="585">
                  <c:v>38</c:v>
                </c:pt>
                <c:pt idx="586">
                  <c:v>28</c:v>
                </c:pt>
                <c:pt idx="587">
                  <c:v>47</c:v>
                </c:pt>
                <c:pt idx="588">
                  <c:v>38</c:v>
                </c:pt>
                <c:pt idx="589">
                  <c:v>28</c:v>
                </c:pt>
                <c:pt idx="590">
                  <c:v>38</c:v>
                </c:pt>
                <c:pt idx="591">
                  <c:v>30</c:v>
                </c:pt>
                <c:pt idx="592">
                  <c:v>41</c:v>
                </c:pt>
                <c:pt idx="593">
                  <c:v>38</c:v>
                </c:pt>
                <c:pt idx="594">
                  <c:v>31</c:v>
                </c:pt>
                <c:pt idx="595">
                  <c:v>38</c:v>
                </c:pt>
                <c:pt idx="596">
                  <c:v>28</c:v>
                </c:pt>
                <c:pt idx="597">
                  <c:v>38</c:v>
                </c:pt>
                <c:pt idx="598">
                  <c:v>38</c:v>
                </c:pt>
                <c:pt idx="599">
                  <c:v>28</c:v>
                </c:pt>
                <c:pt idx="600">
                  <c:v>30</c:v>
                </c:pt>
                <c:pt idx="601">
                  <c:v>40</c:v>
                </c:pt>
                <c:pt idx="602">
                  <c:v>38</c:v>
                </c:pt>
                <c:pt idx="603">
                  <c:v>31</c:v>
                </c:pt>
                <c:pt idx="604">
                  <c:v>30</c:v>
                </c:pt>
                <c:pt idx="605">
                  <c:v>38</c:v>
                </c:pt>
                <c:pt idx="606">
                  <c:v>38</c:v>
                </c:pt>
                <c:pt idx="607">
                  <c:v>38</c:v>
                </c:pt>
                <c:pt idx="608">
                  <c:v>34</c:v>
                </c:pt>
                <c:pt idx="609">
                  <c:v>32</c:v>
                </c:pt>
                <c:pt idx="610">
                  <c:v>38</c:v>
                </c:pt>
                <c:pt idx="611">
                  <c:v>28</c:v>
                </c:pt>
                <c:pt idx="612">
                  <c:v>38</c:v>
                </c:pt>
                <c:pt idx="613">
                  <c:v>47</c:v>
                </c:pt>
                <c:pt idx="614">
                  <c:v>28</c:v>
                </c:pt>
                <c:pt idx="615">
                  <c:v>38</c:v>
                </c:pt>
                <c:pt idx="616">
                  <c:v>38</c:v>
                </c:pt>
                <c:pt idx="617">
                  <c:v>32</c:v>
                </c:pt>
                <c:pt idx="618">
                  <c:v>38</c:v>
                </c:pt>
                <c:pt idx="619">
                  <c:v>47</c:v>
                </c:pt>
                <c:pt idx="620">
                  <c:v>58</c:v>
                </c:pt>
                <c:pt idx="621">
                  <c:v>47</c:v>
                </c:pt>
                <c:pt idx="622">
                  <c:v>58</c:v>
                </c:pt>
                <c:pt idx="623">
                  <c:v>38</c:v>
                </c:pt>
                <c:pt idx="624">
                  <c:v>28</c:v>
                </c:pt>
                <c:pt idx="625">
                  <c:v>38</c:v>
                </c:pt>
                <c:pt idx="626">
                  <c:v>28</c:v>
                </c:pt>
                <c:pt idx="627">
                  <c:v>30</c:v>
                </c:pt>
                <c:pt idx="628">
                  <c:v>32</c:v>
                </c:pt>
                <c:pt idx="629">
                  <c:v>28</c:v>
                </c:pt>
                <c:pt idx="630">
                  <c:v>38</c:v>
                </c:pt>
                <c:pt idx="631">
                  <c:v>38</c:v>
                </c:pt>
                <c:pt idx="632">
                  <c:v>38</c:v>
                </c:pt>
                <c:pt idx="633">
                  <c:v>30</c:v>
                </c:pt>
                <c:pt idx="634">
                  <c:v>38</c:v>
                </c:pt>
                <c:pt idx="635">
                  <c:v>47</c:v>
                </c:pt>
                <c:pt idx="636">
                  <c:v>38</c:v>
                </c:pt>
                <c:pt idx="637">
                  <c:v>28</c:v>
                </c:pt>
                <c:pt idx="638">
                  <c:v>38</c:v>
                </c:pt>
                <c:pt idx="639">
                  <c:v>33</c:v>
                </c:pt>
                <c:pt idx="640">
                  <c:v>58</c:v>
                </c:pt>
                <c:pt idx="641">
                  <c:v>38</c:v>
                </c:pt>
                <c:pt idx="642">
                  <c:v>47</c:v>
                </c:pt>
                <c:pt idx="643">
                  <c:v>38</c:v>
                </c:pt>
                <c:pt idx="644">
                  <c:v>30</c:v>
                </c:pt>
                <c:pt idx="645">
                  <c:v>38</c:v>
                </c:pt>
                <c:pt idx="646">
                  <c:v>38</c:v>
                </c:pt>
                <c:pt idx="647">
                  <c:v>46</c:v>
                </c:pt>
                <c:pt idx="648">
                  <c:v>34</c:v>
                </c:pt>
                <c:pt idx="649">
                  <c:v>38</c:v>
                </c:pt>
                <c:pt idx="650">
                  <c:v>38</c:v>
                </c:pt>
                <c:pt idx="651">
                  <c:v>30</c:v>
                </c:pt>
                <c:pt idx="652">
                  <c:v>33</c:v>
                </c:pt>
                <c:pt idx="653">
                  <c:v>31</c:v>
                </c:pt>
                <c:pt idx="654">
                  <c:v>28</c:v>
                </c:pt>
                <c:pt idx="655">
                  <c:v>37</c:v>
                </c:pt>
                <c:pt idx="656">
                  <c:v>28</c:v>
                </c:pt>
                <c:pt idx="657">
                  <c:v>47</c:v>
                </c:pt>
                <c:pt idx="658">
                  <c:v>33</c:v>
                </c:pt>
                <c:pt idx="659">
                  <c:v>30</c:v>
                </c:pt>
                <c:pt idx="660">
                  <c:v>31</c:v>
                </c:pt>
                <c:pt idx="661">
                  <c:v>40</c:v>
                </c:pt>
                <c:pt idx="662">
                  <c:v>50</c:v>
                </c:pt>
                <c:pt idx="663">
                  <c:v>28</c:v>
                </c:pt>
                <c:pt idx="664">
                  <c:v>37</c:v>
                </c:pt>
                <c:pt idx="665">
                  <c:v>37</c:v>
                </c:pt>
                <c:pt idx="666">
                  <c:v>30</c:v>
                </c:pt>
                <c:pt idx="667">
                  <c:v>28</c:v>
                </c:pt>
                <c:pt idx="668">
                  <c:v>32</c:v>
                </c:pt>
                <c:pt idx="669">
                  <c:v>30</c:v>
                </c:pt>
                <c:pt idx="670">
                  <c:v>34</c:v>
                </c:pt>
                <c:pt idx="671">
                  <c:v>28</c:v>
                </c:pt>
                <c:pt idx="672">
                  <c:v>50</c:v>
                </c:pt>
                <c:pt idx="673">
                  <c:v>30</c:v>
                </c:pt>
                <c:pt idx="674">
                  <c:v>37</c:v>
                </c:pt>
                <c:pt idx="675">
                  <c:v>41</c:v>
                </c:pt>
                <c:pt idx="676">
                  <c:v>32</c:v>
                </c:pt>
                <c:pt idx="677">
                  <c:v>37</c:v>
                </c:pt>
                <c:pt idx="678">
                  <c:v>43</c:v>
                </c:pt>
                <c:pt idx="679">
                  <c:v>30</c:v>
                </c:pt>
                <c:pt idx="680">
                  <c:v>40</c:v>
                </c:pt>
                <c:pt idx="681">
                  <c:v>41</c:v>
                </c:pt>
                <c:pt idx="682">
                  <c:v>43</c:v>
                </c:pt>
                <c:pt idx="683">
                  <c:v>41</c:v>
                </c:pt>
                <c:pt idx="684">
                  <c:v>30</c:v>
                </c:pt>
                <c:pt idx="685">
                  <c:v>50</c:v>
                </c:pt>
                <c:pt idx="686">
                  <c:v>50</c:v>
                </c:pt>
                <c:pt idx="687">
                  <c:v>37</c:v>
                </c:pt>
                <c:pt idx="688">
                  <c:v>50</c:v>
                </c:pt>
                <c:pt idx="689">
                  <c:v>30</c:v>
                </c:pt>
                <c:pt idx="690">
                  <c:v>36</c:v>
                </c:pt>
                <c:pt idx="691">
                  <c:v>40</c:v>
                </c:pt>
                <c:pt idx="692">
                  <c:v>34</c:v>
                </c:pt>
                <c:pt idx="693">
                  <c:v>32</c:v>
                </c:pt>
                <c:pt idx="694">
                  <c:v>40</c:v>
                </c:pt>
                <c:pt idx="695">
                  <c:v>40</c:v>
                </c:pt>
                <c:pt idx="696">
                  <c:v>28</c:v>
                </c:pt>
                <c:pt idx="697">
                  <c:v>28</c:v>
                </c:pt>
                <c:pt idx="698">
                  <c:v>32</c:v>
                </c:pt>
                <c:pt idx="699">
                  <c:v>40</c:v>
                </c:pt>
              </c:numCache>
            </c:numRef>
          </c:xVal>
          <c:yVal>
            <c:numRef>
              <c:f>'Age v Hours'!$B$2:$B$701</c:f>
              <c:numCache>
                <c:formatCode>General</c:formatCode>
                <c:ptCount val="700"/>
                <c:pt idx="0">
                  <c:v>4</c:v>
                </c:pt>
                <c:pt idx="1">
                  <c:v>0</c:v>
                </c:pt>
                <c:pt idx="2">
                  <c:v>2</c:v>
                </c:pt>
                <c:pt idx="3">
                  <c:v>4</c:v>
                </c:pt>
                <c:pt idx="4">
                  <c:v>2</c:v>
                </c:pt>
                <c:pt idx="5">
                  <c:v>2</c:v>
                </c:pt>
                <c:pt idx="6">
                  <c:v>8</c:v>
                </c:pt>
                <c:pt idx="7">
                  <c:v>4</c:v>
                </c:pt>
                <c:pt idx="8">
                  <c:v>40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1</c:v>
                </c:pt>
                <c:pt idx="14">
                  <c:v>4</c:v>
                </c:pt>
                <c:pt idx="15">
                  <c:v>8</c:v>
                </c:pt>
                <c:pt idx="16">
                  <c:v>2</c:v>
                </c:pt>
                <c:pt idx="17">
                  <c:v>8</c:v>
                </c:pt>
                <c:pt idx="18">
                  <c:v>8</c:v>
                </c:pt>
                <c:pt idx="19">
                  <c:v>2</c:v>
                </c:pt>
                <c:pt idx="20">
                  <c:v>8</c:v>
                </c:pt>
                <c:pt idx="21">
                  <c:v>1</c:v>
                </c:pt>
                <c:pt idx="22">
                  <c:v>40</c:v>
                </c:pt>
                <c:pt idx="23">
                  <c:v>4</c:v>
                </c:pt>
                <c:pt idx="24">
                  <c:v>8</c:v>
                </c:pt>
                <c:pt idx="25">
                  <c:v>7</c:v>
                </c:pt>
                <c:pt idx="26">
                  <c:v>1</c:v>
                </c:pt>
                <c:pt idx="27">
                  <c:v>4</c:v>
                </c:pt>
                <c:pt idx="28">
                  <c:v>8</c:v>
                </c:pt>
                <c:pt idx="29">
                  <c:v>2</c:v>
                </c:pt>
                <c:pt idx="30">
                  <c:v>8</c:v>
                </c:pt>
                <c:pt idx="31">
                  <c:v>8</c:v>
                </c:pt>
                <c:pt idx="32">
                  <c:v>4</c:v>
                </c:pt>
                <c:pt idx="33">
                  <c:v>8</c:v>
                </c:pt>
                <c:pt idx="34">
                  <c:v>2</c:v>
                </c:pt>
                <c:pt idx="35">
                  <c:v>1</c:v>
                </c:pt>
                <c:pt idx="36">
                  <c:v>8</c:v>
                </c:pt>
                <c:pt idx="37">
                  <c:v>4</c:v>
                </c:pt>
                <c:pt idx="38">
                  <c:v>8</c:v>
                </c:pt>
                <c:pt idx="39">
                  <c:v>4</c:v>
                </c:pt>
                <c:pt idx="40">
                  <c:v>2</c:v>
                </c:pt>
                <c:pt idx="41">
                  <c:v>4</c:v>
                </c:pt>
                <c:pt idx="42">
                  <c:v>4</c:v>
                </c:pt>
                <c:pt idx="43">
                  <c:v>8</c:v>
                </c:pt>
                <c:pt idx="44">
                  <c:v>2</c:v>
                </c:pt>
                <c:pt idx="45">
                  <c:v>3</c:v>
                </c:pt>
                <c:pt idx="46">
                  <c:v>3</c:v>
                </c:pt>
                <c:pt idx="47">
                  <c:v>4</c:v>
                </c:pt>
                <c:pt idx="48">
                  <c:v>8</c:v>
                </c:pt>
                <c:pt idx="49">
                  <c:v>32</c:v>
                </c:pt>
                <c:pt idx="50">
                  <c:v>0</c:v>
                </c:pt>
                <c:pt idx="51">
                  <c:v>0</c:v>
                </c:pt>
                <c:pt idx="52">
                  <c:v>2</c:v>
                </c:pt>
                <c:pt idx="53">
                  <c:v>2</c:v>
                </c:pt>
                <c:pt idx="54">
                  <c:v>0</c:v>
                </c:pt>
                <c:pt idx="55">
                  <c:v>0</c:v>
                </c:pt>
                <c:pt idx="56">
                  <c:v>3</c:v>
                </c:pt>
                <c:pt idx="57">
                  <c:v>3</c:v>
                </c:pt>
                <c:pt idx="58">
                  <c:v>0</c:v>
                </c:pt>
                <c:pt idx="59">
                  <c:v>1</c:v>
                </c:pt>
                <c:pt idx="60">
                  <c:v>3</c:v>
                </c:pt>
                <c:pt idx="61">
                  <c:v>4</c:v>
                </c:pt>
                <c:pt idx="62">
                  <c:v>3</c:v>
                </c:pt>
                <c:pt idx="63">
                  <c:v>3</c:v>
                </c:pt>
                <c:pt idx="64">
                  <c:v>0</c:v>
                </c:pt>
                <c:pt idx="65">
                  <c:v>1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2</c:v>
                </c:pt>
                <c:pt idx="70">
                  <c:v>2</c:v>
                </c:pt>
                <c:pt idx="71">
                  <c:v>5</c:v>
                </c:pt>
                <c:pt idx="72">
                  <c:v>8</c:v>
                </c:pt>
                <c:pt idx="73">
                  <c:v>3</c:v>
                </c:pt>
                <c:pt idx="74">
                  <c:v>16</c:v>
                </c:pt>
                <c:pt idx="75">
                  <c:v>8</c:v>
                </c:pt>
                <c:pt idx="76">
                  <c:v>2</c:v>
                </c:pt>
                <c:pt idx="77">
                  <c:v>8</c:v>
                </c:pt>
                <c:pt idx="78">
                  <c:v>1</c:v>
                </c:pt>
                <c:pt idx="79">
                  <c:v>3</c:v>
                </c:pt>
                <c:pt idx="80">
                  <c:v>1</c:v>
                </c:pt>
                <c:pt idx="81">
                  <c:v>1</c:v>
                </c:pt>
                <c:pt idx="82">
                  <c:v>8</c:v>
                </c:pt>
                <c:pt idx="83">
                  <c:v>8</c:v>
                </c:pt>
                <c:pt idx="84">
                  <c:v>5</c:v>
                </c:pt>
                <c:pt idx="85">
                  <c:v>32</c:v>
                </c:pt>
                <c:pt idx="86">
                  <c:v>8</c:v>
                </c:pt>
                <c:pt idx="87">
                  <c:v>40</c:v>
                </c:pt>
                <c:pt idx="88">
                  <c:v>1</c:v>
                </c:pt>
                <c:pt idx="89">
                  <c:v>8</c:v>
                </c:pt>
                <c:pt idx="90">
                  <c:v>3</c:v>
                </c:pt>
                <c:pt idx="91">
                  <c:v>8</c:v>
                </c:pt>
                <c:pt idx="92">
                  <c:v>3</c:v>
                </c:pt>
                <c:pt idx="93">
                  <c:v>4</c:v>
                </c:pt>
                <c:pt idx="94">
                  <c:v>1</c:v>
                </c:pt>
                <c:pt idx="95">
                  <c:v>3</c:v>
                </c:pt>
                <c:pt idx="96">
                  <c:v>24</c:v>
                </c:pt>
                <c:pt idx="97">
                  <c:v>3</c:v>
                </c:pt>
                <c:pt idx="98">
                  <c:v>1</c:v>
                </c:pt>
                <c:pt idx="99">
                  <c:v>64</c:v>
                </c:pt>
                <c:pt idx="100">
                  <c:v>2</c:v>
                </c:pt>
                <c:pt idx="101">
                  <c:v>8</c:v>
                </c:pt>
                <c:pt idx="102">
                  <c:v>2</c:v>
                </c:pt>
                <c:pt idx="103">
                  <c:v>8</c:v>
                </c:pt>
                <c:pt idx="104">
                  <c:v>56</c:v>
                </c:pt>
                <c:pt idx="105">
                  <c:v>8</c:v>
                </c:pt>
                <c:pt idx="106">
                  <c:v>3</c:v>
                </c:pt>
                <c:pt idx="107">
                  <c:v>3</c:v>
                </c:pt>
                <c:pt idx="108">
                  <c:v>2</c:v>
                </c:pt>
                <c:pt idx="109">
                  <c:v>8</c:v>
                </c:pt>
                <c:pt idx="110">
                  <c:v>2</c:v>
                </c:pt>
                <c:pt idx="111">
                  <c:v>8</c:v>
                </c:pt>
                <c:pt idx="112">
                  <c:v>2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8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1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8</c:v>
                </c:pt>
                <c:pt idx="130">
                  <c:v>8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0</c:v>
                </c:pt>
                <c:pt idx="135">
                  <c:v>1</c:v>
                </c:pt>
                <c:pt idx="136">
                  <c:v>3</c:v>
                </c:pt>
                <c:pt idx="137">
                  <c:v>1</c:v>
                </c:pt>
                <c:pt idx="138">
                  <c:v>8</c:v>
                </c:pt>
                <c:pt idx="139">
                  <c:v>8</c:v>
                </c:pt>
                <c:pt idx="140">
                  <c:v>2</c:v>
                </c:pt>
                <c:pt idx="141">
                  <c:v>8</c:v>
                </c:pt>
                <c:pt idx="142">
                  <c:v>2</c:v>
                </c:pt>
                <c:pt idx="143">
                  <c:v>8</c:v>
                </c:pt>
                <c:pt idx="144">
                  <c:v>8</c:v>
                </c:pt>
                <c:pt idx="145">
                  <c:v>8</c:v>
                </c:pt>
                <c:pt idx="146">
                  <c:v>2</c:v>
                </c:pt>
                <c:pt idx="147">
                  <c:v>2</c:v>
                </c:pt>
                <c:pt idx="148">
                  <c:v>1</c:v>
                </c:pt>
                <c:pt idx="149">
                  <c:v>8</c:v>
                </c:pt>
                <c:pt idx="150">
                  <c:v>3</c:v>
                </c:pt>
                <c:pt idx="151">
                  <c:v>8</c:v>
                </c:pt>
                <c:pt idx="152">
                  <c:v>1</c:v>
                </c:pt>
                <c:pt idx="153">
                  <c:v>1</c:v>
                </c:pt>
                <c:pt idx="154">
                  <c:v>8</c:v>
                </c:pt>
                <c:pt idx="155">
                  <c:v>2</c:v>
                </c:pt>
                <c:pt idx="156">
                  <c:v>8</c:v>
                </c:pt>
                <c:pt idx="157">
                  <c:v>3</c:v>
                </c:pt>
                <c:pt idx="158">
                  <c:v>8</c:v>
                </c:pt>
                <c:pt idx="159">
                  <c:v>8</c:v>
                </c:pt>
                <c:pt idx="160">
                  <c:v>8</c:v>
                </c:pt>
                <c:pt idx="161">
                  <c:v>8</c:v>
                </c:pt>
                <c:pt idx="162">
                  <c:v>3</c:v>
                </c:pt>
                <c:pt idx="163">
                  <c:v>40</c:v>
                </c:pt>
                <c:pt idx="164">
                  <c:v>40</c:v>
                </c:pt>
                <c:pt idx="165">
                  <c:v>16</c:v>
                </c:pt>
                <c:pt idx="166">
                  <c:v>16</c:v>
                </c:pt>
                <c:pt idx="167">
                  <c:v>8</c:v>
                </c:pt>
                <c:pt idx="168">
                  <c:v>8</c:v>
                </c:pt>
                <c:pt idx="169">
                  <c:v>8</c:v>
                </c:pt>
                <c:pt idx="170">
                  <c:v>4</c:v>
                </c:pt>
                <c:pt idx="171">
                  <c:v>1</c:v>
                </c:pt>
                <c:pt idx="172">
                  <c:v>8</c:v>
                </c:pt>
                <c:pt idx="173">
                  <c:v>24</c:v>
                </c:pt>
                <c:pt idx="174">
                  <c:v>2</c:v>
                </c:pt>
                <c:pt idx="175">
                  <c:v>8</c:v>
                </c:pt>
                <c:pt idx="176">
                  <c:v>1</c:v>
                </c:pt>
                <c:pt idx="177">
                  <c:v>8</c:v>
                </c:pt>
                <c:pt idx="178">
                  <c:v>16</c:v>
                </c:pt>
                <c:pt idx="179">
                  <c:v>3</c:v>
                </c:pt>
                <c:pt idx="180">
                  <c:v>16</c:v>
                </c:pt>
                <c:pt idx="181">
                  <c:v>2</c:v>
                </c:pt>
                <c:pt idx="182">
                  <c:v>3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24</c:v>
                </c:pt>
                <c:pt idx="188">
                  <c:v>1</c:v>
                </c:pt>
                <c:pt idx="189">
                  <c:v>2</c:v>
                </c:pt>
                <c:pt idx="190">
                  <c:v>4</c:v>
                </c:pt>
                <c:pt idx="191">
                  <c:v>24</c:v>
                </c:pt>
                <c:pt idx="192">
                  <c:v>1</c:v>
                </c:pt>
                <c:pt idx="193">
                  <c:v>3</c:v>
                </c:pt>
                <c:pt idx="194">
                  <c:v>8</c:v>
                </c:pt>
                <c:pt idx="195">
                  <c:v>1</c:v>
                </c:pt>
                <c:pt idx="196">
                  <c:v>8</c:v>
                </c:pt>
                <c:pt idx="197">
                  <c:v>56</c:v>
                </c:pt>
                <c:pt idx="198">
                  <c:v>8</c:v>
                </c:pt>
                <c:pt idx="199">
                  <c:v>24</c:v>
                </c:pt>
                <c:pt idx="200">
                  <c:v>8</c:v>
                </c:pt>
                <c:pt idx="201">
                  <c:v>16</c:v>
                </c:pt>
                <c:pt idx="202">
                  <c:v>3</c:v>
                </c:pt>
                <c:pt idx="203">
                  <c:v>0</c:v>
                </c:pt>
                <c:pt idx="204">
                  <c:v>8</c:v>
                </c:pt>
                <c:pt idx="205">
                  <c:v>2</c:v>
                </c:pt>
                <c:pt idx="206">
                  <c:v>1</c:v>
                </c:pt>
                <c:pt idx="207">
                  <c:v>8</c:v>
                </c:pt>
                <c:pt idx="208">
                  <c:v>8</c:v>
                </c:pt>
                <c:pt idx="209">
                  <c:v>4</c:v>
                </c:pt>
                <c:pt idx="210">
                  <c:v>2</c:v>
                </c:pt>
                <c:pt idx="211">
                  <c:v>1</c:v>
                </c:pt>
                <c:pt idx="212">
                  <c:v>24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1</c:v>
                </c:pt>
                <c:pt idx="218">
                  <c:v>24</c:v>
                </c:pt>
                <c:pt idx="219">
                  <c:v>8</c:v>
                </c:pt>
                <c:pt idx="220">
                  <c:v>8</c:v>
                </c:pt>
                <c:pt idx="221">
                  <c:v>8</c:v>
                </c:pt>
                <c:pt idx="222">
                  <c:v>24</c:v>
                </c:pt>
                <c:pt idx="223">
                  <c:v>4</c:v>
                </c:pt>
                <c:pt idx="224">
                  <c:v>8</c:v>
                </c:pt>
                <c:pt idx="225">
                  <c:v>8</c:v>
                </c:pt>
                <c:pt idx="226">
                  <c:v>4</c:v>
                </c:pt>
                <c:pt idx="227">
                  <c:v>8</c:v>
                </c:pt>
                <c:pt idx="228">
                  <c:v>8</c:v>
                </c:pt>
                <c:pt idx="229">
                  <c:v>16</c:v>
                </c:pt>
                <c:pt idx="230">
                  <c:v>1</c:v>
                </c:pt>
                <c:pt idx="231">
                  <c:v>80</c:v>
                </c:pt>
                <c:pt idx="232">
                  <c:v>8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16</c:v>
                </c:pt>
                <c:pt idx="237">
                  <c:v>8</c:v>
                </c:pt>
                <c:pt idx="238">
                  <c:v>8</c:v>
                </c:pt>
                <c:pt idx="239">
                  <c:v>4</c:v>
                </c:pt>
                <c:pt idx="240">
                  <c:v>8</c:v>
                </c:pt>
                <c:pt idx="241">
                  <c:v>8</c:v>
                </c:pt>
                <c:pt idx="242">
                  <c:v>2</c:v>
                </c:pt>
                <c:pt idx="243">
                  <c:v>8</c:v>
                </c:pt>
                <c:pt idx="244">
                  <c:v>8</c:v>
                </c:pt>
                <c:pt idx="245">
                  <c:v>3</c:v>
                </c:pt>
                <c:pt idx="246">
                  <c:v>8</c:v>
                </c:pt>
                <c:pt idx="247">
                  <c:v>8</c:v>
                </c:pt>
                <c:pt idx="248">
                  <c:v>8</c:v>
                </c:pt>
                <c:pt idx="249">
                  <c:v>32</c:v>
                </c:pt>
                <c:pt idx="250">
                  <c:v>8</c:v>
                </c:pt>
                <c:pt idx="251">
                  <c:v>0</c:v>
                </c:pt>
                <c:pt idx="252">
                  <c:v>8</c:v>
                </c:pt>
                <c:pt idx="253">
                  <c:v>3</c:v>
                </c:pt>
                <c:pt idx="254">
                  <c:v>1</c:v>
                </c:pt>
                <c:pt idx="255">
                  <c:v>8</c:v>
                </c:pt>
                <c:pt idx="256">
                  <c:v>1</c:v>
                </c:pt>
                <c:pt idx="257">
                  <c:v>2</c:v>
                </c:pt>
                <c:pt idx="258">
                  <c:v>4</c:v>
                </c:pt>
                <c:pt idx="259">
                  <c:v>4</c:v>
                </c:pt>
                <c:pt idx="260">
                  <c:v>1</c:v>
                </c:pt>
                <c:pt idx="261">
                  <c:v>8</c:v>
                </c:pt>
                <c:pt idx="262">
                  <c:v>1</c:v>
                </c:pt>
                <c:pt idx="263">
                  <c:v>3</c:v>
                </c:pt>
                <c:pt idx="264">
                  <c:v>2</c:v>
                </c:pt>
                <c:pt idx="265">
                  <c:v>1</c:v>
                </c:pt>
                <c:pt idx="266">
                  <c:v>1</c:v>
                </c:pt>
                <c:pt idx="267">
                  <c:v>8</c:v>
                </c:pt>
                <c:pt idx="268">
                  <c:v>8</c:v>
                </c:pt>
                <c:pt idx="269">
                  <c:v>8</c:v>
                </c:pt>
                <c:pt idx="270">
                  <c:v>8</c:v>
                </c:pt>
                <c:pt idx="271">
                  <c:v>3</c:v>
                </c:pt>
                <c:pt idx="272">
                  <c:v>24</c:v>
                </c:pt>
                <c:pt idx="273">
                  <c:v>0</c:v>
                </c:pt>
                <c:pt idx="274">
                  <c:v>16</c:v>
                </c:pt>
                <c:pt idx="275">
                  <c:v>3</c:v>
                </c:pt>
                <c:pt idx="276">
                  <c:v>0</c:v>
                </c:pt>
                <c:pt idx="277">
                  <c:v>0</c:v>
                </c:pt>
                <c:pt idx="278">
                  <c:v>8</c:v>
                </c:pt>
                <c:pt idx="279">
                  <c:v>32</c:v>
                </c:pt>
                <c:pt idx="280">
                  <c:v>1</c:v>
                </c:pt>
                <c:pt idx="281">
                  <c:v>4</c:v>
                </c:pt>
                <c:pt idx="282">
                  <c:v>4</c:v>
                </c:pt>
                <c:pt idx="283">
                  <c:v>8</c:v>
                </c:pt>
                <c:pt idx="284">
                  <c:v>1</c:v>
                </c:pt>
                <c:pt idx="285">
                  <c:v>0</c:v>
                </c:pt>
                <c:pt idx="286">
                  <c:v>3</c:v>
                </c:pt>
                <c:pt idx="287">
                  <c:v>40</c:v>
                </c:pt>
                <c:pt idx="288">
                  <c:v>8</c:v>
                </c:pt>
                <c:pt idx="289">
                  <c:v>8</c:v>
                </c:pt>
                <c:pt idx="290">
                  <c:v>4</c:v>
                </c:pt>
                <c:pt idx="291">
                  <c:v>8</c:v>
                </c:pt>
                <c:pt idx="292">
                  <c:v>8</c:v>
                </c:pt>
                <c:pt idx="293">
                  <c:v>0</c:v>
                </c:pt>
                <c:pt idx="294">
                  <c:v>0</c:v>
                </c:pt>
                <c:pt idx="295">
                  <c:v>8</c:v>
                </c:pt>
                <c:pt idx="296">
                  <c:v>3</c:v>
                </c:pt>
                <c:pt idx="297">
                  <c:v>8</c:v>
                </c:pt>
                <c:pt idx="298">
                  <c:v>1</c:v>
                </c:pt>
                <c:pt idx="299">
                  <c:v>64</c:v>
                </c:pt>
                <c:pt idx="300">
                  <c:v>0</c:v>
                </c:pt>
                <c:pt idx="301">
                  <c:v>16</c:v>
                </c:pt>
                <c:pt idx="302">
                  <c:v>3</c:v>
                </c:pt>
                <c:pt idx="303">
                  <c:v>0</c:v>
                </c:pt>
                <c:pt idx="304">
                  <c:v>2</c:v>
                </c:pt>
                <c:pt idx="305">
                  <c:v>2</c:v>
                </c:pt>
                <c:pt idx="306">
                  <c:v>1</c:v>
                </c:pt>
                <c:pt idx="307">
                  <c:v>4</c:v>
                </c:pt>
                <c:pt idx="308">
                  <c:v>16</c:v>
                </c:pt>
                <c:pt idx="309">
                  <c:v>1</c:v>
                </c:pt>
                <c:pt idx="310">
                  <c:v>8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5</c:v>
                </c:pt>
                <c:pt idx="315">
                  <c:v>5</c:v>
                </c:pt>
                <c:pt idx="316">
                  <c:v>1</c:v>
                </c:pt>
                <c:pt idx="317">
                  <c:v>8</c:v>
                </c:pt>
                <c:pt idx="318">
                  <c:v>2</c:v>
                </c:pt>
                <c:pt idx="319">
                  <c:v>8</c:v>
                </c:pt>
                <c:pt idx="320">
                  <c:v>3</c:v>
                </c:pt>
                <c:pt idx="321">
                  <c:v>1</c:v>
                </c:pt>
                <c:pt idx="322">
                  <c:v>8</c:v>
                </c:pt>
                <c:pt idx="323">
                  <c:v>120</c:v>
                </c:pt>
                <c:pt idx="324">
                  <c:v>8</c:v>
                </c:pt>
                <c:pt idx="325">
                  <c:v>0</c:v>
                </c:pt>
                <c:pt idx="326">
                  <c:v>1</c:v>
                </c:pt>
                <c:pt idx="327">
                  <c:v>3</c:v>
                </c:pt>
                <c:pt idx="328">
                  <c:v>2</c:v>
                </c:pt>
                <c:pt idx="329">
                  <c:v>3</c:v>
                </c:pt>
                <c:pt idx="330">
                  <c:v>8</c:v>
                </c:pt>
                <c:pt idx="331">
                  <c:v>4</c:v>
                </c:pt>
                <c:pt idx="332">
                  <c:v>8</c:v>
                </c:pt>
                <c:pt idx="333">
                  <c:v>1</c:v>
                </c:pt>
                <c:pt idx="334">
                  <c:v>8</c:v>
                </c:pt>
                <c:pt idx="335">
                  <c:v>8</c:v>
                </c:pt>
                <c:pt idx="336">
                  <c:v>0</c:v>
                </c:pt>
                <c:pt idx="337">
                  <c:v>0</c:v>
                </c:pt>
                <c:pt idx="338">
                  <c:v>1</c:v>
                </c:pt>
                <c:pt idx="339">
                  <c:v>3</c:v>
                </c:pt>
                <c:pt idx="340">
                  <c:v>2</c:v>
                </c:pt>
                <c:pt idx="341">
                  <c:v>1</c:v>
                </c:pt>
                <c:pt idx="342">
                  <c:v>3</c:v>
                </c:pt>
                <c:pt idx="343">
                  <c:v>1</c:v>
                </c:pt>
                <c:pt idx="344">
                  <c:v>4</c:v>
                </c:pt>
                <c:pt idx="345">
                  <c:v>8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8</c:v>
                </c:pt>
                <c:pt idx="350">
                  <c:v>2</c:v>
                </c:pt>
                <c:pt idx="351">
                  <c:v>1</c:v>
                </c:pt>
                <c:pt idx="352">
                  <c:v>8</c:v>
                </c:pt>
                <c:pt idx="353">
                  <c:v>4</c:v>
                </c:pt>
                <c:pt idx="354">
                  <c:v>8</c:v>
                </c:pt>
                <c:pt idx="355">
                  <c:v>2</c:v>
                </c:pt>
                <c:pt idx="356">
                  <c:v>3</c:v>
                </c:pt>
                <c:pt idx="357">
                  <c:v>8</c:v>
                </c:pt>
                <c:pt idx="358">
                  <c:v>5</c:v>
                </c:pt>
                <c:pt idx="359">
                  <c:v>32</c:v>
                </c:pt>
                <c:pt idx="360">
                  <c:v>2</c:v>
                </c:pt>
                <c:pt idx="361">
                  <c:v>1</c:v>
                </c:pt>
                <c:pt idx="362">
                  <c:v>4</c:v>
                </c:pt>
                <c:pt idx="363">
                  <c:v>8</c:v>
                </c:pt>
                <c:pt idx="364">
                  <c:v>8</c:v>
                </c:pt>
                <c:pt idx="365">
                  <c:v>8</c:v>
                </c:pt>
                <c:pt idx="366">
                  <c:v>4</c:v>
                </c:pt>
                <c:pt idx="367">
                  <c:v>1</c:v>
                </c:pt>
                <c:pt idx="368">
                  <c:v>1</c:v>
                </c:pt>
                <c:pt idx="369">
                  <c:v>2</c:v>
                </c:pt>
                <c:pt idx="370">
                  <c:v>3</c:v>
                </c:pt>
                <c:pt idx="371">
                  <c:v>1</c:v>
                </c:pt>
                <c:pt idx="372">
                  <c:v>3</c:v>
                </c:pt>
                <c:pt idx="373">
                  <c:v>3</c:v>
                </c:pt>
                <c:pt idx="374">
                  <c:v>3</c:v>
                </c:pt>
                <c:pt idx="375">
                  <c:v>2</c:v>
                </c:pt>
                <c:pt idx="376">
                  <c:v>3</c:v>
                </c:pt>
                <c:pt idx="377">
                  <c:v>8</c:v>
                </c:pt>
                <c:pt idx="378">
                  <c:v>8</c:v>
                </c:pt>
                <c:pt idx="379">
                  <c:v>3</c:v>
                </c:pt>
                <c:pt idx="380">
                  <c:v>8</c:v>
                </c:pt>
                <c:pt idx="381">
                  <c:v>3</c:v>
                </c:pt>
                <c:pt idx="382">
                  <c:v>2</c:v>
                </c:pt>
                <c:pt idx="383">
                  <c:v>2</c:v>
                </c:pt>
                <c:pt idx="384">
                  <c:v>16</c:v>
                </c:pt>
                <c:pt idx="385">
                  <c:v>3</c:v>
                </c:pt>
                <c:pt idx="386">
                  <c:v>3</c:v>
                </c:pt>
                <c:pt idx="387">
                  <c:v>24</c:v>
                </c:pt>
                <c:pt idx="388">
                  <c:v>3</c:v>
                </c:pt>
                <c:pt idx="389">
                  <c:v>3</c:v>
                </c:pt>
                <c:pt idx="390">
                  <c:v>8</c:v>
                </c:pt>
                <c:pt idx="391">
                  <c:v>16</c:v>
                </c:pt>
                <c:pt idx="392">
                  <c:v>2</c:v>
                </c:pt>
                <c:pt idx="393">
                  <c:v>4</c:v>
                </c:pt>
                <c:pt idx="394">
                  <c:v>2</c:v>
                </c:pt>
                <c:pt idx="395">
                  <c:v>8</c:v>
                </c:pt>
                <c:pt idx="396">
                  <c:v>8</c:v>
                </c:pt>
                <c:pt idx="397">
                  <c:v>8</c:v>
                </c:pt>
                <c:pt idx="398">
                  <c:v>16</c:v>
                </c:pt>
                <c:pt idx="399">
                  <c:v>8</c:v>
                </c:pt>
                <c:pt idx="400">
                  <c:v>0</c:v>
                </c:pt>
                <c:pt idx="401">
                  <c:v>8</c:v>
                </c:pt>
                <c:pt idx="402">
                  <c:v>2</c:v>
                </c:pt>
                <c:pt idx="403">
                  <c:v>3</c:v>
                </c:pt>
                <c:pt idx="404">
                  <c:v>8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8</c:v>
                </c:pt>
                <c:pt idx="409">
                  <c:v>8</c:v>
                </c:pt>
                <c:pt idx="410">
                  <c:v>8</c:v>
                </c:pt>
                <c:pt idx="411">
                  <c:v>2</c:v>
                </c:pt>
                <c:pt idx="412">
                  <c:v>4</c:v>
                </c:pt>
                <c:pt idx="413">
                  <c:v>3</c:v>
                </c:pt>
                <c:pt idx="414">
                  <c:v>4</c:v>
                </c:pt>
                <c:pt idx="415">
                  <c:v>4</c:v>
                </c:pt>
                <c:pt idx="416">
                  <c:v>4</c:v>
                </c:pt>
                <c:pt idx="417">
                  <c:v>8</c:v>
                </c:pt>
                <c:pt idx="418">
                  <c:v>8</c:v>
                </c:pt>
                <c:pt idx="419">
                  <c:v>1</c:v>
                </c:pt>
                <c:pt idx="420">
                  <c:v>120</c:v>
                </c:pt>
                <c:pt idx="421">
                  <c:v>8</c:v>
                </c:pt>
                <c:pt idx="422">
                  <c:v>4</c:v>
                </c:pt>
                <c:pt idx="423">
                  <c:v>4</c:v>
                </c:pt>
                <c:pt idx="424">
                  <c:v>2</c:v>
                </c:pt>
                <c:pt idx="425">
                  <c:v>16</c:v>
                </c:pt>
                <c:pt idx="426">
                  <c:v>2</c:v>
                </c:pt>
                <c:pt idx="427">
                  <c:v>8</c:v>
                </c:pt>
                <c:pt idx="428">
                  <c:v>3</c:v>
                </c:pt>
                <c:pt idx="429">
                  <c:v>4</c:v>
                </c:pt>
                <c:pt idx="430">
                  <c:v>1</c:v>
                </c:pt>
                <c:pt idx="431">
                  <c:v>3</c:v>
                </c:pt>
                <c:pt idx="432">
                  <c:v>2</c:v>
                </c:pt>
                <c:pt idx="433">
                  <c:v>3</c:v>
                </c:pt>
                <c:pt idx="434">
                  <c:v>8</c:v>
                </c:pt>
                <c:pt idx="435">
                  <c:v>3</c:v>
                </c:pt>
                <c:pt idx="436">
                  <c:v>8</c:v>
                </c:pt>
                <c:pt idx="437">
                  <c:v>2</c:v>
                </c:pt>
                <c:pt idx="438">
                  <c:v>1</c:v>
                </c:pt>
                <c:pt idx="439">
                  <c:v>8</c:v>
                </c:pt>
                <c:pt idx="440">
                  <c:v>3</c:v>
                </c:pt>
                <c:pt idx="441">
                  <c:v>3</c:v>
                </c:pt>
                <c:pt idx="442">
                  <c:v>3</c:v>
                </c:pt>
                <c:pt idx="443">
                  <c:v>2</c:v>
                </c:pt>
                <c:pt idx="444">
                  <c:v>4</c:v>
                </c:pt>
                <c:pt idx="445">
                  <c:v>4</c:v>
                </c:pt>
                <c:pt idx="446">
                  <c:v>0</c:v>
                </c:pt>
                <c:pt idx="447">
                  <c:v>40</c:v>
                </c:pt>
                <c:pt idx="448">
                  <c:v>24</c:v>
                </c:pt>
                <c:pt idx="449">
                  <c:v>3</c:v>
                </c:pt>
                <c:pt idx="450">
                  <c:v>4</c:v>
                </c:pt>
                <c:pt idx="451">
                  <c:v>8</c:v>
                </c:pt>
                <c:pt idx="452">
                  <c:v>2</c:v>
                </c:pt>
                <c:pt idx="453">
                  <c:v>2</c:v>
                </c:pt>
                <c:pt idx="454">
                  <c:v>2</c:v>
                </c:pt>
                <c:pt idx="455">
                  <c:v>8</c:v>
                </c:pt>
                <c:pt idx="456">
                  <c:v>2</c:v>
                </c:pt>
                <c:pt idx="457">
                  <c:v>2</c:v>
                </c:pt>
                <c:pt idx="458">
                  <c:v>1</c:v>
                </c:pt>
                <c:pt idx="459">
                  <c:v>8</c:v>
                </c:pt>
                <c:pt idx="460">
                  <c:v>2</c:v>
                </c:pt>
                <c:pt idx="461">
                  <c:v>4</c:v>
                </c:pt>
                <c:pt idx="462">
                  <c:v>8</c:v>
                </c:pt>
                <c:pt idx="463">
                  <c:v>8</c:v>
                </c:pt>
                <c:pt idx="464">
                  <c:v>8</c:v>
                </c:pt>
                <c:pt idx="465">
                  <c:v>8</c:v>
                </c:pt>
                <c:pt idx="466">
                  <c:v>4</c:v>
                </c:pt>
                <c:pt idx="467">
                  <c:v>8</c:v>
                </c:pt>
                <c:pt idx="468">
                  <c:v>8</c:v>
                </c:pt>
                <c:pt idx="469">
                  <c:v>1</c:v>
                </c:pt>
                <c:pt idx="470">
                  <c:v>2</c:v>
                </c:pt>
                <c:pt idx="471">
                  <c:v>112</c:v>
                </c:pt>
                <c:pt idx="472">
                  <c:v>1</c:v>
                </c:pt>
                <c:pt idx="473">
                  <c:v>1</c:v>
                </c:pt>
                <c:pt idx="474">
                  <c:v>8</c:v>
                </c:pt>
                <c:pt idx="475">
                  <c:v>8</c:v>
                </c:pt>
                <c:pt idx="476">
                  <c:v>8</c:v>
                </c:pt>
                <c:pt idx="477">
                  <c:v>2</c:v>
                </c:pt>
                <c:pt idx="478">
                  <c:v>1</c:v>
                </c:pt>
                <c:pt idx="479">
                  <c:v>2</c:v>
                </c:pt>
                <c:pt idx="480">
                  <c:v>4</c:v>
                </c:pt>
                <c:pt idx="481">
                  <c:v>1</c:v>
                </c:pt>
                <c:pt idx="482">
                  <c:v>4</c:v>
                </c:pt>
                <c:pt idx="483">
                  <c:v>4</c:v>
                </c:pt>
                <c:pt idx="484">
                  <c:v>8</c:v>
                </c:pt>
                <c:pt idx="485">
                  <c:v>8</c:v>
                </c:pt>
                <c:pt idx="486">
                  <c:v>4</c:v>
                </c:pt>
                <c:pt idx="487">
                  <c:v>4</c:v>
                </c:pt>
                <c:pt idx="488">
                  <c:v>8</c:v>
                </c:pt>
                <c:pt idx="489">
                  <c:v>16</c:v>
                </c:pt>
                <c:pt idx="490">
                  <c:v>4</c:v>
                </c:pt>
                <c:pt idx="491">
                  <c:v>1</c:v>
                </c:pt>
                <c:pt idx="492">
                  <c:v>5</c:v>
                </c:pt>
                <c:pt idx="493">
                  <c:v>2</c:v>
                </c:pt>
                <c:pt idx="494">
                  <c:v>3</c:v>
                </c:pt>
                <c:pt idx="495">
                  <c:v>1</c:v>
                </c:pt>
                <c:pt idx="496">
                  <c:v>1</c:v>
                </c:pt>
                <c:pt idx="497">
                  <c:v>3</c:v>
                </c:pt>
                <c:pt idx="498">
                  <c:v>2</c:v>
                </c:pt>
                <c:pt idx="499">
                  <c:v>2</c:v>
                </c:pt>
                <c:pt idx="500">
                  <c:v>8</c:v>
                </c:pt>
                <c:pt idx="501">
                  <c:v>1</c:v>
                </c:pt>
                <c:pt idx="502">
                  <c:v>4</c:v>
                </c:pt>
                <c:pt idx="503">
                  <c:v>1</c:v>
                </c:pt>
                <c:pt idx="504">
                  <c:v>2</c:v>
                </c:pt>
                <c:pt idx="505">
                  <c:v>8</c:v>
                </c:pt>
                <c:pt idx="506">
                  <c:v>8</c:v>
                </c:pt>
                <c:pt idx="507">
                  <c:v>1</c:v>
                </c:pt>
                <c:pt idx="508">
                  <c:v>3</c:v>
                </c:pt>
                <c:pt idx="509">
                  <c:v>8</c:v>
                </c:pt>
                <c:pt idx="510">
                  <c:v>3</c:v>
                </c:pt>
                <c:pt idx="511">
                  <c:v>2</c:v>
                </c:pt>
                <c:pt idx="512">
                  <c:v>2</c:v>
                </c:pt>
                <c:pt idx="513">
                  <c:v>2</c:v>
                </c:pt>
                <c:pt idx="514">
                  <c:v>1</c:v>
                </c:pt>
                <c:pt idx="515">
                  <c:v>2</c:v>
                </c:pt>
                <c:pt idx="516">
                  <c:v>8</c:v>
                </c:pt>
                <c:pt idx="517">
                  <c:v>3</c:v>
                </c:pt>
                <c:pt idx="518">
                  <c:v>4</c:v>
                </c:pt>
                <c:pt idx="519">
                  <c:v>8</c:v>
                </c:pt>
                <c:pt idx="520">
                  <c:v>3</c:v>
                </c:pt>
                <c:pt idx="521">
                  <c:v>1</c:v>
                </c:pt>
                <c:pt idx="522">
                  <c:v>1</c:v>
                </c:pt>
                <c:pt idx="523">
                  <c:v>8</c:v>
                </c:pt>
                <c:pt idx="524">
                  <c:v>1</c:v>
                </c:pt>
                <c:pt idx="525">
                  <c:v>8</c:v>
                </c:pt>
                <c:pt idx="526">
                  <c:v>3</c:v>
                </c:pt>
                <c:pt idx="527">
                  <c:v>8</c:v>
                </c:pt>
                <c:pt idx="528">
                  <c:v>8</c:v>
                </c:pt>
                <c:pt idx="529">
                  <c:v>8</c:v>
                </c:pt>
                <c:pt idx="530">
                  <c:v>0</c:v>
                </c:pt>
                <c:pt idx="531">
                  <c:v>3</c:v>
                </c:pt>
                <c:pt idx="532">
                  <c:v>1</c:v>
                </c:pt>
                <c:pt idx="533">
                  <c:v>3</c:v>
                </c:pt>
                <c:pt idx="534">
                  <c:v>24</c:v>
                </c:pt>
                <c:pt idx="535">
                  <c:v>1</c:v>
                </c:pt>
                <c:pt idx="536">
                  <c:v>8</c:v>
                </c:pt>
                <c:pt idx="537">
                  <c:v>8</c:v>
                </c:pt>
                <c:pt idx="538">
                  <c:v>8</c:v>
                </c:pt>
                <c:pt idx="539">
                  <c:v>4</c:v>
                </c:pt>
                <c:pt idx="540">
                  <c:v>8</c:v>
                </c:pt>
                <c:pt idx="541">
                  <c:v>2</c:v>
                </c:pt>
                <c:pt idx="542">
                  <c:v>2</c:v>
                </c:pt>
                <c:pt idx="543">
                  <c:v>3</c:v>
                </c:pt>
                <c:pt idx="544">
                  <c:v>1</c:v>
                </c:pt>
                <c:pt idx="545">
                  <c:v>8</c:v>
                </c:pt>
                <c:pt idx="546">
                  <c:v>8</c:v>
                </c:pt>
                <c:pt idx="547">
                  <c:v>2</c:v>
                </c:pt>
                <c:pt idx="548">
                  <c:v>0</c:v>
                </c:pt>
                <c:pt idx="549">
                  <c:v>0</c:v>
                </c:pt>
                <c:pt idx="550">
                  <c:v>4</c:v>
                </c:pt>
                <c:pt idx="551">
                  <c:v>0</c:v>
                </c:pt>
                <c:pt idx="552">
                  <c:v>2</c:v>
                </c:pt>
                <c:pt idx="553">
                  <c:v>8</c:v>
                </c:pt>
                <c:pt idx="554">
                  <c:v>2</c:v>
                </c:pt>
                <c:pt idx="555">
                  <c:v>32</c:v>
                </c:pt>
                <c:pt idx="556">
                  <c:v>1</c:v>
                </c:pt>
                <c:pt idx="557">
                  <c:v>3</c:v>
                </c:pt>
                <c:pt idx="558">
                  <c:v>1</c:v>
                </c:pt>
                <c:pt idx="559">
                  <c:v>3</c:v>
                </c:pt>
                <c:pt idx="560">
                  <c:v>3</c:v>
                </c:pt>
                <c:pt idx="561">
                  <c:v>4</c:v>
                </c:pt>
                <c:pt idx="562">
                  <c:v>2</c:v>
                </c:pt>
                <c:pt idx="563">
                  <c:v>8</c:v>
                </c:pt>
                <c:pt idx="564">
                  <c:v>8</c:v>
                </c:pt>
                <c:pt idx="565">
                  <c:v>16</c:v>
                </c:pt>
                <c:pt idx="566">
                  <c:v>2</c:v>
                </c:pt>
                <c:pt idx="567">
                  <c:v>3</c:v>
                </c:pt>
                <c:pt idx="568">
                  <c:v>2</c:v>
                </c:pt>
                <c:pt idx="569">
                  <c:v>80</c:v>
                </c:pt>
                <c:pt idx="570">
                  <c:v>24</c:v>
                </c:pt>
                <c:pt idx="571">
                  <c:v>16</c:v>
                </c:pt>
                <c:pt idx="572">
                  <c:v>2</c:v>
                </c:pt>
                <c:pt idx="573">
                  <c:v>2</c:v>
                </c:pt>
                <c:pt idx="574">
                  <c:v>3</c:v>
                </c:pt>
                <c:pt idx="575">
                  <c:v>2</c:v>
                </c:pt>
                <c:pt idx="576">
                  <c:v>8</c:v>
                </c:pt>
                <c:pt idx="577">
                  <c:v>3</c:v>
                </c:pt>
                <c:pt idx="578">
                  <c:v>2</c:v>
                </c:pt>
                <c:pt idx="579">
                  <c:v>8</c:v>
                </c:pt>
                <c:pt idx="580">
                  <c:v>2</c:v>
                </c:pt>
                <c:pt idx="581">
                  <c:v>3</c:v>
                </c:pt>
                <c:pt idx="582">
                  <c:v>8</c:v>
                </c:pt>
                <c:pt idx="583">
                  <c:v>3</c:v>
                </c:pt>
                <c:pt idx="584">
                  <c:v>2</c:v>
                </c:pt>
                <c:pt idx="585">
                  <c:v>8</c:v>
                </c:pt>
                <c:pt idx="586">
                  <c:v>3</c:v>
                </c:pt>
                <c:pt idx="587">
                  <c:v>8</c:v>
                </c:pt>
                <c:pt idx="588">
                  <c:v>2</c:v>
                </c:pt>
                <c:pt idx="589">
                  <c:v>3</c:v>
                </c:pt>
                <c:pt idx="590">
                  <c:v>2</c:v>
                </c:pt>
                <c:pt idx="591">
                  <c:v>2</c:v>
                </c:pt>
                <c:pt idx="592">
                  <c:v>2</c:v>
                </c:pt>
                <c:pt idx="593">
                  <c:v>2</c:v>
                </c:pt>
                <c:pt idx="594">
                  <c:v>2</c:v>
                </c:pt>
                <c:pt idx="595">
                  <c:v>2</c:v>
                </c:pt>
                <c:pt idx="596">
                  <c:v>8</c:v>
                </c:pt>
                <c:pt idx="597">
                  <c:v>3</c:v>
                </c:pt>
                <c:pt idx="598">
                  <c:v>3</c:v>
                </c:pt>
                <c:pt idx="599">
                  <c:v>3</c:v>
                </c:pt>
                <c:pt idx="600">
                  <c:v>2</c:v>
                </c:pt>
                <c:pt idx="601">
                  <c:v>2</c:v>
                </c:pt>
                <c:pt idx="602">
                  <c:v>3</c:v>
                </c:pt>
                <c:pt idx="603">
                  <c:v>3</c:v>
                </c:pt>
                <c:pt idx="604">
                  <c:v>2</c:v>
                </c:pt>
                <c:pt idx="605">
                  <c:v>2</c:v>
                </c:pt>
                <c:pt idx="606">
                  <c:v>8</c:v>
                </c:pt>
                <c:pt idx="607">
                  <c:v>2</c:v>
                </c:pt>
                <c:pt idx="608">
                  <c:v>5</c:v>
                </c:pt>
                <c:pt idx="609">
                  <c:v>3</c:v>
                </c:pt>
                <c:pt idx="610">
                  <c:v>2</c:v>
                </c:pt>
                <c:pt idx="611">
                  <c:v>2</c:v>
                </c:pt>
                <c:pt idx="612">
                  <c:v>2</c:v>
                </c:pt>
                <c:pt idx="613">
                  <c:v>2</c:v>
                </c:pt>
                <c:pt idx="614">
                  <c:v>2</c:v>
                </c:pt>
                <c:pt idx="615">
                  <c:v>2</c:v>
                </c:pt>
                <c:pt idx="616">
                  <c:v>2</c:v>
                </c:pt>
                <c:pt idx="617">
                  <c:v>2</c:v>
                </c:pt>
                <c:pt idx="618">
                  <c:v>2</c:v>
                </c:pt>
                <c:pt idx="619">
                  <c:v>2</c:v>
                </c:pt>
                <c:pt idx="620">
                  <c:v>3</c:v>
                </c:pt>
                <c:pt idx="621">
                  <c:v>3</c:v>
                </c:pt>
                <c:pt idx="622">
                  <c:v>112</c:v>
                </c:pt>
                <c:pt idx="623">
                  <c:v>2</c:v>
                </c:pt>
                <c:pt idx="624">
                  <c:v>2</c:v>
                </c:pt>
                <c:pt idx="625">
                  <c:v>3</c:v>
                </c:pt>
                <c:pt idx="626">
                  <c:v>2</c:v>
                </c:pt>
                <c:pt idx="627">
                  <c:v>3</c:v>
                </c:pt>
                <c:pt idx="628">
                  <c:v>3</c:v>
                </c:pt>
                <c:pt idx="629">
                  <c:v>8</c:v>
                </c:pt>
                <c:pt idx="630">
                  <c:v>8</c:v>
                </c:pt>
                <c:pt idx="631">
                  <c:v>2</c:v>
                </c:pt>
                <c:pt idx="632">
                  <c:v>3</c:v>
                </c:pt>
                <c:pt idx="633">
                  <c:v>2</c:v>
                </c:pt>
                <c:pt idx="634">
                  <c:v>4</c:v>
                </c:pt>
                <c:pt idx="635">
                  <c:v>2</c:v>
                </c:pt>
                <c:pt idx="636">
                  <c:v>3</c:v>
                </c:pt>
                <c:pt idx="637">
                  <c:v>8</c:v>
                </c:pt>
                <c:pt idx="638">
                  <c:v>2</c:v>
                </c:pt>
                <c:pt idx="639">
                  <c:v>8</c:v>
                </c:pt>
                <c:pt idx="640">
                  <c:v>2</c:v>
                </c:pt>
                <c:pt idx="641">
                  <c:v>2</c:v>
                </c:pt>
                <c:pt idx="642">
                  <c:v>3</c:v>
                </c:pt>
                <c:pt idx="643">
                  <c:v>3</c:v>
                </c:pt>
                <c:pt idx="644">
                  <c:v>2</c:v>
                </c:pt>
                <c:pt idx="645">
                  <c:v>3</c:v>
                </c:pt>
                <c:pt idx="646">
                  <c:v>3</c:v>
                </c:pt>
                <c:pt idx="647">
                  <c:v>8</c:v>
                </c:pt>
                <c:pt idx="648">
                  <c:v>24</c:v>
                </c:pt>
                <c:pt idx="649">
                  <c:v>3</c:v>
                </c:pt>
                <c:pt idx="650">
                  <c:v>3</c:v>
                </c:pt>
                <c:pt idx="651">
                  <c:v>2</c:v>
                </c:pt>
                <c:pt idx="652">
                  <c:v>104</c:v>
                </c:pt>
                <c:pt idx="653">
                  <c:v>8</c:v>
                </c:pt>
                <c:pt idx="654">
                  <c:v>8</c:v>
                </c:pt>
                <c:pt idx="655">
                  <c:v>8</c:v>
                </c:pt>
                <c:pt idx="656">
                  <c:v>8</c:v>
                </c:pt>
                <c:pt idx="657">
                  <c:v>8</c:v>
                </c:pt>
                <c:pt idx="658">
                  <c:v>8</c:v>
                </c:pt>
                <c:pt idx="659">
                  <c:v>2</c:v>
                </c:pt>
                <c:pt idx="660">
                  <c:v>24</c:v>
                </c:pt>
                <c:pt idx="661">
                  <c:v>2</c:v>
                </c:pt>
                <c:pt idx="662">
                  <c:v>3</c:v>
                </c:pt>
                <c:pt idx="663">
                  <c:v>2</c:v>
                </c:pt>
                <c:pt idx="664">
                  <c:v>2</c:v>
                </c:pt>
                <c:pt idx="665">
                  <c:v>8</c:v>
                </c:pt>
                <c:pt idx="666">
                  <c:v>2</c:v>
                </c:pt>
                <c:pt idx="667">
                  <c:v>8</c:v>
                </c:pt>
                <c:pt idx="668">
                  <c:v>3</c:v>
                </c:pt>
                <c:pt idx="669">
                  <c:v>2</c:v>
                </c:pt>
                <c:pt idx="670">
                  <c:v>4</c:v>
                </c:pt>
                <c:pt idx="671">
                  <c:v>8</c:v>
                </c:pt>
                <c:pt idx="672">
                  <c:v>2</c:v>
                </c:pt>
                <c:pt idx="673">
                  <c:v>2</c:v>
                </c:pt>
                <c:pt idx="674">
                  <c:v>8</c:v>
                </c:pt>
                <c:pt idx="675">
                  <c:v>3</c:v>
                </c:pt>
                <c:pt idx="676">
                  <c:v>2</c:v>
                </c:pt>
                <c:pt idx="677">
                  <c:v>3</c:v>
                </c:pt>
                <c:pt idx="678">
                  <c:v>8</c:v>
                </c:pt>
                <c:pt idx="679">
                  <c:v>1</c:v>
                </c:pt>
                <c:pt idx="680">
                  <c:v>2</c:v>
                </c:pt>
                <c:pt idx="681">
                  <c:v>8</c:v>
                </c:pt>
                <c:pt idx="682">
                  <c:v>64</c:v>
                </c:pt>
                <c:pt idx="683">
                  <c:v>8</c:v>
                </c:pt>
                <c:pt idx="684">
                  <c:v>2</c:v>
                </c:pt>
                <c:pt idx="685">
                  <c:v>2</c:v>
                </c:pt>
                <c:pt idx="686">
                  <c:v>3</c:v>
                </c:pt>
                <c:pt idx="687">
                  <c:v>1</c:v>
                </c:pt>
                <c:pt idx="688">
                  <c:v>0</c:v>
                </c:pt>
                <c:pt idx="689">
                  <c:v>2</c:v>
                </c:pt>
                <c:pt idx="690">
                  <c:v>0</c:v>
                </c:pt>
                <c:pt idx="691">
                  <c:v>1</c:v>
                </c:pt>
                <c:pt idx="692">
                  <c:v>48</c:v>
                </c:pt>
                <c:pt idx="693">
                  <c:v>8</c:v>
                </c:pt>
                <c:pt idx="694">
                  <c:v>8</c:v>
                </c:pt>
                <c:pt idx="695">
                  <c:v>8</c:v>
                </c:pt>
                <c:pt idx="696">
                  <c:v>3</c:v>
                </c:pt>
                <c:pt idx="697">
                  <c:v>8</c:v>
                </c:pt>
                <c:pt idx="698">
                  <c:v>2</c:v>
                </c:pt>
                <c:pt idx="699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A9-4CD8-A562-A5EAF0314C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1551648"/>
        <c:axId val="446125951"/>
      </c:scatterChart>
      <c:valAx>
        <c:axId val="1961551648"/>
        <c:scaling>
          <c:orientation val="minMax"/>
          <c:max val="60"/>
          <c:min val="2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rgbClr val="FFC000"/>
                    </a:solidFill>
                  </a:rPr>
                  <a:t>Ages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125951"/>
        <c:crosses val="autoZero"/>
        <c:crossBetween val="midCat"/>
        <c:majorUnit val="1"/>
      </c:valAx>
      <c:valAx>
        <c:axId val="446125951"/>
        <c:scaling>
          <c:orientation val="minMax"/>
          <c:max val="130"/>
          <c:min val="-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rgbClr val="FFC000"/>
                    </a:solidFill>
                  </a:rPr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1551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Probs!$G$52:$K$52</c15:sqref>
                  </c15:fullRef>
                </c:ext>
              </c:extLst>
              <c:f>Probs!$H$52:$K$52</c:f>
              <c:strCache>
                <c:ptCount val="4"/>
                <c:pt idx="0">
                  <c:v>2022</c:v>
                </c:pt>
                <c:pt idx="1">
                  <c:v>2021</c:v>
                </c:pt>
                <c:pt idx="2">
                  <c:v>2020</c:v>
                </c:pt>
                <c:pt idx="3">
                  <c:v>2019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Probs!$G$54:$K$54</c15:sqref>
                  </c15:fullRef>
                </c:ext>
              </c:extLst>
              <c:f>Probs!$H$54:$K$54</c:f>
              <c:numCache>
                <c:formatCode>General</c:formatCode>
                <c:ptCount val="4"/>
                <c:pt idx="0">
                  <c:v>95</c:v>
                </c:pt>
                <c:pt idx="1">
                  <c:v>99</c:v>
                </c:pt>
                <c:pt idx="2">
                  <c:v>103</c:v>
                </c:pt>
                <c:pt idx="3">
                  <c:v>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8C-4C66-8855-89E8D43DEA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6035759"/>
        <c:axId val="286141327"/>
      </c:barChart>
      <c:catAx>
        <c:axId val="146035759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141327"/>
        <c:crosses val="autoZero"/>
        <c:auto val="1"/>
        <c:lblAlgn val="ctr"/>
        <c:lblOffset val="100"/>
        <c:noMultiLvlLbl val="0"/>
      </c:catAx>
      <c:valAx>
        <c:axId val="286141327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0357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Probs!$G$52:$K$52</c15:sqref>
                  </c15:fullRef>
                </c:ext>
              </c:extLst>
              <c:f>Probs!$H$52:$K$52</c:f>
              <c:strCache>
                <c:ptCount val="4"/>
                <c:pt idx="0">
                  <c:v>2022</c:v>
                </c:pt>
                <c:pt idx="1">
                  <c:v>2021</c:v>
                </c:pt>
                <c:pt idx="2">
                  <c:v>2020</c:v>
                </c:pt>
                <c:pt idx="3">
                  <c:v>2019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Probs!$G$55:$K$55</c15:sqref>
                  </c15:fullRef>
                </c:ext>
              </c:extLst>
              <c:f>Probs!$H$55:$K$55</c:f>
              <c:numCache>
                <c:formatCode>General</c:formatCode>
                <c:ptCount val="4"/>
                <c:pt idx="0">
                  <c:v>124</c:v>
                </c:pt>
                <c:pt idx="1">
                  <c:v>47</c:v>
                </c:pt>
                <c:pt idx="2">
                  <c:v>220</c:v>
                </c:pt>
                <c:pt idx="3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4B-4173-9887-60D65093E1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6029039"/>
        <c:axId val="286115039"/>
      </c:barChart>
      <c:catAx>
        <c:axId val="146029039"/>
        <c:scaling>
          <c:orientation val="minMax"/>
        </c:scaling>
        <c:delete val="1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286115039"/>
        <c:crosses val="autoZero"/>
        <c:auto val="1"/>
        <c:lblAlgn val="ctr"/>
        <c:lblOffset val="100"/>
        <c:noMultiLvlLbl val="0"/>
      </c:catAx>
      <c:valAx>
        <c:axId val="286115039"/>
        <c:scaling>
          <c:orientation val="minMax"/>
        </c:scaling>
        <c:delete val="1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46029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[Absenteeism_data_2 with dashboard.xlsx]DATES!PivotTable2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C000"/>
          </a:solidFill>
          <a:ln>
            <a:noFill/>
          </a:ln>
          <a:effectLst/>
        </c:spPr>
      </c:pivotFmt>
      <c:pivotFmt>
        <c:idx val="2"/>
        <c:spPr>
          <a:solidFill>
            <a:srgbClr val="00B050"/>
          </a:solidFill>
          <a:ln>
            <a:noFill/>
          </a:ln>
          <a:effectLst/>
        </c:spPr>
      </c:pivotFmt>
      <c:pivotFmt>
        <c:idx val="3"/>
        <c:spPr>
          <a:solidFill>
            <a:srgbClr val="7030A0"/>
          </a:solidFill>
          <a:ln>
            <a:noFill/>
          </a:ln>
          <a:effectLst/>
        </c:spPr>
      </c:pivotFmt>
      <c:pivotFmt>
        <c:idx val="4"/>
        <c:spPr>
          <a:solidFill>
            <a:srgbClr val="FFC000"/>
          </a:solidFill>
          <a:ln>
            <a:noFill/>
          </a:ln>
          <a:effectLst/>
        </c:spPr>
      </c:pivotFmt>
      <c:pivotFmt>
        <c:idx val="5"/>
        <c:spPr>
          <a:solidFill>
            <a:srgbClr val="00B050"/>
          </a:solidFill>
          <a:ln>
            <a:noFill/>
          </a:ln>
          <a:effectLst/>
        </c:spPr>
      </c:pivotFmt>
      <c:pivotFmt>
        <c:idx val="6"/>
        <c:spPr>
          <a:solidFill>
            <a:srgbClr val="7030A0"/>
          </a:solidFill>
          <a:ln>
            <a:noFill/>
          </a:ln>
          <a:effectLst/>
        </c:spPr>
      </c:pivotFmt>
      <c:pivotFmt>
        <c:idx val="7"/>
        <c:spPr>
          <a:solidFill>
            <a:srgbClr val="FFC000"/>
          </a:solidFill>
          <a:ln>
            <a:noFill/>
          </a:ln>
          <a:effectLst/>
        </c:spPr>
      </c:pivotFmt>
      <c:pivotFmt>
        <c:idx val="8"/>
        <c:spPr>
          <a:solidFill>
            <a:srgbClr val="00B050"/>
          </a:solidFill>
          <a:ln>
            <a:noFill/>
          </a:ln>
          <a:effectLst/>
        </c:spPr>
      </c:pivotFmt>
      <c:pivotFmt>
        <c:idx val="9"/>
        <c:spPr>
          <a:solidFill>
            <a:srgbClr val="7030A0"/>
          </a:solidFill>
          <a:ln>
            <a:noFill/>
          </a:ln>
          <a:effectLst/>
        </c:spPr>
      </c:pivotFmt>
      <c:pivotFmt>
        <c:idx val="10"/>
        <c:spPr>
          <a:solidFill>
            <a:srgbClr val="FFC000"/>
          </a:solidFill>
          <a:ln>
            <a:noFill/>
          </a:ln>
          <a:effectLst/>
        </c:spPr>
      </c:pivotFmt>
      <c:pivotFmt>
        <c:idx val="11"/>
        <c:spPr>
          <a:solidFill>
            <a:srgbClr val="00B050"/>
          </a:solidFill>
          <a:ln>
            <a:noFill/>
          </a:ln>
          <a:effectLst/>
        </c:spPr>
      </c:pivotFmt>
      <c:pivotFmt>
        <c:idx val="12"/>
        <c:spPr>
          <a:solidFill>
            <a:srgbClr val="7030A0"/>
          </a:solidFill>
          <a:ln>
            <a:noFill/>
          </a:ln>
          <a:effectLst/>
        </c:spPr>
      </c:pivotFmt>
      <c:pivotFmt>
        <c:idx val="13"/>
        <c:spPr>
          <a:solidFill>
            <a:srgbClr val="FFC000"/>
          </a:solidFill>
          <a:ln>
            <a:noFill/>
          </a:ln>
          <a:effectLst/>
        </c:spPr>
      </c:pivotFmt>
      <c:pivotFmt>
        <c:idx val="14"/>
        <c:spPr>
          <a:solidFill>
            <a:srgbClr val="00B050"/>
          </a:solidFill>
          <a:ln>
            <a:noFill/>
          </a:ln>
          <a:effectLst/>
        </c:spPr>
      </c:pivotFmt>
      <c:pivotFmt>
        <c:idx val="15"/>
        <c:spPr>
          <a:solidFill>
            <a:srgbClr val="7030A0"/>
          </a:solidFill>
          <a:ln>
            <a:noFill/>
          </a:ln>
          <a:effectLst/>
        </c:spPr>
      </c:pivotFmt>
      <c:pivotFmt>
        <c:idx val="16"/>
        <c:spPr>
          <a:solidFill>
            <a:srgbClr val="00B050"/>
          </a:solidFill>
          <a:ln>
            <a:noFill/>
          </a:ln>
          <a:effectLst/>
        </c:spPr>
      </c:pivotFmt>
      <c:pivotFmt>
        <c:idx val="17"/>
        <c:spPr>
          <a:solidFill>
            <a:srgbClr val="7030A0"/>
          </a:solidFill>
          <a:ln>
            <a:noFill/>
          </a:ln>
          <a:effectLst/>
        </c:spPr>
      </c:pivotFmt>
      <c:pivotFmt>
        <c:idx val="18"/>
        <c:spPr>
          <a:solidFill>
            <a:srgbClr val="FFC000"/>
          </a:solidFill>
          <a:ln>
            <a:noFill/>
          </a:ln>
          <a:effectLst/>
        </c:spPr>
      </c:pivotFmt>
      <c:pivotFmt>
        <c:idx val="19"/>
        <c:spPr>
          <a:solidFill>
            <a:srgbClr val="00B050"/>
          </a:solidFill>
          <a:ln>
            <a:noFill/>
          </a:ln>
          <a:effectLst/>
        </c:spPr>
      </c:pivotFmt>
      <c:pivotFmt>
        <c:idx val="20"/>
        <c:spPr>
          <a:solidFill>
            <a:srgbClr val="7030A0"/>
          </a:solidFill>
          <a:ln>
            <a:noFill/>
          </a:ln>
          <a:effectLst/>
        </c:spPr>
      </c:pivotFmt>
      <c:pivotFmt>
        <c:idx val="21"/>
        <c:spPr>
          <a:solidFill>
            <a:srgbClr val="FFC000"/>
          </a:solidFill>
          <a:ln>
            <a:noFill/>
          </a:ln>
          <a:effectLst/>
        </c:spPr>
      </c:pivotFmt>
      <c:pivotFmt>
        <c:idx val="22"/>
        <c:spPr>
          <a:solidFill>
            <a:srgbClr val="00B050"/>
          </a:solidFill>
          <a:ln>
            <a:noFill/>
          </a:ln>
          <a:effectLst/>
        </c:spPr>
      </c:pivotFmt>
      <c:pivotFmt>
        <c:idx val="23"/>
        <c:spPr>
          <a:solidFill>
            <a:srgbClr val="7030A0"/>
          </a:solidFill>
          <a:ln>
            <a:noFill/>
          </a:ln>
          <a:effectLst/>
        </c:spPr>
      </c:pivotFmt>
      <c:pivotFmt>
        <c:idx val="24"/>
        <c:spPr>
          <a:solidFill>
            <a:srgbClr val="FFC000"/>
          </a:solidFill>
          <a:ln>
            <a:noFill/>
          </a:ln>
          <a:effectLst/>
        </c:spPr>
      </c:pivotFmt>
      <c:pivotFmt>
        <c:idx val="25"/>
        <c:spPr>
          <a:solidFill>
            <a:srgbClr val="00B050"/>
          </a:solidFill>
          <a:ln>
            <a:noFill/>
          </a:ln>
          <a:effectLst/>
        </c:spPr>
      </c:pivotFmt>
      <c:pivotFmt>
        <c:idx val="26"/>
        <c:spPr>
          <a:solidFill>
            <a:srgbClr val="7030A0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DATES!$B$3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7D6F-4D85-B19A-6B73D5A7E665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D6F-4D85-B19A-6B73D5A7E665}"/>
              </c:ext>
            </c:extLst>
          </c:dPt>
          <c:dPt>
            <c:idx val="3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7D6F-4D85-B19A-6B73D5A7E665}"/>
              </c:ext>
            </c:extLst>
          </c:dPt>
          <c:dPt>
            <c:idx val="4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D6F-4D85-B19A-6B73D5A7E665}"/>
              </c:ext>
            </c:extLst>
          </c:dPt>
          <c:dPt>
            <c:idx val="5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7D6F-4D85-B19A-6B73D5A7E665}"/>
              </c:ext>
            </c:extLst>
          </c:dPt>
          <c:dPt>
            <c:idx val="6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7D6F-4D85-B19A-6B73D5A7E665}"/>
              </c:ext>
            </c:extLst>
          </c:dPt>
          <c:dPt>
            <c:idx val="7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7D6F-4D85-B19A-6B73D5A7E665}"/>
              </c:ext>
            </c:extLst>
          </c:dPt>
          <c:dPt>
            <c:idx val="8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7D6F-4D85-B19A-6B73D5A7E665}"/>
              </c:ext>
            </c:extLst>
          </c:dPt>
          <c:dPt>
            <c:idx val="9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7D6F-4D85-B19A-6B73D5A7E665}"/>
              </c:ext>
            </c:extLst>
          </c:dPt>
          <c:dPt>
            <c:idx val="1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7D6F-4D85-B19A-6B73D5A7E665}"/>
              </c:ext>
            </c:extLst>
          </c:dPt>
          <c:dPt>
            <c:idx val="1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7D6F-4D85-B19A-6B73D5A7E665}"/>
              </c:ext>
            </c:extLst>
          </c:dPt>
          <c:dPt>
            <c:idx val="12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7D6F-4D85-B19A-6B73D5A7E665}"/>
              </c:ext>
            </c:extLst>
          </c:dPt>
          <c:dPt>
            <c:idx val="1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7D6F-4D85-B19A-6B73D5A7E665}"/>
              </c:ext>
            </c:extLst>
          </c:dPt>
          <c:dPt>
            <c:idx val="14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7D6F-4D85-B19A-6B73D5A7E665}"/>
              </c:ext>
            </c:extLst>
          </c:dPt>
          <c:dPt>
            <c:idx val="15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7D6F-4D85-B19A-6B73D5A7E665}"/>
              </c:ext>
            </c:extLst>
          </c:dPt>
          <c:dPt>
            <c:idx val="17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7D6F-4D85-B19A-6B73D5A7E665}"/>
              </c:ext>
            </c:extLst>
          </c:dPt>
          <c:dPt>
            <c:idx val="18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7D6F-4D85-B19A-6B73D5A7E665}"/>
              </c:ext>
            </c:extLst>
          </c:dPt>
          <c:dPt>
            <c:idx val="1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7D6F-4D85-B19A-6B73D5A7E665}"/>
              </c:ext>
            </c:extLst>
          </c:dPt>
          <c:dPt>
            <c:idx val="2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7D6F-4D85-B19A-6B73D5A7E665}"/>
              </c:ext>
            </c:extLst>
          </c:dPt>
          <c:dPt>
            <c:idx val="21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7D6F-4D85-B19A-6B73D5A7E665}"/>
              </c:ext>
            </c:extLst>
          </c:dPt>
          <c:dPt>
            <c:idx val="2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7D6F-4D85-B19A-6B73D5A7E665}"/>
              </c:ext>
            </c:extLst>
          </c:dPt>
          <c:dPt>
            <c:idx val="23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7D6F-4D85-B19A-6B73D5A7E665}"/>
              </c:ext>
            </c:extLst>
          </c:dPt>
          <c:dPt>
            <c:idx val="24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7D6F-4D85-B19A-6B73D5A7E665}"/>
              </c:ext>
            </c:extLst>
          </c:dPt>
          <c:dPt>
            <c:idx val="25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7D6F-4D85-B19A-6B73D5A7E665}"/>
              </c:ext>
            </c:extLst>
          </c:dPt>
          <c:dPt>
            <c:idx val="26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7D6F-4D85-B19A-6B73D5A7E665}"/>
              </c:ext>
            </c:extLst>
          </c:dPt>
          <c:dPt>
            <c:idx val="27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7D6F-4D85-B19A-6B73D5A7E665}"/>
              </c:ext>
            </c:extLst>
          </c:dPt>
          <c:cat>
            <c:strRef>
              <c:f>DATES!$A$4:$A$32</c:f>
              <c:strCache>
                <c:ptCount val="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strCache>
            </c:strRef>
          </c:cat>
          <c:val>
            <c:numRef>
              <c:f>DATES!$B$4:$B$32</c:f>
              <c:numCache>
                <c:formatCode>General</c:formatCode>
                <c:ptCount val="28"/>
                <c:pt idx="0">
                  <c:v>0</c:v>
                </c:pt>
                <c:pt idx="1">
                  <c:v>182</c:v>
                </c:pt>
                <c:pt idx="2">
                  <c:v>24</c:v>
                </c:pt>
                <c:pt idx="3">
                  <c:v>8</c:v>
                </c:pt>
                <c:pt idx="4">
                  <c:v>9</c:v>
                </c:pt>
                <c:pt idx="5">
                  <c:v>19</c:v>
                </c:pt>
                <c:pt idx="6">
                  <c:v>43</c:v>
                </c:pt>
                <c:pt idx="7">
                  <c:v>134</c:v>
                </c:pt>
                <c:pt idx="8">
                  <c:v>30</c:v>
                </c:pt>
                <c:pt idx="9">
                  <c:v>168</c:v>
                </c:pt>
                <c:pt idx="10">
                  <c:v>257</c:v>
                </c:pt>
                <c:pt idx="11">
                  <c:v>292</c:v>
                </c:pt>
                <c:pt idx="12">
                  <c:v>187</c:v>
                </c:pt>
                <c:pt idx="13">
                  <c:v>757</c:v>
                </c:pt>
                <c:pt idx="14">
                  <c:v>159</c:v>
                </c:pt>
                <c:pt idx="15">
                  <c:v>16</c:v>
                </c:pt>
                <c:pt idx="16">
                  <c:v>6</c:v>
                </c:pt>
                <c:pt idx="17">
                  <c:v>8</c:v>
                </c:pt>
                <c:pt idx="18">
                  <c:v>217</c:v>
                </c:pt>
                <c:pt idx="19">
                  <c:v>692</c:v>
                </c:pt>
                <c:pt idx="20">
                  <c:v>35</c:v>
                </c:pt>
                <c:pt idx="21">
                  <c:v>242</c:v>
                </c:pt>
                <c:pt idx="22">
                  <c:v>420</c:v>
                </c:pt>
                <c:pt idx="23">
                  <c:v>24</c:v>
                </c:pt>
                <c:pt idx="24">
                  <c:v>97</c:v>
                </c:pt>
                <c:pt idx="25">
                  <c:v>228</c:v>
                </c:pt>
                <c:pt idx="26">
                  <c:v>150</c:v>
                </c:pt>
                <c:pt idx="27">
                  <c:v>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6F-4D85-B19A-6B73D5A7E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3"/>
        <c:overlap val="-27"/>
        <c:axId val="206419552"/>
        <c:axId val="208577728"/>
      </c:barChart>
      <c:catAx>
        <c:axId val="206419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rgbClr val="0070C0"/>
                    </a:solidFill>
                  </a:rPr>
                  <a:t>REASON</a:t>
                </a:r>
              </a:p>
            </c:rich>
          </c:tx>
          <c:layout>
            <c:manualLayout>
              <c:xMode val="edge"/>
              <c:yMode val="edge"/>
              <c:x val="0.43553268312592563"/>
              <c:y val="0.867361111111111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77728"/>
        <c:crosses val="autoZero"/>
        <c:auto val="1"/>
        <c:lblAlgn val="ctr"/>
        <c:lblOffset val="100"/>
        <c:noMultiLvlLbl val="0"/>
      </c:catAx>
      <c:valAx>
        <c:axId val="2085777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rgbClr val="0070C0"/>
                    </a:solidFill>
                  </a:rPr>
                  <a:t>HOURS</a:t>
                </a:r>
              </a:p>
            </c:rich>
          </c:tx>
          <c:layout>
            <c:manualLayout>
              <c:xMode val="edge"/>
              <c:yMode val="edge"/>
              <c:x val="2.8226841159866563E-2"/>
              <c:y val="0.37574475065616797"/>
            </c:manualLayout>
          </c:layout>
          <c:overlay val="0"/>
          <c:spPr>
            <a:solidFill>
              <a:schemeClr val="bg1"/>
            </a:solidFill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419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'Age v Hours'!$B$1</c:f>
              <c:strCache>
                <c:ptCount val="1"/>
                <c:pt idx="0">
                  <c:v>Absenteeism Time in Hours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'Age v Hours'!$A$2:$A$701</c:f>
              <c:numCache>
                <c:formatCode>General</c:formatCode>
                <c:ptCount val="700"/>
                <c:pt idx="0">
                  <c:v>33</c:v>
                </c:pt>
                <c:pt idx="1">
                  <c:v>50</c:v>
                </c:pt>
                <c:pt idx="2">
                  <c:v>38</c:v>
                </c:pt>
                <c:pt idx="3">
                  <c:v>39</c:v>
                </c:pt>
                <c:pt idx="4">
                  <c:v>33</c:v>
                </c:pt>
                <c:pt idx="5">
                  <c:v>38</c:v>
                </c:pt>
                <c:pt idx="6">
                  <c:v>28</c:v>
                </c:pt>
                <c:pt idx="7">
                  <c:v>36</c:v>
                </c:pt>
                <c:pt idx="8">
                  <c:v>34</c:v>
                </c:pt>
                <c:pt idx="9">
                  <c:v>37</c:v>
                </c:pt>
                <c:pt idx="10">
                  <c:v>36</c:v>
                </c:pt>
                <c:pt idx="11">
                  <c:v>36</c:v>
                </c:pt>
                <c:pt idx="12">
                  <c:v>36</c:v>
                </c:pt>
                <c:pt idx="13">
                  <c:v>38</c:v>
                </c:pt>
                <c:pt idx="14">
                  <c:v>38</c:v>
                </c:pt>
                <c:pt idx="15">
                  <c:v>41</c:v>
                </c:pt>
                <c:pt idx="16">
                  <c:v>38</c:v>
                </c:pt>
                <c:pt idx="17">
                  <c:v>38</c:v>
                </c:pt>
                <c:pt idx="18">
                  <c:v>33</c:v>
                </c:pt>
                <c:pt idx="19">
                  <c:v>47</c:v>
                </c:pt>
                <c:pt idx="20">
                  <c:v>28</c:v>
                </c:pt>
                <c:pt idx="21">
                  <c:v>38</c:v>
                </c:pt>
                <c:pt idx="22">
                  <c:v>28</c:v>
                </c:pt>
                <c:pt idx="23">
                  <c:v>36</c:v>
                </c:pt>
                <c:pt idx="24">
                  <c:v>33</c:v>
                </c:pt>
                <c:pt idx="25">
                  <c:v>28</c:v>
                </c:pt>
                <c:pt idx="26">
                  <c:v>33</c:v>
                </c:pt>
                <c:pt idx="27">
                  <c:v>29</c:v>
                </c:pt>
                <c:pt idx="28">
                  <c:v>33</c:v>
                </c:pt>
                <c:pt idx="29">
                  <c:v>38</c:v>
                </c:pt>
                <c:pt idx="30">
                  <c:v>38</c:v>
                </c:pt>
                <c:pt idx="31">
                  <c:v>48</c:v>
                </c:pt>
                <c:pt idx="32">
                  <c:v>37</c:v>
                </c:pt>
                <c:pt idx="33">
                  <c:v>48</c:v>
                </c:pt>
                <c:pt idx="34">
                  <c:v>38</c:v>
                </c:pt>
                <c:pt idx="35">
                  <c:v>28</c:v>
                </c:pt>
                <c:pt idx="36">
                  <c:v>33</c:v>
                </c:pt>
                <c:pt idx="37">
                  <c:v>32</c:v>
                </c:pt>
                <c:pt idx="38">
                  <c:v>48</c:v>
                </c:pt>
                <c:pt idx="39">
                  <c:v>36</c:v>
                </c:pt>
                <c:pt idx="40">
                  <c:v>27</c:v>
                </c:pt>
                <c:pt idx="41">
                  <c:v>37</c:v>
                </c:pt>
                <c:pt idx="42">
                  <c:v>38</c:v>
                </c:pt>
                <c:pt idx="43">
                  <c:v>43</c:v>
                </c:pt>
                <c:pt idx="44">
                  <c:v>34</c:v>
                </c:pt>
                <c:pt idx="45">
                  <c:v>37</c:v>
                </c:pt>
                <c:pt idx="46">
                  <c:v>38</c:v>
                </c:pt>
                <c:pt idx="47">
                  <c:v>40</c:v>
                </c:pt>
                <c:pt idx="48">
                  <c:v>36</c:v>
                </c:pt>
                <c:pt idx="49">
                  <c:v>40</c:v>
                </c:pt>
                <c:pt idx="50">
                  <c:v>36</c:v>
                </c:pt>
                <c:pt idx="51">
                  <c:v>28</c:v>
                </c:pt>
                <c:pt idx="52">
                  <c:v>28</c:v>
                </c:pt>
                <c:pt idx="53">
                  <c:v>37</c:v>
                </c:pt>
                <c:pt idx="54">
                  <c:v>33</c:v>
                </c:pt>
                <c:pt idx="55">
                  <c:v>50</c:v>
                </c:pt>
                <c:pt idx="56">
                  <c:v>28</c:v>
                </c:pt>
                <c:pt idx="57">
                  <c:v>38</c:v>
                </c:pt>
                <c:pt idx="58">
                  <c:v>31</c:v>
                </c:pt>
                <c:pt idx="59">
                  <c:v>47</c:v>
                </c:pt>
                <c:pt idx="60">
                  <c:v>38</c:v>
                </c:pt>
                <c:pt idx="61">
                  <c:v>36</c:v>
                </c:pt>
                <c:pt idx="62">
                  <c:v>38</c:v>
                </c:pt>
                <c:pt idx="63">
                  <c:v>37</c:v>
                </c:pt>
                <c:pt idx="64">
                  <c:v>50</c:v>
                </c:pt>
                <c:pt idx="65">
                  <c:v>30</c:v>
                </c:pt>
                <c:pt idx="66">
                  <c:v>38</c:v>
                </c:pt>
                <c:pt idx="67">
                  <c:v>28</c:v>
                </c:pt>
                <c:pt idx="68">
                  <c:v>37</c:v>
                </c:pt>
                <c:pt idx="69">
                  <c:v>28</c:v>
                </c:pt>
                <c:pt idx="70">
                  <c:v>47</c:v>
                </c:pt>
                <c:pt idx="71">
                  <c:v>40</c:v>
                </c:pt>
                <c:pt idx="72">
                  <c:v>38</c:v>
                </c:pt>
                <c:pt idx="73">
                  <c:v>28</c:v>
                </c:pt>
                <c:pt idx="74">
                  <c:v>36</c:v>
                </c:pt>
                <c:pt idx="75">
                  <c:v>40</c:v>
                </c:pt>
                <c:pt idx="76">
                  <c:v>28</c:v>
                </c:pt>
                <c:pt idx="77">
                  <c:v>33</c:v>
                </c:pt>
                <c:pt idx="78">
                  <c:v>28</c:v>
                </c:pt>
                <c:pt idx="79">
                  <c:v>36</c:v>
                </c:pt>
                <c:pt idx="80">
                  <c:v>38</c:v>
                </c:pt>
                <c:pt idx="81">
                  <c:v>28</c:v>
                </c:pt>
                <c:pt idx="82">
                  <c:v>38</c:v>
                </c:pt>
                <c:pt idx="83">
                  <c:v>40</c:v>
                </c:pt>
                <c:pt idx="84">
                  <c:v>40</c:v>
                </c:pt>
                <c:pt idx="85">
                  <c:v>34</c:v>
                </c:pt>
                <c:pt idx="86">
                  <c:v>33</c:v>
                </c:pt>
                <c:pt idx="87">
                  <c:v>40</c:v>
                </c:pt>
                <c:pt idx="88">
                  <c:v>28</c:v>
                </c:pt>
                <c:pt idx="89">
                  <c:v>34</c:v>
                </c:pt>
                <c:pt idx="90">
                  <c:v>28</c:v>
                </c:pt>
                <c:pt idx="91">
                  <c:v>40</c:v>
                </c:pt>
                <c:pt idx="92">
                  <c:v>28</c:v>
                </c:pt>
                <c:pt idx="93">
                  <c:v>36</c:v>
                </c:pt>
                <c:pt idx="94">
                  <c:v>47</c:v>
                </c:pt>
                <c:pt idx="95">
                  <c:v>28</c:v>
                </c:pt>
                <c:pt idx="96">
                  <c:v>33</c:v>
                </c:pt>
                <c:pt idx="97">
                  <c:v>40</c:v>
                </c:pt>
                <c:pt idx="98">
                  <c:v>47</c:v>
                </c:pt>
                <c:pt idx="99">
                  <c:v>37</c:v>
                </c:pt>
                <c:pt idx="100">
                  <c:v>50</c:v>
                </c:pt>
                <c:pt idx="101">
                  <c:v>37</c:v>
                </c:pt>
                <c:pt idx="102">
                  <c:v>28</c:v>
                </c:pt>
                <c:pt idx="103">
                  <c:v>36</c:v>
                </c:pt>
                <c:pt idx="104">
                  <c:v>37</c:v>
                </c:pt>
                <c:pt idx="105">
                  <c:v>28</c:v>
                </c:pt>
                <c:pt idx="106">
                  <c:v>28</c:v>
                </c:pt>
                <c:pt idx="107">
                  <c:v>36</c:v>
                </c:pt>
                <c:pt idx="108">
                  <c:v>28</c:v>
                </c:pt>
                <c:pt idx="109">
                  <c:v>28</c:v>
                </c:pt>
                <c:pt idx="110">
                  <c:v>37</c:v>
                </c:pt>
                <c:pt idx="111">
                  <c:v>41</c:v>
                </c:pt>
                <c:pt idx="112">
                  <c:v>28</c:v>
                </c:pt>
                <c:pt idx="113">
                  <c:v>28</c:v>
                </c:pt>
                <c:pt idx="114">
                  <c:v>37</c:v>
                </c:pt>
                <c:pt idx="115">
                  <c:v>37</c:v>
                </c:pt>
                <c:pt idx="116">
                  <c:v>34</c:v>
                </c:pt>
                <c:pt idx="117">
                  <c:v>28</c:v>
                </c:pt>
                <c:pt idx="118">
                  <c:v>27</c:v>
                </c:pt>
                <c:pt idx="119">
                  <c:v>28</c:v>
                </c:pt>
                <c:pt idx="120">
                  <c:v>28</c:v>
                </c:pt>
                <c:pt idx="121">
                  <c:v>37</c:v>
                </c:pt>
                <c:pt idx="122">
                  <c:v>28</c:v>
                </c:pt>
                <c:pt idx="123">
                  <c:v>37</c:v>
                </c:pt>
                <c:pt idx="124">
                  <c:v>37</c:v>
                </c:pt>
                <c:pt idx="125">
                  <c:v>37</c:v>
                </c:pt>
                <c:pt idx="126">
                  <c:v>37</c:v>
                </c:pt>
                <c:pt idx="127">
                  <c:v>37</c:v>
                </c:pt>
                <c:pt idx="128">
                  <c:v>37</c:v>
                </c:pt>
                <c:pt idx="129">
                  <c:v>30</c:v>
                </c:pt>
                <c:pt idx="130">
                  <c:v>33</c:v>
                </c:pt>
                <c:pt idx="131">
                  <c:v>37</c:v>
                </c:pt>
                <c:pt idx="132">
                  <c:v>27</c:v>
                </c:pt>
                <c:pt idx="133">
                  <c:v>37</c:v>
                </c:pt>
                <c:pt idx="134">
                  <c:v>37</c:v>
                </c:pt>
                <c:pt idx="135">
                  <c:v>28</c:v>
                </c:pt>
                <c:pt idx="136">
                  <c:v>33</c:v>
                </c:pt>
                <c:pt idx="137">
                  <c:v>27</c:v>
                </c:pt>
                <c:pt idx="138">
                  <c:v>41</c:v>
                </c:pt>
                <c:pt idx="139">
                  <c:v>38</c:v>
                </c:pt>
                <c:pt idx="140">
                  <c:v>34</c:v>
                </c:pt>
                <c:pt idx="141">
                  <c:v>33</c:v>
                </c:pt>
                <c:pt idx="142">
                  <c:v>36</c:v>
                </c:pt>
                <c:pt idx="143">
                  <c:v>33</c:v>
                </c:pt>
                <c:pt idx="144">
                  <c:v>50</c:v>
                </c:pt>
                <c:pt idx="145">
                  <c:v>50</c:v>
                </c:pt>
                <c:pt idx="146">
                  <c:v>28</c:v>
                </c:pt>
                <c:pt idx="147">
                  <c:v>28</c:v>
                </c:pt>
                <c:pt idx="148">
                  <c:v>30</c:v>
                </c:pt>
                <c:pt idx="149">
                  <c:v>27</c:v>
                </c:pt>
                <c:pt idx="150">
                  <c:v>28</c:v>
                </c:pt>
                <c:pt idx="151">
                  <c:v>28</c:v>
                </c:pt>
                <c:pt idx="152">
                  <c:v>28</c:v>
                </c:pt>
                <c:pt idx="153">
                  <c:v>28</c:v>
                </c:pt>
                <c:pt idx="154">
                  <c:v>33</c:v>
                </c:pt>
                <c:pt idx="155">
                  <c:v>32</c:v>
                </c:pt>
                <c:pt idx="156">
                  <c:v>36</c:v>
                </c:pt>
                <c:pt idx="157">
                  <c:v>29</c:v>
                </c:pt>
                <c:pt idx="158">
                  <c:v>40</c:v>
                </c:pt>
                <c:pt idx="159">
                  <c:v>40</c:v>
                </c:pt>
                <c:pt idx="160">
                  <c:v>36</c:v>
                </c:pt>
                <c:pt idx="161">
                  <c:v>30</c:v>
                </c:pt>
                <c:pt idx="162">
                  <c:v>47</c:v>
                </c:pt>
                <c:pt idx="163">
                  <c:v>36</c:v>
                </c:pt>
                <c:pt idx="164">
                  <c:v>40</c:v>
                </c:pt>
                <c:pt idx="165">
                  <c:v>34</c:v>
                </c:pt>
                <c:pt idx="166">
                  <c:v>36</c:v>
                </c:pt>
                <c:pt idx="167">
                  <c:v>34</c:v>
                </c:pt>
                <c:pt idx="168">
                  <c:v>33</c:v>
                </c:pt>
                <c:pt idx="169">
                  <c:v>40</c:v>
                </c:pt>
                <c:pt idx="170">
                  <c:v>36</c:v>
                </c:pt>
                <c:pt idx="171">
                  <c:v>28</c:v>
                </c:pt>
                <c:pt idx="172">
                  <c:v>39</c:v>
                </c:pt>
                <c:pt idx="173">
                  <c:v>38</c:v>
                </c:pt>
                <c:pt idx="174">
                  <c:v>28</c:v>
                </c:pt>
                <c:pt idx="175">
                  <c:v>28</c:v>
                </c:pt>
                <c:pt idx="176">
                  <c:v>30</c:v>
                </c:pt>
                <c:pt idx="177">
                  <c:v>28</c:v>
                </c:pt>
                <c:pt idx="178">
                  <c:v>28</c:v>
                </c:pt>
                <c:pt idx="179">
                  <c:v>38</c:v>
                </c:pt>
                <c:pt idx="180">
                  <c:v>39</c:v>
                </c:pt>
                <c:pt idx="181">
                  <c:v>28</c:v>
                </c:pt>
                <c:pt idx="182">
                  <c:v>47</c:v>
                </c:pt>
                <c:pt idx="183">
                  <c:v>28</c:v>
                </c:pt>
                <c:pt idx="184">
                  <c:v>40</c:v>
                </c:pt>
                <c:pt idx="185">
                  <c:v>28</c:v>
                </c:pt>
                <c:pt idx="186">
                  <c:v>34</c:v>
                </c:pt>
                <c:pt idx="187">
                  <c:v>41</c:v>
                </c:pt>
                <c:pt idx="188">
                  <c:v>34</c:v>
                </c:pt>
                <c:pt idx="189">
                  <c:v>28</c:v>
                </c:pt>
                <c:pt idx="190">
                  <c:v>36</c:v>
                </c:pt>
                <c:pt idx="191">
                  <c:v>38</c:v>
                </c:pt>
                <c:pt idx="192">
                  <c:v>50</c:v>
                </c:pt>
                <c:pt idx="193">
                  <c:v>40</c:v>
                </c:pt>
                <c:pt idx="194">
                  <c:v>41</c:v>
                </c:pt>
                <c:pt idx="195">
                  <c:v>40</c:v>
                </c:pt>
                <c:pt idx="196">
                  <c:v>47</c:v>
                </c:pt>
                <c:pt idx="197">
                  <c:v>36</c:v>
                </c:pt>
                <c:pt idx="198">
                  <c:v>33</c:v>
                </c:pt>
                <c:pt idx="199">
                  <c:v>34</c:v>
                </c:pt>
                <c:pt idx="200">
                  <c:v>36</c:v>
                </c:pt>
                <c:pt idx="201">
                  <c:v>33</c:v>
                </c:pt>
                <c:pt idx="202">
                  <c:v>37</c:v>
                </c:pt>
                <c:pt idx="203">
                  <c:v>48</c:v>
                </c:pt>
                <c:pt idx="204">
                  <c:v>33</c:v>
                </c:pt>
                <c:pt idx="205">
                  <c:v>34</c:v>
                </c:pt>
                <c:pt idx="206">
                  <c:v>34</c:v>
                </c:pt>
                <c:pt idx="207">
                  <c:v>38</c:v>
                </c:pt>
                <c:pt idx="208">
                  <c:v>28</c:v>
                </c:pt>
                <c:pt idx="209">
                  <c:v>27</c:v>
                </c:pt>
                <c:pt idx="210">
                  <c:v>34</c:v>
                </c:pt>
                <c:pt idx="211">
                  <c:v>38</c:v>
                </c:pt>
                <c:pt idx="212">
                  <c:v>33</c:v>
                </c:pt>
                <c:pt idx="213">
                  <c:v>39</c:v>
                </c:pt>
                <c:pt idx="214">
                  <c:v>28</c:v>
                </c:pt>
                <c:pt idx="215">
                  <c:v>36</c:v>
                </c:pt>
                <c:pt idx="216">
                  <c:v>50</c:v>
                </c:pt>
                <c:pt idx="217">
                  <c:v>38</c:v>
                </c:pt>
                <c:pt idx="218">
                  <c:v>50</c:v>
                </c:pt>
                <c:pt idx="219">
                  <c:v>28</c:v>
                </c:pt>
                <c:pt idx="220">
                  <c:v>41</c:v>
                </c:pt>
                <c:pt idx="221">
                  <c:v>28</c:v>
                </c:pt>
                <c:pt idx="222">
                  <c:v>41</c:v>
                </c:pt>
                <c:pt idx="223">
                  <c:v>40</c:v>
                </c:pt>
                <c:pt idx="224">
                  <c:v>41</c:v>
                </c:pt>
                <c:pt idx="225">
                  <c:v>38</c:v>
                </c:pt>
                <c:pt idx="226">
                  <c:v>34</c:v>
                </c:pt>
                <c:pt idx="227">
                  <c:v>41</c:v>
                </c:pt>
                <c:pt idx="228">
                  <c:v>50</c:v>
                </c:pt>
                <c:pt idx="229">
                  <c:v>37</c:v>
                </c:pt>
                <c:pt idx="230">
                  <c:v>50</c:v>
                </c:pt>
                <c:pt idx="231">
                  <c:v>50</c:v>
                </c:pt>
                <c:pt idx="232">
                  <c:v>36</c:v>
                </c:pt>
                <c:pt idx="233">
                  <c:v>38</c:v>
                </c:pt>
                <c:pt idx="234">
                  <c:v>49</c:v>
                </c:pt>
                <c:pt idx="235">
                  <c:v>28</c:v>
                </c:pt>
                <c:pt idx="236">
                  <c:v>34</c:v>
                </c:pt>
                <c:pt idx="237">
                  <c:v>50</c:v>
                </c:pt>
                <c:pt idx="238">
                  <c:v>37</c:v>
                </c:pt>
                <c:pt idx="239">
                  <c:v>37</c:v>
                </c:pt>
                <c:pt idx="240">
                  <c:v>28</c:v>
                </c:pt>
                <c:pt idx="241">
                  <c:v>30</c:v>
                </c:pt>
                <c:pt idx="242">
                  <c:v>34</c:v>
                </c:pt>
                <c:pt idx="243">
                  <c:v>28</c:v>
                </c:pt>
                <c:pt idx="244">
                  <c:v>28</c:v>
                </c:pt>
                <c:pt idx="245">
                  <c:v>29</c:v>
                </c:pt>
                <c:pt idx="246">
                  <c:v>28</c:v>
                </c:pt>
                <c:pt idx="247">
                  <c:v>33</c:v>
                </c:pt>
                <c:pt idx="248">
                  <c:v>38</c:v>
                </c:pt>
                <c:pt idx="249">
                  <c:v>33</c:v>
                </c:pt>
                <c:pt idx="250">
                  <c:v>33</c:v>
                </c:pt>
                <c:pt idx="251">
                  <c:v>36</c:v>
                </c:pt>
                <c:pt idx="252">
                  <c:v>33</c:v>
                </c:pt>
                <c:pt idx="253">
                  <c:v>29</c:v>
                </c:pt>
                <c:pt idx="254">
                  <c:v>33</c:v>
                </c:pt>
                <c:pt idx="255">
                  <c:v>58</c:v>
                </c:pt>
                <c:pt idx="256">
                  <c:v>43</c:v>
                </c:pt>
                <c:pt idx="257">
                  <c:v>43</c:v>
                </c:pt>
                <c:pt idx="258">
                  <c:v>36</c:v>
                </c:pt>
                <c:pt idx="259">
                  <c:v>33</c:v>
                </c:pt>
                <c:pt idx="260">
                  <c:v>47</c:v>
                </c:pt>
                <c:pt idx="261">
                  <c:v>33</c:v>
                </c:pt>
                <c:pt idx="262">
                  <c:v>30</c:v>
                </c:pt>
                <c:pt idx="263">
                  <c:v>50</c:v>
                </c:pt>
                <c:pt idx="264">
                  <c:v>47</c:v>
                </c:pt>
                <c:pt idx="265">
                  <c:v>37</c:v>
                </c:pt>
                <c:pt idx="266">
                  <c:v>50</c:v>
                </c:pt>
                <c:pt idx="267">
                  <c:v>37</c:v>
                </c:pt>
                <c:pt idx="268">
                  <c:v>28</c:v>
                </c:pt>
                <c:pt idx="269">
                  <c:v>27</c:v>
                </c:pt>
                <c:pt idx="270">
                  <c:v>38</c:v>
                </c:pt>
                <c:pt idx="271">
                  <c:v>38</c:v>
                </c:pt>
                <c:pt idx="272">
                  <c:v>33</c:v>
                </c:pt>
                <c:pt idx="273">
                  <c:v>43</c:v>
                </c:pt>
                <c:pt idx="274">
                  <c:v>41</c:v>
                </c:pt>
                <c:pt idx="275">
                  <c:v>40</c:v>
                </c:pt>
                <c:pt idx="276">
                  <c:v>39</c:v>
                </c:pt>
                <c:pt idx="277">
                  <c:v>32</c:v>
                </c:pt>
                <c:pt idx="278">
                  <c:v>38</c:v>
                </c:pt>
                <c:pt idx="279">
                  <c:v>41</c:v>
                </c:pt>
                <c:pt idx="280">
                  <c:v>38</c:v>
                </c:pt>
                <c:pt idx="281">
                  <c:v>40</c:v>
                </c:pt>
                <c:pt idx="282">
                  <c:v>36</c:v>
                </c:pt>
                <c:pt idx="283">
                  <c:v>43</c:v>
                </c:pt>
                <c:pt idx="284">
                  <c:v>50</c:v>
                </c:pt>
                <c:pt idx="285">
                  <c:v>43</c:v>
                </c:pt>
                <c:pt idx="286">
                  <c:v>40</c:v>
                </c:pt>
                <c:pt idx="287">
                  <c:v>40</c:v>
                </c:pt>
                <c:pt idx="288">
                  <c:v>38</c:v>
                </c:pt>
                <c:pt idx="289">
                  <c:v>33</c:v>
                </c:pt>
                <c:pt idx="290">
                  <c:v>37</c:v>
                </c:pt>
                <c:pt idx="291">
                  <c:v>33</c:v>
                </c:pt>
                <c:pt idx="292">
                  <c:v>33</c:v>
                </c:pt>
                <c:pt idx="293">
                  <c:v>50</c:v>
                </c:pt>
                <c:pt idx="294">
                  <c:v>47</c:v>
                </c:pt>
                <c:pt idx="295">
                  <c:v>30</c:v>
                </c:pt>
                <c:pt idx="296">
                  <c:v>37</c:v>
                </c:pt>
                <c:pt idx="297">
                  <c:v>31</c:v>
                </c:pt>
                <c:pt idx="298">
                  <c:v>38</c:v>
                </c:pt>
                <c:pt idx="299">
                  <c:v>30</c:v>
                </c:pt>
                <c:pt idx="300">
                  <c:v>43</c:v>
                </c:pt>
                <c:pt idx="301">
                  <c:v>33</c:v>
                </c:pt>
                <c:pt idx="302">
                  <c:v>36</c:v>
                </c:pt>
                <c:pt idx="303">
                  <c:v>43</c:v>
                </c:pt>
                <c:pt idx="304">
                  <c:v>43</c:v>
                </c:pt>
                <c:pt idx="305">
                  <c:v>43</c:v>
                </c:pt>
                <c:pt idx="306">
                  <c:v>50</c:v>
                </c:pt>
                <c:pt idx="307">
                  <c:v>40</c:v>
                </c:pt>
                <c:pt idx="308">
                  <c:v>30</c:v>
                </c:pt>
                <c:pt idx="309">
                  <c:v>50</c:v>
                </c:pt>
                <c:pt idx="310">
                  <c:v>28</c:v>
                </c:pt>
                <c:pt idx="311">
                  <c:v>36</c:v>
                </c:pt>
                <c:pt idx="312">
                  <c:v>40</c:v>
                </c:pt>
                <c:pt idx="313">
                  <c:v>29</c:v>
                </c:pt>
                <c:pt idx="314">
                  <c:v>30</c:v>
                </c:pt>
                <c:pt idx="315">
                  <c:v>30</c:v>
                </c:pt>
                <c:pt idx="316">
                  <c:v>50</c:v>
                </c:pt>
                <c:pt idx="317">
                  <c:v>37</c:v>
                </c:pt>
                <c:pt idx="318">
                  <c:v>47</c:v>
                </c:pt>
                <c:pt idx="319">
                  <c:v>38</c:v>
                </c:pt>
                <c:pt idx="320">
                  <c:v>36</c:v>
                </c:pt>
                <c:pt idx="321">
                  <c:v>40</c:v>
                </c:pt>
                <c:pt idx="322">
                  <c:v>36</c:v>
                </c:pt>
                <c:pt idx="323">
                  <c:v>34</c:v>
                </c:pt>
                <c:pt idx="324">
                  <c:v>43</c:v>
                </c:pt>
                <c:pt idx="325">
                  <c:v>28</c:v>
                </c:pt>
                <c:pt idx="326">
                  <c:v>37</c:v>
                </c:pt>
                <c:pt idx="327">
                  <c:v>37</c:v>
                </c:pt>
                <c:pt idx="328">
                  <c:v>37</c:v>
                </c:pt>
                <c:pt idx="329">
                  <c:v>38</c:v>
                </c:pt>
                <c:pt idx="330">
                  <c:v>41</c:v>
                </c:pt>
                <c:pt idx="331">
                  <c:v>40</c:v>
                </c:pt>
                <c:pt idx="332">
                  <c:v>41</c:v>
                </c:pt>
                <c:pt idx="333">
                  <c:v>38</c:v>
                </c:pt>
                <c:pt idx="334">
                  <c:v>36</c:v>
                </c:pt>
                <c:pt idx="335">
                  <c:v>36</c:v>
                </c:pt>
                <c:pt idx="336">
                  <c:v>36</c:v>
                </c:pt>
                <c:pt idx="337">
                  <c:v>39</c:v>
                </c:pt>
                <c:pt idx="338">
                  <c:v>38</c:v>
                </c:pt>
                <c:pt idx="339">
                  <c:v>28</c:v>
                </c:pt>
                <c:pt idx="340">
                  <c:v>38</c:v>
                </c:pt>
                <c:pt idx="341">
                  <c:v>38</c:v>
                </c:pt>
                <c:pt idx="342">
                  <c:v>37</c:v>
                </c:pt>
                <c:pt idx="343">
                  <c:v>50</c:v>
                </c:pt>
                <c:pt idx="344">
                  <c:v>36</c:v>
                </c:pt>
                <c:pt idx="345">
                  <c:v>41</c:v>
                </c:pt>
                <c:pt idx="346">
                  <c:v>38</c:v>
                </c:pt>
                <c:pt idx="347">
                  <c:v>38</c:v>
                </c:pt>
                <c:pt idx="348">
                  <c:v>30</c:v>
                </c:pt>
                <c:pt idx="349">
                  <c:v>37</c:v>
                </c:pt>
                <c:pt idx="350">
                  <c:v>37</c:v>
                </c:pt>
                <c:pt idx="351">
                  <c:v>38</c:v>
                </c:pt>
                <c:pt idx="352">
                  <c:v>43</c:v>
                </c:pt>
                <c:pt idx="353">
                  <c:v>37</c:v>
                </c:pt>
                <c:pt idx="354">
                  <c:v>36</c:v>
                </c:pt>
                <c:pt idx="355">
                  <c:v>29</c:v>
                </c:pt>
                <c:pt idx="356">
                  <c:v>38</c:v>
                </c:pt>
                <c:pt idx="357">
                  <c:v>33</c:v>
                </c:pt>
                <c:pt idx="358">
                  <c:v>28</c:v>
                </c:pt>
                <c:pt idx="359">
                  <c:v>37</c:v>
                </c:pt>
                <c:pt idx="360">
                  <c:v>34</c:v>
                </c:pt>
                <c:pt idx="361">
                  <c:v>37</c:v>
                </c:pt>
                <c:pt idx="362">
                  <c:v>34</c:v>
                </c:pt>
                <c:pt idx="363">
                  <c:v>33</c:v>
                </c:pt>
                <c:pt idx="364">
                  <c:v>40</c:v>
                </c:pt>
                <c:pt idx="365">
                  <c:v>43</c:v>
                </c:pt>
                <c:pt idx="366">
                  <c:v>50</c:v>
                </c:pt>
                <c:pt idx="367">
                  <c:v>38</c:v>
                </c:pt>
                <c:pt idx="368">
                  <c:v>38</c:v>
                </c:pt>
                <c:pt idx="369">
                  <c:v>37</c:v>
                </c:pt>
                <c:pt idx="370">
                  <c:v>38</c:v>
                </c:pt>
                <c:pt idx="371">
                  <c:v>28</c:v>
                </c:pt>
                <c:pt idx="372">
                  <c:v>33</c:v>
                </c:pt>
                <c:pt idx="373">
                  <c:v>36</c:v>
                </c:pt>
                <c:pt idx="374">
                  <c:v>38</c:v>
                </c:pt>
                <c:pt idx="375">
                  <c:v>38</c:v>
                </c:pt>
                <c:pt idx="376">
                  <c:v>38</c:v>
                </c:pt>
                <c:pt idx="377">
                  <c:v>38</c:v>
                </c:pt>
                <c:pt idx="378">
                  <c:v>41</c:v>
                </c:pt>
                <c:pt idx="379">
                  <c:v>38</c:v>
                </c:pt>
                <c:pt idx="380">
                  <c:v>33</c:v>
                </c:pt>
                <c:pt idx="381">
                  <c:v>38</c:v>
                </c:pt>
                <c:pt idx="382">
                  <c:v>41</c:v>
                </c:pt>
                <c:pt idx="383">
                  <c:v>40</c:v>
                </c:pt>
                <c:pt idx="384">
                  <c:v>29</c:v>
                </c:pt>
                <c:pt idx="385">
                  <c:v>38</c:v>
                </c:pt>
                <c:pt idx="386">
                  <c:v>38</c:v>
                </c:pt>
                <c:pt idx="387">
                  <c:v>41</c:v>
                </c:pt>
                <c:pt idx="388">
                  <c:v>38</c:v>
                </c:pt>
                <c:pt idx="389">
                  <c:v>38</c:v>
                </c:pt>
                <c:pt idx="390">
                  <c:v>37</c:v>
                </c:pt>
                <c:pt idx="391">
                  <c:v>41</c:v>
                </c:pt>
                <c:pt idx="392">
                  <c:v>41</c:v>
                </c:pt>
                <c:pt idx="393">
                  <c:v>36</c:v>
                </c:pt>
                <c:pt idx="394">
                  <c:v>38</c:v>
                </c:pt>
                <c:pt idx="395">
                  <c:v>37</c:v>
                </c:pt>
                <c:pt idx="396">
                  <c:v>40</c:v>
                </c:pt>
                <c:pt idx="397">
                  <c:v>36</c:v>
                </c:pt>
                <c:pt idx="398">
                  <c:v>38</c:v>
                </c:pt>
                <c:pt idx="399">
                  <c:v>28</c:v>
                </c:pt>
                <c:pt idx="400">
                  <c:v>31</c:v>
                </c:pt>
                <c:pt idx="401">
                  <c:v>37</c:v>
                </c:pt>
                <c:pt idx="402">
                  <c:v>50</c:v>
                </c:pt>
                <c:pt idx="403">
                  <c:v>50</c:v>
                </c:pt>
                <c:pt idx="404">
                  <c:v>50</c:v>
                </c:pt>
                <c:pt idx="405">
                  <c:v>37</c:v>
                </c:pt>
                <c:pt idx="406">
                  <c:v>41</c:v>
                </c:pt>
                <c:pt idx="407">
                  <c:v>50</c:v>
                </c:pt>
                <c:pt idx="408">
                  <c:v>38</c:v>
                </c:pt>
                <c:pt idx="409">
                  <c:v>33</c:v>
                </c:pt>
                <c:pt idx="410">
                  <c:v>36</c:v>
                </c:pt>
                <c:pt idx="411">
                  <c:v>41</c:v>
                </c:pt>
                <c:pt idx="412">
                  <c:v>38</c:v>
                </c:pt>
                <c:pt idx="413">
                  <c:v>36</c:v>
                </c:pt>
                <c:pt idx="414">
                  <c:v>28</c:v>
                </c:pt>
                <c:pt idx="415">
                  <c:v>31</c:v>
                </c:pt>
                <c:pt idx="416">
                  <c:v>47</c:v>
                </c:pt>
                <c:pt idx="417">
                  <c:v>28</c:v>
                </c:pt>
                <c:pt idx="418">
                  <c:v>38</c:v>
                </c:pt>
                <c:pt idx="419">
                  <c:v>50</c:v>
                </c:pt>
                <c:pt idx="420">
                  <c:v>50</c:v>
                </c:pt>
                <c:pt idx="421">
                  <c:v>43</c:v>
                </c:pt>
                <c:pt idx="422">
                  <c:v>36</c:v>
                </c:pt>
                <c:pt idx="423">
                  <c:v>38</c:v>
                </c:pt>
                <c:pt idx="424">
                  <c:v>37</c:v>
                </c:pt>
                <c:pt idx="425">
                  <c:v>43</c:v>
                </c:pt>
                <c:pt idx="426">
                  <c:v>47</c:v>
                </c:pt>
                <c:pt idx="427">
                  <c:v>31</c:v>
                </c:pt>
                <c:pt idx="428">
                  <c:v>30</c:v>
                </c:pt>
                <c:pt idx="429">
                  <c:v>38</c:v>
                </c:pt>
                <c:pt idx="430">
                  <c:v>28</c:v>
                </c:pt>
                <c:pt idx="431">
                  <c:v>36</c:v>
                </c:pt>
                <c:pt idx="432">
                  <c:v>40</c:v>
                </c:pt>
                <c:pt idx="433">
                  <c:v>40</c:v>
                </c:pt>
                <c:pt idx="434">
                  <c:v>58</c:v>
                </c:pt>
                <c:pt idx="435">
                  <c:v>28</c:v>
                </c:pt>
                <c:pt idx="436">
                  <c:v>28</c:v>
                </c:pt>
                <c:pt idx="437">
                  <c:v>30</c:v>
                </c:pt>
                <c:pt idx="438">
                  <c:v>37</c:v>
                </c:pt>
                <c:pt idx="439">
                  <c:v>37</c:v>
                </c:pt>
                <c:pt idx="440">
                  <c:v>30</c:v>
                </c:pt>
                <c:pt idx="441">
                  <c:v>37</c:v>
                </c:pt>
                <c:pt idx="442">
                  <c:v>38</c:v>
                </c:pt>
                <c:pt idx="443">
                  <c:v>37</c:v>
                </c:pt>
                <c:pt idx="444">
                  <c:v>28</c:v>
                </c:pt>
                <c:pt idx="445">
                  <c:v>36</c:v>
                </c:pt>
                <c:pt idx="446">
                  <c:v>38</c:v>
                </c:pt>
                <c:pt idx="447">
                  <c:v>40</c:v>
                </c:pt>
                <c:pt idx="448">
                  <c:v>38</c:v>
                </c:pt>
                <c:pt idx="449">
                  <c:v>41</c:v>
                </c:pt>
                <c:pt idx="450">
                  <c:v>38</c:v>
                </c:pt>
                <c:pt idx="451">
                  <c:v>43</c:v>
                </c:pt>
                <c:pt idx="452">
                  <c:v>38</c:v>
                </c:pt>
                <c:pt idx="453">
                  <c:v>28</c:v>
                </c:pt>
                <c:pt idx="454">
                  <c:v>50</c:v>
                </c:pt>
                <c:pt idx="455">
                  <c:v>38</c:v>
                </c:pt>
                <c:pt idx="456">
                  <c:v>30</c:v>
                </c:pt>
                <c:pt idx="457">
                  <c:v>41</c:v>
                </c:pt>
                <c:pt idx="458">
                  <c:v>28</c:v>
                </c:pt>
                <c:pt idx="459">
                  <c:v>37</c:v>
                </c:pt>
                <c:pt idx="460">
                  <c:v>30</c:v>
                </c:pt>
                <c:pt idx="461">
                  <c:v>28</c:v>
                </c:pt>
                <c:pt idx="462">
                  <c:v>36</c:v>
                </c:pt>
                <c:pt idx="463">
                  <c:v>33</c:v>
                </c:pt>
                <c:pt idx="464">
                  <c:v>28</c:v>
                </c:pt>
                <c:pt idx="465">
                  <c:v>37</c:v>
                </c:pt>
                <c:pt idx="466">
                  <c:v>36</c:v>
                </c:pt>
                <c:pt idx="467">
                  <c:v>37</c:v>
                </c:pt>
                <c:pt idx="468">
                  <c:v>43</c:v>
                </c:pt>
                <c:pt idx="469">
                  <c:v>48</c:v>
                </c:pt>
                <c:pt idx="470">
                  <c:v>41</c:v>
                </c:pt>
                <c:pt idx="471">
                  <c:v>28</c:v>
                </c:pt>
                <c:pt idx="472">
                  <c:v>38</c:v>
                </c:pt>
                <c:pt idx="473">
                  <c:v>50</c:v>
                </c:pt>
                <c:pt idx="474">
                  <c:v>28</c:v>
                </c:pt>
                <c:pt idx="475">
                  <c:v>33</c:v>
                </c:pt>
                <c:pt idx="476">
                  <c:v>43</c:v>
                </c:pt>
                <c:pt idx="477">
                  <c:v>41</c:v>
                </c:pt>
                <c:pt idx="478">
                  <c:v>40</c:v>
                </c:pt>
                <c:pt idx="479">
                  <c:v>39</c:v>
                </c:pt>
                <c:pt idx="480">
                  <c:v>38</c:v>
                </c:pt>
                <c:pt idx="481">
                  <c:v>40</c:v>
                </c:pt>
                <c:pt idx="482">
                  <c:v>41</c:v>
                </c:pt>
                <c:pt idx="483">
                  <c:v>37</c:v>
                </c:pt>
                <c:pt idx="484">
                  <c:v>33</c:v>
                </c:pt>
                <c:pt idx="485">
                  <c:v>43</c:v>
                </c:pt>
                <c:pt idx="486">
                  <c:v>40</c:v>
                </c:pt>
                <c:pt idx="487">
                  <c:v>38</c:v>
                </c:pt>
                <c:pt idx="488">
                  <c:v>40</c:v>
                </c:pt>
                <c:pt idx="489">
                  <c:v>28</c:v>
                </c:pt>
                <c:pt idx="490">
                  <c:v>37</c:v>
                </c:pt>
                <c:pt idx="491">
                  <c:v>41</c:v>
                </c:pt>
                <c:pt idx="492">
                  <c:v>37</c:v>
                </c:pt>
                <c:pt idx="493">
                  <c:v>40</c:v>
                </c:pt>
                <c:pt idx="494">
                  <c:v>36</c:v>
                </c:pt>
                <c:pt idx="495">
                  <c:v>41</c:v>
                </c:pt>
                <c:pt idx="496">
                  <c:v>41</c:v>
                </c:pt>
                <c:pt idx="497">
                  <c:v>37</c:v>
                </c:pt>
                <c:pt idx="498">
                  <c:v>34</c:v>
                </c:pt>
                <c:pt idx="499">
                  <c:v>40</c:v>
                </c:pt>
                <c:pt idx="500">
                  <c:v>30</c:v>
                </c:pt>
                <c:pt idx="501">
                  <c:v>47</c:v>
                </c:pt>
                <c:pt idx="502">
                  <c:v>38</c:v>
                </c:pt>
                <c:pt idx="503">
                  <c:v>28</c:v>
                </c:pt>
                <c:pt idx="504">
                  <c:v>30</c:v>
                </c:pt>
                <c:pt idx="505">
                  <c:v>31</c:v>
                </c:pt>
                <c:pt idx="506">
                  <c:v>28</c:v>
                </c:pt>
                <c:pt idx="507">
                  <c:v>49</c:v>
                </c:pt>
                <c:pt idx="508">
                  <c:v>32</c:v>
                </c:pt>
                <c:pt idx="509">
                  <c:v>41</c:v>
                </c:pt>
                <c:pt idx="510">
                  <c:v>49</c:v>
                </c:pt>
                <c:pt idx="511">
                  <c:v>40</c:v>
                </c:pt>
                <c:pt idx="512">
                  <c:v>37</c:v>
                </c:pt>
                <c:pt idx="513">
                  <c:v>49</c:v>
                </c:pt>
                <c:pt idx="514">
                  <c:v>40</c:v>
                </c:pt>
                <c:pt idx="515">
                  <c:v>28</c:v>
                </c:pt>
                <c:pt idx="516">
                  <c:v>31</c:v>
                </c:pt>
                <c:pt idx="517">
                  <c:v>31</c:v>
                </c:pt>
                <c:pt idx="518">
                  <c:v>28</c:v>
                </c:pt>
                <c:pt idx="519">
                  <c:v>31</c:v>
                </c:pt>
                <c:pt idx="520">
                  <c:v>38</c:v>
                </c:pt>
                <c:pt idx="521">
                  <c:v>58</c:v>
                </c:pt>
                <c:pt idx="522">
                  <c:v>40</c:v>
                </c:pt>
                <c:pt idx="523">
                  <c:v>31</c:v>
                </c:pt>
                <c:pt idx="524">
                  <c:v>28</c:v>
                </c:pt>
                <c:pt idx="525">
                  <c:v>31</c:v>
                </c:pt>
                <c:pt idx="526">
                  <c:v>28</c:v>
                </c:pt>
                <c:pt idx="527">
                  <c:v>33</c:v>
                </c:pt>
                <c:pt idx="528">
                  <c:v>32</c:v>
                </c:pt>
                <c:pt idx="529">
                  <c:v>47</c:v>
                </c:pt>
                <c:pt idx="530">
                  <c:v>28</c:v>
                </c:pt>
                <c:pt idx="531">
                  <c:v>28</c:v>
                </c:pt>
                <c:pt idx="532">
                  <c:v>38</c:v>
                </c:pt>
                <c:pt idx="533">
                  <c:v>37</c:v>
                </c:pt>
                <c:pt idx="534">
                  <c:v>28</c:v>
                </c:pt>
                <c:pt idx="535">
                  <c:v>38</c:v>
                </c:pt>
                <c:pt idx="536">
                  <c:v>37</c:v>
                </c:pt>
                <c:pt idx="537">
                  <c:v>33</c:v>
                </c:pt>
                <c:pt idx="538">
                  <c:v>32</c:v>
                </c:pt>
                <c:pt idx="539">
                  <c:v>28</c:v>
                </c:pt>
                <c:pt idx="540">
                  <c:v>28</c:v>
                </c:pt>
                <c:pt idx="541">
                  <c:v>40</c:v>
                </c:pt>
                <c:pt idx="542">
                  <c:v>37</c:v>
                </c:pt>
                <c:pt idx="543">
                  <c:v>28</c:v>
                </c:pt>
                <c:pt idx="544">
                  <c:v>38</c:v>
                </c:pt>
                <c:pt idx="545">
                  <c:v>37</c:v>
                </c:pt>
                <c:pt idx="546">
                  <c:v>37</c:v>
                </c:pt>
                <c:pt idx="547">
                  <c:v>28</c:v>
                </c:pt>
                <c:pt idx="548">
                  <c:v>40</c:v>
                </c:pt>
                <c:pt idx="549">
                  <c:v>33</c:v>
                </c:pt>
                <c:pt idx="550">
                  <c:v>47</c:v>
                </c:pt>
                <c:pt idx="551">
                  <c:v>43</c:v>
                </c:pt>
                <c:pt idx="552">
                  <c:v>28</c:v>
                </c:pt>
                <c:pt idx="553">
                  <c:v>31</c:v>
                </c:pt>
                <c:pt idx="554">
                  <c:v>28</c:v>
                </c:pt>
                <c:pt idx="555">
                  <c:v>38</c:v>
                </c:pt>
                <c:pt idx="556">
                  <c:v>40</c:v>
                </c:pt>
                <c:pt idx="557">
                  <c:v>28</c:v>
                </c:pt>
                <c:pt idx="558">
                  <c:v>30</c:v>
                </c:pt>
                <c:pt idx="559">
                  <c:v>28</c:v>
                </c:pt>
                <c:pt idx="560">
                  <c:v>28</c:v>
                </c:pt>
                <c:pt idx="561">
                  <c:v>28</c:v>
                </c:pt>
                <c:pt idx="562">
                  <c:v>40</c:v>
                </c:pt>
                <c:pt idx="563">
                  <c:v>43</c:v>
                </c:pt>
                <c:pt idx="564">
                  <c:v>31</c:v>
                </c:pt>
                <c:pt idx="565">
                  <c:v>30</c:v>
                </c:pt>
                <c:pt idx="566">
                  <c:v>28</c:v>
                </c:pt>
                <c:pt idx="567">
                  <c:v>28</c:v>
                </c:pt>
                <c:pt idx="568">
                  <c:v>28</c:v>
                </c:pt>
                <c:pt idx="569">
                  <c:v>34</c:v>
                </c:pt>
                <c:pt idx="570">
                  <c:v>30</c:v>
                </c:pt>
                <c:pt idx="571">
                  <c:v>30</c:v>
                </c:pt>
                <c:pt idx="572">
                  <c:v>40</c:v>
                </c:pt>
                <c:pt idx="573">
                  <c:v>40</c:v>
                </c:pt>
                <c:pt idx="574">
                  <c:v>30</c:v>
                </c:pt>
                <c:pt idx="575">
                  <c:v>40</c:v>
                </c:pt>
                <c:pt idx="576">
                  <c:v>49</c:v>
                </c:pt>
                <c:pt idx="577">
                  <c:v>40</c:v>
                </c:pt>
                <c:pt idx="578">
                  <c:v>30</c:v>
                </c:pt>
                <c:pt idx="579">
                  <c:v>34</c:v>
                </c:pt>
                <c:pt idx="580">
                  <c:v>30</c:v>
                </c:pt>
                <c:pt idx="581">
                  <c:v>38</c:v>
                </c:pt>
                <c:pt idx="582">
                  <c:v>33</c:v>
                </c:pt>
                <c:pt idx="583">
                  <c:v>38</c:v>
                </c:pt>
                <c:pt idx="584">
                  <c:v>38</c:v>
                </c:pt>
                <c:pt idx="585">
                  <c:v>38</c:v>
                </c:pt>
                <c:pt idx="586">
                  <c:v>28</c:v>
                </c:pt>
                <c:pt idx="587">
                  <c:v>47</c:v>
                </c:pt>
                <c:pt idx="588">
                  <c:v>38</c:v>
                </c:pt>
                <c:pt idx="589">
                  <c:v>28</c:v>
                </c:pt>
                <c:pt idx="590">
                  <c:v>38</c:v>
                </c:pt>
                <c:pt idx="591">
                  <c:v>30</c:v>
                </c:pt>
                <c:pt idx="592">
                  <c:v>41</c:v>
                </c:pt>
                <c:pt idx="593">
                  <c:v>38</c:v>
                </c:pt>
                <c:pt idx="594">
                  <c:v>31</c:v>
                </c:pt>
                <c:pt idx="595">
                  <c:v>38</c:v>
                </c:pt>
                <c:pt idx="596">
                  <c:v>28</c:v>
                </c:pt>
                <c:pt idx="597">
                  <c:v>38</c:v>
                </c:pt>
                <c:pt idx="598">
                  <c:v>38</c:v>
                </c:pt>
                <c:pt idx="599">
                  <c:v>28</c:v>
                </c:pt>
                <c:pt idx="600">
                  <c:v>30</c:v>
                </c:pt>
                <c:pt idx="601">
                  <c:v>40</c:v>
                </c:pt>
                <c:pt idx="602">
                  <c:v>38</c:v>
                </c:pt>
                <c:pt idx="603">
                  <c:v>31</c:v>
                </c:pt>
                <c:pt idx="604">
                  <c:v>30</c:v>
                </c:pt>
                <c:pt idx="605">
                  <c:v>38</c:v>
                </c:pt>
                <c:pt idx="606">
                  <c:v>38</c:v>
                </c:pt>
                <c:pt idx="607">
                  <c:v>38</c:v>
                </c:pt>
                <c:pt idx="608">
                  <c:v>34</c:v>
                </c:pt>
                <c:pt idx="609">
                  <c:v>32</c:v>
                </c:pt>
                <c:pt idx="610">
                  <c:v>38</c:v>
                </c:pt>
                <c:pt idx="611">
                  <c:v>28</c:v>
                </c:pt>
                <c:pt idx="612">
                  <c:v>38</c:v>
                </c:pt>
                <c:pt idx="613">
                  <c:v>47</c:v>
                </c:pt>
                <c:pt idx="614">
                  <c:v>28</c:v>
                </c:pt>
                <c:pt idx="615">
                  <c:v>38</c:v>
                </c:pt>
                <c:pt idx="616">
                  <c:v>38</c:v>
                </c:pt>
                <c:pt idx="617">
                  <c:v>32</c:v>
                </c:pt>
                <c:pt idx="618">
                  <c:v>38</c:v>
                </c:pt>
                <c:pt idx="619">
                  <c:v>47</c:v>
                </c:pt>
                <c:pt idx="620">
                  <c:v>58</c:v>
                </c:pt>
                <c:pt idx="621">
                  <c:v>47</c:v>
                </c:pt>
                <c:pt idx="622">
                  <c:v>58</c:v>
                </c:pt>
                <c:pt idx="623">
                  <c:v>38</c:v>
                </c:pt>
                <c:pt idx="624">
                  <c:v>28</c:v>
                </c:pt>
                <c:pt idx="625">
                  <c:v>38</c:v>
                </c:pt>
                <c:pt idx="626">
                  <c:v>28</c:v>
                </c:pt>
                <c:pt idx="627">
                  <c:v>30</c:v>
                </c:pt>
                <c:pt idx="628">
                  <c:v>32</c:v>
                </c:pt>
                <c:pt idx="629">
                  <c:v>28</c:v>
                </c:pt>
                <c:pt idx="630">
                  <c:v>38</c:v>
                </c:pt>
                <c:pt idx="631">
                  <c:v>38</c:v>
                </c:pt>
                <c:pt idx="632">
                  <c:v>38</c:v>
                </c:pt>
                <c:pt idx="633">
                  <c:v>30</c:v>
                </c:pt>
                <c:pt idx="634">
                  <c:v>38</c:v>
                </c:pt>
                <c:pt idx="635">
                  <c:v>47</c:v>
                </c:pt>
                <c:pt idx="636">
                  <c:v>38</c:v>
                </c:pt>
                <c:pt idx="637">
                  <c:v>28</c:v>
                </c:pt>
                <c:pt idx="638">
                  <c:v>38</c:v>
                </c:pt>
                <c:pt idx="639">
                  <c:v>33</c:v>
                </c:pt>
                <c:pt idx="640">
                  <c:v>58</c:v>
                </c:pt>
                <c:pt idx="641">
                  <c:v>38</c:v>
                </c:pt>
                <c:pt idx="642">
                  <c:v>47</c:v>
                </c:pt>
                <c:pt idx="643">
                  <c:v>38</c:v>
                </c:pt>
                <c:pt idx="644">
                  <c:v>30</c:v>
                </c:pt>
                <c:pt idx="645">
                  <c:v>38</c:v>
                </c:pt>
                <c:pt idx="646">
                  <c:v>38</c:v>
                </c:pt>
                <c:pt idx="647">
                  <c:v>46</c:v>
                </c:pt>
                <c:pt idx="648">
                  <c:v>34</c:v>
                </c:pt>
                <c:pt idx="649">
                  <c:v>38</c:v>
                </c:pt>
                <c:pt idx="650">
                  <c:v>38</c:v>
                </c:pt>
                <c:pt idx="651">
                  <c:v>30</c:v>
                </c:pt>
                <c:pt idx="652">
                  <c:v>33</c:v>
                </c:pt>
                <c:pt idx="653">
                  <c:v>31</c:v>
                </c:pt>
                <c:pt idx="654">
                  <c:v>28</c:v>
                </c:pt>
                <c:pt idx="655">
                  <c:v>37</c:v>
                </c:pt>
                <c:pt idx="656">
                  <c:v>28</c:v>
                </c:pt>
                <c:pt idx="657">
                  <c:v>47</c:v>
                </c:pt>
                <c:pt idx="658">
                  <c:v>33</c:v>
                </c:pt>
                <c:pt idx="659">
                  <c:v>30</c:v>
                </c:pt>
                <c:pt idx="660">
                  <c:v>31</c:v>
                </c:pt>
                <c:pt idx="661">
                  <c:v>40</c:v>
                </c:pt>
                <c:pt idx="662">
                  <c:v>50</c:v>
                </c:pt>
                <c:pt idx="663">
                  <c:v>28</c:v>
                </c:pt>
                <c:pt idx="664">
                  <c:v>37</c:v>
                </c:pt>
                <c:pt idx="665">
                  <c:v>37</c:v>
                </c:pt>
                <c:pt idx="666">
                  <c:v>30</c:v>
                </c:pt>
                <c:pt idx="667">
                  <c:v>28</c:v>
                </c:pt>
                <c:pt idx="668">
                  <c:v>32</c:v>
                </c:pt>
                <c:pt idx="669">
                  <c:v>30</c:v>
                </c:pt>
                <c:pt idx="670">
                  <c:v>34</c:v>
                </c:pt>
                <c:pt idx="671">
                  <c:v>28</c:v>
                </c:pt>
                <c:pt idx="672">
                  <c:v>50</c:v>
                </c:pt>
                <c:pt idx="673">
                  <c:v>30</c:v>
                </c:pt>
                <c:pt idx="674">
                  <c:v>37</c:v>
                </c:pt>
                <c:pt idx="675">
                  <c:v>41</c:v>
                </c:pt>
                <c:pt idx="676">
                  <c:v>32</c:v>
                </c:pt>
                <c:pt idx="677">
                  <c:v>37</c:v>
                </c:pt>
                <c:pt idx="678">
                  <c:v>43</c:v>
                </c:pt>
                <c:pt idx="679">
                  <c:v>30</c:v>
                </c:pt>
                <c:pt idx="680">
                  <c:v>40</c:v>
                </c:pt>
                <c:pt idx="681">
                  <c:v>41</c:v>
                </c:pt>
                <c:pt idx="682">
                  <c:v>43</c:v>
                </c:pt>
                <c:pt idx="683">
                  <c:v>41</c:v>
                </c:pt>
                <c:pt idx="684">
                  <c:v>30</c:v>
                </c:pt>
                <c:pt idx="685">
                  <c:v>50</c:v>
                </c:pt>
                <c:pt idx="686">
                  <c:v>50</c:v>
                </c:pt>
                <c:pt idx="687">
                  <c:v>37</c:v>
                </c:pt>
                <c:pt idx="688">
                  <c:v>50</c:v>
                </c:pt>
                <c:pt idx="689">
                  <c:v>30</c:v>
                </c:pt>
                <c:pt idx="690">
                  <c:v>36</c:v>
                </c:pt>
                <c:pt idx="691">
                  <c:v>40</c:v>
                </c:pt>
                <c:pt idx="692">
                  <c:v>34</c:v>
                </c:pt>
                <c:pt idx="693">
                  <c:v>32</c:v>
                </c:pt>
                <c:pt idx="694">
                  <c:v>40</c:v>
                </c:pt>
                <c:pt idx="695">
                  <c:v>40</c:v>
                </c:pt>
                <c:pt idx="696">
                  <c:v>28</c:v>
                </c:pt>
                <c:pt idx="697">
                  <c:v>28</c:v>
                </c:pt>
                <c:pt idx="698">
                  <c:v>32</c:v>
                </c:pt>
                <c:pt idx="699">
                  <c:v>40</c:v>
                </c:pt>
              </c:numCache>
            </c:numRef>
          </c:xVal>
          <c:yVal>
            <c:numRef>
              <c:f>'Age v Hours'!$B$2:$B$701</c:f>
              <c:numCache>
                <c:formatCode>General</c:formatCode>
                <c:ptCount val="700"/>
                <c:pt idx="0">
                  <c:v>4</c:v>
                </c:pt>
                <c:pt idx="1">
                  <c:v>0</c:v>
                </c:pt>
                <c:pt idx="2">
                  <c:v>2</c:v>
                </c:pt>
                <c:pt idx="3">
                  <c:v>4</c:v>
                </c:pt>
                <c:pt idx="4">
                  <c:v>2</c:v>
                </c:pt>
                <c:pt idx="5">
                  <c:v>2</c:v>
                </c:pt>
                <c:pt idx="6">
                  <c:v>8</c:v>
                </c:pt>
                <c:pt idx="7">
                  <c:v>4</c:v>
                </c:pt>
                <c:pt idx="8">
                  <c:v>40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1</c:v>
                </c:pt>
                <c:pt idx="14">
                  <c:v>4</c:v>
                </c:pt>
                <c:pt idx="15">
                  <c:v>8</c:v>
                </c:pt>
                <c:pt idx="16">
                  <c:v>2</c:v>
                </c:pt>
                <c:pt idx="17">
                  <c:v>8</c:v>
                </c:pt>
                <c:pt idx="18">
                  <c:v>8</c:v>
                </c:pt>
                <c:pt idx="19">
                  <c:v>2</c:v>
                </c:pt>
                <c:pt idx="20">
                  <c:v>8</c:v>
                </c:pt>
                <c:pt idx="21">
                  <c:v>1</c:v>
                </c:pt>
                <c:pt idx="22">
                  <c:v>40</c:v>
                </c:pt>
                <c:pt idx="23">
                  <c:v>4</c:v>
                </c:pt>
                <c:pt idx="24">
                  <c:v>8</c:v>
                </c:pt>
                <c:pt idx="25">
                  <c:v>7</c:v>
                </c:pt>
                <c:pt idx="26">
                  <c:v>1</c:v>
                </c:pt>
                <c:pt idx="27">
                  <c:v>4</c:v>
                </c:pt>
                <c:pt idx="28">
                  <c:v>8</c:v>
                </c:pt>
                <c:pt idx="29">
                  <c:v>2</c:v>
                </c:pt>
                <c:pt idx="30">
                  <c:v>8</c:v>
                </c:pt>
                <c:pt idx="31">
                  <c:v>8</c:v>
                </c:pt>
                <c:pt idx="32">
                  <c:v>4</c:v>
                </c:pt>
                <c:pt idx="33">
                  <c:v>8</c:v>
                </c:pt>
                <c:pt idx="34">
                  <c:v>2</c:v>
                </c:pt>
                <c:pt idx="35">
                  <c:v>1</c:v>
                </c:pt>
                <c:pt idx="36">
                  <c:v>8</c:v>
                </c:pt>
                <c:pt idx="37">
                  <c:v>4</c:v>
                </c:pt>
                <c:pt idx="38">
                  <c:v>8</c:v>
                </c:pt>
                <c:pt idx="39">
                  <c:v>4</c:v>
                </c:pt>
                <c:pt idx="40">
                  <c:v>2</c:v>
                </c:pt>
                <c:pt idx="41">
                  <c:v>4</c:v>
                </c:pt>
                <c:pt idx="42">
                  <c:v>4</c:v>
                </c:pt>
                <c:pt idx="43">
                  <c:v>8</c:v>
                </c:pt>
                <c:pt idx="44">
                  <c:v>2</c:v>
                </c:pt>
                <c:pt idx="45">
                  <c:v>3</c:v>
                </c:pt>
                <c:pt idx="46">
                  <c:v>3</c:v>
                </c:pt>
                <c:pt idx="47">
                  <c:v>4</c:v>
                </c:pt>
                <c:pt idx="48">
                  <c:v>8</c:v>
                </c:pt>
                <c:pt idx="49">
                  <c:v>32</c:v>
                </c:pt>
                <c:pt idx="50">
                  <c:v>0</c:v>
                </c:pt>
                <c:pt idx="51">
                  <c:v>0</c:v>
                </c:pt>
                <c:pt idx="52">
                  <c:v>2</c:v>
                </c:pt>
                <c:pt idx="53">
                  <c:v>2</c:v>
                </c:pt>
                <c:pt idx="54">
                  <c:v>0</c:v>
                </c:pt>
                <c:pt idx="55">
                  <c:v>0</c:v>
                </c:pt>
                <c:pt idx="56">
                  <c:v>3</c:v>
                </c:pt>
                <c:pt idx="57">
                  <c:v>3</c:v>
                </c:pt>
                <c:pt idx="58">
                  <c:v>0</c:v>
                </c:pt>
                <c:pt idx="59">
                  <c:v>1</c:v>
                </c:pt>
                <c:pt idx="60">
                  <c:v>3</c:v>
                </c:pt>
                <c:pt idx="61">
                  <c:v>4</c:v>
                </c:pt>
                <c:pt idx="62">
                  <c:v>3</c:v>
                </c:pt>
                <c:pt idx="63">
                  <c:v>3</c:v>
                </c:pt>
                <c:pt idx="64">
                  <c:v>0</c:v>
                </c:pt>
                <c:pt idx="65">
                  <c:v>1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2</c:v>
                </c:pt>
                <c:pt idx="70">
                  <c:v>2</c:v>
                </c:pt>
                <c:pt idx="71">
                  <c:v>5</c:v>
                </c:pt>
                <c:pt idx="72">
                  <c:v>8</c:v>
                </c:pt>
                <c:pt idx="73">
                  <c:v>3</c:v>
                </c:pt>
                <c:pt idx="74">
                  <c:v>16</c:v>
                </c:pt>
                <c:pt idx="75">
                  <c:v>8</c:v>
                </c:pt>
                <c:pt idx="76">
                  <c:v>2</c:v>
                </c:pt>
                <c:pt idx="77">
                  <c:v>8</c:v>
                </c:pt>
                <c:pt idx="78">
                  <c:v>1</c:v>
                </c:pt>
                <c:pt idx="79">
                  <c:v>3</c:v>
                </c:pt>
                <c:pt idx="80">
                  <c:v>1</c:v>
                </c:pt>
                <c:pt idx="81">
                  <c:v>1</c:v>
                </c:pt>
                <c:pt idx="82">
                  <c:v>8</c:v>
                </c:pt>
                <c:pt idx="83">
                  <c:v>8</c:v>
                </c:pt>
                <c:pt idx="84">
                  <c:v>5</c:v>
                </c:pt>
                <c:pt idx="85">
                  <c:v>32</c:v>
                </c:pt>
                <c:pt idx="86">
                  <c:v>8</c:v>
                </c:pt>
                <c:pt idx="87">
                  <c:v>40</c:v>
                </c:pt>
                <c:pt idx="88">
                  <c:v>1</c:v>
                </c:pt>
                <c:pt idx="89">
                  <c:v>8</c:v>
                </c:pt>
                <c:pt idx="90">
                  <c:v>3</c:v>
                </c:pt>
                <c:pt idx="91">
                  <c:v>8</c:v>
                </c:pt>
                <c:pt idx="92">
                  <c:v>3</c:v>
                </c:pt>
                <c:pt idx="93">
                  <c:v>4</c:v>
                </c:pt>
                <c:pt idx="94">
                  <c:v>1</c:v>
                </c:pt>
                <c:pt idx="95">
                  <c:v>3</c:v>
                </c:pt>
                <c:pt idx="96">
                  <c:v>24</c:v>
                </c:pt>
                <c:pt idx="97">
                  <c:v>3</c:v>
                </c:pt>
                <c:pt idx="98">
                  <c:v>1</c:v>
                </c:pt>
                <c:pt idx="99">
                  <c:v>64</c:v>
                </c:pt>
                <c:pt idx="100">
                  <c:v>2</c:v>
                </c:pt>
                <c:pt idx="101">
                  <c:v>8</c:v>
                </c:pt>
                <c:pt idx="102">
                  <c:v>2</c:v>
                </c:pt>
                <c:pt idx="103">
                  <c:v>8</c:v>
                </c:pt>
                <c:pt idx="104">
                  <c:v>56</c:v>
                </c:pt>
                <c:pt idx="105">
                  <c:v>8</c:v>
                </c:pt>
                <c:pt idx="106">
                  <c:v>3</c:v>
                </c:pt>
                <c:pt idx="107">
                  <c:v>3</c:v>
                </c:pt>
                <c:pt idx="108">
                  <c:v>2</c:v>
                </c:pt>
                <c:pt idx="109">
                  <c:v>8</c:v>
                </c:pt>
                <c:pt idx="110">
                  <c:v>2</c:v>
                </c:pt>
                <c:pt idx="111">
                  <c:v>8</c:v>
                </c:pt>
                <c:pt idx="112">
                  <c:v>2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8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1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8</c:v>
                </c:pt>
                <c:pt idx="130">
                  <c:v>8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0</c:v>
                </c:pt>
                <c:pt idx="135">
                  <c:v>1</c:v>
                </c:pt>
                <c:pt idx="136">
                  <c:v>3</c:v>
                </c:pt>
                <c:pt idx="137">
                  <c:v>1</c:v>
                </c:pt>
                <c:pt idx="138">
                  <c:v>8</c:v>
                </c:pt>
                <c:pt idx="139">
                  <c:v>8</c:v>
                </c:pt>
                <c:pt idx="140">
                  <c:v>2</c:v>
                </c:pt>
                <c:pt idx="141">
                  <c:v>8</c:v>
                </c:pt>
                <c:pt idx="142">
                  <c:v>2</c:v>
                </c:pt>
                <c:pt idx="143">
                  <c:v>8</c:v>
                </c:pt>
                <c:pt idx="144">
                  <c:v>8</c:v>
                </c:pt>
                <c:pt idx="145">
                  <c:v>8</c:v>
                </c:pt>
                <c:pt idx="146">
                  <c:v>2</c:v>
                </c:pt>
                <c:pt idx="147">
                  <c:v>2</c:v>
                </c:pt>
                <c:pt idx="148">
                  <c:v>1</c:v>
                </c:pt>
                <c:pt idx="149">
                  <c:v>8</c:v>
                </c:pt>
                <c:pt idx="150">
                  <c:v>3</c:v>
                </c:pt>
                <c:pt idx="151">
                  <c:v>8</c:v>
                </c:pt>
                <c:pt idx="152">
                  <c:v>1</c:v>
                </c:pt>
                <c:pt idx="153">
                  <c:v>1</c:v>
                </c:pt>
                <c:pt idx="154">
                  <c:v>8</c:v>
                </c:pt>
                <c:pt idx="155">
                  <c:v>2</c:v>
                </c:pt>
                <c:pt idx="156">
                  <c:v>8</c:v>
                </c:pt>
                <c:pt idx="157">
                  <c:v>3</c:v>
                </c:pt>
                <c:pt idx="158">
                  <c:v>8</c:v>
                </c:pt>
                <c:pt idx="159">
                  <c:v>8</c:v>
                </c:pt>
                <c:pt idx="160">
                  <c:v>8</c:v>
                </c:pt>
                <c:pt idx="161">
                  <c:v>8</c:v>
                </c:pt>
                <c:pt idx="162">
                  <c:v>3</c:v>
                </c:pt>
                <c:pt idx="163">
                  <c:v>40</c:v>
                </c:pt>
                <c:pt idx="164">
                  <c:v>40</c:v>
                </c:pt>
                <c:pt idx="165">
                  <c:v>16</c:v>
                </c:pt>
                <c:pt idx="166">
                  <c:v>16</c:v>
                </c:pt>
                <c:pt idx="167">
                  <c:v>8</c:v>
                </c:pt>
                <c:pt idx="168">
                  <c:v>8</c:v>
                </c:pt>
                <c:pt idx="169">
                  <c:v>8</c:v>
                </c:pt>
                <c:pt idx="170">
                  <c:v>4</c:v>
                </c:pt>
                <c:pt idx="171">
                  <c:v>1</c:v>
                </c:pt>
                <c:pt idx="172">
                  <c:v>8</c:v>
                </c:pt>
                <c:pt idx="173">
                  <c:v>24</c:v>
                </c:pt>
                <c:pt idx="174">
                  <c:v>2</c:v>
                </c:pt>
                <c:pt idx="175">
                  <c:v>8</c:v>
                </c:pt>
                <c:pt idx="176">
                  <c:v>1</c:v>
                </c:pt>
                <c:pt idx="177">
                  <c:v>8</c:v>
                </c:pt>
                <c:pt idx="178">
                  <c:v>16</c:v>
                </c:pt>
                <c:pt idx="179">
                  <c:v>3</c:v>
                </c:pt>
                <c:pt idx="180">
                  <c:v>16</c:v>
                </c:pt>
                <c:pt idx="181">
                  <c:v>2</c:v>
                </c:pt>
                <c:pt idx="182">
                  <c:v>3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24</c:v>
                </c:pt>
                <c:pt idx="188">
                  <c:v>1</c:v>
                </c:pt>
                <c:pt idx="189">
                  <c:v>2</c:v>
                </c:pt>
                <c:pt idx="190">
                  <c:v>4</c:v>
                </c:pt>
                <c:pt idx="191">
                  <c:v>24</c:v>
                </c:pt>
                <c:pt idx="192">
                  <c:v>1</c:v>
                </c:pt>
                <c:pt idx="193">
                  <c:v>3</c:v>
                </c:pt>
                <c:pt idx="194">
                  <c:v>8</c:v>
                </c:pt>
                <c:pt idx="195">
                  <c:v>1</c:v>
                </c:pt>
                <c:pt idx="196">
                  <c:v>8</c:v>
                </c:pt>
                <c:pt idx="197">
                  <c:v>56</c:v>
                </c:pt>
                <c:pt idx="198">
                  <c:v>8</c:v>
                </c:pt>
                <c:pt idx="199">
                  <c:v>24</c:v>
                </c:pt>
                <c:pt idx="200">
                  <c:v>8</c:v>
                </c:pt>
                <c:pt idx="201">
                  <c:v>16</c:v>
                </c:pt>
                <c:pt idx="202">
                  <c:v>3</c:v>
                </c:pt>
                <c:pt idx="203">
                  <c:v>0</c:v>
                </c:pt>
                <c:pt idx="204">
                  <c:v>8</c:v>
                </c:pt>
                <c:pt idx="205">
                  <c:v>2</c:v>
                </c:pt>
                <c:pt idx="206">
                  <c:v>1</c:v>
                </c:pt>
                <c:pt idx="207">
                  <c:v>8</c:v>
                </c:pt>
                <c:pt idx="208">
                  <c:v>8</c:v>
                </c:pt>
                <c:pt idx="209">
                  <c:v>4</c:v>
                </c:pt>
                <c:pt idx="210">
                  <c:v>2</c:v>
                </c:pt>
                <c:pt idx="211">
                  <c:v>1</c:v>
                </c:pt>
                <c:pt idx="212">
                  <c:v>24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1</c:v>
                </c:pt>
                <c:pt idx="218">
                  <c:v>24</c:v>
                </c:pt>
                <c:pt idx="219">
                  <c:v>8</c:v>
                </c:pt>
                <c:pt idx="220">
                  <c:v>8</c:v>
                </c:pt>
                <c:pt idx="221">
                  <c:v>8</c:v>
                </c:pt>
                <c:pt idx="222">
                  <c:v>24</c:v>
                </c:pt>
                <c:pt idx="223">
                  <c:v>4</c:v>
                </c:pt>
                <c:pt idx="224">
                  <c:v>8</c:v>
                </c:pt>
                <c:pt idx="225">
                  <c:v>8</c:v>
                </c:pt>
                <c:pt idx="226">
                  <c:v>4</c:v>
                </c:pt>
                <c:pt idx="227">
                  <c:v>8</c:v>
                </c:pt>
                <c:pt idx="228">
                  <c:v>8</c:v>
                </c:pt>
                <c:pt idx="229">
                  <c:v>16</c:v>
                </c:pt>
                <c:pt idx="230">
                  <c:v>1</c:v>
                </c:pt>
                <c:pt idx="231">
                  <c:v>80</c:v>
                </c:pt>
                <c:pt idx="232">
                  <c:v>8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16</c:v>
                </c:pt>
                <c:pt idx="237">
                  <c:v>8</c:v>
                </c:pt>
                <c:pt idx="238">
                  <c:v>8</c:v>
                </c:pt>
                <c:pt idx="239">
                  <c:v>4</c:v>
                </c:pt>
                <c:pt idx="240">
                  <c:v>8</c:v>
                </c:pt>
                <c:pt idx="241">
                  <c:v>8</c:v>
                </c:pt>
                <c:pt idx="242">
                  <c:v>2</c:v>
                </c:pt>
                <c:pt idx="243">
                  <c:v>8</c:v>
                </c:pt>
                <c:pt idx="244">
                  <c:v>8</c:v>
                </c:pt>
                <c:pt idx="245">
                  <c:v>3</c:v>
                </c:pt>
                <c:pt idx="246">
                  <c:v>8</c:v>
                </c:pt>
                <c:pt idx="247">
                  <c:v>8</c:v>
                </c:pt>
                <c:pt idx="248">
                  <c:v>8</c:v>
                </c:pt>
                <c:pt idx="249">
                  <c:v>32</c:v>
                </c:pt>
                <c:pt idx="250">
                  <c:v>8</c:v>
                </c:pt>
                <c:pt idx="251">
                  <c:v>0</c:v>
                </c:pt>
                <c:pt idx="252">
                  <c:v>8</c:v>
                </c:pt>
                <c:pt idx="253">
                  <c:v>3</c:v>
                </c:pt>
                <c:pt idx="254">
                  <c:v>1</c:v>
                </c:pt>
                <c:pt idx="255">
                  <c:v>8</c:v>
                </c:pt>
                <c:pt idx="256">
                  <c:v>1</c:v>
                </c:pt>
                <c:pt idx="257">
                  <c:v>2</c:v>
                </c:pt>
                <c:pt idx="258">
                  <c:v>4</c:v>
                </c:pt>
                <c:pt idx="259">
                  <c:v>4</c:v>
                </c:pt>
                <c:pt idx="260">
                  <c:v>1</c:v>
                </c:pt>
                <c:pt idx="261">
                  <c:v>8</c:v>
                </c:pt>
                <c:pt idx="262">
                  <c:v>1</c:v>
                </c:pt>
                <c:pt idx="263">
                  <c:v>3</c:v>
                </c:pt>
                <c:pt idx="264">
                  <c:v>2</c:v>
                </c:pt>
                <c:pt idx="265">
                  <c:v>1</c:v>
                </c:pt>
                <c:pt idx="266">
                  <c:v>1</c:v>
                </c:pt>
                <c:pt idx="267">
                  <c:v>8</c:v>
                </c:pt>
                <c:pt idx="268">
                  <c:v>8</c:v>
                </c:pt>
                <c:pt idx="269">
                  <c:v>8</c:v>
                </c:pt>
                <c:pt idx="270">
                  <c:v>8</c:v>
                </c:pt>
                <c:pt idx="271">
                  <c:v>3</c:v>
                </c:pt>
                <c:pt idx="272">
                  <c:v>24</c:v>
                </c:pt>
                <c:pt idx="273">
                  <c:v>0</c:v>
                </c:pt>
                <c:pt idx="274">
                  <c:v>16</c:v>
                </c:pt>
                <c:pt idx="275">
                  <c:v>3</c:v>
                </c:pt>
                <c:pt idx="276">
                  <c:v>0</c:v>
                </c:pt>
                <c:pt idx="277">
                  <c:v>0</c:v>
                </c:pt>
                <c:pt idx="278">
                  <c:v>8</c:v>
                </c:pt>
                <c:pt idx="279">
                  <c:v>32</c:v>
                </c:pt>
                <c:pt idx="280">
                  <c:v>1</c:v>
                </c:pt>
                <c:pt idx="281">
                  <c:v>4</c:v>
                </c:pt>
                <c:pt idx="282">
                  <c:v>4</c:v>
                </c:pt>
                <c:pt idx="283">
                  <c:v>8</c:v>
                </c:pt>
                <c:pt idx="284">
                  <c:v>1</c:v>
                </c:pt>
                <c:pt idx="285">
                  <c:v>0</c:v>
                </c:pt>
                <c:pt idx="286">
                  <c:v>3</c:v>
                </c:pt>
                <c:pt idx="287">
                  <c:v>40</c:v>
                </c:pt>
                <c:pt idx="288">
                  <c:v>8</c:v>
                </c:pt>
                <c:pt idx="289">
                  <c:v>8</c:v>
                </c:pt>
                <c:pt idx="290">
                  <c:v>4</c:v>
                </c:pt>
                <c:pt idx="291">
                  <c:v>8</c:v>
                </c:pt>
                <c:pt idx="292">
                  <c:v>8</c:v>
                </c:pt>
                <c:pt idx="293">
                  <c:v>0</c:v>
                </c:pt>
                <c:pt idx="294">
                  <c:v>0</c:v>
                </c:pt>
                <c:pt idx="295">
                  <c:v>8</c:v>
                </c:pt>
                <c:pt idx="296">
                  <c:v>3</c:v>
                </c:pt>
                <c:pt idx="297">
                  <c:v>8</c:v>
                </c:pt>
                <c:pt idx="298">
                  <c:v>1</c:v>
                </c:pt>
                <c:pt idx="299">
                  <c:v>64</c:v>
                </c:pt>
                <c:pt idx="300">
                  <c:v>0</c:v>
                </c:pt>
                <c:pt idx="301">
                  <c:v>16</c:v>
                </c:pt>
                <c:pt idx="302">
                  <c:v>3</c:v>
                </c:pt>
                <c:pt idx="303">
                  <c:v>0</c:v>
                </c:pt>
                <c:pt idx="304">
                  <c:v>2</c:v>
                </c:pt>
                <c:pt idx="305">
                  <c:v>2</c:v>
                </c:pt>
                <c:pt idx="306">
                  <c:v>1</c:v>
                </c:pt>
                <c:pt idx="307">
                  <c:v>4</c:v>
                </c:pt>
                <c:pt idx="308">
                  <c:v>16</c:v>
                </c:pt>
                <c:pt idx="309">
                  <c:v>1</c:v>
                </c:pt>
                <c:pt idx="310">
                  <c:v>8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5</c:v>
                </c:pt>
                <c:pt idx="315">
                  <c:v>5</c:v>
                </c:pt>
                <c:pt idx="316">
                  <c:v>1</c:v>
                </c:pt>
                <c:pt idx="317">
                  <c:v>8</c:v>
                </c:pt>
                <c:pt idx="318">
                  <c:v>2</c:v>
                </c:pt>
                <c:pt idx="319">
                  <c:v>8</c:v>
                </c:pt>
                <c:pt idx="320">
                  <c:v>3</c:v>
                </c:pt>
                <c:pt idx="321">
                  <c:v>1</c:v>
                </c:pt>
                <c:pt idx="322">
                  <c:v>8</c:v>
                </c:pt>
                <c:pt idx="323">
                  <c:v>120</c:v>
                </c:pt>
                <c:pt idx="324">
                  <c:v>8</c:v>
                </c:pt>
                <c:pt idx="325">
                  <c:v>0</c:v>
                </c:pt>
                <c:pt idx="326">
                  <c:v>1</c:v>
                </c:pt>
                <c:pt idx="327">
                  <c:v>3</c:v>
                </c:pt>
                <c:pt idx="328">
                  <c:v>2</c:v>
                </c:pt>
                <c:pt idx="329">
                  <c:v>3</c:v>
                </c:pt>
                <c:pt idx="330">
                  <c:v>8</c:v>
                </c:pt>
                <c:pt idx="331">
                  <c:v>4</c:v>
                </c:pt>
                <c:pt idx="332">
                  <c:v>8</c:v>
                </c:pt>
                <c:pt idx="333">
                  <c:v>1</c:v>
                </c:pt>
                <c:pt idx="334">
                  <c:v>8</c:v>
                </c:pt>
                <c:pt idx="335">
                  <c:v>8</c:v>
                </c:pt>
                <c:pt idx="336">
                  <c:v>0</c:v>
                </c:pt>
                <c:pt idx="337">
                  <c:v>0</c:v>
                </c:pt>
                <c:pt idx="338">
                  <c:v>1</c:v>
                </c:pt>
                <c:pt idx="339">
                  <c:v>3</c:v>
                </c:pt>
                <c:pt idx="340">
                  <c:v>2</c:v>
                </c:pt>
                <c:pt idx="341">
                  <c:v>1</c:v>
                </c:pt>
                <c:pt idx="342">
                  <c:v>3</c:v>
                </c:pt>
                <c:pt idx="343">
                  <c:v>1</c:v>
                </c:pt>
                <c:pt idx="344">
                  <c:v>4</c:v>
                </c:pt>
                <c:pt idx="345">
                  <c:v>8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8</c:v>
                </c:pt>
                <c:pt idx="350">
                  <c:v>2</c:v>
                </c:pt>
                <c:pt idx="351">
                  <c:v>1</c:v>
                </c:pt>
                <c:pt idx="352">
                  <c:v>8</c:v>
                </c:pt>
                <c:pt idx="353">
                  <c:v>4</c:v>
                </c:pt>
                <c:pt idx="354">
                  <c:v>8</c:v>
                </c:pt>
                <c:pt idx="355">
                  <c:v>2</c:v>
                </c:pt>
                <c:pt idx="356">
                  <c:v>3</c:v>
                </c:pt>
                <c:pt idx="357">
                  <c:v>8</c:v>
                </c:pt>
                <c:pt idx="358">
                  <c:v>5</c:v>
                </c:pt>
                <c:pt idx="359">
                  <c:v>32</c:v>
                </c:pt>
                <c:pt idx="360">
                  <c:v>2</c:v>
                </c:pt>
                <c:pt idx="361">
                  <c:v>1</c:v>
                </c:pt>
                <c:pt idx="362">
                  <c:v>4</c:v>
                </c:pt>
                <c:pt idx="363">
                  <c:v>8</c:v>
                </c:pt>
                <c:pt idx="364">
                  <c:v>8</c:v>
                </c:pt>
                <c:pt idx="365">
                  <c:v>8</c:v>
                </c:pt>
                <c:pt idx="366">
                  <c:v>4</c:v>
                </c:pt>
                <c:pt idx="367">
                  <c:v>1</c:v>
                </c:pt>
                <c:pt idx="368">
                  <c:v>1</c:v>
                </c:pt>
                <c:pt idx="369">
                  <c:v>2</c:v>
                </c:pt>
                <c:pt idx="370">
                  <c:v>3</c:v>
                </c:pt>
                <c:pt idx="371">
                  <c:v>1</c:v>
                </c:pt>
                <c:pt idx="372">
                  <c:v>3</c:v>
                </c:pt>
                <c:pt idx="373">
                  <c:v>3</c:v>
                </c:pt>
                <c:pt idx="374">
                  <c:v>3</c:v>
                </c:pt>
                <c:pt idx="375">
                  <c:v>2</c:v>
                </c:pt>
                <c:pt idx="376">
                  <c:v>3</c:v>
                </c:pt>
                <c:pt idx="377">
                  <c:v>8</c:v>
                </c:pt>
                <c:pt idx="378">
                  <c:v>8</c:v>
                </c:pt>
                <c:pt idx="379">
                  <c:v>3</c:v>
                </c:pt>
                <c:pt idx="380">
                  <c:v>8</c:v>
                </c:pt>
                <c:pt idx="381">
                  <c:v>3</c:v>
                </c:pt>
                <c:pt idx="382">
                  <c:v>2</c:v>
                </c:pt>
                <c:pt idx="383">
                  <c:v>2</c:v>
                </c:pt>
                <c:pt idx="384">
                  <c:v>16</c:v>
                </c:pt>
                <c:pt idx="385">
                  <c:v>3</c:v>
                </c:pt>
                <c:pt idx="386">
                  <c:v>3</c:v>
                </c:pt>
                <c:pt idx="387">
                  <c:v>24</c:v>
                </c:pt>
                <c:pt idx="388">
                  <c:v>3</c:v>
                </c:pt>
                <c:pt idx="389">
                  <c:v>3</c:v>
                </c:pt>
                <c:pt idx="390">
                  <c:v>8</c:v>
                </c:pt>
                <c:pt idx="391">
                  <c:v>16</c:v>
                </c:pt>
                <c:pt idx="392">
                  <c:v>2</c:v>
                </c:pt>
                <c:pt idx="393">
                  <c:v>4</c:v>
                </c:pt>
                <c:pt idx="394">
                  <c:v>2</c:v>
                </c:pt>
                <c:pt idx="395">
                  <c:v>8</c:v>
                </c:pt>
                <c:pt idx="396">
                  <c:v>8</c:v>
                </c:pt>
                <c:pt idx="397">
                  <c:v>8</c:v>
                </c:pt>
                <c:pt idx="398">
                  <c:v>16</c:v>
                </c:pt>
                <c:pt idx="399">
                  <c:v>8</c:v>
                </c:pt>
                <c:pt idx="400">
                  <c:v>0</c:v>
                </c:pt>
                <c:pt idx="401">
                  <c:v>8</c:v>
                </c:pt>
                <c:pt idx="402">
                  <c:v>2</c:v>
                </c:pt>
                <c:pt idx="403">
                  <c:v>3</c:v>
                </c:pt>
                <c:pt idx="404">
                  <c:v>8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8</c:v>
                </c:pt>
                <c:pt idx="409">
                  <c:v>8</c:v>
                </c:pt>
                <c:pt idx="410">
                  <c:v>8</c:v>
                </c:pt>
                <c:pt idx="411">
                  <c:v>2</c:v>
                </c:pt>
                <c:pt idx="412">
                  <c:v>4</c:v>
                </c:pt>
                <c:pt idx="413">
                  <c:v>3</c:v>
                </c:pt>
                <c:pt idx="414">
                  <c:v>4</c:v>
                </c:pt>
                <c:pt idx="415">
                  <c:v>4</c:v>
                </c:pt>
                <c:pt idx="416">
                  <c:v>4</c:v>
                </c:pt>
                <c:pt idx="417">
                  <c:v>8</c:v>
                </c:pt>
                <c:pt idx="418">
                  <c:v>8</c:v>
                </c:pt>
                <c:pt idx="419">
                  <c:v>1</c:v>
                </c:pt>
                <c:pt idx="420">
                  <c:v>120</c:v>
                </c:pt>
                <c:pt idx="421">
                  <c:v>8</c:v>
                </c:pt>
                <c:pt idx="422">
                  <c:v>4</c:v>
                </c:pt>
                <c:pt idx="423">
                  <c:v>4</c:v>
                </c:pt>
                <c:pt idx="424">
                  <c:v>2</c:v>
                </c:pt>
                <c:pt idx="425">
                  <c:v>16</c:v>
                </c:pt>
                <c:pt idx="426">
                  <c:v>2</c:v>
                </c:pt>
                <c:pt idx="427">
                  <c:v>8</c:v>
                </c:pt>
                <c:pt idx="428">
                  <c:v>3</c:v>
                </c:pt>
                <c:pt idx="429">
                  <c:v>4</c:v>
                </c:pt>
                <c:pt idx="430">
                  <c:v>1</c:v>
                </c:pt>
                <c:pt idx="431">
                  <c:v>3</c:v>
                </c:pt>
                <c:pt idx="432">
                  <c:v>2</c:v>
                </c:pt>
                <c:pt idx="433">
                  <c:v>3</c:v>
                </c:pt>
                <c:pt idx="434">
                  <c:v>8</c:v>
                </c:pt>
                <c:pt idx="435">
                  <c:v>3</c:v>
                </c:pt>
                <c:pt idx="436">
                  <c:v>8</c:v>
                </c:pt>
                <c:pt idx="437">
                  <c:v>2</c:v>
                </c:pt>
                <c:pt idx="438">
                  <c:v>1</c:v>
                </c:pt>
                <c:pt idx="439">
                  <c:v>8</c:v>
                </c:pt>
                <c:pt idx="440">
                  <c:v>3</c:v>
                </c:pt>
                <c:pt idx="441">
                  <c:v>3</c:v>
                </c:pt>
                <c:pt idx="442">
                  <c:v>3</c:v>
                </c:pt>
                <c:pt idx="443">
                  <c:v>2</c:v>
                </c:pt>
                <c:pt idx="444">
                  <c:v>4</c:v>
                </c:pt>
                <c:pt idx="445">
                  <c:v>4</c:v>
                </c:pt>
                <c:pt idx="446">
                  <c:v>0</c:v>
                </c:pt>
                <c:pt idx="447">
                  <c:v>40</c:v>
                </c:pt>
                <c:pt idx="448">
                  <c:v>24</c:v>
                </c:pt>
                <c:pt idx="449">
                  <c:v>3</c:v>
                </c:pt>
                <c:pt idx="450">
                  <c:v>4</c:v>
                </c:pt>
                <c:pt idx="451">
                  <c:v>8</c:v>
                </c:pt>
                <c:pt idx="452">
                  <c:v>2</c:v>
                </c:pt>
                <c:pt idx="453">
                  <c:v>2</c:v>
                </c:pt>
                <c:pt idx="454">
                  <c:v>2</c:v>
                </c:pt>
                <c:pt idx="455">
                  <c:v>8</c:v>
                </c:pt>
                <c:pt idx="456">
                  <c:v>2</c:v>
                </c:pt>
                <c:pt idx="457">
                  <c:v>2</c:v>
                </c:pt>
                <c:pt idx="458">
                  <c:v>1</c:v>
                </c:pt>
                <c:pt idx="459">
                  <c:v>8</c:v>
                </c:pt>
                <c:pt idx="460">
                  <c:v>2</c:v>
                </c:pt>
                <c:pt idx="461">
                  <c:v>4</c:v>
                </c:pt>
                <c:pt idx="462">
                  <c:v>8</c:v>
                </c:pt>
                <c:pt idx="463">
                  <c:v>8</c:v>
                </c:pt>
                <c:pt idx="464">
                  <c:v>8</c:v>
                </c:pt>
                <c:pt idx="465">
                  <c:v>8</c:v>
                </c:pt>
                <c:pt idx="466">
                  <c:v>4</c:v>
                </c:pt>
                <c:pt idx="467">
                  <c:v>8</c:v>
                </c:pt>
                <c:pt idx="468">
                  <c:v>8</c:v>
                </c:pt>
                <c:pt idx="469">
                  <c:v>1</c:v>
                </c:pt>
                <c:pt idx="470">
                  <c:v>2</c:v>
                </c:pt>
                <c:pt idx="471">
                  <c:v>112</c:v>
                </c:pt>
                <c:pt idx="472">
                  <c:v>1</c:v>
                </c:pt>
                <c:pt idx="473">
                  <c:v>1</c:v>
                </c:pt>
                <c:pt idx="474">
                  <c:v>8</c:v>
                </c:pt>
                <c:pt idx="475">
                  <c:v>8</c:v>
                </c:pt>
                <c:pt idx="476">
                  <c:v>8</c:v>
                </c:pt>
                <c:pt idx="477">
                  <c:v>2</c:v>
                </c:pt>
                <c:pt idx="478">
                  <c:v>1</c:v>
                </c:pt>
                <c:pt idx="479">
                  <c:v>2</c:v>
                </c:pt>
                <c:pt idx="480">
                  <c:v>4</c:v>
                </c:pt>
                <c:pt idx="481">
                  <c:v>1</c:v>
                </c:pt>
                <c:pt idx="482">
                  <c:v>4</c:v>
                </c:pt>
                <c:pt idx="483">
                  <c:v>4</c:v>
                </c:pt>
                <c:pt idx="484">
                  <c:v>8</c:v>
                </c:pt>
                <c:pt idx="485">
                  <c:v>8</c:v>
                </c:pt>
                <c:pt idx="486">
                  <c:v>4</c:v>
                </c:pt>
                <c:pt idx="487">
                  <c:v>4</c:v>
                </c:pt>
                <c:pt idx="488">
                  <c:v>8</c:v>
                </c:pt>
                <c:pt idx="489">
                  <c:v>16</c:v>
                </c:pt>
                <c:pt idx="490">
                  <c:v>4</c:v>
                </c:pt>
                <c:pt idx="491">
                  <c:v>1</c:v>
                </c:pt>
                <c:pt idx="492">
                  <c:v>5</c:v>
                </c:pt>
                <c:pt idx="493">
                  <c:v>2</c:v>
                </c:pt>
                <c:pt idx="494">
                  <c:v>3</c:v>
                </c:pt>
                <c:pt idx="495">
                  <c:v>1</c:v>
                </c:pt>
                <c:pt idx="496">
                  <c:v>1</c:v>
                </c:pt>
                <c:pt idx="497">
                  <c:v>3</c:v>
                </c:pt>
                <c:pt idx="498">
                  <c:v>2</c:v>
                </c:pt>
                <c:pt idx="499">
                  <c:v>2</c:v>
                </c:pt>
                <c:pt idx="500">
                  <c:v>8</c:v>
                </c:pt>
                <c:pt idx="501">
                  <c:v>1</c:v>
                </c:pt>
                <c:pt idx="502">
                  <c:v>4</c:v>
                </c:pt>
                <c:pt idx="503">
                  <c:v>1</c:v>
                </c:pt>
                <c:pt idx="504">
                  <c:v>2</c:v>
                </c:pt>
                <c:pt idx="505">
                  <c:v>8</c:v>
                </c:pt>
                <c:pt idx="506">
                  <c:v>8</c:v>
                </c:pt>
                <c:pt idx="507">
                  <c:v>1</c:v>
                </c:pt>
                <c:pt idx="508">
                  <c:v>3</c:v>
                </c:pt>
                <c:pt idx="509">
                  <c:v>8</c:v>
                </c:pt>
                <c:pt idx="510">
                  <c:v>3</c:v>
                </c:pt>
                <c:pt idx="511">
                  <c:v>2</c:v>
                </c:pt>
                <c:pt idx="512">
                  <c:v>2</c:v>
                </c:pt>
                <c:pt idx="513">
                  <c:v>2</c:v>
                </c:pt>
                <c:pt idx="514">
                  <c:v>1</c:v>
                </c:pt>
                <c:pt idx="515">
                  <c:v>2</c:v>
                </c:pt>
                <c:pt idx="516">
                  <c:v>8</c:v>
                </c:pt>
                <c:pt idx="517">
                  <c:v>3</c:v>
                </c:pt>
                <c:pt idx="518">
                  <c:v>4</c:v>
                </c:pt>
                <c:pt idx="519">
                  <c:v>8</c:v>
                </c:pt>
                <c:pt idx="520">
                  <c:v>3</c:v>
                </c:pt>
                <c:pt idx="521">
                  <c:v>1</c:v>
                </c:pt>
                <c:pt idx="522">
                  <c:v>1</c:v>
                </c:pt>
                <c:pt idx="523">
                  <c:v>8</c:v>
                </c:pt>
                <c:pt idx="524">
                  <c:v>1</c:v>
                </c:pt>
                <c:pt idx="525">
                  <c:v>8</c:v>
                </c:pt>
                <c:pt idx="526">
                  <c:v>3</c:v>
                </c:pt>
                <c:pt idx="527">
                  <c:v>8</c:v>
                </c:pt>
                <c:pt idx="528">
                  <c:v>8</c:v>
                </c:pt>
                <c:pt idx="529">
                  <c:v>8</c:v>
                </c:pt>
                <c:pt idx="530">
                  <c:v>0</c:v>
                </c:pt>
                <c:pt idx="531">
                  <c:v>3</c:v>
                </c:pt>
                <c:pt idx="532">
                  <c:v>1</c:v>
                </c:pt>
                <c:pt idx="533">
                  <c:v>3</c:v>
                </c:pt>
                <c:pt idx="534">
                  <c:v>24</c:v>
                </c:pt>
                <c:pt idx="535">
                  <c:v>1</c:v>
                </c:pt>
                <c:pt idx="536">
                  <c:v>8</c:v>
                </c:pt>
                <c:pt idx="537">
                  <c:v>8</c:v>
                </c:pt>
                <c:pt idx="538">
                  <c:v>8</c:v>
                </c:pt>
                <c:pt idx="539">
                  <c:v>4</c:v>
                </c:pt>
                <c:pt idx="540">
                  <c:v>8</c:v>
                </c:pt>
                <c:pt idx="541">
                  <c:v>2</c:v>
                </c:pt>
                <c:pt idx="542">
                  <c:v>2</c:v>
                </c:pt>
                <c:pt idx="543">
                  <c:v>3</c:v>
                </c:pt>
                <c:pt idx="544">
                  <c:v>1</c:v>
                </c:pt>
                <c:pt idx="545">
                  <c:v>8</c:v>
                </c:pt>
                <c:pt idx="546">
                  <c:v>8</c:v>
                </c:pt>
                <c:pt idx="547">
                  <c:v>2</c:v>
                </c:pt>
                <c:pt idx="548">
                  <c:v>0</c:v>
                </c:pt>
                <c:pt idx="549">
                  <c:v>0</c:v>
                </c:pt>
                <c:pt idx="550">
                  <c:v>4</c:v>
                </c:pt>
                <c:pt idx="551">
                  <c:v>0</c:v>
                </c:pt>
                <c:pt idx="552">
                  <c:v>2</c:v>
                </c:pt>
                <c:pt idx="553">
                  <c:v>8</c:v>
                </c:pt>
                <c:pt idx="554">
                  <c:v>2</c:v>
                </c:pt>
                <c:pt idx="555">
                  <c:v>32</c:v>
                </c:pt>
                <c:pt idx="556">
                  <c:v>1</c:v>
                </c:pt>
                <c:pt idx="557">
                  <c:v>3</c:v>
                </c:pt>
                <c:pt idx="558">
                  <c:v>1</c:v>
                </c:pt>
                <c:pt idx="559">
                  <c:v>3</c:v>
                </c:pt>
                <c:pt idx="560">
                  <c:v>3</c:v>
                </c:pt>
                <c:pt idx="561">
                  <c:v>4</c:v>
                </c:pt>
                <c:pt idx="562">
                  <c:v>2</c:v>
                </c:pt>
                <c:pt idx="563">
                  <c:v>8</c:v>
                </c:pt>
                <c:pt idx="564">
                  <c:v>8</c:v>
                </c:pt>
                <c:pt idx="565">
                  <c:v>16</c:v>
                </c:pt>
                <c:pt idx="566">
                  <c:v>2</c:v>
                </c:pt>
                <c:pt idx="567">
                  <c:v>3</c:v>
                </c:pt>
                <c:pt idx="568">
                  <c:v>2</c:v>
                </c:pt>
                <c:pt idx="569">
                  <c:v>80</c:v>
                </c:pt>
                <c:pt idx="570">
                  <c:v>24</c:v>
                </c:pt>
                <c:pt idx="571">
                  <c:v>16</c:v>
                </c:pt>
                <c:pt idx="572">
                  <c:v>2</c:v>
                </c:pt>
                <c:pt idx="573">
                  <c:v>2</c:v>
                </c:pt>
                <c:pt idx="574">
                  <c:v>3</c:v>
                </c:pt>
                <c:pt idx="575">
                  <c:v>2</c:v>
                </c:pt>
                <c:pt idx="576">
                  <c:v>8</c:v>
                </c:pt>
                <c:pt idx="577">
                  <c:v>3</c:v>
                </c:pt>
                <c:pt idx="578">
                  <c:v>2</c:v>
                </c:pt>
                <c:pt idx="579">
                  <c:v>8</c:v>
                </c:pt>
                <c:pt idx="580">
                  <c:v>2</c:v>
                </c:pt>
                <c:pt idx="581">
                  <c:v>3</c:v>
                </c:pt>
                <c:pt idx="582">
                  <c:v>8</c:v>
                </c:pt>
                <c:pt idx="583">
                  <c:v>3</c:v>
                </c:pt>
                <c:pt idx="584">
                  <c:v>2</c:v>
                </c:pt>
                <c:pt idx="585">
                  <c:v>8</c:v>
                </c:pt>
                <c:pt idx="586">
                  <c:v>3</c:v>
                </c:pt>
                <c:pt idx="587">
                  <c:v>8</c:v>
                </c:pt>
                <c:pt idx="588">
                  <c:v>2</c:v>
                </c:pt>
                <c:pt idx="589">
                  <c:v>3</c:v>
                </c:pt>
                <c:pt idx="590">
                  <c:v>2</c:v>
                </c:pt>
                <c:pt idx="591">
                  <c:v>2</c:v>
                </c:pt>
                <c:pt idx="592">
                  <c:v>2</c:v>
                </c:pt>
                <c:pt idx="593">
                  <c:v>2</c:v>
                </c:pt>
                <c:pt idx="594">
                  <c:v>2</c:v>
                </c:pt>
                <c:pt idx="595">
                  <c:v>2</c:v>
                </c:pt>
                <c:pt idx="596">
                  <c:v>8</c:v>
                </c:pt>
                <c:pt idx="597">
                  <c:v>3</c:v>
                </c:pt>
                <c:pt idx="598">
                  <c:v>3</c:v>
                </c:pt>
                <c:pt idx="599">
                  <c:v>3</c:v>
                </c:pt>
                <c:pt idx="600">
                  <c:v>2</c:v>
                </c:pt>
                <c:pt idx="601">
                  <c:v>2</c:v>
                </c:pt>
                <c:pt idx="602">
                  <c:v>3</c:v>
                </c:pt>
                <c:pt idx="603">
                  <c:v>3</c:v>
                </c:pt>
                <c:pt idx="604">
                  <c:v>2</c:v>
                </c:pt>
                <c:pt idx="605">
                  <c:v>2</c:v>
                </c:pt>
                <c:pt idx="606">
                  <c:v>8</c:v>
                </c:pt>
                <c:pt idx="607">
                  <c:v>2</c:v>
                </c:pt>
                <c:pt idx="608">
                  <c:v>5</c:v>
                </c:pt>
                <c:pt idx="609">
                  <c:v>3</c:v>
                </c:pt>
                <c:pt idx="610">
                  <c:v>2</c:v>
                </c:pt>
                <c:pt idx="611">
                  <c:v>2</c:v>
                </c:pt>
                <c:pt idx="612">
                  <c:v>2</c:v>
                </c:pt>
                <c:pt idx="613">
                  <c:v>2</c:v>
                </c:pt>
                <c:pt idx="614">
                  <c:v>2</c:v>
                </c:pt>
                <c:pt idx="615">
                  <c:v>2</c:v>
                </c:pt>
                <c:pt idx="616">
                  <c:v>2</c:v>
                </c:pt>
                <c:pt idx="617">
                  <c:v>2</c:v>
                </c:pt>
                <c:pt idx="618">
                  <c:v>2</c:v>
                </c:pt>
                <c:pt idx="619">
                  <c:v>2</c:v>
                </c:pt>
                <c:pt idx="620">
                  <c:v>3</c:v>
                </c:pt>
                <c:pt idx="621">
                  <c:v>3</c:v>
                </c:pt>
                <c:pt idx="622">
                  <c:v>112</c:v>
                </c:pt>
                <c:pt idx="623">
                  <c:v>2</c:v>
                </c:pt>
                <c:pt idx="624">
                  <c:v>2</c:v>
                </c:pt>
                <c:pt idx="625">
                  <c:v>3</c:v>
                </c:pt>
                <c:pt idx="626">
                  <c:v>2</c:v>
                </c:pt>
                <c:pt idx="627">
                  <c:v>3</c:v>
                </c:pt>
                <c:pt idx="628">
                  <c:v>3</c:v>
                </c:pt>
                <c:pt idx="629">
                  <c:v>8</c:v>
                </c:pt>
                <c:pt idx="630">
                  <c:v>8</c:v>
                </c:pt>
                <c:pt idx="631">
                  <c:v>2</c:v>
                </c:pt>
                <c:pt idx="632">
                  <c:v>3</c:v>
                </c:pt>
                <c:pt idx="633">
                  <c:v>2</c:v>
                </c:pt>
                <c:pt idx="634">
                  <c:v>4</c:v>
                </c:pt>
                <c:pt idx="635">
                  <c:v>2</c:v>
                </c:pt>
                <c:pt idx="636">
                  <c:v>3</c:v>
                </c:pt>
                <c:pt idx="637">
                  <c:v>8</c:v>
                </c:pt>
                <c:pt idx="638">
                  <c:v>2</c:v>
                </c:pt>
                <c:pt idx="639">
                  <c:v>8</c:v>
                </c:pt>
                <c:pt idx="640">
                  <c:v>2</c:v>
                </c:pt>
                <c:pt idx="641">
                  <c:v>2</c:v>
                </c:pt>
                <c:pt idx="642">
                  <c:v>3</c:v>
                </c:pt>
                <c:pt idx="643">
                  <c:v>3</c:v>
                </c:pt>
                <c:pt idx="644">
                  <c:v>2</c:v>
                </c:pt>
                <c:pt idx="645">
                  <c:v>3</c:v>
                </c:pt>
                <c:pt idx="646">
                  <c:v>3</c:v>
                </c:pt>
                <c:pt idx="647">
                  <c:v>8</c:v>
                </c:pt>
                <c:pt idx="648">
                  <c:v>24</c:v>
                </c:pt>
                <c:pt idx="649">
                  <c:v>3</c:v>
                </c:pt>
                <c:pt idx="650">
                  <c:v>3</c:v>
                </c:pt>
                <c:pt idx="651">
                  <c:v>2</c:v>
                </c:pt>
                <c:pt idx="652">
                  <c:v>104</c:v>
                </c:pt>
                <c:pt idx="653">
                  <c:v>8</c:v>
                </c:pt>
                <c:pt idx="654">
                  <c:v>8</c:v>
                </c:pt>
                <c:pt idx="655">
                  <c:v>8</c:v>
                </c:pt>
                <c:pt idx="656">
                  <c:v>8</c:v>
                </c:pt>
                <c:pt idx="657">
                  <c:v>8</c:v>
                </c:pt>
                <c:pt idx="658">
                  <c:v>8</c:v>
                </c:pt>
                <c:pt idx="659">
                  <c:v>2</c:v>
                </c:pt>
                <c:pt idx="660">
                  <c:v>24</c:v>
                </c:pt>
                <c:pt idx="661">
                  <c:v>2</c:v>
                </c:pt>
                <c:pt idx="662">
                  <c:v>3</c:v>
                </c:pt>
                <c:pt idx="663">
                  <c:v>2</c:v>
                </c:pt>
                <c:pt idx="664">
                  <c:v>2</c:v>
                </c:pt>
                <c:pt idx="665">
                  <c:v>8</c:v>
                </c:pt>
                <c:pt idx="666">
                  <c:v>2</c:v>
                </c:pt>
                <c:pt idx="667">
                  <c:v>8</c:v>
                </c:pt>
                <c:pt idx="668">
                  <c:v>3</c:v>
                </c:pt>
                <c:pt idx="669">
                  <c:v>2</c:v>
                </c:pt>
                <c:pt idx="670">
                  <c:v>4</c:v>
                </c:pt>
                <c:pt idx="671">
                  <c:v>8</c:v>
                </c:pt>
                <c:pt idx="672">
                  <c:v>2</c:v>
                </c:pt>
                <c:pt idx="673">
                  <c:v>2</c:v>
                </c:pt>
                <c:pt idx="674">
                  <c:v>8</c:v>
                </c:pt>
                <c:pt idx="675">
                  <c:v>3</c:v>
                </c:pt>
                <c:pt idx="676">
                  <c:v>2</c:v>
                </c:pt>
                <c:pt idx="677">
                  <c:v>3</c:v>
                </c:pt>
                <c:pt idx="678">
                  <c:v>8</c:v>
                </c:pt>
                <c:pt idx="679">
                  <c:v>1</c:v>
                </c:pt>
                <c:pt idx="680">
                  <c:v>2</c:v>
                </c:pt>
                <c:pt idx="681">
                  <c:v>8</c:v>
                </c:pt>
                <c:pt idx="682">
                  <c:v>64</c:v>
                </c:pt>
                <c:pt idx="683">
                  <c:v>8</c:v>
                </c:pt>
                <c:pt idx="684">
                  <c:v>2</c:v>
                </c:pt>
                <c:pt idx="685">
                  <c:v>2</c:v>
                </c:pt>
                <c:pt idx="686">
                  <c:v>3</c:v>
                </c:pt>
                <c:pt idx="687">
                  <c:v>1</c:v>
                </c:pt>
                <c:pt idx="688">
                  <c:v>0</c:v>
                </c:pt>
                <c:pt idx="689">
                  <c:v>2</c:v>
                </c:pt>
                <c:pt idx="690">
                  <c:v>0</c:v>
                </c:pt>
                <c:pt idx="691">
                  <c:v>1</c:v>
                </c:pt>
                <c:pt idx="692">
                  <c:v>48</c:v>
                </c:pt>
                <c:pt idx="693">
                  <c:v>8</c:v>
                </c:pt>
                <c:pt idx="694">
                  <c:v>8</c:v>
                </c:pt>
                <c:pt idx="695">
                  <c:v>8</c:v>
                </c:pt>
                <c:pt idx="696">
                  <c:v>3</c:v>
                </c:pt>
                <c:pt idx="697">
                  <c:v>8</c:v>
                </c:pt>
                <c:pt idx="698">
                  <c:v>2</c:v>
                </c:pt>
                <c:pt idx="699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EC-4906-B3EE-CB9990D41B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1551648"/>
        <c:axId val="446125951"/>
      </c:scatterChart>
      <c:valAx>
        <c:axId val="1961551648"/>
        <c:scaling>
          <c:orientation val="minMax"/>
          <c:max val="60"/>
          <c:min val="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Ages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125951"/>
        <c:crosses val="autoZero"/>
        <c:crossBetween val="midCat"/>
        <c:majorUnit val="1"/>
      </c:valAx>
      <c:valAx>
        <c:axId val="446125951"/>
        <c:scaling>
          <c:orientation val="minMax"/>
          <c:max val="130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1551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'ID v Hours'!$B$1</c:f>
              <c:strCache>
                <c:ptCount val="1"/>
                <c:pt idx="0">
                  <c:v>Absenteeism Time in Hours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'ID v Hours'!$A$2:$A$701</c:f>
              <c:numCache>
                <c:formatCode>General</c:formatCode>
                <c:ptCount val="7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6</c:v>
                </c:pt>
                <c:pt idx="159">
                  <c:v>6</c:v>
                </c:pt>
                <c:pt idx="160">
                  <c:v>6</c:v>
                </c:pt>
                <c:pt idx="161">
                  <c:v>6</c:v>
                </c:pt>
                <c:pt idx="162">
                  <c:v>6</c:v>
                </c:pt>
                <c:pt idx="163">
                  <c:v>6</c:v>
                </c:pt>
                <c:pt idx="164">
                  <c:v>6</c:v>
                </c:pt>
                <c:pt idx="165">
                  <c:v>7</c:v>
                </c:pt>
                <c:pt idx="166">
                  <c:v>7</c:v>
                </c:pt>
                <c:pt idx="167">
                  <c:v>7</c:v>
                </c:pt>
                <c:pt idx="168">
                  <c:v>7</c:v>
                </c:pt>
                <c:pt idx="169">
                  <c:v>7</c:v>
                </c:pt>
                <c:pt idx="170">
                  <c:v>7</c:v>
                </c:pt>
                <c:pt idx="171">
                  <c:v>8</c:v>
                </c:pt>
                <c:pt idx="172">
                  <c:v>9</c:v>
                </c:pt>
                <c:pt idx="173">
                  <c:v>9</c:v>
                </c:pt>
                <c:pt idx="174">
                  <c:v>9</c:v>
                </c:pt>
                <c:pt idx="175">
                  <c:v>9</c:v>
                </c:pt>
                <c:pt idx="176">
                  <c:v>9</c:v>
                </c:pt>
                <c:pt idx="177">
                  <c:v>9</c:v>
                </c:pt>
                <c:pt idx="178">
                  <c:v>10</c:v>
                </c:pt>
                <c:pt idx="179">
                  <c:v>10</c:v>
                </c:pt>
                <c:pt idx="180">
                  <c:v>10</c:v>
                </c:pt>
                <c:pt idx="181">
                  <c:v>10</c:v>
                </c:pt>
                <c:pt idx="182">
                  <c:v>10</c:v>
                </c:pt>
                <c:pt idx="183">
                  <c:v>10</c:v>
                </c:pt>
                <c:pt idx="184">
                  <c:v>10</c:v>
                </c:pt>
                <c:pt idx="185">
                  <c:v>10</c:v>
                </c:pt>
                <c:pt idx="186">
                  <c:v>10</c:v>
                </c:pt>
                <c:pt idx="187">
                  <c:v>10</c:v>
                </c:pt>
                <c:pt idx="188">
                  <c:v>10</c:v>
                </c:pt>
                <c:pt idx="189">
                  <c:v>10</c:v>
                </c:pt>
                <c:pt idx="190">
                  <c:v>10</c:v>
                </c:pt>
                <c:pt idx="191">
                  <c:v>10</c:v>
                </c:pt>
                <c:pt idx="192">
                  <c:v>10</c:v>
                </c:pt>
                <c:pt idx="193">
                  <c:v>10</c:v>
                </c:pt>
                <c:pt idx="194">
                  <c:v>10</c:v>
                </c:pt>
                <c:pt idx="195">
                  <c:v>10</c:v>
                </c:pt>
                <c:pt idx="196">
                  <c:v>10</c:v>
                </c:pt>
                <c:pt idx="197">
                  <c:v>10</c:v>
                </c:pt>
                <c:pt idx="198">
                  <c:v>10</c:v>
                </c:pt>
                <c:pt idx="199">
                  <c:v>10</c:v>
                </c:pt>
                <c:pt idx="200">
                  <c:v>11</c:v>
                </c:pt>
                <c:pt idx="201">
                  <c:v>11</c:v>
                </c:pt>
                <c:pt idx="202">
                  <c:v>11</c:v>
                </c:pt>
                <c:pt idx="203">
                  <c:v>11</c:v>
                </c:pt>
                <c:pt idx="204">
                  <c:v>11</c:v>
                </c:pt>
                <c:pt idx="205">
                  <c:v>11</c:v>
                </c:pt>
                <c:pt idx="206">
                  <c:v>11</c:v>
                </c:pt>
                <c:pt idx="207">
                  <c:v>11</c:v>
                </c:pt>
                <c:pt idx="208">
                  <c:v>11</c:v>
                </c:pt>
                <c:pt idx="209">
                  <c:v>11</c:v>
                </c:pt>
                <c:pt idx="210">
                  <c:v>11</c:v>
                </c:pt>
                <c:pt idx="211">
                  <c:v>11</c:v>
                </c:pt>
                <c:pt idx="212">
                  <c:v>11</c:v>
                </c:pt>
                <c:pt idx="213">
                  <c:v>11</c:v>
                </c:pt>
                <c:pt idx="214">
                  <c:v>11</c:v>
                </c:pt>
                <c:pt idx="215">
                  <c:v>11</c:v>
                </c:pt>
                <c:pt idx="216">
                  <c:v>11</c:v>
                </c:pt>
                <c:pt idx="217">
                  <c:v>11</c:v>
                </c:pt>
                <c:pt idx="218">
                  <c:v>11</c:v>
                </c:pt>
                <c:pt idx="219">
                  <c:v>11</c:v>
                </c:pt>
                <c:pt idx="220">
                  <c:v>11</c:v>
                </c:pt>
                <c:pt idx="221">
                  <c:v>11</c:v>
                </c:pt>
                <c:pt idx="222">
                  <c:v>11</c:v>
                </c:pt>
                <c:pt idx="223">
                  <c:v>11</c:v>
                </c:pt>
                <c:pt idx="224">
                  <c:v>11</c:v>
                </c:pt>
                <c:pt idx="225">
                  <c:v>11</c:v>
                </c:pt>
                <c:pt idx="226">
                  <c:v>11</c:v>
                </c:pt>
                <c:pt idx="227">
                  <c:v>11</c:v>
                </c:pt>
                <c:pt idx="228">
                  <c:v>11</c:v>
                </c:pt>
                <c:pt idx="229">
                  <c:v>11</c:v>
                </c:pt>
                <c:pt idx="230">
                  <c:v>11</c:v>
                </c:pt>
                <c:pt idx="231">
                  <c:v>11</c:v>
                </c:pt>
                <c:pt idx="232">
                  <c:v>11</c:v>
                </c:pt>
                <c:pt idx="233">
                  <c:v>11</c:v>
                </c:pt>
                <c:pt idx="234">
                  <c:v>11</c:v>
                </c:pt>
                <c:pt idx="235">
                  <c:v>11</c:v>
                </c:pt>
                <c:pt idx="236">
                  <c:v>11</c:v>
                </c:pt>
                <c:pt idx="237">
                  <c:v>11</c:v>
                </c:pt>
                <c:pt idx="238">
                  <c:v>11</c:v>
                </c:pt>
                <c:pt idx="239">
                  <c:v>12</c:v>
                </c:pt>
                <c:pt idx="240">
                  <c:v>12</c:v>
                </c:pt>
                <c:pt idx="241">
                  <c:v>12</c:v>
                </c:pt>
                <c:pt idx="242">
                  <c:v>13</c:v>
                </c:pt>
                <c:pt idx="243">
                  <c:v>13</c:v>
                </c:pt>
                <c:pt idx="244">
                  <c:v>13</c:v>
                </c:pt>
                <c:pt idx="245">
                  <c:v>13</c:v>
                </c:pt>
                <c:pt idx="246">
                  <c:v>13</c:v>
                </c:pt>
                <c:pt idx="247">
                  <c:v>13</c:v>
                </c:pt>
                <c:pt idx="248">
                  <c:v>13</c:v>
                </c:pt>
                <c:pt idx="249">
                  <c:v>13</c:v>
                </c:pt>
                <c:pt idx="250">
                  <c:v>13</c:v>
                </c:pt>
                <c:pt idx="251">
                  <c:v>13</c:v>
                </c:pt>
                <c:pt idx="252">
                  <c:v>13</c:v>
                </c:pt>
                <c:pt idx="253">
                  <c:v>13</c:v>
                </c:pt>
                <c:pt idx="254">
                  <c:v>13</c:v>
                </c:pt>
                <c:pt idx="255">
                  <c:v>13</c:v>
                </c:pt>
                <c:pt idx="256">
                  <c:v>14</c:v>
                </c:pt>
                <c:pt idx="257">
                  <c:v>14</c:v>
                </c:pt>
                <c:pt idx="258">
                  <c:v>14</c:v>
                </c:pt>
                <c:pt idx="259">
                  <c:v>14</c:v>
                </c:pt>
                <c:pt idx="260">
                  <c:v>14</c:v>
                </c:pt>
                <c:pt idx="261">
                  <c:v>14</c:v>
                </c:pt>
                <c:pt idx="262">
                  <c:v>14</c:v>
                </c:pt>
                <c:pt idx="263">
                  <c:v>14</c:v>
                </c:pt>
                <c:pt idx="264">
                  <c:v>14</c:v>
                </c:pt>
                <c:pt idx="265">
                  <c:v>14</c:v>
                </c:pt>
                <c:pt idx="266">
                  <c:v>14</c:v>
                </c:pt>
                <c:pt idx="267">
                  <c:v>14</c:v>
                </c:pt>
                <c:pt idx="268">
                  <c:v>14</c:v>
                </c:pt>
                <c:pt idx="269">
                  <c:v>14</c:v>
                </c:pt>
                <c:pt idx="270">
                  <c:v>14</c:v>
                </c:pt>
                <c:pt idx="271">
                  <c:v>14</c:v>
                </c:pt>
                <c:pt idx="272">
                  <c:v>14</c:v>
                </c:pt>
                <c:pt idx="273">
                  <c:v>14</c:v>
                </c:pt>
                <c:pt idx="274">
                  <c:v>14</c:v>
                </c:pt>
                <c:pt idx="275">
                  <c:v>14</c:v>
                </c:pt>
                <c:pt idx="276">
                  <c:v>14</c:v>
                </c:pt>
                <c:pt idx="277">
                  <c:v>14</c:v>
                </c:pt>
                <c:pt idx="278">
                  <c:v>14</c:v>
                </c:pt>
                <c:pt idx="279">
                  <c:v>14</c:v>
                </c:pt>
                <c:pt idx="280">
                  <c:v>14</c:v>
                </c:pt>
                <c:pt idx="281">
                  <c:v>14</c:v>
                </c:pt>
                <c:pt idx="282">
                  <c:v>14</c:v>
                </c:pt>
                <c:pt idx="283">
                  <c:v>15</c:v>
                </c:pt>
                <c:pt idx="284">
                  <c:v>15</c:v>
                </c:pt>
                <c:pt idx="285">
                  <c:v>15</c:v>
                </c:pt>
                <c:pt idx="286">
                  <c:v>15</c:v>
                </c:pt>
                <c:pt idx="287">
                  <c:v>15</c:v>
                </c:pt>
                <c:pt idx="288">
                  <c:v>15</c:v>
                </c:pt>
                <c:pt idx="289">
                  <c:v>15</c:v>
                </c:pt>
                <c:pt idx="290">
                  <c:v>15</c:v>
                </c:pt>
                <c:pt idx="291">
                  <c:v>15</c:v>
                </c:pt>
                <c:pt idx="292">
                  <c:v>15</c:v>
                </c:pt>
                <c:pt idx="293">
                  <c:v>15</c:v>
                </c:pt>
                <c:pt idx="294">
                  <c:v>15</c:v>
                </c:pt>
                <c:pt idx="295">
                  <c:v>15</c:v>
                </c:pt>
                <c:pt idx="296">
                  <c:v>15</c:v>
                </c:pt>
                <c:pt idx="297">
                  <c:v>15</c:v>
                </c:pt>
                <c:pt idx="298">
                  <c:v>15</c:v>
                </c:pt>
                <c:pt idx="299">
                  <c:v>15</c:v>
                </c:pt>
                <c:pt idx="300">
                  <c:v>15</c:v>
                </c:pt>
                <c:pt idx="301">
                  <c:v>15</c:v>
                </c:pt>
                <c:pt idx="302">
                  <c:v>15</c:v>
                </c:pt>
                <c:pt idx="303">
                  <c:v>15</c:v>
                </c:pt>
                <c:pt idx="304">
                  <c:v>15</c:v>
                </c:pt>
                <c:pt idx="305">
                  <c:v>15</c:v>
                </c:pt>
                <c:pt idx="306">
                  <c:v>15</c:v>
                </c:pt>
                <c:pt idx="307">
                  <c:v>15</c:v>
                </c:pt>
                <c:pt idx="308">
                  <c:v>15</c:v>
                </c:pt>
                <c:pt idx="309">
                  <c:v>15</c:v>
                </c:pt>
                <c:pt idx="310">
                  <c:v>15</c:v>
                </c:pt>
                <c:pt idx="311">
                  <c:v>15</c:v>
                </c:pt>
                <c:pt idx="312">
                  <c:v>15</c:v>
                </c:pt>
                <c:pt idx="313">
                  <c:v>15</c:v>
                </c:pt>
                <c:pt idx="314">
                  <c:v>15</c:v>
                </c:pt>
                <c:pt idx="315">
                  <c:v>15</c:v>
                </c:pt>
                <c:pt idx="316">
                  <c:v>15</c:v>
                </c:pt>
                <c:pt idx="317">
                  <c:v>15</c:v>
                </c:pt>
                <c:pt idx="318">
                  <c:v>15</c:v>
                </c:pt>
                <c:pt idx="319">
                  <c:v>16</c:v>
                </c:pt>
                <c:pt idx="320">
                  <c:v>17</c:v>
                </c:pt>
                <c:pt idx="321">
                  <c:v>17</c:v>
                </c:pt>
                <c:pt idx="322">
                  <c:v>17</c:v>
                </c:pt>
                <c:pt idx="323">
                  <c:v>17</c:v>
                </c:pt>
                <c:pt idx="324">
                  <c:v>17</c:v>
                </c:pt>
                <c:pt idx="325">
                  <c:v>17</c:v>
                </c:pt>
                <c:pt idx="326">
                  <c:v>17</c:v>
                </c:pt>
                <c:pt idx="327">
                  <c:v>17</c:v>
                </c:pt>
                <c:pt idx="328">
                  <c:v>17</c:v>
                </c:pt>
                <c:pt idx="329">
                  <c:v>17</c:v>
                </c:pt>
                <c:pt idx="330">
                  <c:v>17</c:v>
                </c:pt>
                <c:pt idx="331">
                  <c:v>17</c:v>
                </c:pt>
                <c:pt idx="332">
                  <c:v>17</c:v>
                </c:pt>
                <c:pt idx="333">
                  <c:v>17</c:v>
                </c:pt>
                <c:pt idx="334">
                  <c:v>17</c:v>
                </c:pt>
                <c:pt idx="335">
                  <c:v>17</c:v>
                </c:pt>
                <c:pt idx="336">
                  <c:v>17</c:v>
                </c:pt>
                <c:pt idx="337">
                  <c:v>17</c:v>
                </c:pt>
                <c:pt idx="338">
                  <c:v>17</c:v>
                </c:pt>
                <c:pt idx="339">
                  <c:v>18</c:v>
                </c:pt>
                <c:pt idx="340">
                  <c:v>18</c:v>
                </c:pt>
                <c:pt idx="341">
                  <c:v>18</c:v>
                </c:pt>
                <c:pt idx="342">
                  <c:v>18</c:v>
                </c:pt>
                <c:pt idx="343">
                  <c:v>18</c:v>
                </c:pt>
                <c:pt idx="344">
                  <c:v>18</c:v>
                </c:pt>
                <c:pt idx="345">
                  <c:v>18</c:v>
                </c:pt>
                <c:pt idx="346">
                  <c:v>18</c:v>
                </c:pt>
                <c:pt idx="347">
                  <c:v>18</c:v>
                </c:pt>
                <c:pt idx="348">
                  <c:v>18</c:v>
                </c:pt>
                <c:pt idx="349">
                  <c:v>18</c:v>
                </c:pt>
                <c:pt idx="350">
                  <c:v>18</c:v>
                </c:pt>
                <c:pt idx="351">
                  <c:v>18</c:v>
                </c:pt>
                <c:pt idx="352">
                  <c:v>18</c:v>
                </c:pt>
                <c:pt idx="353">
                  <c:v>18</c:v>
                </c:pt>
                <c:pt idx="354">
                  <c:v>18</c:v>
                </c:pt>
                <c:pt idx="355">
                  <c:v>19</c:v>
                </c:pt>
                <c:pt idx="356">
                  <c:v>19</c:v>
                </c:pt>
                <c:pt idx="357">
                  <c:v>19</c:v>
                </c:pt>
                <c:pt idx="358">
                  <c:v>20</c:v>
                </c:pt>
                <c:pt idx="359">
                  <c:v>20</c:v>
                </c:pt>
                <c:pt idx="360">
                  <c:v>20</c:v>
                </c:pt>
                <c:pt idx="361">
                  <c:v>20</c:v>
                </c:pt>
                <c:pt idx="362">
                  <c:v>20</c:v>
                </c:pt>
                <c:pt idx="363">
                  <c:v>20</c:v>
                </c:pt>
                <c:pt idx="364">
                  <c:v>20</c:v>
                </c:pt>
                <c:pt idx="365">
                  <c:v>20</c:v>
                </c:pt>
                <c:pt idx="366">
                  <c:v>20</c:v>
                </c:pt>
                <c:pt idx="367">
                  <c:v>20</c:v>
                </c:pt>
                <c:pt idx="368">
                  <c:v>20</c:v>
                </c:pt>
                <c:pt idx="369">
                  <c:v>20</c:v>
                </c:pt>
                <c:pt idx="370">
                  <c:v>20</c:v>
                </c:pt>
                <c:pt idx="371">
                  <c:v>20</c:v>
                </c:pt>
                <c:pt idx="372">
                  <c:v>20</c:v>
                </c:pt>
                <c:pt idx="373">
                  <c:v>20</c:v>
                </c:pt>
                <c:pt idx="374">
                  <c:v>20</c:v>
                </c:pt>
                <c:pt idx="375">
                  <c:v>20</c:v>
                </c:pt>
                <c:pt idx="376">
                  <c:v>20</c:v>
                </c:pt>
                <c:pt idx="377">
                  <c:v>20</c:v>
                </c:pt>
                <c:pt idx="378">
                  <c:v>20</c:v>
                </c:pt>
                <c:pt idx="379">
                  <c:v>20</c:v>
                </c:pt>
                <c:pt idx="380">
                  <c:v>20</c:v>
                </c:pt>
                <c:pt idx="381">
                  <c:v>20</c:v>
                </c:pt>
                <c:pt idx="382">
                  <c:v>20</c:v>
                </c:pt>
                <c:pt idx="383">
                  <c:v>20</c:v>
                </c:pt>
                <c:pt idx="384">
                  <c:v>20</c:v>
                </c:pt>
                <c:pt idx="385">
                  <c:v>20</c:v>
                </c:pt>
                <c:pt idx="386">
                  <c:v>20</c:v>
                </c:pt>
                <c:pt idx="387">
                  <c:v>20</c:v>
                </c:pt>
                <c:pt idx="388">
                  <c:v>20</c:v>
                </c:pt>
                <c:pt idx="389">
                  <c:v>20</c:v>
                </c:pt>
                <c:pt idx="390">
                  <c:v>20</c:v>
                </c:pt>
                <c:pt idx="391">
                  <c:v>20</c:v>
                </c:pt>
                <c:pt idx="392">
                  <c:v>20</c:v>
                </c:pt>
                <c:pt idx="393">
                  <c:v>20</c:v>
                </c:pt>
                <c:pt idx="394">
                  <c:v>20</c:v>
                </c:pt>
                <c:pt idx="395">
                  <c:v>20</c:v>
                </c:pt>
                <c:pt idx="396">
                  <c:v>20</c:v>
                </c:pt>
                <c:pt idx="397">
                  <c:v>20</c:v>
                </c:pt>
                <c:pt idx="398">
                  <c:v>20</c:v>
                </c:pt>
                <c:pt idx="399">
                  <c:v>20</c:v>
                </c:pt>
                <c:pt idx="400">
                  <c:v>21</c:v>
                </c:pt>
                <c:pt idx="401">
                  <c:v>21</c:v>
                </c:pt>
                <c:pt idx="402">
                  <c:v>22</c:v>
                </c:pt>
                <c:pt idx="403">
                  <c:v>22</c:v>
                </c:pt>
                <c:pt idx="404">
                  <c:v>22</c:v>
                </c:pt>
                <c:pt idx="405">
                  <c:v>22</c:v>
                </c:pt>
                <c:pt idx="406">
                  <c:v>22</c:v>
                </c:pt>
                <c:pt idx="407">
                  <c:v>22</c:v>
                </c:pt>
                <c:pt idx="408">
                  <c:v>22</c:v>
                </c:pt>
                <c:pt idx="409">
                  <c:v>22</c:v>
                </c:pt>
                <c:pt idx="410">
                  <c:v>22</c:v>
                </c:pt>
                <c:pt idx="411">
                  <c:v>22</c:v>
                </c:pt>
                <c:pt idx="412">
                  <c:v>22</c:v>
                </c:pt>
                <c:pt idx="413">
                  <c:v>22</c:v>
                </c:pt>
                <c:pt idx="414">
                  <c:v>22</c:v>
                </c:pt>
                <c:pt idx="415">
                  <c:v>22</c:v>
                </c:pt>
                <c:pt idx="416">
                  <c:v>22</c:v>
                </c:pt>
                <c:pt idx="417">
                  <c:v>22</c:v>
                </c:pt>
                <c:pt idx="418">
                  <c:v>22</c:v>
                </c:pt>
                <c:pt idx="419">
                  <c:v>22</c:v>
                </c:pt>
                <c:pt idx="420">
                  <c:v>22</c:v>
                </c:pt>
                <c:pt idx="421">
                  <c:v>22</c:v>
                </c:pt>
                <c:pt idx="422">
                  <c:v>22</c:v>
                </c:pt>
                <c:pt idx="423">
                  <c:v>22</c:v>
                </c:pt>
                <c:pt idx="424">
                  <c:v>22</c:v>
                </c:pt>
                <c:pt idx="425">
                  <c:v>22</c:v>
                </c:pt>
                <c:pt idx="426">
                  <c:v>22</c:v>
                </c:pt>
                <c:pt idx="427">
                  <c:v>22</c:v>
                </c:pt>
                <c:pt idx="428">
                  <c:v>22</c:v>
                </c:pt>
                <c:pt idx="429">
                  <c:v>22</c:v>
                </c:pt>
                <c:pt idx="430">
                  <c:v>22</c:v>
                </c:pt>
                <c:pt idx="431">
                  <c:v>22</c:v>
                </c:pt>
                <c:pt idx="432">
                  <c:v>22</c:v>
                </c:pt>
                <c:pt idx="433">
                  <c:v>22</c:v>
                </c:pt>
                <c:pt idx="434">
                  <c:v>22</c:v>
                </c:pt>
                <c:pt idx="435">
                  <c:v>22</c:v>
                </c:pt>
                <c:pt idx="436">
                  <c:v>22</c:v>
                </c:pt>
                <c:pt idx="437">
                  <c:v>22</c:v>
                </c:pt>
                <c:pt idx="438">
                  <c:v>22</c:v>
                </c:pt>
                <c:pt idx="439">
                  <c:v>22</c:v>
                </c:pt>
                <c:pt idx="440">
                  <c:v>22</c:v>
                </c:pt>
                <c:pt idx="441">
                  <c:v>22</c:v>
                </c:pt>
                <c:pt idx="442">
                  <c:v>22</c:v>
                </c:pt>
                <c:pt idx="443">
                  <c:v>23</c:v>
                </c:pt>
                <c:pt idx="444">
                  <c:v>23</c:v>
                </c:pt>
                <c:pt idx="445">
                  <c:v>23</c:v>
                </c:pt>
                <c:pt idx="446">
                  <c:v>23</c:v>
                </c:pt>
                <c:pt idx="447">
                  <c:v>23</c:v>
                </c:pt>
                <c:pt idx="448">
                  <c:v>23</c:v>
                </c:pt>
                <c:pt idx="449">
                  <c:v>23</c:v>
                </c:pt>
                <c:pt idx="450">
                  <c:v>24</c:v>
                </c:pt>
                <c:pt idx="451">
                  <c:v>24</c:v>
                </c:pt>
                <c:pt idx="452">
                  <c:v>24</c:v>
                </c:pt>
                <c:pt idx="453">
                  <c:v>24</c:v>
                </c:pt>
                <c:pt idx="454">
                  <c:v>24</c:v>
                </c:pt>
                <c:pt idx="455">
                  <c:v>24</c:v>
                </c:pt>
                <c:pt idx="456">
                  <c:v>24</c:v>
                </c:pt>
                <c:pt idx="457">
                  <c:v>24</c:v>
                </c:pt>
                <c:pt idx="458">
                  <c:v>24</c:v>
                </c:pt>
                <c:pt idx="459">
                  <c:v>24</c:v>
                </c:pt>
                <c:pt idx="460">
                  <c:v>24</c:v>
                </c:pt>
                <c:pt idx="461">
                  <c:v>24</c:v>
                </c:pt>
                <c:pt idx="462">
                  <c:v>24</c:v>
                </c:pt>
                <c:pt idx="463">
                  <c:v>24</c:v>
                </c:pt>
                <c:pt idx="464">
                  <c:v>24</c:v>
                </c:pt>
                <c:pt idx="465">
                  <c:v>24</c:v>
                </c:pt>
                <c:pt idx="466">
                  <c:v>24</c:v>
                </c:pt>
                <c:pt idx="467">
                  <c:v>24</c:v>
                </c:pt>
                <c:pt idx="468">
                  <c:v>24</c:v>
                </c:pt>
                <c:pt idx="469">
                  <c:v>24</c:v>
                </c:pt>
                <c:pt idx="470">
                  <c:v>24</c:v>
                </c:pt>
                <c:pt idx="471">
                  <c:v>24</c:v>
                </c:pt>
                <c:pt idx="472">
                  <c:v>24</c:v>
                </c:pt>
                <c:pt idx="473">
                  <c:v>24</c:v>
                </c:pt>
                <c:pt idx="474">
                  <c:v>24</c:v>
                </c:pt>
                <c:pt idx="475">
                  <c:v>24</c:v>
                </c:pt>
                <c:pt idx="476">
                  <c:v>24</c:v>
                </c:pt>
                <c:pt idx="477">
                  <c:v>24</c:v>
                </c:pt>
                <c:pt idx="478">
                  <c:v>24</c:v>
                </c:pt>
                <c:pt idx="479">
                  <c:v>24</c:v>
                </c:pt>
                <c:pt idx="480">
                  <c:v>25</c:v>
                </c:pt>
                <c:pt idx="481">
                  <c:v>25</c:v>
                </c:pt>
                <c:pt idx="482">
                  <c:v>25</c:v>
                </c:pt>
                <c:pt idx="483">
                  <c:v>25</c:v>
                </c:pt>
                <c:pt idx="484">
                  <c:v>25</c:v>
                </c:pt>
                <c:pt idx="485">
                  <c:v>25</c:v>
                </c:pt>
                <c:pt idx="486">
                  <c:v>25</c:v>
                </c:pt>
                <c:pt idx="487">
                  <c:v>25</c:v>
                </c:pt>
                <c:pt idx="488">
                  <c:v>25</c:v>
                </c:pt>
                <c:pt idx="489">
                  <c:v>25</c:v>
                </c:pt>
                <c:pt idx="490">
                  <c:v>26</c:v>
                </c:pt>
                <c:pt idx="491">
                  <c:v>26</c:v>
                </c:pt>
                <c:pt idx="492">
                  <c:v>26</c:v>
                </c:pt>
                <c:pt idx="493">
                  <c:v>26</c:v>
                </c:pt>
                <c:pt idx="494">
                  <c:v>26</c:v>
                </c:pt>
                <c:pt idx="495">
                  <c:v>27</c:v>
                </c:pt>
                <c:pt idx="496">
                  <c:v>27</c:v>
                </c:pt>
                <c:pt idx="497">
                  <c:v>27</c:v>
                </c:pt>
                <c:pt idx="498">
                  <c:v>27</c:v>
                </c:pt>
                <c:pt idx="499">
                  <c:v>27</c:v>
                </c:pt>
                <c:pt idx="500">
                  <c:v>27</c:v>
                </c:pt>
                <c:pt idx="501">
                  <c:v>27</c:v>
                </c:pt>
                <c:pt idx="502">
                  <c:v>28</c:v>
                </c:pt>
                <c:pt idx="503">
                  <c:v>28</c:v>
                </c:pt>
                <c:pt idx="504">
                  <c:v>28</c:v>
                </c:pt>
                <c:pt idx="505">
                  <c:v>28</c:v>
                </c:pt>
                <c:pt idx="506">
                  <c:v>28</c:v>
                </c:pt>
                <c:pt idx="507">
                  <c:v>28</c:v>
                </c:pt>
                <c:pt idx="508">
                  <c:v>28</c:v>
                </c:pt>
                <c:pt idx="509">
                  <c:v>28</c:v>
                </c:pt>
                <c:pt idx="510">
                  <c:v>28</c:v>
                </c:pt>
                <c:pt idx="511">
                  <c:v>28</c:v>
                </c:pt>
                <c:pt idx="512">
                  <c:v>28</c:v>
                </c:pt>
                <c:pt idx="513">
                  <c:v>28</c:v>
                </c:pt>
                <c:pt idx="514">
                  <c:v>28</c:v>
                </c:pt>
                <c:pt idx="515">
                  <c:v>28</c:v>
                </c:pt>
                <c:pt idx="516">
                  <c:v>28</c:v>
                </c:pt>
                <c:pt idx="517">
                  <c:v>28</c:v>
                </c:pt>
                <c:pt idx="518">
                  <c:v>28</c:v>
                </c:pt>
                <c:pt idx="519">
                  <c:v>28</c:v>
                </c:pt>
                <c:pt idx="520">
                  <c:v>28</c:v>
                </c:pt>
                <c:pt idx="521">
                  <c:v>28</c:v>
                </c:pt>
                <c:pt idx="522">
                  <c:v>28</c:v>
                </c:pt>
                <c:pt idx="523">
                  <c:v>28</c:v>
                </c:pt>
                <c:pt idx="524">
                  <c:v>28</c:v>
                </c:pt>
                <c:pt idx="525">
                  <c:v>28</c:v>
                </c:pt>
                <c:pt idx="526">
                  <c:v>28</c:v>
                </c:pt>
                <c:pt idx="527">
                  <c:v>28</c:v>
                </c:pt>
                <c:pt idx="528">
                  <c:v>28</c:v>
                </c:pt>
                <c:pt idx="529">
                  <c:v>28</c:v>
                </c:pt>
                <c:pt idx="530">
                  <c:v>28</c:v>
                </c:pt>
                <c:pt idx="531">
                  <c:v>28</c:v>
                </c:pt>
                <c:pt idx="532">
                  <c:v>28</c:v>
                </c:pt>
                <c:pt idx="533">
                  <c:v>28</c:v>
                </c:pt>
                <c:pt idx="534">
                  <c:v>28</c:v>
                </c:pt>
                <c:pt idx="535">
                  <c:v>28</c:v>
                </c:pt>
                <c:pt idx="536">
                  <c:v>28</c:v>
                </c:pt>
                <c:pt idx="537">
                  <c:v>28</c:v>
                </c:pt>
                <c:pt idx="538">
                  <c:v>28</c:v>
                </c:pt>
                <c:pt idx="539">
                  <c:v>28</c:v>
                </c:pt>
                <c:pt idx="540">
                  <c:v>28</c:v>
                </c:pt>
                <c:pt idx="541">
                  <c:v>28</c:v>
                </c:pt>
                <c:pt idx="542">
                  <c:v>28</c:v>
                </c:pt>
                <c:pt idx="543">
                  <c:v>28</c:v>
                </c:pt>
                <c:pt idx="544">
                  <c:v>28</c:v>
                </c:pt>
                <c:pt idx="545">
                  <c:v>28</c:v>
                </c:pt>
                <c:pt idx="546">
                  <c:v>28</c:v>
                </c:pt>
                <c:pt idx="547">
                  <c:v>28</c:v>
                </c:pt>
                <c:pt idx="548">
                  <c:v>28</c:v>
                </c:pt>
                <c:pt idx="549">
                  <c:v>28</c:v>
                </c:pt>
                <c:pt idx="550">
                  <c:v>28</c:v>
                </c:pt>
                <c:pt idx="551">
                  <c:v>28</c:v>
                </c:pt>
                <c:pt idx="552">
                  <c:v>28</c:v>
                </c:pt>
                <c:pt idx="553">
                  <c:v>28</c:v>
                </c:pt>
                <c:pt idx="554">
                  <c:v>28</c:v>
                </c:pt>
                <c:pt idx="555">
                  <c:v>28</c:v>
                </c:pt>
                <c:pt idx="556">
                  <c:v>28</c:v>
                </c:pt>
                <c:pt idx="557">
                  <c:v>28</c:v>
                </c:pt>
                <c:pt idx="558">
                  <c:v>28</c:v>
                </c:pt>
                <c:pt idx="559">
                  <c:v>28</c:v>
                </c:pt>
                <c:pt idx="560">
                  <c:v>28</c:v>
                </c:pt>
                <c:pt idx="561">
                  <c:v>28</c:v>
                </c:pt>
                <c:pt idx="562">
                  <c:v>28</c:v>
                </c:pt>
                <c:pt idx="563">
                  <c:v>28</c:v>
                </c:pt>
                <c:pt idx="564">
                  <c:v>28</c:v>
                </c:pt>
                <c:pt idx="565">
                  <c:v>28</c:v>
                </c:pt>
                <c:pt idx="566">
                  <c:v>28</c:v>
                </c:pt>
                <c:pt idx="567">
                  <c:v>28</c:v>
                </c:pt>
                <c:pt idx="568">
                  <c:v>28</c:v>
                </c:pt>
                <c:pt idx="569">
                  <c:v>28</c:v>
                </c:pt>
                <c:pt idx="570">
                  <c:v>28</c:v>
                </c:pt>
                <c:pt idx="571">
                  <c:v>28</c:v>
                </c:pt>
                <c:pt idx="572">
                  <c:v>28</c:v>
                </c:pt>
                <c:pt idx="573">
                  <c:v>28</c:v>
                </c:pt>
                <c:pt idx="574">
                  <c:v>28</c:v>
                </c:pt>
                <c:pt idx="575">
                  <c:v>28</c:v>
                </c:pt>
                <c:pt idx="576">
                  <c:v>29</c:v>
                </c:pt>
                <c:pt idx="577">
                  <c:v>29</c:v>
                </c:pt>
                <c:pt idx="578">
                  <c:v>29</c:v>
                </c:pt>
                <c:pt idx="579">
                  <c:v>29</c:v>
                </c:pt>
                <c:pt idx="580">
                  <c:v>29</c:v>
                </c:pt>
                <c:pt idx="581">
                  <c:v>30</c:v>
                </c:pt>
                <c:pt idx="582">
                  <c:v>30</c:v>
                </c:pt>
                <c:pt idx="583">
                  <c:v>30</c:v>
                </c:pt>
                <c:pt idx="584">
                  <c:v>30</c:v>
                </c:pt>
                <c:pt idx="585">
                  <c:v>30</c:v>
                </c:pt>
                <c:pt idx="586">
                  <c:v>30</c:v>
                </c:pt>
                <c:pt idx="587">
                  <c:v>30</c:v>
                </c:pt>
                <c:pt idx="588">
                  <c:v>31</c:v>
                </c:pt>
                <c:pt idx="589">
                  <c:v>31</c:v>
                </c:pt>
                <c:pt idx="590">
                  <c:v>31</c:v>
                </c:pt>
                <c:pt idx="591">
                  <c:v>32</c:v>
                </c:pt>
                <c:pt idx="592">
                  <c:v>32</c:v>
                </c:pt>
                <c:pt idx="593">
                  <c:v>32</c:v>
                </c:pt>
                <c:pt idx="594">
                  <c:v>32</c:v>
                </c:pt>
                <c:pt idx="595">
                  <c:v>32</c:v>
                </c:pt>
                <c:pt idx="596">
                  <c:v>33</c:v>
                </c:pt>
                <c:pt idx="597">
                  <c:v>33</c:v>
                </c:pt>
                <c:pt idx="598">
                  <c:v>33</c:v>
                </c:pt>
                <c:pt idx="599">
                  <c:v>33</c:v>
                </c:pt>
                <c:pt idx="600">
                  <c:v>33</c:v>
                </c:pt>
                <c:pt idx="601">
                  <c:v>33</c:v>
                </c:pt>
                <c:pt idx="602">
                  <c:v>33</c:v>
                </c:pt>
                <c:pt idx="603">
                  <c:v>33</c:v>
                </c:pt>
                <c:pt idx="604">
                  <c:v>33</c:v>
                </c:pt>
                <c:pt idx="605">
                  <c:v>33</c:v>
                </c:pt>
                <c:pt idx="606">
                  <c:v>33</c:v>
                </c:pt>
                <c:pt idx="607">
                  <c:v>33</c:v>
                </c:pt>
                <c:pt idx="608">
                  <c:v>33</c:v>
                </c:pt>
                <c:pt idx="609">
                  <c:v>33</c:v>
                </c:pt>
                <c:pt idx="610">
                  <c:v>33</c:v>
                </c:pt>
                <c:pt idx="611">
                  <c:v>33</c:v>
                </c:pt>
                <c:pt idx="612">
                  <c:v>33</c:v>
                </c:pt>
                <c:pt idx="613">
                  <c:v>33</c:v>
                </c:pt>
                <c:pt idx="614">
                  <c:v>33</c:v>
                </c:pt>
                <c:pt idx="615">
                  <c:v>33</c:v>
                </c:pt>
                <c:pt idx="616">
                  <c:v>33</c:v>
                </c:pt>
                <c:pt idx="617">
                  <c:v>33</c:v>
                </c:pt>
                <c:pt idx="618">
                  <c:v>33</c:v>
                </c:pt>
                <c:pt idx="619">
                  <c:v>33</c:v>
                </c:pt>
                <c:pt idx="620">
                  <c:v>34</c:v>
                </c:pt>
                <c:pt idx="621">
                  <c:v>34</c:v>
                </c:pt>
                <c:pt idx="622">
                  <c:v>34</c:v>
                </c:pt>
                <c:pt idx="623">
                  <c:v>34</c:v>
                </c:pt>
                <c:pt idx="624">
                  <c:v>34</c:v>
                </c:pt>
                <c:pt idx="625">
                  <c:v>34</c:v>
                </c:pt>
                <c:pt idx="626">
                  <c:v>34</c:v>
                </c:pt>
                <c:pt idx="627">
                  <c:v>34</c:v>
                </c:pt>
                <c:pt idx="628">
                  <c:v>34</c:v>
                </c:pt>
                <c:pt idx="629">
                  <c:v>34</c:v>
                </c:pt>
                <c:pt idx="630">
                  <c:v>34</c:v>
                </c:pt>
                <c:pt idx="631">
                  <c:v>34</c:v>
                </c:pt>
                <c:pt idx="632">
                  <c:v>34</c:v>
                </c:pt>
                <c:pt idx="633">
                  <c:v>34</c:v>
                </c:pt>
                <c:pt idx="634">
                  <c:v>34</c:v>
                </c:pt>
                <c:pt idx="635">
                  <c:v>34</c:v>
                </c:pt>
                <c:pt idx="636">
                  <c:v>34</c:v>
                </c:pt>
                <c:pt idx="637">
                  <c:v>34</c:v>
                </c:pt>
                <c:pt idx="638">
                  <c:v>34</c:v>
                </c:pt>
                <c:pt idx="639">
                  <c:v>34</c:v>
                </c:pt>
                <c:pt idx="640">
                  <c:v>34</c:v>
                </c:pt>
                <c:pt idx="641">
                  <c:v>34</c:v>
                </c:pt>
                <c:pt idx="642">
                  <c:v>34</c:v>
                </c:pt>
                <c:pt idx="643">
                  <c:v>34</c:v>
                </c:pt>
                <c:pt idx="644">
                  <c:v>34</c:v>
                </c:pt>
                <c:pt idx="645">
                  <c:v>34</c:v>
                </c:pt>
                <c:pt idx="646">
                  <c:v>34</c:v>
                </c:pt>
                <c:pt idx="647">
                  <c:v>34</c:v>
                </c:pt>
                <c:pt idx="648">
                  <c:v>34</c:v>
                </c:pt>
                <c:pt idx="649">
                  <c:v>34</c:v>
                </c:pt>
                <c:pt idx="650">
                  <c:v>34</c:v>
                </c:pt>
                <c:pt idx="651">
                  <c:v>34</c:v>
                </c:pt>
                <c:pt idx="652">
                  <c:v>34</c:v>
                </c:pt>
                <c:pt idx="653">
                  <c:v>34</c:v>
                </c:pt>
                <c:pt idx="654">
                  <c:v>34</c:v>
                </c:pt>
                <c:pt idx="655">
                  <c:v>34</c:v>
                </c:pt>
                <c:pt idx="656">
                  <c:v>34</c:v>
                </c:pt>
                <c:pt idx="657">
                  <c:v>34</c:v>
                </c:pt>
                <c:pt idx="658">
                  <c:v>34</c:v>
                </c:pt>
                <c:pt idx="659">
                  <c:v>34</c:v>
                </c:pt>
                <c:pt idx="660">
                  <c:v>34</c:v>
                </c:pt>
                <c:pt idx="661">
                  <c:v>34</c:v>
                </c:pt>
                <c:pt idx="662">
                  <c:v>34</c:v>
                </c:pt>
                <c:pt idx="663">
                  <c:v>34</c:v>
                </c:pt>
                <c:pt idx="664">
                  <c:v>34</c:v>
                </c:pt>
                <c:pt idx="665">
                  <c:v>34</c:v>
                </c:pt>
                <c:pt idx="666">
                  <c:v>34</c:v>
                </c:pt>
                <c:pt idx="667">
                  <c:v>34</c:v>
                </c:pt>
                <c:pt idx="668">
                  <c:v>36</c:v>
                </c:pt>
                <c:pt idx="669">
                  <c:v>36</c:v>
                </c:pt>
                <c:pt idx="670">
                  <c:v>36</c:v>
                </c:pt>
                <c:pt idx="671">
                  <c:v>36</c:v>
                </c:pt>
                <c:pt idx="672">
                  <c:v>36</c:v>
                </c:pt>
                <c:pt idx="673">
                  <c:v>36</c:v>
                </c:pt>
                <c:pt idx="674">
                  <c:v>36</c:v>
                </c:pt>
                <c:pt idx="675">
                  <c:v>36</c:v>
                </c:pt>
                <c:pt idx="676">
                  <c:v>36</c:v>
                </c:pt>
                <c:pt idx="677">
                  <c:v>36</c:v>
                </c:pt>
                <c:pt idx="678">
                  <c:v>36</c:v>
                </c:pt>
                <c:pt idx="679">
                  <c:v>36</c:v>
                </c:pt>
                <c:pt idx="680">
                  <c:v>36</c:v>
                </c:pt>
                <c:pt idx="681">
                  <c:v>36</c:v>
                </c:pt>
                <c:pt idx="682">
                  <c:v>36</c:v>
                </c:pt>
                <c:pt idx="683">
                  <c:v>36</c:v>
                </c:pt>
                <c:pt idx="684">
                  <c:v>36</c:v>
                </c:pt>
                <c:pt idx="685">
                  <c:v>36</c:v>
                </c:pt>
                <c:pt idx="686">
                  <c:v>36</c:v>
                </c:pt>
                <c:pt idx="687">
                  <c:v>36</c:v>
                </c:pt>
                <c:pt idx="688">
                  <c:v>36</c:v>
                </c:pt>
                <c:pt idx="689">
                  <c:v>36</c:v>
                </c:pt>
                <c:pt idx="690">
                  <c:v>36</c:v>
                </c:pt>
                <c:pt idx="691">
                  <c:v>36</c:v>
                </c:pt>
                <c:pt idx="692">
                  <c:v>36</c:v>
                </c:pt>
                <c:pt idx="693">
                  <c:v>36</c:v>
                </c:pt>
                <c:pt idx="694">
                  <c:v>36</c:v>
                </c:pt>
                <c:pt idx="695">
                  <c:v>36</c:v>
                </c:pt>
                <c:pt idx="696">
                  <c:v>36</c:v>
                </c:pt>
                <c:pt idx="697">
                  <c:v>36</c:v>
                </c:pt>
                <c:pt idx="698">
                  <c:v>36</c:v>
                </c:pt>
                <c:pt idx="699">
                  <c:v>36</c:v>
                </c:pt>
              </c:numCache>
            </c:numRef>
          </c:xVal>
          <c:yVal>
            <c:numRef>
              <c:f>'ID v Hours'!$B$2:$B$701</c:f>
              <c:numCache>
                <c:formatCode>General</c:formatCode>
                <c:ptCount val="700"/>
                <c:pt idx="0">
                  <c:v>8</c:v>
                </c:pt>
                <c:pt idx="1">
                  <c:v>4</c:v>
                </c:pt>
                <c:pt idx="2">
                  <c:v>8</c:v>
                </c:pt>
                <c:pt idx="3">
                  <c:v>3</c:v>
                </c:pt>
                <c:pt idx="4">
                  <c:v>16</c:v>
                </c:pt>
                <c:pt idx="5">
                  <c:v>1</c:v>
                </c:pt>
                <c:pt idx="6">
                  <c:v>8</c:v>
                </c:pt>
                <c:pt idx="7">
                  <c:v>4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2</c:v>
                </c:pt>
                <c:pt idx="12">
                  <c:v>4</c:v>
                </c:pt>
                <c:pt idx="13">
                  <c:v>1</c:v>
                </c:pt>
                <c:pt idx="14">
                  <c:v>8</c:v>
                </c:pt>
                <c:pt idx="15">
                  <c:v>8</c:v>
                </c:pt>
                <c:pt idx="16">
                  <c:v>0</c:v>
                </c:pt>
                <c:pt idx="17">
                  <c:v>8</c:v>
                </c:pt>
                <c:pt idx="18">
                  <c:v>8</c:v>
                </c:pt>
                <c:pt idx="19">
                  <c:v>4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0</c:v>
                </c:pt>
                <c:pt idx="26">
                  <c:v>1</c:v>
                </c:pt>
                <c:pt idx="27">
                  <c:v>2</c:v>
                </c:pt>
                <c:pt idx="28">
                  <c:v>2</c:v>
                </c:pt>
                <c:pt idx="29">
                  <c:v>1</c:v>
                </c:pt>
                <c:pt idx="30">
                  <c:v>4</c:v>
                </c:pt>
                <c:pt idx="31">
                  <c:v>2</c:v>
                </c:pt>
                <c:pt idx="32">
                  <c:v>8</c:v>
                </c:pt>
                <c:pt idx="33">
                  <c:v>1</c:v>
                </c:pt>
                <c:pt idx="34">
                  <c:v>2</c:v>
                </c:pt>
                <c:pt idx="35">
                  <c:v>8</c:v>
                </c:pt>
                <c:pt idx="36">
                  <c:v>2</c:v>
                </c:pt>
                <c:pt idx="37">
                  <c:v>4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8</c:v>
                </c:pt>
                <c:pt idx="44">
                  <c:v>1</c:v>
                </c:pt>
                <c:pt idx="45">
                  <c:v>8</c:v>
                </c:pt>
                <c:pt idx="46">
                  <c:v>8</c:v>
                </c:pt>
                <c:pt idx="47">
                  <c:v>24</c:v>
                </c:pt>
                <c:pt idx="48">
                  <c:v>3</c:v>
                </c:pt>
                <c:pt idx="49">
                  <c:v>24</c:v>
                </c:pt>
                <c:pt idx="50">
                  <c:v>8</c:v>
                </c:pt>
                <c:pt idx="51">
                  <c:v>1</c:v>
                </c:pt>
                <c:pt idx="52">
                  <c:v>1</c:v>
                </c:pt>
                <c:pt idx="53">
                  <c:v>8</c:v>
                </c:pt>
                <c:pt idx="54">
                  <c:v>2</c:v>
                </c:pt>
                <c:pt idx="55">
                  <c:v>8</c:v>
                </c:pt>
                <c:pt idx="56">
                  <c:v>8</c:v>
                </c:pt>
                <c:pt idx="57">
                  <c:v>3</c:v>
                </c:pt>
                <c:pt idx="58">
                  <c:v>8</c:v>
                </c:pt>
                <c:pt idx="59">
                  <c:v>1</c:v>
                </c:pt>
                <c:pt idx="60">
                  <c:v>8</c:v>
                </c:pt>
                <c:pt idx="61">
                  <c:v>1</c:v>
                </c:pt>
                <c:pt idx="62">
                  <c:v>8</c:v>
                </c:pt>
                <c:pt idx="63">
                  <c:v>3</c:v>
                </c:pt>
                <c:pt idx="64">
                  <c:v>1</c:v>
                </c:pt>
                <c:pt idx="65">
                  <c:v>1</c:v>
                </c:pt>
                <c:pt idx="66">
                  <c:v>2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3</c:v>
                </c:pt>
                <c:pt idx="72">
                  <c:v>1</c:v>
                </c:pt>
                <c:pt idx="73">
                  <c:v>1</c:v>
                </c:pt>
                <c:pt idx="74">
                  <c:v>3</c:v>
                </c:pt>
                <c:pt idx="75">
                  <c:v>3</c:v>
                </c:pt>
                <c:pt idx="76">
                  <c:v>2</c:v>
                </c:pt>
                <c:pt idx="77">
                  <c:v>3</c:v>
                </c:pt>
                <c:pt idx="78">
                  <c:v>8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2</c:v>
                </c:pt>
                <c:pt idx="86">
                  <c:v>16</c:v>
                </c:pt>
                <c:pt idx="87">
                  <c:v>8</c:v>
                </c:pt>
                <c:pt idx="88">
                  <c:v>4</c:v>
                </c:pt>
                <c:pt idx="89">
                  <c:v>8</c:v>
                </c:pt>
                <c:pt idx="90">
                  <c:v>4</c:v>
                </c:pt>
                <c:pt idx="91">
                  <c:v>4</c:v>
                </c:pt>
                <c:pt idx="92">
                  <c:v>3</c:v>
                </c:pt>
                <c:pt idx="93">
                  <c:v>0</c:v>
                </c:pt>
                <c:pt idx="94">
                  <c:v>24</c:v>
                </c:pt>
                <c:pt idx="95">
                  <c:v>4</c:v>
                </c:pt>
                <c:pt idx="96">
                  <c:v>2</c:v>
                </c:pt>
                <c:pt idx="97">
                  <c:v>8</c:v>
                </c:pt>
                <c:pt idx="98">
                  <c:v>1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3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32</c:v>
                </c:pt>
                <c:pt idx="107">
                  <c:v>3</c:v>
                </c:pt>
                <c:pt idx="108">
                  <c:v>3</c:v>
                </c:pt>
                <c:pt idx="109">
                  <c:v>2</c:v>
                </c:pt>
                <c:pt idx="110">
                  <c:v>8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2</c:v>
                </c:pt>
                <c:pt idx="119">
                  <c:v>8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3</c:v>
                </c:pt>
                <c:pt idx="128">
                  <c:v>8</c:v>
                </c:pt>
                <c:pt idx="129">
                  <c:v>2</c:v>
                </c:pt>
                <c:pt idx="130">
                  <c:v>3</c:v>
                </c:pt>
                <c:pt idx="131">
                  <c:v>4</c:v>
                </c:pt>
                <c:pt idx="132">
                  <c:v>3</c:v>
                </c:pt>
                <c:pt idx="133">
                  <c:v>2</c:v>
                </c:pt>
                <c:pt idx="134">
                  <c:v>2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8</c:v>
                </c:pt>
                <c:pt idx="141">
                  <c:v>0</c:v>
                </c:pt>
                <c:pt idx="142">
                  <c:v>8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2</c:v>
                </c:pt>
                <c:pt idx="147">
                  <c:v>2</c:v>
                </c:pt>
                <c:pt idx="148">
                  <c:v>8</c:v>
                </c:pt>
                <c:pt idx="149">
                  <c:v>8</c:v>
                </c:pt>
                <c:pt idx="150">
                  <c:v>8</c:v>
                </c:pt>
                <c:pt idx="151">
                  <c:v>16</c:v>
                </c:pt>
                <c:pt idx="152">
                  <c:v>8</c:v>
                </c:pt>
                <c:pt idx="153">
                  <c:v>8</c:v>
                </c:pt>
                <c:pt idx="154">
                  <c:v>8</c:v>
                </c:pt>
                <c:pt idx="155">
                  <c:v>0</c:v>
                </c:pt>
                <c:pt idx="156">
                  <c:v>8</c:v>
                </c:pt>
                <c:pt idx="157">
                  <c:v>8</c:v>
                </c:pt>
                <c:pt idx="158">
                  <c:v>8</c:v>
                </c:pt>
                <c:pt idx="159">
                  <c:v>8</c:v>
                </c:pt>
                <c:pt idx="160">
                  <c:v>8</c:v>
                </c:pt>
                <c:pt idx="161">
                  <c:v>8</c:v>
                </c:pt>
                <c:pt idx="162">
                  <c:v>8</c:v>
                </c:pt>
                <c:pt idx="163">
                  <c:v>8</c:v>
                </c:pt>
                <c:pt idx="164">
                  <c:v>8</c:v>
                </c:pt>
                <c:pt idx="165">
                  <c:v>4</c:v>
                </c:pt>
                <c:pt idx="166">
                  <c:v>8</c:v>
                </c:pt>
                <c:pt idx="167">
                  <c:v>16</c:v>
                </c:pt>
                <c:pt idx="168">
                  <c:v>0</c:v>
                </c:pt>
                <c:pt idx="169">
                  <c:v>0</c:v>
                </c:pt>
                <c:pt idx="170">
                  <c:v>2</c:v>
                </c:pt>
                <c:pt idx="171">
                  <c:v>0</c:v>
                </c:pt>
                <c:pt idx="172">
                  <c:v>8</c:v>
                </c:pt>
                <c:pt idx="173">
                  <c:v>8</c:v>
                </c:pt>
                <c:pt idx="174">
                  <c:v>1</c:v>
                </c:pt>
                <c:pt idx="175">
                  <c:v>3</c:v>
                </c:pt>
                <c:pt idx="176">
                  <c:v>112</c:v>
                </c:pt>
                <c:pt idx="177">
                  <c:v>2</c:v>
                </c:pt>
                <c:pt idx="178">
                  <c:v>8</c:v>
                </c:pt>
                <c:pt idx="179">
                  <c:v>40</c:v>
                </c:pt>
                <c:pt idx="180">
                  <c:v>7</c:v>
                </c:pt>
                <c:pt idx="181">
                  <c:v>1</c:v>
                </c:pt>
                <c:pt idx="182">
                  <c:v>1</c:v>
                </c:pt>
                <c:pt idx="183">
                  <c:v>8</c:v>
                </c:pt>
                <c:pt idx="184">
                  <c:v>8</c:v>
                </c:pt>
                <c:pt idx="185">
                  <c:v>8</c:v>
                </c:pt>
                <c:pt idx="186">
                  <c:v>8</c:v>
                </c:pt>
                <c:pt idx="187">
                  <c:v>8</c:v>
                </c:pt>
                <c:pt idx="188">
                  <c:v>8</c:v>
                </c:pt>
                <c:pt idx="189">
                  <c:v>8</c:v>
                </c:pt>
                <c:pt idx="190">
                  <c:v>8</c:v>
                </c:pt>
                <c:pt idx="191">
                  <c:v>1</c:v>
                </c:pt>
                <c:pt idx="192">
                  <c:v>8</c:v>
                </c:pt>
                <c:pt idx="193">
                  <c:v>8</c:v>
                </c:pt>
                <c:pt idx="194">
                  <c:v>8</c:v>
                </c:pt>
                <c:pt idx="195">
                  <c:v>2</c:v>
                </c:pt>
                <c:pt idx="196">
                  <c:v>4</c:v>
                </c:pt>
                <c:pt idx="197">
                  <c:v>8</c:v>
                </c:pt>
                <c:pt idx="198">
                  <c:v>8</c:v>
                </c:pt>
                <c:pt idx="199">
                  <c:v>2</c:v>
                </c:pt>
                <c:pt idx="200">
                  <c:v>4</c:v>
                </c:pt>
                <c:pt idx="201">
                  <c:v>2</c:v>
                </c:pt>
                <c:pt idx="202">
                  <c:v>8</c:v>
                </c:pt>
                <c:pt idx="203">
                  <c:v>1</c:v>
                </c:pt>
                <c:pt idx="204">
                  <c:v>8</c:v>
                </c:pt>
                <c:pt idx="205">
                  <c:v>8</c:v>
                </c:pt>
                <c:pt idx="206">
                  <c:v>0</c:v>
                </c:pt>
                <c:pt idx="207">
                  <c:v>8</c:v>
                </c:pt>
                <c:pt idx="208">
                  <c:v>24</c:v>
                </c:pt>
                <c:pt idx="209">
                  <c:v>8</c:v>
                </c:pt>
                <c:pt idx="210">
                  <c:v>3</c:v>
                </c:pt>
                <c:pt idx="211">
                  <c:v>8</c:v>
                </c:pt>
                <c:pt idx="212">
                  <c:v>8</c:v>
                </c:pt>
                <c:pt idx="213">
                  <c:v>8</c:v>
                </c:pt>
                <c:pt idx="214">
                  <c:v>16</c:v>
                </c:pt>
                <c:pt idx="215">
                  <c:v>8</c:v>
                </c:pt>
                <c:pt idx="216">
                  <c:v>24</c:v>
                </c:pt>
                <c:pt idx="217">
                  <c:v>8</c:v>
                </c:pt>
                <c:pt idx="218">
                  <c:v>32</c:v>
                </c:pt>
                <c:pt idx="219">
                  <c:v>8</c:v>
                </c:pt>
                <c:pt idx="220">
                  <c:v>8</c:v>
                </c:pt>
                <c:pt idx="221">
                  <c:v>1</c:v>
                </c:pt>
                <c:pt idx="222">
                  <c:v>4</c:v>
                </c:pt>
                <c:pt idx="223">
                  <c:v>24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16</c:v>
                </c:pt>
                <c:pt idx="228">
                  <c:v>8</c:v>
                </c:pt>
                <c:pt idx="229">
                  <c:v>8</c:v>
                </c:pt>
                <c:pt idx="230">
                  <c:v>3</c:v>
                </c:pt>
                <c:pt idx="231">
                  <c:v>8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0</c:v>
                </c:pt>
                <c:pt idx="236">
                  <c:v>8</c:v>
                </c:pt>
                <c:pt idx="237">
                  <c:v>8</c:v>
                </c:pt>
                <c:pt idx="238">
                  <c:v>104</c:v>
                </c:pt>
                <c:pt idx="239">
                  <c:v>8</c:v>
                </c:pt>
                <c:pt idx="240">
                  <c:v>2</c:v>
                </c:pt>
                <c:pt idx="241">
                  <c:v>3</c:v>
                </c:pt>
                <c:pt idx="242">
                  <c:v>0</c:v>
                </c:pt>
                <c:pt idx="243">
                  <c:v>8</c:v>
                </c:pt>
                <c:pt idx="244">
                  <c:v>0</c:v>
                </c:pt>
                <c:pt idx="245">
                  <c:v>4</c:v>
                </c:pt>
                <c:pt idx="246">
                  <c:v>8</c:v>
                </c:pt>
                <c:pt idx="247">
                  <c:v>8</c:v>
                </c:pt>
                <c:pt idx="248">
                  <c:v>8</c:v>
                </c:pt>
                <c:pt idx="249">
                  <c:v>3</c:v>
                </c:pt>
                <c:pt idx="250">
                  <c:v>8</c:v>
                </c:pt>
                <c:pt idx="251">
                  <c:v>8</c:v>
                </c:pt>
                <c:pt idx="252">
                  <c:v>8</c:v>
                </c:pt>
                <c:pt idx="253">
                  <c:v>8</c:v>
                </c:pt>
                <c:pt idx="254">
                  <c:v>8</c:v>
                </c:pt>
                <c:pt idx="255">
                  <c:v>24</c:v>
                </c:pt>
                <c:pt idx="256">
                  <c:v>40</c:v>
                </c:pt>
                <c:pt idx="257">
                  <c:v>2</c:v>
                </c:pt>
                <c:pt idx="258">
                  <c:v>32</c:v>
                </c:pt>
                <c:pt idx="259">
                  <c:v>8</c:v>
                </c:pt>
                <c:pt idx="260">
                  <c:v>8</c:v>
                </c:pt>
                <c:pt idx="261">
                  <c:v>2</c:v>
                </c:pt>
                <c:pt idx="262">
                  <c:v>16</c:v>
                </c:pt>
                <c:pt idx="263">
                  <c:v>8</c:v>
                </c:pt>
                <c:pt idx="264">
                  <c:v>1</c:v>
                </c:pt>
                <c:pt idx="265">
                  <c:v>1</c:v>
                </c:pt>
                <c:pt idx="266">
                  <c:v>24</c:v>
                </c:pt>
                <c:pt idx="267">
                  <c:v>2</c:v>
                </c:pt>
                <c:pt idx="268">
                  <c:v>1</c:v>
                </c:pt>
                <c:pt idx="269">
                  <c:v>2</c:v>
                </c:pt>
                <c:pt idx="270">
                  <c:v>4</c:v>
                </c:pt>
                <c:pt idx="271">
                  <c:v>16</c:v>
                </c:pt>
                <c:pt idx="272">
                  <c:v>2</c:v>
                </c:pt>
                <c:pt idx="273">
                  <c:v>120</c:v>
                </c:pt>
                <c:pt idx="274">
                  <c:v>2</c:v>
                </c:pt>
                <c:pt idx="275">
                  <c:v>4</c:v>
                </c:pt>
                <c:pt idx="276">
                  <c:v>2</c:v>
                </c:pt>
                <c:pt idx="277">
                  <c:v>80</c:v>
                </c:pt>
                <c:pt idx="278">
                  <c:v>8</c:v>
                </c:pt>
                <c:pt idx="279">
                  <c:v>5</c:v>
                </c:pt>
                <c:pt idx="280">
                  <c:v>24</c:v>
                </c:pt>
                <c:pt idx="281">
                  <c:v>4</c:v>
                </c:pt>
                <c:pt idx="282">
                  <c:v>48</c:v>
                </c:pt>
                <c:pt idx="283">
                  <c:v>4</c:v>
                </c:pt>
                <c:pt idx="284">
                  <c:v>32</c:v>
                </c:pt>
                <c:pt idx="285">
                  <c:v>5</c:v>
                </c:pt>
                <c:pt idx="286">
                  <c:v>8</c:v>
                </c:pt>
                <c:pt idx="287">
                  <c:v>5</c:v>
                </c:pt>
                <c:pt idx="288">
                  <c:v>40</c:v>
                </c:pt>
                <c:pt idx="289">
                  <c:v>3</c:v>
                </c:pt>
                <c:pt idx="290">
                  <c:v>8</c:v>
                </c:pt>
                <c:pt idx="291">
                  <c:v>1</c:v>
                </c:pt>
                <c:pt idx="292">
                  <c:v>3</c:v>
                </c:pt>
                <c:pt idx="293">
                  <c:v>1</c:v>
                </c:pt>
                <c:pt idx="294">
                  <c:v>4</c:v>
                </c:pt>
                <c:pt idx="295">
                  <c:v>3</c:v>
                </c:pt>
                <c:pt idx="296">
                  <c:v>4</c:v>
                </c:pt>
                <c:pt idx="297">
                  <c:v>3</c:v>
                </c:pt>
                <c:pt idx="298">
                  <c:v>40</c:v>
                </c:pt>
                <c:pt idx="299">
                  <c:v>4</c:v>
                </c:pt>
                <c:pt idx="300">
                  <c:v>0</c:v>
                </c:pt>
                <c:pt idx="301">
                  <c:v>1</c:v>
                </c:pt>
                <c:pt idx="302">
                  <c:v>4</c:v>
                </c:pt>
                <c:pt idx="303">
                  <c:v>8</c:v>
                </c:pt>
                <c:pt idx="304">
                  <c:v>2</c:v>
                </c:pt>
                <c:pt idx="305">
                  <c:v>40</c:v>
                </c:pt>
                <c:pt idx="306">
                  <c:v>1</c:v>
                </c:pt>
                <c:pt idx="307">
                  <c:v>4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1</c:v>
                </c:pt>
                <c:pt idx="312">
                  <c:v>1</c:v>
                </c:pt>
                <c:pt idx="313">
                  <c:v>2</c:v>
                </c:pt>
                <c:pt idx="314">
                  <c:v>0</c:v>
                </c:pt>
                <c:pt idx="315">
                  <c:v>1</c:v>
                </c:pt>
                <c:pt idx="316">
                  <c:v>2</c:v>
                </c:pt>
                <c:pt idx="317">
                  <c:v>8</c:v>
                </c:pt>
                <c:pt idx="318">
                  <c:v>2</c:v>
                </c:pt>
                <c:pt idx="319">
                  <c:v>8</c:v>
                </c:pt>
                <c:pt idx="320">
                  <c:v>8</c:v>
                </c:pt>
                <c:pt idx="321">
                  <c:v>8</c:v>
                </c:pt>
                <c:pt idx="322">
                  <c:v>8</c:v>
                </c:pt>
                <c:pt idx="323">
                  <c:v>40</c:v>
                </c:pt>
                <c:pt idx="324">
                  <c:v>8</c:v>
                </c:pt>
                <c:pt idx="325">
                  <c:v>8</c:v>
                </c:pt>
                <c:pt idx="326">
                  <c:v>2</c:v>
                </c:pt>
                <c:pt idx="327">
                  <c:v>3</c:v>
                </c:pt>
                <c:pt idx="328">
                  <c:v>1</c:v>
                </c:pt>
                <c:pt idx="329">
                  <c:v>8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2</c:v>
                </c:pt>
                <c:pt idx="334">
                  <c:v>3</c:v>
                </c:pt>
                <c:pt idx="335">
                  <c:v>2</c:v>
                </c:pt>
                <c:pt idx="336">
                  <c:v>2</c:v>
                </c:pt>
                <c:pt idx="337">
                  <c:v>1</c:v>
                </c:pt>
                <c:pt idx="338">
                  <c:v>8</c:v>
                </c:pt>
                <c:pt idx="339">
                  <c:v>8</c:v>
                </c:pt>
                <c:pt idx="340">
                  <c:v>8</c:v>
                </c:pt>
                <c:pt idx="341">
                  <c:v>1</c:v>
                </c:pt>
                <c:pt idx="342">
                  <c:v>0</c:v>
                </c:pt>
                <c:pt idx="343">
                  <c:v>8</c:v>
                </c:pt>
                <c:pt idx="344">
                  <c:v>8</c:v>
                </c:pt>
                <c:pt idx="345">
                  <c:v>8</c:v>
                </c:pt>
                <c:pt idx="346">
                  <c:v>0</c:v>
                </c:pt>
                <c:pt idx="347">
                  <c:v>4</c:v>
                </c:pt>
                <c:pt idx="348">
                  <c:v>8</c:v>
                </c:pt>
                <c:pt idx="349">
                  <c:v>8</c:v>
                </c:pt>
                <c:pt idx="350">
                  <c:v>1</c:v>
                </c:pt>
                <c:pt idx="351">
                  <c:v>8</c:v>
                </c:pt>
                <c:pt idx="352">
                  <c:v>16</c:v>
                </c:pt>
                <c:pt idx="353">
                  <c:v>24</c:v>
                </c:pt>
                <c:pt idx="354">
                  <c:v>8</c:v>
                </c:pt>
                <c:pt idx="355">
                  <c:v>4</c:v>
                </c:pt>
                <c:pt idx="356">
                  <c:v>2</c:v>
                </c:pt>
                <c:pt idx="357">
                  <c:v>0</c:v>
                </c:pt>
                <c:pt idx="358">
                  <c:v>4</c:v>
                </c:pt>
                <c:pt idx="359">
                  <c:v>8</c:v>
                </c:pt>
                <c:pt idx="360">
                  <c:v>8</c:v>
                </c:pt>
                <c:pt idx="361">
                  <c:v>8</c:v>
                </c:pt>
                <c:pt idx="362">
                  <c:v>4</c:v>
                </c:pt>
                <c:pt idx="363">
                  <c:v>4</c:v>
                </c:pt>
                <c:pt idx="364">
                  <c:v>8</c:v>
                </c:pt>
                <c:pt idx="365">
                  <c:v>0</c:v>
                </c:pt>
                <c:pt idx="366">
                  <c:v>4</c:v>
                </c:pt>
                <c:pt idx="367">
                  <c:v>16</c:v>
                </c:pt>
                <c:pt idx="368">
                  <c:v>3</c:v>
                </c:pt>
                <c:pt idx="369">
                  <c:v>4</c:v>
                </c:pt>
                <c:pt idx="370">
                  <c:v>8</c:v>
                </c:pt>
                <c:pt idx="371">
                  <c:v>3</c:v>
                </c:pt>
                <c:pt idx="372">
                  <c:v>2</c:v>
                </c:pt>
                <c:pt idx="373">
                  <c:v>8</c:v>
                </c:pt>
                <c:pt idx="374">
                  <c:v>8</c:v>
                </c:pt>
                <c:pt idx="375">
                  <c:v>40</c:v>
                </c:pt>
                <c:pt idx="376">
                  <c:v>16</c:v>
                </c:pt>
                <c:pt idx="377">
                  <c:v>4</c:v>
                </c:pt>
                <c:pt idx="378">
                  <c:v>4</c:v>
                </c:pt>
                <c:pt idx="379">
                  <c:v>56</c:v>
                </c:pt>
                <c:pt idx="380">
                  <c:v>0</c:v>
                </c:pt>
                <c:pt idx="381">
                  <c:v>4</c:v>
                </c:pt>
                <c:pt idx="382">
                  <c:v>4</c:v>
                </c:pt>
                <c:pt idx="383">
                  <c:v>3</c:v>
                </c:pt>
                <c:pt idx="384">
                  <c:v>0</c:v>
                </c:pt>
                <c:pt idx="385">
                  <c:v>3</c:v>
                </c:pt>
                <c:pt idx="386">
                  <c:v>8</c:v>
                </c:pt>
                <c:pt idx="387">
                  <c:v>8</c:v>
                </c:pt>
                <c:pt idx="388">
                  <c:v>4</c:v>
                </c:pt>
                <c:pt idx="389">
                  <c:v>8</c:v>
                </c:pt>
                <c:pt idx="390">
                  <c:v>3</c:v>
                </c:pt>
                <c:pt idx="391">
                  <c:v>4</c:v>
                </c:pt>
                <c:pt idx="392">
                  <c:v>8</c:v>
                </c:pt>
                <c:pt idx="393">
                  <c:v>3</c:v>
                </c:pt>
                <c:pt idx="394">
                  <c:v>4</c:v>
                </c:pt>
                <c:pt idx="395">
                  <c:v>3</c:v>
                </c:pt>
                <c:pt idx="396">
                  <c:v>4</c:v>
                </c:pt>
                <c:pt idx="397">
                  <c:v>8</c:v>
                </c:pt>
                <c:pt idx="398">
                  <c:v>4</c:v>
                </c:pt>
                <c:pt idx="399">
                  <c:v>3</c:v>
                </c:pt>
                <c:pt idx="400">
                  <c:v>8</c:v>
                </c:pt>
                <c:pt idx="401">
                  <c:v>8</c:v>
                </c:pt>
                <c:pt idx="402">
                  <c:v>1</c:v>
                </c:pt>
                <c:pt idx="403">
                  <c:v>8</c:v>
                </c:pt>
                <c:pt idx="404">
                  <c:v>1</c:v>
                </c:pt>
                <c:pt idx="405">
                  <c:v>8</c:v>
                </c:pt>
                <c:pt idx="406">
                  <c:v>1</c:v>
                </c:pt>
                <c:pt idx="407">
                  <c:v>8</c:v>
                </c:pt>
                <c:pt idx="408">
                  <c:v>1</c:v>
                </c:pt>
                <c:pt idx="409">
                  <c:v>8</c:v>
                </c:pt>
                <c:pt idx="410">
                  <c:v>64</c:v>
                </c:pt>
                <c:pt idx="411">
                  <c:v>16</c:v>
                </c:pt>
                <c:pt idx="412">
                  <c:v>5</c:v>
                </c:pt>
                <c:pt idx="413">
                  <c:v>5</c:v>
                </c:pt>
                <c:pt idx="414">
                  <c:v>1</c:v>
                </c:pt>
                <c:pt idx="415">
                  <c:v>3</c:v>
                </c:pt>
                <c:pt idx="416">
                  <c:v>2</c:v>
                </c:pt>
                <c:pt idx="417">
                  <c:v>3</c:v>
                </c:pt>
                <c:pt idx="418">
                  <c:v>2</c:v>
                </c:pt>
                <c:pt idx="419">
                  <c:v>2</c:v>
                </c:pt>
                <c:pt idx="420">
                  <c:v>8</c:v>
                </c:pt>
                <c:pt idx="421">
                  <c:v>2</c:v>
                </c:pt>
                <c:pt idx="422">
                  <c:v>1</c:v>
                </c:pt>
                <c:pt idx="423">
                  <c:v>16</c:v>
                </c:pt>
                <c:pt idx="424">
                  <c:v>24</c:v>
                </c:pt>
                <c:pt idx="425">
                  <c:v>16</c:v>
                </c:pt>
                <c:pt idx="426">
                  <c:v>3</c:v>
                </c:pt>
                <c:pt idx="427">
                  <c:v>2</c:v>
                </c:pt>
                <c:pt idx="428">
                  <c:v>2</c:v>
                </c:pt>
                <c:pt idx="429">
                  <c:v>2</c:v>
                </c:pt>
                <c:pt idx="430">
                  <c:v>2</c:v>
                </c:pt>
                <c:pt idx="431">
                  <c:v>2</c:v>
                </c:pt>
                <c:pt idx="432">
                  <c:v>3</c:v>
                </c:pt>
                <c:pt idx="433">
                  <c:v>2</c:v>
                </c:pt>
                <c:pt idx="434">
                  <c:v>2</c:v>
                </c:pt>
                <c:pt idx="435">
                  <c:v>2</c:v>
                </c:pt>
                <c:pt idx="436">
                  <c:v>2</c:v>
                </c:pt>
                <c:pt idx="437">
                  <c:v>2</c:v>
                </c:pt>
                <c:pt idx="438">
                  <c:v>2</c:v>
                </c:pt>
                <c:pt idx="439">
                  <c:v>2</c:v>
                </c:pt>
                <c:pt idx="440">
                  <c:v>1</c:v>
                </c:pt>
                <c:pt idx="441">
                  <c:v>2</c:v>
                </c:pt>
                <c:pt idx="442">
                  <c:v>2</c:v>
                </c:pt>
                <c:pt idx="443">
                  <c:v>8</c:v>
                </c:pt>
                <c:pt idx="444">
                  <c:v>0</c:v>
                </c:pt>
                <c:pt idx="445">
                  <c:v>8</c:v>
                </c:pt>
                <c:pt idx="446">
                  <c:v>8</c:v>
                </c:pt>
                <c:pt idx="447">
                  <c:v>0</c:v>
                </c:pt>
                <c:pt idx="448">
                  <c:v>8</c:v>
                </c:pt>
                <c:pt idx="449">
                  <c:v>0</c:v>
                </c:pt>
                <c:pt idx="450">
                  <c:v>8</c:v>
                </c:pt>
                <c:pt idx="451">
                  <c:v>8</c:v>
                </c:pt>
                <c:pt idx="452">
                  <c:v>8</c:v>
                </c:pt>
                <c:pt idx="453">
                  <c:v>24</c:v>
                </c:pt>
                <c:pt idx="454">
                  <c:v>8</c:v>
                </c:pt>
                <c:pt idx="455">
                  <c:v>8</c:v>
                </c:pt>
                <c:pt idx="456">
                  <c:v>24</c:v>
                </c:pt>
                <c:pt idx="457">
                  <c:v>8</c:v>
                </c:pt>
                <c:pt idx="458">
                  <c:v>8</c:v>
                </c:pt>
                <c:pt idx="459">
                  <c:v>16</c:v>
                </c:pt>
                <c:pt idx="460">
                  <c:v>32</c:v>
                </c:pt>
                <c:pt idx="461">
                  <c:v>8</c:v>
                </c:pt>
                <c:pt idx="462">
                  <c:v>8</c:v>
                </c:pt>
                <c:pt idx="463">
                  <c:v>8</c:v>
                </c:pt>
                <c:pt idx="464">
                  <c:v>8</c:v>
                </c:pt>
                <c:pt idx="465">
                  <c:v>2</c:v>
                </c:pt>
                <c:pt idx="466">
                  <c:v>24</c:v>
                </c:pt>
                <c:pt idx="467">
                  <c:v>16</c:v>
                </c:pt>
                <c:pt idx="468">
                  <c:v>2</c:v>
                </c:pt>
                <c:pt idx="469">
                  <c:v>0</c:v>
                </c:pt>
                <c:pt idx="470">
                  <c:v>2</c:v>
                </c:pt>
                <c:pt idx="471">
                  <c:v>3</c:v>
                </c:pt>
                <c:pt idx="472">
                  <c:v>2</c:v>
                </c:pt>
                <c:pt idx="473">
                  <c:v>2</c:v>
                </c:pt>
                <c:pt idx="474">
                  <c:v>2</c:v>
                </c:pt>
                <c:pt idx="475">
                  <c:v>4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8</c:v>
                </c:pt>
                <c:pt idx="480">
                  <c:v>3</c:v>
                </c:pt>
                <c:pt idx="481">
                  <c:v>8</c:v>
                </c:pt>
                <c:pt idx="482">
                  <c:v>8</c:v>
                </c:pt>
                <c:pt idx="483">
                  <c:v>3</c:v>
                </c:pt>
                <c:pt idx="484">
                  <c:v>2</c:v>
                </c:pt>
                <c:pt idx="485">
                  <c:v>3</c:v>
                </c:pt>
                <c:pt idx="486">
                  <c:v>3</c:v>
                </c:pt>
                <c:pt idx="487">
                  <c:v>2</c:v>
                </c:pt>
                <c:pt idx="488">
                  <c:v>8</c:v>
                </c:pt>
                <c:pt idx="489">
                  <c:v>2</c:v>
                </c:pt>
                <c:pt idx="490">
                  <c:v>1</c:v>
                </c:pt>
                <c:pt idx="491">
                  <c:v>2</c:v>
                </c:pt>
                <c:pt idx="492">
                  <c:v>8</c:v>
                </c:pt>
                <c:pt idx="493">
                  <c:v>8</c:v>
                </c:pt>
                <c:pt idx="494">
                  <c:v>64</c:v>
                </c:pt>
                <c:pt idx="495">
                  <c:v>2</c:v>
                </c:pt>
                <c:pt idx="496">
                  <c:v>2</c:v>
                </c:pt>
                <c:pt idx="497">
                  <c:v>2</c:v>
                </c:pt>
                <c:pt idx="498">
                  <c:v>1</c:v>
                </c:pt>
                <c:pt idx="499">
                  <c:v>8</c:v>
                </c:pt>
                <c:pt idx="500">
                  <c:v>4</c:v>
                </c:pt>
                <c:pt idx="501">
                  <c:v>8</c:v>
                </c:pt>
                <c:pt idx="502">
                  <c:v>2</c:v>
                </c:pt>
                <c:pt idx="503">
                  <c:v>3</c:v>
                </c:pt>
                <c:pt idx="504">
                  <c:v>3</c:v>
                </c:pt>
                <c:pt idx="505">
                  <c:v>2</c:v>
                </c:pt>
                <c:pt idx="506">
                  <c:v>3</c:v>
                </c:pt>
                <c:pt idx="507">
                  <c:v>2</c:v>
                </c:pt>
                <c:pt idx="508">
                  <c:v>1</c:v>
                </c:pt>
                <c:pt idx="509">
                  <c:v>1</c:v>
                </c:pt>
                <c:pt idx="510">
                  <c:v>3</c:v>
                </c:pt>
                <c:pt idx="511">
                  <c:v>3</c:v>
                </c:pt>
                <c:pt idx="512">
                  <c:v>3</c:v>
                </c:pt>
                <c:pt idx="513">
                  <c:v>2</c:v>
                </c:pt>
                <c:pt idx="514">
                  <c:v>3</c:v>
                </c:pt>
                <c:pt idx="515">
                  <c:v>2</c:v>
                </c:pt>
                <c:pt idx="516">
                  <c:v>2</c:v>
                </c:pt>
                <c:pt idx="517">
                  <c:v>1</c:v>
                </c:pt>
                <c:pt idx="518">
                  <c:v>2</c:v>
                </c:pt>
                <c:pt idx="519">
                  <c:v>2</c:v>
                </c:pt>
                <c:pt idx="520">
                  <c:v>1</c:v>
                </c:pt>
                <c:pt idx="521">
                  <c:v>2</c:v>
                </c:pt>
                <c:pt idx="522">
                  <c:v>1</c:v>
                </c:pt>
                <c:pt idx="523">
                  <c:v>2</c:v>
                </c:pt>
                <c:pt idx="524">
                  <c:v>2</c:v>
                </c:pt>
                <c:pt idx="525">
                  <c:v>3</c:v>
                </c:pt>
                <c:pt idx="526">
                  <c:v>1</c:v>
                </c:pt>
                <c:pt idx="527">
                  <c:v>1</c:v>
                </c:pt>
                <c:pt idx="528">
                  <c:v>2</c:v>
                </c:pt>
                <c:pt idx="529">
                  <c:v>8</c:v>
                </c:pt>
                <c:pt idx="530">
                  <c:v>8</c:v>
                </c:pt>
                <c:pt idx="531">
                  <c:v>16</c:v>
                </c:pt>
                <c:pt idx="532">
                  <c:v>2</c:v>
                </c:pt>
                <c:pt idx="533">
                  <c:v>1</c:v>
                </c:pt>
                <c:pt idx="534">
                  <c:v>1</c:v>
                </c:pt>
                <c:pt idx="535">
                  <c:v>2</c:v>
                </c:pt>
                <c:pt idx="536">
                  <c:v>8</c:v>
                </c:pt>
                <c:pt idx="537">
                  <c:v>2</c:v>
                </c:pt>
                <c:pt idx="538">
                  <c:v>3</c:v>
                </c:pt>
                <c:pt idx="539">
                  <c:v>5</c:v>
                </c:pt>
                <c:pt idx="540">
                  <c:v>1</c:v>
                </c:pt>
                <c:pt idx="541">
                  <c:v>3</c:v>
                </c:pt>
                <c:pt idx="542">
                  <c:v>4</c:v>
                </c:pt>
                <c:pt idx="543">
                  <c:v>2</c:v>
                </c:pt>
                <c:pt idx="544">
                  <c:v>4</c:v>
                </c:pt>
                <c:pt idx="545">
                  <c:v>112</c:v>
                </c:pt>
                <c:pt idx="546">
                  <c:v>1</c:v>
                </c:pt>
                <c:pt idx="547">
                  <c:v>2</c:v>
                </c:pt>
                <c:pt idx="548">
                  <c:v>4</c:v>
                </c:pt>
                <c:pt idx="549">
                  <c:v>1</c:v>
                </c:pt>
                <c:pt idx="550">
                  <c:v>3</c:v>
                </c:pt>
                <c:pt idx="551">
                  <c:v>0</c:v>
                </c:pt>
                <c:pt idx="552">
                  <c:v>3</c:v>
                </c:pt>
                <c:pt idx="553">
                  <c:v>4</c:v>
                </c:pt>
                <c:pt idx="554">
                  <c:v>3</c:v>
                </c:pt>
                <c:pt idx="555">
                  <c:v>2</c:v>
                </c:pt>
                <c:pt idx="556">
                  <c:v>2</c:v>
                </c:pt>
                <c:pt idx="557">
                  <c:v>3</c:v>
                </c:pt>
                <c:pt idx="558">
                  <c:v>3</c:v>
                </c:pt>
                <c:pt idx="559">
                  <c:v>3</c:v>
                </c:pt>
                <c:pt idx="560">
                  <c:v>2</c:v>
                </c:pt>
                <c:pt idx="561">
                  <c:v>3</c:v>
                </c:pt>
                <c:pt idx="562">
                  <c:v>2</c:v>
                </c:pt>
                <c:pt idx="563">
                  <c:v>3</c:v>
                </c:pt>
                <c:pt idx="564">
                  <c:v>3</c:v>
                </c:pt>
                <c:pt idx="565">
                  <c:v>8</c:v>
                </c:pt>
                <c:pt idx="566">
                  <c:v>3</c:v>
                </c:pt>
                <c:pt idx="567">
                  <c:v>2</c:v>
                </c:pt>
                <c:pt idx="568">
                  <c:v>2</c:v>
                </c:pt>
                <c:pt idx="569">
                  <c:v>2</c:v>
                </c:pt>
                <c:pt idx="570">
                  <c:v>2</c:v>
                </c:pt>
                <c:pt idx="571">
                  <c:v>8</c:v>
                </c:pt>
                <c:pt idx="572">
                  <c:v>8</c:v>
                </c:pt>
                <c:pt idx="573">
                  <c:v>8</c:v>
                </c:pt>
                <c:pt idx="574">
                  <c:v>8</c:v>
                </c:pt>
                <c:pt idx="575">
                  <c:v>3</c:v>
                </c:pt>
                <c:pt idx="576">
                  <c:v>0</c:v>
                </c:pt>
                <c:pt idx="577">
                  <c:v>2</c:v>
                </c:pt>
                <c:pt idx="578">
                  <c:v>3</c:v>
                </c:pt>
                <c:pt idx="579">
                  <c:v>8</c:v>
                </c:pt>
                <c:pt idx="580">
                  <c:v>8</c:v>
                </c:pt>
                <c:pt idx="581">
                  <c:v>4</c:v>
                </c:pt>
                <c:pt idx="582">
                  <c:v>3</c:v>
                </c:pt>
                <c:pt idx="583">
                  <c:v>3</c:v>
                </c:pt>
                <c:pt idx="584">
                  <c:v>3</c:v>
                </c:pt>
                <c:pt idx="585">
                  <c:v>0</c:v>
                </c:pt>
                <c:pt idx="586">
                  <c:v>2</c:v>
                </c:pt>
                <c:pt idx="587">
                  <c:v>16</c:v>
                </c:pt>
                <c:pt idx="588">
                  <c:v>8</c:v>
                </c:pt>
                <c:pt idx="589">
                  <c:v>8</c:v>
                </c:pt>
                <c:pt idx="590">
                  <c:v>0</c:v>
                </c:pt>
                <c:pt idx="591">
                  <c:v>2</c:v>
                </c:pt>
                <c:pt idx="592">
                  <c:v>1</c:v>
                </c:pt>
                <c:pt idx="593">
                  <c:v>3</c:v>
                </c:pt>
                <c:pt idx="594">
                  <c:v>2</c:v>
                </c:pt>
                <c:pt idx="595">
                  <c:v>8</c:v>
                </c:pt>
                <c:pt idx="596">
                  <c:v>2</c:v>
                </c:pt>
                <c:pt idx="597">
                  <c:v>1</c:v>
                </c:pt>
                <c:pt idx="598">
                  <c:v>2</c:v>
                </c:pt>
                <c:pt idx="599">
                  <c:v>1</c:v>
                </c:pt>
                <c:pt idx="600">
                  <c:v>1</c:v>
                </c:pt>
                <c:pt idx="601">
                  <c:v>3</c:v>
                </c:pt>
                <c:pt idx="602">
                  <c:v>3</c:v>
                </c:pt>
                <c:pt idx="603">
                  <c:v>8</c:v>
                </c:pt>
                <c:pt idx="604">
                  <c:v>1</c:v>
                </c:pt>
                <c:pt idx="605">
                  <c:v>2</c:v>
                </c:pt>
                <c:pt idx="606">
                  <c:v>0</c:v>
                </c:pt>
                <c:pt idx="607">
                  <c:v>2</c:v>
                </c:pt>
                <c:pt idx="608">
                  <c:v>4</c:v>
                </c:pt>
                <c:pt idx="609">
                  <c:v>2</c:v>
                </c:pt>
                <c:pt idx="610">
                  <c:v>1</c:v>
                </c:pt>
                <c:pt idx="611">
                  <c:v>8</c:v>
                </c:pt>
                <c:pt idx="612">
                  <c:v>4</c:v>
                </c:pt>
                <c:pt idx="613">
                  <c:v>8</c:v>
                </c:pt>
                <c:pt idx="614">
                  <c:v>2</c:v>
                </c:pt>
                <c:pt idx="615">
                  <c:v>2</c:v>
                </c:pt>
                <c:pt idx="616">
                  <c:v>3</c:v>
                </c:pt>
                <c:pt idx="617">
                  <c:v>2</c:v>
                </c:pt>
                <c:pt idx="618">
                  <c:v>3</c:v>
                </c:pt>
                <c:pt idx="619">
                  <c:v>8</c:v>
                </c:pt>
                <c:pt idx="620">
                  <c:v>4</c:v>
                </c:pt>
                <c:pt idx="621">
                  <c:v>3</c:v>
                </c:pt>
                <c:pt idx="622">
                  <c:v>2</c:v>
                </c:pt>
                <c:pt idx="623">
                  <c:v>3</c:v>
                </c:pt>
                <c:pt idx="624">
                  <c:v>3</c:v>
                </c:pt>
                <c:pt idx="625">
                  <c:v>64</c:v>
                </c:pt>
                <c:pt idx="626">
                  <c:v>56</c:v>
                </c:pt>
                <c:pt idx="627">
                  <c:v>2</c:v>
                </c:pt>
                <c:pt idx="628">
                  <c:v>1</c:v>
                </c:pt>
                <c:pt idx="629">
                  <c:v>1</c:v>
                </c:pt>
                <c:pt idx="630">
                  <c:v>2</c:v>
                </c:pt>
                <c:pt idx="631">
                  <c:v>2</c:v>
                </c:pt>
                <c:pt idx="632">
                  <c:v>2</c:v>
                </c:pt>
                <c:pt idx="633">
                  <c:v>2</c:v>
                </c:pt>
                <c:pt idx="634">
                  <c:v>2</c:v>
                </c:pt>
                <c:pt idx="635">
                  <c:v>2</c:v>
                </c:pt>
                <c:pt idx="636">
                  <c:v>2</c:v>
                </c:pt>
                <c:pt idx="637">
                  <c:v>2</c:v>
                </c:pt>
                <c:pt idx="638">
                  <c:v>2</c:v>
                </c:pt>
                <c:pt idx="639">
                  <c:v>0</c:v>
                </c:pt>
                <c:pt idx="640">
                  <c:v>8</c:v>
                </c:pt>
                <c:pt idx="641">
                  <c:v>4</c:v>
                </c:pt>
                <c:pt idx="642">
                  <c:v>3</c:v>
                </c:pt>
                <c:pt idx="643">
                  <c:v>8</c:v>
                </c:pt>
                <c:pt idx="644">
                  <c:v>3</c:v>
                </c:pt>
                <c:pt idx="645">
                  <c:v>8</c:v>
                </c:pt>
                <c:pt idx="646">
                  <c:v>32</c:v>
                </c:pt>
                <c:pt idx="647">
                  <c:v>2</c:v>
                </c:pt>
                <c:pt idx="648">
                  <c:v>8</c:v>
                </c:pt>
                <c:pt idx="649">
                  <c:v>2</c:v>
                </c:pt>
                <c:pt idx="650">
                  <c:v>1</c:v>
                </c:pt>
                <c:pt idx="651">
                  <c:v>3</c:v>
                </c:pt>
                <c:pt idx="652">
                  <c:v>2</c:v>
                </c:pt>
                <c:pt idx="653">
                  <c:v>8</c:v>
                </c:pt>
                <c:pt idx="654">
                  <c:v>8</c:v>
                </c:pt>
                <c:pt idx="655">
                  <c:v>4</c:v>
                </c:pt>
                <c:pt idx="656">
                  <c:v>5</c:v>
                </c:pt>
                <c:pt idx="657">
                  <c:v>3</c:v>
                </c:pt>
                <c:pt idx="658">
                  <c:v>2</c:v>
                </c:pt>
                <c:pt idx="659">
                  <c:v>3</c:v>
                </c:pt>
                <c:pt idx="660">
                  <c:v>8</c:v>
                </c:pt>
                <c:pt idx="661">
                  <c:v>2</c:v>
                </c:pt>
                <c:pt idx="662">
                  <c:v>8</c:v>
                </c:pt>
                <c:pt idx="663">
                  <c:v>8</c:v>
                </c:pt>
                <c:pt idx="664">
                  <c:v>8</c:v>
                </c:pt>
                <c:pt idx="665">
                  <c:v>2</c:v>
                </c:pt>
                <c:pt idx="666">
                  <c:v>3</c:v>
                </c:pt>
                <c:pt idx="667">
                  <c:v>1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2</c:v>
                </c:pt>
                <c:pt idx="672">
                  <c:v>1</c:v>
                </c:pt>
                <c:pt idx="673">
                  <c:v>24</c:v>
                </c:pt>
                <c:pt idx="674">
                  <c:v>8</c:v>
                </c:pt>
                <c:pt idx="675">
                  <c:v>1</c:v>
                </c:pt>
                <c:pt idx="676">
                  <c:v>80</c:v>
                </c:pt>
                <c:pt idx="677">
                  <c:v>8</c:v>
                </c:pt>
                <c:pt idx="678">
                  <c:v>3</c:v>
                </c:pt>
                <c:pt idx="679">
                  <c:v>1</c:v>
                </c:pt>
                <c:pt idx="680">
                  <c:v>1</c:v>
                </c:pt>
                <c:pt idx="681">
                  <c:v>0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4</c:v>
                </c:pt>
                <c:pt idx="687">
                  <c:v>2</c:v>
                </c:pt>
                <c:pt idx="688">
                  <c:v>3</c:v>
                </c:pt>
                <c:pt idx="689">
                  <c:v>8</c:v>
                </c:pt>
                <c:pt idx="690">
                  <c:v>0</c:v>
                </c:pt>
                <c:pt idx="691">
                  <c:v>1</c:v>
                </c:pt>
                <c:pt idx="692">
                  <c:v>120</c:v>
                </c:pt>
                <c:pt idx="693">
                  <c:v>2</c:v>
                </c:pt>
                <c:pt idx="694">
                  <c:v>1</c:v>
                </c:pt>
                <c:pt idx="695">
                  <c:v>3</c:v>
                </c:pt>
                <c:pt idx="696">
                  <c:v>2</c:v>
                </c:pt>
                <c:pt idx="697">
                  <c:v>2</c:v>
                </c:pt>
                <c:pt idx="698">
                  <c:v>3</c:v>
                </c:pt>
                <c:pt idx="6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29-4356-9775-0816B13FCD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1544928"/>
        <c:axId val="439825583"/>
      </c:scatterChart>
      <c:valAx>
        <c:axId val="1961544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825583"/>
        <c:crossesAt val="0"/>
        <c:crossBetween val="midCat"/>
        <c:majorUnit val="1"/>
      </c:valAx>
      <c:valAx>
        <c:axId val="439825583"/>
        <c:scaling>
          <c:orientation val="minMax"/>
          <c:max val="12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1544928"/>
        <c:crosses val="autoZero"/>
        <c:crossBetween val="midCat"/>
        <c:minorUnit val="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pivotSource>
    <c:name>[Absenteeism_data_2 with dashboard.xlsx]ID v Count of Days!PivotTable2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3"/>
          </a:solidFill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3"/>
          </a:solidFill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3"/>
          </a:solidFill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3"/>
          </a:solidFill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3"/>
          </a:solidFill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3"/>
          </a:solidFill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3"/>
          </a:solidFill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3"/>
          </a:solidFill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3"/>
          </a:solidFill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3"/>
          </a:solidFill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3"/>
          </a:solidFill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3"/>
          </a:solidFill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3"/>
          </a:solidFill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3"/>
          </a:solidFill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3"/>
          </a:solidFill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3"/>
          </a:solidFill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3"/>
          </a:solidFill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3"/>
          </a:solidFill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3"/>
          </a:solidFill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3"/>
          </a:solidFill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3"/>
          </a:solidFill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3"/>
          </a:solidFill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3"/>
          </a:solidFill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3"/>
          </a:solidFill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3"/>
          </a:solidFill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3"/>
          </a:solidFill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3"/>
          </a:solidFill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3"/>
          </a:solidFill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3"/>
          </a:solidFill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3"/>
          </a:solidFill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3"/>
          </a:solidFill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3"/>
          </a:solidFill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3"/>
          </a:solidFill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3"/>
          </a:solidFill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'ID v Count of Days'!$B$3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'ID v Count of Days'!$A$4:$A$37</c:f>
              <c:strCache>
                <c:ptCount val="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36</c:v>
                </c:pt>
              </c:strCache>
            </c:strRef>
          </c:cat>
          <c:val>
            <c:numRef>
              <c:f>'ID v Count of Days'!$B$4:$B$37</c:f>
              <c:numCache>
                <c:formatCode>General</c:formatCode>
                <c:ptCount val="34"/>
                <c:pt idx="0">
                  <c:v>22</c:v>
                </c:pt>
                <c:pt idx="1">
                  <c:v>5</c:v>
                </c:pt>
                <c:pt idx="2">
                  <c:v>113</c:v>
                </c:pt>
                <c:pt idx="3">
                  <c:v>18</c:v>
                </c:pt>
                <c:pt idx="4">
                  <c:v>7</c:v>
                </c:pt>
                <c:pt idx="5">
                  <c:v>6</c:v>
                </c:pt>
                <c:pt idx="6">
                  <c:v>1</c:v>
                </c:pt>
                <c:pt idx="7">
                  <c:v>6</c:v>
                </c:pt>
                <c:pt idx="8">
                  <c:v>22</c:v>
                </c:pt>
                <c:pt idx="9">
                  <c:v>39</c:v>
                </c:pt>
                <c:pt idx="10">
                  <c:v>3</c:v>
                </c:pt>
                <c:pt idx="11">
                  <c:v>14</c:v>
                </c:pt>
                <c:pt idx="12">
                  <c:v>27</c:v>
                </c:pt>
                <c:pt idx="13">
                  <c:v>36</c:v>
                </c:pt>
                <c:pt idx="14">
                  <c:v>1</c:v>
                </c:pt>
                <c:pt idx="15">
                  <c:v>19</c:v>
                </c:pt>
                <c:pt idx="16">
                  <c:v>16</c:v>
                </c:pt>
                <c:pt idx="17">
                  <c:v>3</c:v>
                </c:pt>
                <c:pt idx="18">
                  <c:v>42</c:v>
                </c:pt>
                <c:pt idx="19">
                  <c:v>2</c:v>
                </c:pt>
                <c:pt idx="20">
                  <c:v>41</c:v>
                </c:pt>
                <c:pt idx="21">
                  <c:v>7</c:v>
                </c:pt>
                <c:pt idx="22">
                  <c:v>30</c:v>
                </c:pt>
                <c:pt idx="23">
                  <c:v>10</c:v>
                </c:pt>
                <c:pt idx="24">
                  <c:v>5</c:v>
                </c:pt>
                <c:pt idx="25">
                  <c:v>7</c:v>
                </c:pt>
                <c:pt idx="26">
                  <c:v>74</c:v>
                </c:pt>
                <c:pt idx="27">
                  <c:v>5</c:v>
                </c:pt>
                <c:pt idx="28">
                  <c:v>7</c:v>
                </c:pt>
                <c:pt idx="29">
                  <c:v>3</c:v>
                </c:pt>
                <c:pt idx="30">
                  <c:v>5</c:v>
                </c:pt>
                <c:pt idx="31">
                  <c:v>24</c:v>
                </c:pt>
                <c:pt idx="32">
                  <c:v>48</c:v>
                </c:pt>
                <c:pt idx="33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E3-426A-85DD-02171607508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6"/>
        <c:axId val="1961543968"/>
        <c:axId val="446139343"/>
      </c:barChart>
      <c:catAx>
        <c:axId val="1961543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139343"/>
        <c:crosses val="autoZero"/>
        <c:auto val="1"/>
        <c:lblAlgn val="ctr"/>
        <c:lblOffset val="102"/>
        <c:noMultiLvlLbl val="0"/>
      </c:catAx>
      <c:valAx>
        <c:axId val="446139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 of 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1543968"/>
        <c:crossesAt val="1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[Absenteeism_data_2 with dashboard.xlsx]ID v Dist. v Hrs!PivotTable3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797973057682119E-2"/>
          <c:y val="4.1314553990610327E-2"/>
          <c:w val="0.77037234752435602"/>
          <c:h val="0.8715558020036228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'ID v Dist. v Hrs'!$B$3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'ID v Dist. v Hrs'!$A$4:$A$24</c:f>
              <c:strCache>
                <c:ptCount val="21"/>
                <c:pt idx="0">
                  <c:v>27</c:v>
                </c:pt>
                <c:pt idx="1">
                  <c:v>28</c:v>
                </c:pt>
                <c:pt idx="2">
                  <c:v>29</c:v>
                </c:pt>
                <c:pt idx="3">
                  <c:v>30</c:v>
                </c:pt>
                <c:pt idx="4">
                  <c:v>31</c:v>
                </c:pt>
                <c:pt idx="5">
                  <c:v>32</c:v>
                </c:pt>
                <c:pt idx="6">
                  <c:v>33</c:v>
                </c:pt>
                <c:pt idx="7">
                  <c:v>34</c:v>
                </c:pt>
                <c:pt idx="8">
                  <c:v>36</c:v>
                </c:pt>
                <c:pt idx="9">
                  <c:v>37</c:v>
                </c:pt>
                <c:pt idx="10">
                  <c:v>38</c:v>
                </c:pt>
                <c:pt idx="11">
                  <c:v>39</c:v>
                </c:pt>
                <c:pt idx="12">
                  <c:v>40</c:v>
                </c:pt>
                <c:pt idx="13">
                  <c:v>41</c:v>
                </c:pt>
                <c:pt idx="14">
                  <c:v>43</c:v>
                </c:pt>
                <c:pt idx="15">
                  <c:v>46</c:v>
                </c:pt>
                <c:pt idx="16">
                  <c:v>47</c:v>
                </c:pt>
                <c:pt idx="17">
                  <c:v>48</c:v>
                </c:pt>
                <c:pt idx="18">
                  <c:v>49</c:v>
                </c:pt>
                <c:pt idx="19">
                  <c:v>50</c:v>
                </c:pt>
                <c:pt idx="20">
                  <c:v>58</c:v>
                </c:pt>
              </c:strCache>
            </c:strRef>
          </c:cat>
          <c:val>
            <c:numRef>
              <c:f>'ID v Dist. v Hrs'!$B$4:$B$24</c:f>
              <c:numCache>
                <c:formatCode>General</c:formatCode>
                <c:ptCount val="21"/>
                <c:pt idx="0">
                  <c:v>27</c:v>
                </c:pt>
                <c:pt idx="1">
                  <c:v>626</c:v>
                </c:pt>
                <c:pt idx="2">
                  <c:v>31</c:v>
                </c:pt>
                <c:pt idx="3">
                  <c:v>241</c:v>
                </c:pt>
                <c:pt idx="4">
                  <c:v>116</c:v>
                </c:pt>
                <c:pt idx="5">
                  <c:v>48</c:v>
                </c:pt>
                <c:pt idx="6">
                  <c:v>514</c:v>
                </c:pt>
                <c:pt idx="7">
                  <c:v>466</c:v>
                </c:pt>
                <c:pt idx="8">
                  <c:v>338</c:v>
                </c:pt>
                <c:pt idx="9">
                  <c:v>431</c:v>
                </c:pt>
                <c:pt idx="10">
                  <c:v>482</c:v>
                </c:pt>
                <c:pt idx="11">
                  <c:v>30</c:v>
                </c:pt>
                <c:pt idx="12">
                  <c:v>369</c:v>
                </c:pt>
                <c:pt idx="13">
                  <c:v>275</c:v>
                </c:pt>
                <c:pt idx="14">
                  <c:v>183</c:v>
                </c:pt>
                <c:pt idx="15">
                  <c:v>8</c:v>
                </c:pt>
                <c:pt idx="16">
                  <c:v>73</c:v>
                </c:pt>
                <c:pt idx="17">
                  <c:v>25</c:v>
                </c:pt>
                <c:pt idx="18">
                  <c:v>16</c:v>
                </c:pt>
                <c:pt idx="19">
                  <c:v>300</c:v>
                </c:pt>
                <c:pt idx="20">
                  <c:v>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9D-496F-8B12-602B8471A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8"/>
        <c:overlap val="100"/>
        <c:axId val="1487229792"/>
        <c:axId val="449617775"/>
      </c:barChart>
      <c:catAx>
        <c:axId val="1487229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617775"/>
        <c:crosses val="autoZero"/>
        <c:auto val="1"/>
        <c:lblAlgn val="ctr"/>
        <c:lblOffset val="100"/>
        <c:noMultiLvlLbl val="0"/>
      </c:catAx>
      <c:valAx>
        <c:axId val="449617775"/>
        <c:scaling>
          <c:orientation val="minMax"/>
          <c:max val="6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7229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300539089008332"/>
          <c:y val="0.29765199068426307"/>
          <c:w val="0.12672239544787256"/>
          <c:h val="0.483568962330412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[Absenteeism_data_2 with dashboard.xlsx]Age v Hrs v Work Load !PivotTable4</c:name>
    <c:fmtId val="8"/>
  </c:pivotSource>
  <c:chart>
    <c:autoTitleDeleted val="1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'Age v Hrs v Work Load 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'Age v Hrs v Work Load '!$A$4:$A$16</c:f>
              <c:strCache>
                <c:ptCount val="13"/>
                <c:pt idx="0">
                  <c:v>03/03/2016</c:v>
                </c:pt>
                <c:pt idx="1">
                  <c:v>05/11/2017</c:v>
                </c:pt>
                <c:pt idx="2">
                  <c:v>06/05/2017</c:v>
                </c:pt>
                <c:pt idx="3">
                  <c:v>06/08/2016</c:v>
                </c:pt>
                <c:pt idx="4">
                  <c:v>11/11/2015</c:v>
                </c:pt>
                <c:pt idx="5">
                  <c:v>12/05/2017</c:v>
                </c:pt>
                <c:pt idx="6">
                  <c:v>14/10/2015</c:v>
                </c:pt>
                <c:pt idx="7">
                  <c:v>18/11/2016</c:v>
                </c:pt>
                <c:pt idx="8">
                  <c:v>20/10/2016</c:v>
                </c:pt>
                <c:pt idx="9">
                  <c:v>21/03/2018</c:v>
                </c:pt>
                <c:pt idx="10">
                  <c:v>25/07/2017</c:v>
                </c:pt>
                <c:pt idx="11">
                  <c:v>26/03/2018</c:v>
                </c:pt>
                <c:pt idx="12">
                  <c:v>29/03/2016</c:v>
                </c:pt>
              </c:strCache>
            </c:strRef>
          </c:cat>
          <c:val>
            <c:numRef>
              <c:f>'Age v Hrs v Work Load '!$B$4:$B$16</c:f>
              <c:numCache>
                <c:formatCode>General</c:formatCode>
                <c:ptCount val="13"/>
                <c:pt idx="0">
                  <c:v>8</c:v>
                </c:pt>
                <c:pt idx="1">
                  <c:v>1</c:v>
                </c:pt>
                <c:pt idx="2">
                  <c:v>6</c:v>
                </c:pt>
                <c:pt idx="3">
                  <c:v>80</c:v>
                </c:pt>
                <c:pt idx="4">
                  <c:v>24</c:v>
                </c:pt>
                <c:pt idx="5">
                  <c:v>32</c:v>
                </c:pt>
                <c:pt idx="6">
                  <c:v>2</c:v>
                </c:pt>
                <c:pt idx="7">
                  <c:v>12</c:v>
                </c:pt>
                <c:pt idx="8">
                  <c:v>5</c:v>
                </c:pt>
                <c:pt idx="9">
                  <c:v>12</c:v>
                </c:pt>
                <c:pt idx="10">
                  <c:v>117</c:v>
                </c:pt>
                <c:pt idx="11">
                  <c:v>106</c:v>
                </c:pt>
                <c:pt idx="12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29-4E39-8BF2-2DD04079435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52647712"/>
        <c:axId val="1846168208"/>
      </c:lineChart>
      <c:catAx>
        <c:axId val="1852647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168208"/>
        <c:crosses val="autoZero"/>
        <c:auto val="1"/>
        <c:lblAlgn val="ctr"/>
        <c:lblOffset val="100"/>
        <c:noMultiLvlLbl val="0"/>
      </c:catAx>
      <c:valAx>
        <c:axId val="184616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</a:t>
                </a:r>
                <a:r>
                  <a:rPr lang="en-US" baseline="0"/>
                  <a:t> BY HOUR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2647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6382885683261376E-2"/>
          <c:y val="0.11299435028248588"/>
          <c:w val="0.87120143400626082"/>
          <c:h val="0.65938831798567554"/>
        </c:manualLayout>
      </c:layout>
      <c:scatterChart>
        <c:scatterStyle val="lineMarker"/>
        <c:varyColors val="0"/>
        <c:ser>
          <c:idx val="0"/>
          <c:order val="0"/>
          <c:tx>
            <c:strRef>
              <c:f>'ID v Hours'!$B$1</c:f>
              <c:strCache>
                <c:ptCount val="1"/>
                <c:pt idx="0">
                  <c:v>Absenteeism Time in Hours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'ID v Hours'!$A$2:$A$701</c:f>
              <c:numCache>
                <c:formatCode>General</c:formatCode>
                <c:ptCount val="7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6</c:v>
                </c:pt>
                <c:pt idx="159">
                  <c:v>6</c:v>
                </c:pt>
                <c:pt idx="160">
                  <c:v>6</c:v>
                </c:pt>
                <c:pt idx="161">
                  <c:v>6</c:v>
                </c:pt>
                <c:pt idx="162">
                  <c:v>6</c:v>
                </c:pt>
                <c:pt idx="163">
                  <c:v>6</c:v>
                </c:pt>
                <c:pt idx="164">
                  <c:v>6</c:v>
                </c:pt>
                <c:pt idx="165">
                  <c:v>7</c:v>
                </c:pt>
                <c:pt idx="166">
                  <c:v>7</c:v>
                </c:pt>
                <c:pt idx="167">
                  <c:v>7</c:v>
                </c:pt>
                <c:pt idx="168">
                  <c:v>7</c:v>
                </c:pt>
                <c:pt idx="169">
                  <c:v>7</c:v>
                </c:pt>
                <c:pt idx="170">
                  <c:v>7</c:v>
                </c:pt>
                <c:pt idx="171">
                  <c:v>8</c:v>
                </c:pt>
                <c:pt idx="172">
                  <c:v>9</c:v>
                </c:pt>
                <c:pt idx="173">
                  <c:v>9</c:v>
                </c:pt>
                <c:pt idx="174">
                  <c:v>9</c:v>
                </c:pt>
                <c:pt idx="175">
                  <c:v>9</c:v>
                </c:pt>
                <c:pt idx="176">
                  <c:v>9</c:v>
                </c:pt>
                <c:pt idx="177">
                  <c:v>9</c:v>
                </c:pt>
                <c:pt idx="178">
                  <c:v>10</c:v>
                </c:pt>
                <c:pt idx="179">
                  <c:v>10</c:v>
                </c:pt>
                <c:pt idx="180">
                  <c:v>10</c:v>
                </c:pt>
                <c:pt idx="181">
                  <c:v>10</c:v>
                </c:pt>
                <c:pt idx="182">
                  <c:v>10</c:v>
                </c:pt>
                <c:pt idx="183">
                  <c:v>10</c:v>
                </c:pt>
                <c:pt idx="184">
                  <c:v>10</c:v>
                </c:pt>
                <c:pt idx="185">
                  <c:v>10</c:v>
                </c:pt>
                <c:pt idx="186">
                  <c:v>10</c:v>
                </c:pt>
                <c:pt idx="187">
                  <c:v>10</c:v>
                </c:pt>
                <c:pt idx="188">
                  <c:v>10</c:v>
                </c:pt>
                <c:pt idx="189">
                  <c:v>10</c:v>
                </c:pt>
                <c:pt idx="190">
                  <c:v>10</c:v>
                </c:pt>
                <c:pt idx="191">
                  <c:v>10</c:v>
                </c:pt>
                <c:pt idx="192">
                  <c:v>10</c:v>
                </c:pt>
                <c:pt idx="193">
                  <c:v>10</c:v>
                </c:pt>
                <c:pt idx="194">
                  <c:v>10</c:v>
                </c:pt>
                <c:pt idx="195">
                  <c:v>10</c:v>
                </c:pt>
                <c:pt idx="196">
                  <c:v>10</c:v>
                </c:pt>
                <c:pt idx="197">
                  <c:v>10</c:v>
                </c:pt>
                <c:pt idx="198">
                  <c:v>10</c:v>
                </c:pt>
                <c:pt idx="199">
                  <c:v>10</c:v>
                </c:pt>
                <c:pt idx="200">
                  <c:v>11</c:v>
                </c:pt>
                <c:pt idx="201">
                  <c:v>11</c:v>
                </c:pt>
                <c:pt idx="202">
                  <c:v>11</c:v>
                </c:pt>
                <c:pt idx="203">
                  <c:v>11</c:v>
                </c:pt>
                <c:pt idx="204">
                  <c:v>11</c:v>
                </c:pt>
                <c:pt idx="205">
                  <c:v>11</c:v>
                </c:pt>
                <c:pt idx="206">
                  <c:v>11</c:v>
                </c:pt>
                <c:pt idx="207">
                  <c:v>11</c:v>
                </c:pt>
                <c:pt idx="208">
                  <c:v>11</c:v>
                </c:pt>
                <c:pt idx="209">
                  <c:v>11</c:v>
                </c:pt>
                <c:pt idx="210">
                  <c:v>11</c:v>
                </c:pt>
                <c:pt idx="211">
                  <c:v>11</c:v>
                </c:pt>
                <c:pt idx="212">
                  <c:v>11</c:v>
                </c:pt>
                <c:pt idx="213">
                  <c:v>11</c:v>
                </c:pt>
                <c:pt idx="214">
                  <c:v>11</c:v>
                </c:pt>
                <c:pt idx="215">
                  <c:v>11</c:v>
                </c:pt>
                <c:pt idx="216">
                  <c:v>11</c:v>
                </c:pt>
                <c:pt idx="217">
                  <c:v>11</c:v>
                </c:pt>
                <c:pt idx="218">
                  <c:v>11</c:v>
                </c:pt>
                <c:pt idx="219">
                  <c:v>11</c:v>
                </c:pt>
                <c:pt idx="220">
                  <c:v>11</c:v>
                </c:pt>
                <c:pt idx="221">
                  <c:v>11</c:v>
                </c:pt>
                <c:pt idx="222">
                  <c:v>11</c:v>
                </c:pt>
                <c:pt idx="223">
                  <c:v>11</c:v>
                </c:pt>
                <c:pt idx="224">
                  <c:v>11</c:v>
                </c:pt>
                <c:pt idx="225">
                  <c:v>11</c:v>
                </c:pt>
                <c:pt idx="226">
                  <c:v>11</c:v>
                </c:pt>
                <c:pt idx="227">
                  <c:v>11</c:v>
                </c:pt>
                <c:pt idx="228">
                  <c:v>11</c:v>
                </c:pt>
                <c:pt idx="229">
                  <c:v>11</c:v>
                </c:pt>
                <c:pt idx="230">
                  <c:v>11</c:v>
                </c:pt>
                <c:pt idx="231">
                  <c:v>11</c:v>
                </c:pt>
                <c:pt idx="232">
                  <c:v>11</c:v>
                </c:pt>
                <c:pt idx="233">
                  <c:v>11</c:v>
                </c:pt>
                <c:pt idx="234">
                  <c:v>11</c:v>
                </c:pt>
                <c:pt idx="235">
                  <c:v>11</c:v>
                </c:pt>
                <c:pt idx="236">
                  <c:v>11</c:v>
                </c:pt>
                <c:pt idx="237">
                  <c:v>11</c:v>
                </c:pt>
                <c:pt idx="238">
                  <c:v>11</c:v>
                </c:pt>
                <c:pt idx="239">
                  <c:v>12</c:v>
                </c:pt>
                <c:pt idx="240">
                  <c:v>12</c:v>
                </c:pt>
                <c:pt idx="241">
                  <c:v>12</c:v>
                </c:pt>
                <c:pt idx="242">
                  <c:v>13</c:v>
                </c:pt>
                <c:pt idx="243">
                  <c:v>13</c:v>
                </c:pt>
                <c:pt idx="244">
                  <c:v>13</c:v>
                </c:pt>
                <c:pt idx="245">
                  <c:v>13</c:v>
                </c:pt>
                <c:pt idx="246">
                  <c:v>13</c:v>
                </c:pt>
                <c:pt idx="247">
                  <c:v>13</c:v>
                </c:pt>
                <c:pt idx="248">
                  <c:v>13</c:v>
                </c:pt>
                <c:pt idx="249">
                  <c:v>13</c:v>
                </c:pt>
                <c:pt idx="250">
                  <c:v>13</c:v>
                </c:pt>
                <c:pt idx="251">
                  <c:v>13</c:v>
                </c:pt>
                <c:pt idx="252">
                  <c:v>13</c:v>
                </c:pt>
                <c:pt idx="253">
                  <c:v>13</c:v>
                </c:pt>
                <c:pt idx="254">
                  <c:v>13</c:v>
                </c:pt>
                <c:pt idx="255">
                  <c:v>13</c:v>
                </c:pt>
                <c:pt idx="256">
                  <c:v>14</c:v>
                </c:pt>
                <c:pt idx="257">
                  <c:v>14</c:v>
                </c:pt>
                <c:pt idx="258">
                  <c:v>14</c:v>
                </c:pt>
                <c:pt idx="259">
                  <c:v>14</c:v>
                </c:pt>
                <c:pt idx="260">
                  <c:v>14</c:v>
                </c:pt>
                <c:pt idx="261">
                  <c:v>14</c:v>
                </c:pt>
                <c:pt idx="262">
                  <c:v>14</c:v>
                </c:pt>
                <c:pt idx="263">
                  <c:v>14</c:v>
                </c:pt>
                <c:pt idx="264">
                  <c:v>14</c:v>
                </c:pt>
                <c:pt idx="265">
                  <c:v>14</c:v>
                </c:pt>
                <c:pt idx="266">
                  <c:v>14</c:v>
                </c:pt>
                <c:pt idx="267">
                  <c:v>14</c:v>
                </c:pt>
                <c:pt idx="268">
                  <c:v>14</c:v>
                </c:pt>
                <c:pt idx="269">
                  <c:v>14</c:v>
                </c:pt>
                <c:pt idx="270">
                  <c:v>14</c:v>
                </c:pt>
                <c:pt idx="271">
                  <c:v>14</c:v>
                </c:pt>
                <c:pt idx="272">
                  <c:v>14</c:v>
                </c:pt>
                <c:pt idx="273">
                  <c:v>14</c:v>
                </c:pt>
                <c:pt idx="274">
                  <c:v>14</c:v>
                </c:pt>
                <c:pt idx="275">
                  <c:v>14</c:v>
                </c:pt>
                <c:pt idx="276">
                  <c:v>14</c:v>
                </c:pt>
                <c:pt idx="277">
                  <c:v>14</c:v>
                </c:pt>
                <c:pt idx="278">
                  <c:v>14</c:v>
                </c:pt>
                <c:pt idx="279">
                  <c:v>14</c:v>
                </c:pt>
                <c:pt idx="280">
                  <c:v>14</c:v>
                </c:pt>
                <c:pt idx="281">
                  <c:v>14</c:v>
                </c:pt>
                <c:pt idx="282">
                  <c:v>14</c:v>
                </c:pt>
                <c:pt idx="283">
                  <c:v>15</c:v>
                </c:pt>
                <c:pt idx="284">
                  <c:v>15</c:v>
                </c:pt>
                <c:pt idx="285">
                  <c:v>15</c:v>
                </c:pt>
                <c:pt idx="286">
                  <c:v>15</c:v>
                </c:pt>
                <c:pt idx="287">
                  <c:v>15</c:v>
                </c:pt>
                <c:pt idx="288">
                  <c:v>15</c:v>
                </c:pt>
                <c:pt idx="289">
                  <c:v>15</c:v>
                </c:pt>
                <c:pt idx="290">
                  <c:v>15</c:v>
                </c:pt>
                <c:pt idx="291">
                  <c:v>15</c:v>
                </c:pt>
                <c:pt idx="292">
                  <c:v>15</c:v>
                </c:pt>
                <c:pt idx="293">
                  <c:v>15</c:v>
                </c:pt>
                <c:pt idx="294">
                  <c:v>15</c:v>
                </c:pt>
                <c:pt idx="295">
                  <c:v>15</c:v>
                </c:pt>
                <c:pt idx="296">
                  <c:v>15</c:v>
                </c:pt>
                <c:pt idx="297">
                  <c:v>15</c:v>
                </c:pt>
                <c:pt idx="298">
                  <c:v>15</c:v>
                </c:pt>
                <c:pt idx="299">
                  <c:v>15</c:v>
                </c:pt>
                <c:pt idx="300">
                  <c:v>15</c:v>
                </c:pt>
                <c:pt idx="301">
                  <c:v>15</c:v>
                </c:pt>
                <c:pt idx="302">
                  <c:v>15</c:v>
                </c:pt>
                <c:pt idx="303">
                  <c:v>15</c:v>
                </c:pt>
                <c:pt idx="304">
                  <c:v>15</c:v>
                </c:pt>
                <c:pt idx="305">
                  <c:v>15</c:v>
                </c:pt>
                <c:pt idx="306">
                  <c:v>15</c:v>
                </c:pt>
                <c:pt idx="307">
                  <c:v>15</c:v>
                </c:pt>
                <c:pt idx="308">
                  <c:v>15</c:v>
                </c:pt>
                <c:pt idx="309">
                  <c:v>15</c:v>
                </c:pt>
                <c:pt idx="310">
                  <c:v>15</c:v>
                </c:pt>
                <c:pt idx="311">
                  <c:v>15</c:v>
                </c:pt>
                <c:pt idx="312">
                  <c:v>15</c:v>
                </c:pt>
                <c:pt idx="313">
                  <c:v>15</c:v>
                </c:pt>
                <c:pt idx="314">
                  <c:v>15</c:v>
                </c:pt>
                <c:pt idx="315">
                  <c:v>15</c:v>
                </c:pt>
                <c:pt idx="316">
                  <c:v>15</c:v>
                </c:pt>
                <c:pt idx="317">
                  <c:v>15</c:v>
                </c:pt>
                <c:pt idx="318">
                  <c:v>15</c:v>
                </c:pt>
                <c:pt idx="319">
                  <c:v>16</c:v>
                </c:pt>
                <c:pt idx="320">
                  <c:v>17</c:v>
                </c:pt>
                <c:pt idx="321">
                  <c:v>17</c:v>
                </c:pt>
                <c:pt idx="322">
                  <c:v>17</c:v>
                </c:pt>
                <c:pt idx="323">
                  <c:v>17</c:v>
                </c:pt>
                <c:pt idx="324">
                  <c:v>17</c:v>
                </c:pt>
                <c:pt idx="325">
                  <c:v>17</c:v>
                </c:pt>
                <c:pt idx="326">
                  <c:v>17</c:v>
                </c:pt>
                <c:pt idx="327">
                  <c:v>17</c:v>
                </c:pt>
                <c:pt idx="328">
                  <c:v>17</c:v>
                </c:pt>
                <c:pt idx="329">
                  <c:v>17</c:v>
                </c:pt>
                <c:pt idx="330">
                  <c:v>17</c:v>
                </c:pt>
                <c:pt idx="331">
                  <c:v>17</c:v>
                </c:pt>
                <c:pt idx="332">
                  <c:v>17</c:v>
                </c:pt>
                <c:pt idx="333">
                  <c:v>17</c:v>
                </c:pt>
                <c:pt idx="334">
                  <c:v>17</c:v>
                </c:pt>
                <c:pt idx="335">
                  <c:v>17</c:v>
                </c:pt>
                <c:pt idx="336">
                  <c:v>17</c:v>
                </c:pt>
                <c:pt idx="337">
                  <c:v>17</c:v>
                </c:pt>
                <c:pt idx="338">
                  <c:v>17</c:v>
                </c:pt>
                <c:pt idx="339">
                  <c:v>18</c:v>
                </c:pt>
                <c:pt idx="340">
                  <c:v>18</c:v>
                </c:pt>
                <c:pt idx="341">
                  <c:v>18</c:v>
                </c:pt>
                <c:pt idx="342">
                  <c:v>18</c:v>
                </c:pt>
                <c:pt idx="343">
                  <c:v>18</c:v>
                </c:pt>
                <c:pt idx="344">
                  <c:v>18</c:v>
                </c:pt>
                <c:pt idx="345">
                  <c:v>18</c:v>
                </c:pt>
                <c:pt idx="346">
                  <c:v>18</c:v>
                </c:pt>
                <c:pt idx="347">
                  <c:v>18</c:v>
                </c:pt>
                <c:pt idx="348">
                  <c:v>18</c:v>
                </c:pt>
                <c:pt idx="349">
                  <c:v>18</c:v>
                </c:pt>
                <c:pt idx="350">
                  <c:v>18</c:v>
                </c:pt>
                <c:pt idx="351">
                  <c:v>18</c:v>
                </c:pt>
                <c:pt idx="352">
                  <c:v>18</c:v>
                </c:pt>
                <c:pt idx="353">
                  <c:v>18</c:v>
                </c:pt>
                <c:pt idx="354">
                  <c:v>18</c:v>
                </c:pt>
                <c:pt idx="355">
                  <c:v>19</c:v>
                </c:pt>
                <c:pt idx="356">
                  <c:v>19</c:v>
                </c:pt>
                <c:pt idx="357">
                  <c:v>19</c:v>
                </c:pt>
                <c:pt idx="358">
                  <c:v>20</c:v>
                </c:pt>
                <c:pt idx="359">
                  <c:v>20</c:v>
                </c:pt>
                <c:pt idx="360">
                  <c:v>20</c:v>
                </c:pt>
                <c:pt idx="361">
                  <c:v>20</c:v>
                </c:pt>
                <c:pt idx="362">
                  <c:v>20</c:v>
                </c:pt>
                <c:pt idx="363">
                  <c:v>20</c:v>
                </c:pt>
                <c:pt idx="364">
                  <c:v>20</c:v>
                </c:pt>
                <c:pt idx="365">
                  <c:v>20</c:v>
                </c:pt>
                <c:pt idx="366">
                  <c:v>20</c:v>
                </c:pt>
                <c:pt idx="367">
                  <c:v>20</c:v>
                </c:pt>
                <c:pt idx="368">
                  <c:v>20</c:v>
                </c:pt>
                <c:pt idx="369">
                  <c:v>20</c:v>
                </c:pt>
                <c:pt idx="370">
                  <c:v>20</c:v>
                </c:pt>
                <c:pt idx="371">
                  <c:v>20</c:v>
                </c:pt>
                <c:pt idx="372">
                  <c:v>20</c:v>
                </c:pt>
                <c:pt idx="373">
                  <c:v>20</c:v>
                </c:pt>
                <c:pt idx="374">
                  <c:v>20</c:v>
                </c:pt>
                <c:pt idx="375">
                  <c:v>20</c:v>
                </c:pt>
                <c:pt idx="376">
                  <c:v>20</c:v>
                </c:pt>
                <c:pt idx="377">
                  <c:v>20</c:v>
                </c:pt>
                <c:pt idx="378">
                  <c:v>20</c:v>
                </c:pt>
                <c:pt idx="379">
                  <c:v>20</c:v>
                </c:pt>
                <c:pt idx="380">
                  <c:v>20</c:v>
                </c:pt>
                <c:pt idx="381">
                  <c:v>20</c:v>
                </c:pt>
                <c:pt idx="382">
                  <c:v>20</c:v>
                </c:pt>
                <c:pt idx="383">
                  <c:v>20</c:v>
                </c:pt>
                <c:pt idx="384">
                  <c:v>20</c:v>
                </c:pt>
                <c:pt idx="385">
                  <c:v>20</c:v>
                </c:pt>
                <c:pt idx="386">
                  <c:v>20</c:v>
                </c:pt>
                <c:pt idx="387">
                  <c:v>20</c:v>
                </c:pt>
                <c:pt idx="388">
                  <c:v>20</c:v>
                </c:pt>
                <c:pt idx="389">
                  <c:v>20</c:v>
                </c:pt>
                <c:pt idx="390">
                  <c:v>20</c:v>
                </c:pt>
                <c:pt idx="391">
                  <c:v>20</c:v>
                </c:pt>
                <c:pt idx="392">
                  <c:v>20</c:v>
                </c:pt>
                <c:pt idx="393">
                  <c:v>20</c:v>
                </c:pt>
                <c:pt idx="394">
                  <c:v>20</c:v>
                </c:pt>
                <c:pt idx="395">
                  <c:v>20</c:v>
                </c:pt>
                <c:pt idx="396">
                  <c:v>20</c:v>
                </c:pt>
                <c:pt idx="397">
                  <c:v>20</c:v>
                </c:pt>
                <c:pt idx="398">
                  <c:v>20</c:v>
                </c:pt>
                <c:pt idx="399">
                  <c:v>20</c:v>
                </c:pt>
                <c:pt idx="400">
                  <c:v>21</c:v>
                </c:pt>
                <c:pt idx="401">
                  <c:v>21</c:v>
                </c:pt>
                <c:pt idx="402">
                  <c:v>22</c:v>
                </c:pt>
                <c:pt idx="403">
                  <c:v>22</c:v>
                </c:pt>
                <c:pt idx="404">
                  <c:v>22</c:v>
                </c:pt>
                <c:pt idx="405">
                  <c:v>22</c:v>
                </c:pt>
                <c:pt idx="406">
                  <c:v>22</c:v>
                </c:pt>
                <c:pt idx="407">
                  <c:v>22</c:v>
                </c:pt>
                <c:pt idx="408">
                  <c:v>22</c:v>
                </c:pt>
                <c:pt idx="409">
                  <c:v>22</c:v>
                </c:pt>
                <c:pt idx="410">
                  <c:v>22</c:v>
                </c:pt>
                <c:pt idx="411">
                  <c:v>22</c:v>
                </c:pt>
                <c:pt idx="412">
                  <c:v>22</c:v>
                </c:pt>
                <c:pt idx="413">
                  <c:v>22</c:v>
                </c:pt>
                <c:pt idx="414">
                  <c:v>22</c:v>
                </c:pt>
                <c:pt idx="415">
                  <c:v>22</c:v>
                </c:pt>
                <c:pt idx="416">
                  <c:v>22</c:v>
                </c:pt>
                <c:pt idx="417">
                  <c:v>22</c:v>
                </c:pt>
                <c:pt idx="418">
                  <c:v>22</c:v>
                </c:pt>
                <c:pt idx="419">
                  <c:v>22</c:v>
                </c:pt>
                <c:pt idx="420">
                  <c:v>22</c:v>
                </c:pt>
                <c:pt idx="421">
                  <c:v>22</c:v>
                </c:pt>
                <c:pt idx="422">
                  <c:v>22</c:v>
                </c:pt>
                <c:pt idx="423">
                  <c:v>22</c:v>
                </c:pt>
                <c:pt idx="424">
                  <c:v>22</c:v>
                </c:pt>
                <c:pt idx="425">
                  <c:v>22</c:v>
                </c:pt>
                <c:pt idx="426">
                  <c:v>22</c:v>
                </c:pt>
                <c:pt idx="427">
                  <c:v>22</c:v>
                </c:pt>
                <c:pt idx="428">
                  <c:v>22</c:v>
                </c:pt>
                <c:pt idx="429">
                  <c:v>22</c:v>
                </c:pt>
                <c:pt idx="430">
                  <c:v>22</c:v>
                </c:pt>
                <c:pt idx="431">
                  <c:v>22</c:v>
                </c:pt>
                <c:pt idx="432">
                  <c:v>22</c:v>
                </c:pt>
                <c:pt idx="433">
                  <c:v>22</c:v>
                </c:pt>
                <c:pt idx="434">
                  <c:v>22</c:v>
                </c:pt>
                <c:pt idx="435">
                  <c:v>22</c:v>
                </c:pt>
                <c:pt idx="436">
                  <c:v>22</c:v>
                </c:pt>
                <c:pt idx="437">
                  <c:v>22</c:v>
                </c:pt>
                <c:pt idx="438">
                  <c:v>22</c:v>
                </c:pt>
                <c:pt idx="439">
                  <c:v>22</c:v>
                </c:pt>
                <c:pt idx="440">
                  <c:v>22</c:v>
                </c:pt>
                <c:pt idx="441">
                  <c:v>22</c:v>
                </c:pt>
                <c:pt idx="442">
                  <c:v>22</c:v>
                </c:pt>
                <c:pt idx="443">
                  <c:v>23</c:v>
                </c:pt>
                <c:pt idx="444">
                  <c:v>23</c:v>
                </c:pt>
                <c:pt idx="445">
                  <c:v>23</c:v>
                </c:pt>
                <c:pt idx="446">
                  <c:v>23</c:v>
                </c:pt>
                <c:pt idx="447">
                  <c:v>23</c:v>
                </c:pt>
                <c:pt idx="448">
                  <c:v>23</c:v>
                </c:pt>
                <c:pt idx="449">
                  <c:v>23</c:v>
                </c:pt>
                <c:pt idx="450">
                  <c:v>24</c:v>
                </c:pt>
                <c:pt idx="451">
                  <c:v>24</c:v>
                </c:pt>
                <c:pt idx="452">
                  <c:v>24</c:v>
                </c:pt>
                <c:pt idx="453">
                  <c:v>24</c:v>
                </c:pt>
                <c:pt idx="454">
                  <c:v>24</c:v>
                </c:pt>
                <c:pt idx="455">
                  <c:v>24</c:v>
                </c:pt>
                <c:pt idx="456">
                  <c:v>24</c:v>
                </c:pt>
                <c:pt idx="457">
                  <c:v>24</c:v>
                </c:pt>
                <c:pt idx="458">
                  <c:v>24</c:v>
                </c:pt>
                <c:pt idx="459">
                  <c:v>24</c:v>
                </c:pt>
                <c:pt idx="460">
                  <c:v>24</c:v>
                </c:pt>
                <c:pt idx="461">
                  <c:v>24</c:v>
                </c:pt>
                <c:pt idx="462">
                  <c:v>24</c:v>
                </c:pt>
                <c:pt idx="463">
                  <c:v>24</c:v>
                </c:pt>
                <c:pt idx="464">
                  <c:v>24</c:v>
                </c:pt>
                <c:pt idx="465">
                  <c:v>24</c:v>
                </c:pt>
                <c:pt idx="466">
                  <c:v>24</c:v>
                </c:pt>
                <c:pt idx="467">
                  <c:v>24</c:v>
                </c:pt>
                <c:pt idx="468">
                  <c:v>24</c:v>
                </c:pt>
                <c:pt idx="469">
                  <c:v>24</c:v>
                </c:pt>
                <c:pt idx="470">
                  <c:v>24</c:v>
                </c:pt>
                <c:pt idx="471">
                  <c:v>24</c:v>
                </c:pt>
                <c:pt idx="472">
                  <c:v>24</c:v>
                </c:pt>
                <c:pt idx="473">
                  <c:v>24</c:v>
                </c:pt>
                <c:pt idx="474">
                  <c:v>24</c:v>
                </c:pt>
                <c:pt idx="475">
                  <c:v>24</c:v>
                </c:pt>
                <c:pt idx="476">
                  <c:v>24</c:v>
                </c:pt>
                <c:pt idx="477">
                  <c:v>24</c:v>
                </c:pt>
                <c:pt idx="478">
                  <c:v>24</c:v>
                </c:pt>
                <c:pt idx="479">
                  <c:v>24</c:v>
                </c:pt>
                <c:pt idx="480">
                  <c:v>25</c:v>
                </c:pt>
                <c:pt idx="481">
                  <c:v>25</c:v>
                </c:pt>
                <c:pt idx="482">
                  <c:v>25</c:v>
                </c:pt>
                <c:pt idx="483">
                  <c:v>25</c:v>
                </c:pt>
                <c:pt idx="484">
                  <c:v>25</c:v>
                </c:pt>
                <c:pt idx="485">
                  <c:v>25</c:v>
                </c:pt>
                <c:pt idx="486">
                  <c:v>25</c:v>
                </c:pt>
                <c:pt idx="487">
                  <c:v>25</c:v>
                </c:pt>
                <c:pt idx="488">
                  <c:v>25</c:v>
                </c:pt>
                <c:pt idx="489">
                  <c:v>25</c:v>
                </c:pt>
                <c:pt idx="490">
                  <c:v>26</c:v>
                </c:pt>
                <c:pt idx="491">
                  <c:v>26</c:v>
                </c:pt>
                <c:pt idx="492">
                  <c:v>26</c:v>
                </c:pt>
                <c:pt idx="493">
                  <c:v>26</c:v>
                </c:pt>
                <c:pt idx="494">
                  <c:v>26</c:v>
                </c:pt>
                <c:pt idx="495">
                  <c:v>27</c:v>
                </c:pt>
                <c:pt idx="496">
                  <c:v>27</c:v>
                </c:pt>
                <c:pt idx="497">
                  <c:v>27</c:v>
                </c:pt>
                <c:pt idx="498">
                  <c:v>27</c:v>
                </c:pt>
                <c:pt idx="499">
                  <c:v>27</c:v>
                </c:pt>
                <c:pt idx="500">
                  <c:v>27</c:v>
                </c:pt>
                <c:pt idx="501">
                  <c:v>27</c:v>
                </c:pt>
                <c:pt idx="502">
                  <c:v>28</c:v>
                </c:pt>
                <c:pt idx="503">
                  <c:v>28</c:v>
                </c:pt>
                <c:pt idx="504">
                  <c:v>28</c:v>
                </c:pt>
                <c:pt idx="505">
                  <c:v>28</c:v>
                </c:pt>
                <c:pt idx="506">
                  <c:v>28</c:v>
                </c:pt>
                <c:pt idx="507">
                  <c:v>28</c:v>
                </c:pt>
                <c:pt idx="508">
                  <c:v>28</c:v>
                </c:pt>
                <c:pt idx="509">
                  <c:v>28</c:v>
                </c:pt>
                <c:pt idx="510">
                  <c:v>28</c:v>
                </c:pt>
                <c:pt idx="511">
                  <c:v>28</c:v>
                </c:pt>
                <c:pt idx="512">
                  <c:v>28</c:v>
                </c:pt>
                <c:pt idx="513">
                  <c:v>28</c:v>
                </c:pt>
                <c:pt idx="514">
                  <c:v>28</c:v>
                </c:pt>
                <c:pt idx="515">
                  <c:v>28</c:v>
                </c:pt>
                <c:pt idx="516">
                  <c:v>28</c:v>
                </c:pt>
                <c:pt idx="517">
                  <c:v>28</c:v>
                </c:pt>
                <c:pt idx="518">
                  <c:v>28</c:v>
                </c:pt>
                <c:pt idx="519">
                  <c:v>28</c:v>
                </c:pt>
                <c:pt idx="520">
                  <c:v>28</c:v>
                </c:pt>
                <c:pt idx="521">
                  <c:v>28</c:v>
                </c:pt>
                <c:pt idx="522">
                  <c:v>28</c:v>
                </c:pt>
                <c:pt idx="523">
                  <c:v>28</c:v>
                </c:pt>
                <c:pt idx="524">
                  <c:v>28</c:v>
                </c:pt>
                <c:pt idx="525">
                  <c:v>28</c:v>
                </c:pt>
                <c:pt idx="526">
                  <c:v>28</c:v>
                </c:pt>
                <c:pt idx="527">
                  <c:v>28</c:v>
                </c:pt>
                <c:pt idx="528">
                  <c:v>28</c:v>
                </c:pt>
                <c:pt idx="529">
                  <c:v>28</c:v>
                </c:pt>
                <c:pt idx="530">
                  <c:v>28</c:v>
                </c:pt>
                <c:pt idx="531">
                  <c:v>28</c:v>
                </c:pt>
                <c:pt idx="532">
                  <c:v>28</c:v>
                </c:pt>
                <c:pt idx="533">
                  <c:v>28</c:v>
                </c:pt>
                <c:pt idx="534">
                  <c:v>28</c:v>
                </c:pt>
                <c:pt idx="535">
                  <c:v>28</c:v>
                </c:pt>
                <c:pt idx="536">
                  <c:v>28</c:v>
                </c:pt>
                <c:pt idx="537">
                  <c:v>28</c:v>
                </c:pt>
                <c:pt idx="538">
                  <c:v>28</c:v>
                </c:pt>
                <c:pt idx="539">
                  <c:v>28</c:v>
                </c:pt>
                <c:pt idx="540">
                  <c:v>28</c:v>
                </c:pt>
                <c:pt idx="541">
                  <c:v>28</c:v>
                </c:pt>
                <c:pt idx="542">
                  <c:v>28</c:v>
                </c:pt>
                <c:pt idx="543">
                  <c:v>28</c:v>
                </c:pt>
                <c:pt idx="544">
                  <c:v>28</c:v>
                </c:pt>
                <c:pt idx="545">
                  <c:v>28</c:v>
                </c:pt>
                <c:pt idx="546">
                  <c:v>28</c:v>
                </c:pt>
                <c:pt idx="547">
                  <c:v>28</c:v>
                </c:pt>
                <c:pt idx="548">
                  <c:v>28</c:v>
                </c:pt>
                <c:pt idx="549">
                  <c:v>28</c:v>
                </c:pt>
                <c:pt idx="550">
                  <c:v>28</c:v>
                </c:pt>
                <c:pt idx="551">
                  <c:v>28</c:v>
                </c:pt>
                <c:pt idx="552">
                  <c:v>28</c:v>
                </c:pt>
                <c:pt idx="553">
                  <c:v>28</c:v>
                </c:pt>
                <c:pt idx="554">
                  <c:v>28</c:v>
                </c:pt>
                <c:pt idx="555">
                  <c:v>28</c:v>
                </c:pt>
                <c:pt idx="556">
                  <c:v>28</c:v>
                </c:pt>
                <c:pt idx="557">
                  <c:v>28</c:v>
                </c:pt>
                <c:pt idx="558">
                  <c:v>28</c:v>
                </c:pt>
                <c:pt idx="559">
                  <c:v>28</c:v>
                </c:pt>
                <c:pt idx="560">
                  <c:v>28</c:v>
                </c:pt>
                <c:pt idx="561">
                  <c:v>28</c:v>
                </c:pt>
                <c:pt idx="562">
                  <c:v>28</c:v>
                </c:pt>
                <c:pt idx="563">
                  <c:v>28</c:v>
                </c:pt>
                <c:pt idx="564">
                  <c:v>28</c:v>
                </c:pt>
                <c:pt idx="565">
                  <c:v>28</c:v>
                </c:pt>
                <c:pt idx="566">
                  <c:v>28</c:v>
                </c:pt>
                <c:pt idx="567">
                  <c:v>28</c:v>
                </c:pt>
                <c:pt idx="568">
                  <c:v>28</c:v>
                </c:pt>
                <c:pt idx="569">
                  <c:v>28</c:v>
                </c:pt>
                <c:pt idx="570">
                  <c:v>28</c:v>
                </c:pt>
                <c:pt idx="571">
                  <c:v>28</c:v>
                </c:pt>
                <c:pt idx="572">
                  <c:v>28</c:v>
                </c:pt>
                <c:pt idx="573">
                  <c:v>28</c:v>
                </c:pt>
                <c:pt idx="574">
                  <c:v>28</c:v>
                </c:pt>
                <c:pt idx="575">
                  <c:v>28</c:v>
                </c:pt>
                <c:pt idx="576">
                  <c:v>29</c:v>
                </c:pt>
                <c:pt idx="577">
                  <c:v>29</c:v>
                </c:pt>
                <c:pt idx="578">
                  <c:v>29</c:v>
                </c:pt>
                <c:pt idx="579">
                  <c:v>29</c:v>
                </c:pt>
                <c:pt idx="580">
                  <c:v>29</c:v>
                </c:pt>
                <c:pt idx="581">
                  <c:v>30</c:v>
                </c:pt>
                <c:pt idx="582">
                  <c:v>30</c:v>
                </c:pt>
                <c:pt idx="583">
                  <c:v>30</c:v>
                </c:pt>
                <c:pt idx="584">
                  <c:v>30</c:v>
                </c:pt>
                <c:pt idx="585">
                  <c:v>30</c:v>
                </c:pt>
                <c:pt idx="586">
                  <c:v>30</c:v>
                </c:pt>
                <c:pt idx="587">
                  <c:v>30</c:v>
                </c:pt>
                <c:pt idx="588">
                  <c:v>31</c:v>
                </c:pt>
                <c:pt idx="589">
                  <c:v>31</c:v>
                </c:pt>
                <c:pt idx="590">
                  <c:v>31</c:v>
                </c:pt>
                <c:pt idx="591">
                  <c:v>32</c:v>
                </c:pt>
                <c:pt idx="592">
                  <c:v>32</c:v>
                </c:pt>
                <c:pt idx="593">
                  <c:v>32</c:v>
                </c:pt>
                <c:pt idx="594">
                  <c:v>32</c:v>
                </c:pt>
                <c:pt idx="595">
                  <c:v>32</c:v>
                </c:pt>
                <c:pt idx="596">
                  <c:v>33</c:v>
                </c:pt>
                <c:pt idx="597">
                  <c:v>33</c:v>
                </c:pt>
                <c:pt idx="598">
                  <c:v>33</c:v>
                </c:pt>
                <c:pt idx="599">
                  <c:v>33</c:v>
                </c:pt>
                <c:pt idx="600">
                  <c:v>33</c:v>
                </c:pt>
                <c:pt idx="601">
                  <c:v>33</c:v>
                </c:pt>
                <c:pt idx="602">
                  <c:v>33</c:v>
                </c:pt>
                <c:pt idx="603">
                  <c:v>33</c:v>
                </c:pt>
                <c:pt idx="604">
                  <c:v>33</c:v>
                </c:pt>
                <c:pt idx="605">
                  <c:v>33</c:v>
                </c:pt>
                <c:pt idx="606">
                  <c:v>33</c:v>
                </c:pt>
                <c:pt idx="607">
                  <c:v>33</c:v>
                </c:pt>
                <c:pt idx="608">
                  <c:v>33</c:v>
                </c:pt>
                <c:pt idx="609">
                  <c:v>33</c:v>
                </c:pt>
                <c:pt idx="610">
                  <c:v>33</c:v>
                </c:pt>
                <c:pt idx="611">
                  <c:v>33</c:v>
                </c:pt>
                <c:pt idx="612">
                  <c:v>33</c:v>
                </c:pt>
                <c:pt idx="613">
                  <c:v>33</c:v>
                </c:pt>
                <c:pt idx="614">
                  <c:v>33</c:v>
                </c:pt>
                <c:pt idx="615">
                  <c:v>33</c:v>
                </c:pt>
                <c:pt idx="616">
                  <c:v>33</c:v>
                </c:pt>
                <c:pt idx="617">
                  <c:v>33</c:v>
                </c:pt>
                <c:pt idx="618">
                  <c:v>33</c:v>
                </c:pt>
                <c:pt idx="619">
                  <c:v>33</c:v>
                </c:pt>
                <c:pt idx="620">
                  <c:v>34</c:v>
                </c:pt>
                <c:pt idx="621">
                  <c:v>34</c:v>
                </c:pt>
                <c:pt idx="622">
                  <c:v>34</c:v>
                </c:pt>
                <c:pt idx="623">
                  <c:v>34</c:v>
                </c:pt>
                <c:pt idx="624">
                  <c:v>34</c:v>
                </c:pt>
                <c:pt idx="625">
                  <c:v>34</c:v>
                </c:pt>
                <c:pt idx="626">
                  <c:v>34</c:v>
                </c:pt>
                <c:pt idx="627">
                  <c:v>34</c:v>
                </c:pt>
                <c:pt idx="628">
                  <c:v>34</c:v>
                </c:pt>
                <c:pt idx="629">
                  <c:v>34</c:v>
                </c:pt>
                <c:pt idx="630">
                  <c:v>34</c:v>
                </c:pt>
                <c:pt idx="631">
                  <c:v>34</c:v>
                </c:pt>
                <c:pt idx="632">
                  <c:v>34</c:v>
                </c:pt>
                <c:pt idx="633">
                  <c:v>34</c:v>
                </c:pt>
                <c:pt idx="634">
                  <c:v>34</c:v>
                </c:pt>
                <c:pt idx="635">
                  <c:v>34</c:v>
                </c:pt>
                <c:pt idx="636">
                  <c:v>34</c:v>
                </c:pt>
                <c:pt idx="637">
                  <c:v>34</c:v>
                </c:pt>
                <c:pt idx="638">
                  <c:v>34</c:v>
                </c:pt>
                <c:pt idx="639">
                  <c:v>34</c:v>
                </c:pt>
                <c:pt idx="640">
                  <c:v>34</c:v>
                </c:pt>
                <c:pt idx="641">
                  <c:v>34</c:v>
                </c:pt>
                <c:pt idx="642">
                  <c:v>34</c:v>
                </c:pt>
                <c:pt idx="643">
                  <c:v>34</c:v>
                </c:pt>
                <c:pt idx="644">
                  <c:v>34</c:v>
                </c:pt>
                <c:pt idx="645">
                  <c:v>34</c:v>
                </c:pt>
                <c:pt idx="646">
                  <c:v>34</c:v>
                </c:pt>
                <c:pt idx="647">
                  <c:v>34</c:v>
                </c:pt>
                <c:pt idx="648">
                  <c:v>34</c:v>
                </c:pt>
                <c:pt idx="649">
                  <c:v>34</c:v>
                </c:pt>
                <c:pt idx="650">
                  <c:v>34</c:v>
                </c:pt>
                <c:pt idx="651">
                  <c:v>34</c:v>
                </c:pt>
                <c:pt idx="652">
                  <c:v>34</c:v>
                </c:pt>
                <c:pt idx="653">
                  <c:v>34</c:v>
                </c:pt>
                <c:pt idx="654">
                  <c:v>34</c:v>
                </c:pt>
                <c:pt idx="655">
                  <c:v>34</c:v>
                </c:pt>
                <c:pt idx="656">
                  <c:v>34</c:v>
                </c:pt>
                <c:pt idx="657">
                  <c:v>34</c:v>
                </c:pt>
                <c:pt idx="658">
                  <c:v>34</c:v>
                </c:pt>
                <c:pt idx="659">
                  <c:v>34</c:v>
                </c:pt>
                <c:pt idx="660">
                  <c:v>34</c:v>
                </c:pt>
                <c:pt idx="661">
                  <c:v>34</c:v>
                </c:pt>
                <c:pt idx="662">
                  <c:v>34</c:v>
                </c:pt>
                <c:pt idx="663">
                  <c:v>34</c:v>
                </c:pt>
                <c:pt idx="664">
                  <c:v>34</c:v>
                </c:pt>
                <c:pt idx="665">
                  <c:v>34</c:v>
                </c:pt>
                <c:pt idx="666">
                  <c:v>34</c:v>
                </c:pt>
                <c:pt idx="667">
                  <c:v>34</c:v>
                </c:pt>
                <c:pt idx="668">
                  <c:v>36</c:v>
                </c:pt>
                <c:pt idx="669">
                  <c:v>36</c:v>
                </c:pt>
                <c:pt idx="670">
                  <c:v>36</c:v>
                </c:pt>
                <c:pt idx="671">
                  <c:v>36</c:v>
                </c:pt>
                <c:pt idx="672">
                  <c:v>36</c:v>
                </c:pt>
                <c:pt idx="673">
                  <c:v>36</c:v>
                </c:pt>
                <c:pt idx="674">
                  <c:v>36</c:v>
                </c:pt>
                <c:pt idx="675">
                  <c:v>36</c:v>
                </c:pt>
                <c:pt idx="676">
                  <c:v>36</c:v>
                </c:pt>
                <c:pt idx="677">
                  <c:v>36</c:v>
                </c:pt>
                <c:pt idx="678">
                  <c:v>36</c:v>
                </c:pt>
                <c:pt idx="679">
                  <c:v>36</c:v>
                </c:pt>
                <c:pt idx="680">
                  <c:v>36</c:v>
                </c:pt>
                <c:pt idx="681">
                  <c:v>36</c:v>
                </c:pt>
                <c:pt idx="682">
                  <c:v>36</c:v>
                </c:pt>
                <c:pt idx="683">
                  <c:v>36</c:v>
                </c:pt>
                <c:pt idx="684">
                  <c:v>36</c:v>
                </c:pt>
                <c:pt idx="685">
                  <c:v>36</c:v>
                </c:pt>
                <c:pt idx="686">
                  <c:v>36</c:v>
                </c:pt>
                <c:pt idx="687">
                  <c:v>36</c:v>
                </c:pt>
                <c:pt idx="688">
                  <c:v>36</c:v>
                </c:pt>
                <c:pt idx="689">
                  <c:v>36</c:v>
                </c:pt>
                <c:pt idx="690">
                  <c:v>36</c:v>
                </c:pt>
                <c:pt idx="691">
                  <c:v>36</c:v>
                </c:pt>
                <c:pt idx="692">
                  <c:v>36</c:v>
                </c:pt>
                <c:pt idx="693">
                  <c:v>36</c:v>
                </c:pt>
                <c:pt idx="694">
                  <c:v>36</c:v>
                </c:pt>
                <c:pt idx="695">
                  <c:v>36</c:v>
                </c:pt>
                <c:pt idx="696">
                  <c:v>36</c:v>
                </c:pt>
                <c:pt idx="697">
                  <c:v>36</c:v>
                </c:pt>
                <c:pt idx="698">
                  <c:v>36</c:v>
                </c:pt>
                <c:pt idx="699">
                  <c:v>36</c:v>
                </c:pt>
              </c:numCache>
            </c:numRef>
          </c:xVal>
          <c:yVal>
            <c:numRef>
              <c:f>'ID v Hours'!$B$2:$B$701</c:f>
              <c:numCache>
                <c:formatCode>General</c:formatCode>
                <c:ptCount val="700"/>
                <c:pt idx="0">
                  <c:v>8</c:v>
                </c:pt>
                <c:pt idx="1">
                  <c:v>4</c:v>
                </c:pt>
                <c:pt idx="2">
                  <c:v>8</c:v>
                </c:pt>
                <c:pt idx="3">
                  <c:v>3</c:v>
                </c:pt>
                <c:pt idx="4">
                  <c:v>16</c:v>
                </c:pt>
                <c:pt idx="5">
                  <c:v>1</c:v>
                </c:pt>
                <c:pt idx="6">
                  <c:v>8</c:v>
                </c:pt>
                <c:pt idx="7">
                  <c:v>4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2</c:v>
                </c:pt>
                <c:pt idx="12">
                  <c:v>4</c:v>
                </c:pt>
                <c:pt idx="13">
                  <c:v>1</c:v>
                </c:pt>
                <c:pt idx="14">
                  <c:v>8</c:v>
                </c:pt>
                <c:pt idx="15">
                  <c:v>8</c:v>
                </c:pt>
                <c:pt idx="16">
                  <c:v>0</c:v>
                </c:pt>
                <c:pt idx="17">
                  <c:v>8</c:v>
                </c:pt>
                <c:pt idx="18">
                  <c:v>8</c:v>
                </c:pt>
                <c:pt idx="19">
                  <c:v>4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0</c:v>
                </c:pt>
                <c:pt idx="26">
                  <c:v>1</c:v>
                </c:pt>
                <c:pt idx="27">
                  <c:v>2</c:v>
                </c:pt>
                <c:pt idx="28">
                  <c:v>2</c:v>
                </c:pt>
                <c:pt idx="29">
                  <c:v>1</c:v>
                </c:pt>
                <c:pt idx="30">
                  <c:v>4</c:v>
                </c:pt>
                <c:pt idx="31">
                  <c:v>2</c:v>
                </c:pt>
                <c:pt idx="32">
                  <c:v>8</c:v>
                </c:pt>
                <c:pt idx="33">
                  <c:v>1</c:v>
                </c:pt>
                <c:pt idx="34">
                  <c:v>2</c:v>
                </c:pt>
                <c:pt idx="35">
                  <c:v>8</c:v>
                </c:pt>
                <c:pt idx="36">
                  <c:v>2</c:v>
                </c:pt>
                <c:pt idx="37">
                  <c:v>4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8</c:v>
                </c:pt>
                <c:pt idx="44">
                  <c:v>1</c:v>
                </c:pt>
                <c:pt idx="45">
                  <c:v>8</c:v>
                </c:pt>
                <c:pt idx="46">
                  <c:v>8</c:v>
                </c:pt>
                <c:pt idx="47">
                  <c:v>24</c:v>
                </c:pt>
                <c:pt idx="48">
                  <c:v>3</c:v>
                </c:pt>
                <c:pt idx="49">
                  <c:v>24</c:v>
                </c:pt>
                <c:pt idx="50">
                  <c:v>8</c:v>
                </c:pt>
                <c:pt idx="51">
                  <c:v>1</c:v>
                </c:pt>
                <c:pt idx="52">
                  <c:v>1</c:v>
                </c:pt>
                <c:pt idx="53">
                  <c:v>8</c:v>
                </c:pt>
                <c:pt idx="54">
                  <c:v>2</c:v>
                </c:pt>
                <c:pt idx="55">
                  <c:v>8</c:v>
                </c:pt>
                <c:pt idx="56">
                  <c:v>8</c:v>
                </c:pt>
                <c:pt idx="57">
                  <c:v>3</c:v>
                </c:pt>
                <c:pt idx="58">
                  <c:v>8</c:v>
                </c:pt>
                <c:pt idx="59">
                  <c:v>1</c:v>
                </c:pt>
                <c:pt idx="60">
                  <c:v>8</c:v>
                </c:pt>
                <c:pt idx="61">
                  <c:v>1</c:v>
                </c:pt>
                <c:pt idx="62">
                  <c:v>8</c:v>
                </c:pt>
                <c:pt idx="63">
                  <c:v>3</c:v>
                </c:pt>
                <c:pt idx="64">
                  <c:v>1</c:v>
                </c:pt>
                <c:pt idx="65">
                  <c:v>1</c:v>
                </c:pt>
                <c:pt idx="66">
                  <c:v>2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3</c:v>
                </c:pt>
                <c:pt idx="72">
                  <c:v>1</c:v>
                </c:pt>
                <c:pt idx="73">
                  <c:v>1</c:v>
                </c:pt>
                <c:pt idx="74">
                  <c:v>3</c:v>
                </c:pt>
                <c:pt idx="75">
                  <c:v>3</c:v>
                </c:pt>
                <c:pt idx="76">
                  <c:v>2</c:v>
                </c:pt>
                <c:pt idx="77">
                  <c:v>3</c:v>
                </c:pt>
                <c:pt idx="78">
                  <c:v>8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2</c:v>
                </c:pt>
                <c:pt idx="86">
                  <c:v>16</c:v>
                </c:pt>
                <c:pt idx="87">
                  <c:v>8</c:v>
                </c:pt>
                <c:pt idx="88">
                  <c:v>4</c:v>
                </c:pt>
                <c:pt idx="89">
                  <c:v>8</c:v>
                </c:pt>
                <c:pt idx="90">
                  <c:v>4</c:v>
                </c:pt>
                <c:pt idx="91">
                  <c:v>4</c:v>
                </c:pt>
                <c:pt idx="92">
                  <c:v>3</c:v>
                </c:pt>
                <c:pt idx="93">
                  <c:v>0</c:v>
                </c:pt>
                <c:pt idx="94">
                  <c:v>24</c:v>
                </c:pt>
                <c:pt idx="95">
                  <c:v>4</c:v>
                </c:pt>
                <c:pt idx="96">
                  <c:v>2</c:v>
                </c:pt>
                <c:pt idx="97">
                  <c:v>8</c:v>
                </c:pt>
                <c:pt idx="98">
                  <c:v>1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3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32</c:v>
                </c:pt>
                <c:pt idx="107">
                  <c:v>3</c:v>
                </c:pt>
                <c:pt idx="108">
                  <c:v>3</c:v>
                </c:pt>
                <c:pt idx="109">
                  <c:v>2</c:v>
                </c:pt>
                <c:pt idx="110">
                  <c:v>8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2</c:v>
                </c:pt>
                <c:pt idx="119">
                  <c:v>8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3</c:v>
                </c:pt>
                <c:pt idx="128">
                  <c:v>8</c:v>
                </c:pt>
                <c:pt idx="129">
                  <c:v>2</c:v>
                </c:pt>
                <c:pt idx="130">
                  <c:v>3</c:v>
                </c:pt>
                <c:pt idx="131">
                  <c:v>4</c:v>
                </c:pt>
                <c:pt idx="132">
                  <c:v>3</c:v>
                </c:pt>
                <c:pt idx="133">
                  <c:v>2</c:v>
                </c:pt>
                <c:pt idx="134">
                  <c:v>2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8</c:v>
                </c:pt>
                <c:pt idx="141">
                  <c:v>0</c:v>
                </c:pt>
                <c:pt idx="142">
                  <c:v>8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2</c:v>
                </c:pt>
                <c:pt idx="147">
                  <c:v>2</c:v>
                </c:pt>
                <c:pt idx="148">
                  <c:v>8</c:v>
                </c:pt>
                <c:pt idx="149">
                  <c:v>8</c:v>
                </c:pt>
                <c:pt idx="150">
                  <c:v>8</c:v>
                </c:pt>
                <c:pt idx="151">
                  <c:v>16</c:v>
                </c:pt>
                <c:pt idx="152">
                  <c:v>8</c:v>
                </c:pt>
                <c:pt idx="153">
                  <c:v>8</c:v>
                </c:pt>
                <c:pt idx="154">
                  <c:v>8</c:v>
                </c:pt>
                <c:pt idx="155">
                  <c:v>0</c:v>
                </c:pt>
                <c:pt idx="156">
                  <c:v>8</c:v>
                </c:pt>
                <c:pt idx="157">
                  <c:v>8</c:v>
                </c:pt>
                <c:pt idx="158">
                  <c:v>8</c:v>
                </c:pt>
                <c:pt idx="159">
                  <c:v>8</c:v>
                </c:pt>
                <c:pt idx="160">
                  <c:v>8</c:v>
                </c:pt>
                <c:pt idx="161">
                  <c:v>8</c:v>
                </c:pt>
                <c:pt idx="162">
                  <c:v>8</c:v>
                </c:pt>
                <c:pt idx="163">
                  <c:v>8</c:v>
                </c:pt>
                <c:pt idx="164">
                  <c:v>8</c:v>
                </c:pt>
                <c:pt idx="165">
                  <c:v>4</c:v>
                </c:pt>
                <c:pt idx="166">
                  <c:v>8</c:v>
                </c:pt>
                <c:pt idx="167">
                  <c:v>16</c:v>
                </c:pt>
                <c:pt idx="168">
                  <c:v>0</c:v>
                </c:pt>
                <c:pt idx="169">
                  <c:v>0</c:v>
                </c:pt>
                <c:pt idx="170">
                  <c:v>2</c:v>
                </c:pt>
                <c:pt idx="171">
                  <c:v>0</c:v>
                </c:pt>
                <c:pt idx="172">
                  <c:v>8</c:v>
                </c:pt>
                <c:pt idx="173">
                  <c:v>8</c:v>
                </c:pt>
                <c:pt idx="174">
                  <c:v>1</c:v>
                </c:pt>
                <c:pt idx="175">
                  <c:v>3</c:v>
                </c:pt>
                <c:pt idx="176">
                  <c:v>112</c:v>
                </c:pt>
                <c:pt idx="177">
                  <c:v>2</c:v>
                </c:pt>
                <c:pt idx="178">
                  <c:v>8</c:v>
                </c:pt>
                <c:pt idx="179">
                  <c:v>40</c:v>
                </c:pt>
                <c:pt idx="180">
                  <c:v>7</c:v>
                </c:pt>
                <c:pt idx="181">
                  <c:v>1</c:v>
                </c:pt>
                <c:pt idx="182">
                  <c:v>1</c:v>
                </c:pt>
                <c:pt idx="183">
                  <c:v>8</c:v>
                </c:pt>
                <c:pt idx="184">
                  <c:v>8</c:v>
                </c:pt>
                <c:pt idx="185">
                  <c:v>8</c:v>
                </c:pt>
                <c:pt idx="186">
                  <c:v>8</c:v>
                </c:pt>
                <c:pt idx="187">
                  <c:v>8</c:v>
                </c:pt>
                <c:pt idx="188">
                  <c:v>8</c:v>
                </c:pt>
                <c:pt idx="189">
                  <c:v>8</c:v>
                </c:pt>
                <c:pt idx="190">
                  <c:v>8</c:v>
                </c:pt>
                <c:pt idx="191">
                  <c:v>1</c:v>
                </c:pt>
                <c:pt idx="192">
                  <c:v>8</c:v>
                </c:pt>
                <c:pt idx="193">
                  <c:v>8</c:v>
                </c:pt>
                <c:pt idx="194">
                  <c:v>8</c:v>
                </c:pt>
                <c:pt idx="195">
                  <c:v>2</c:v>
                </c:pt>
                <c:pt idx="196">
                  <c:v>4</c:v>
                </c:pt>
                <c:pt idx="197">
                  <c:v>8</c:v>
                </c:pt>
                <c:pt idx="198">
                  <c:v>8</c:v>
                </c:pt>
                <c:pt idx="199">
                  <c:v>2</c:v>
                </c:pt>
                <c:pt idx="200">
                  <c:v>4</c:v>
                </c:pt>
                <c:pt idx="201">
                  <c:v>2</c:v>
                </c:pt>
                <c:pt idx="202">
                  <c:v>8</c:v>
                </c:pt>
                <c:pt idx="203">
                  <c:v>1</c:v>
                </c:pt>
                <c:pt idx="204">
                  <c:v>8</c:v>
                </c:pt>
                <c:pt idx="205">
                  <c:v>8</c:v>
                </c:pt>
                <c:pt idx="206">
                  <c:v>0</c:v>
                </c:pt>
                <c:pt idx="207">
                  <c:v>8</c:v>
                </c:pt>
                <c:pt idx="208">
                  <c:v>24</c:v>
                </c:pt>
                <c:pt idx="209">
                  <c:v>8</c:v>
                </c:pt>
                <c:pt idx="210">
                  <c:v>3</c:v>
                </c:pt>
                <c:pt idx="211">
                  <c:v>8</c:v>
                </c:pt>
                <c:pt idx="212">
                  <c:v>8</c:v>
                </c:pt>
                <c:pt idx="213">
                  <c:v>8</c:v>
                </c:pt>
                <c:pt idx="214">
                  <c:v>16</c:v>
                </c:pt>
                <c:pt idx="215">
                  <c:v>8</c:v>
                </c:pt>
                <c:pt idx="216">
                  <c:v>24</c:v>
                </c:pt>
                <c:pt idx="217">
                  <c:v>8</c:v>
                </c:pt>
                <c:pt idx="218">
                  <c:v>32</c:v>
                </c:pt>
                <c:pt idx="219">
                  <c:v>8</c:v>
                </c:pt>
                <c:pt idx="220">
                  <c:v>8</c:v>
                </c:pt>
                <c:pt idx="221">
                  <c:v>1</c:v>
                </c:pt>
                <c:pt idx="222">
                  <c:v>4</c:v>
                </c:pt>
                <c:pt idx="223">
                  <c:v>24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16</c:v>
                </c:pt>
                <c:pt idx="228">
                  <c:v>8</c:v>
                </c:pt>
                <c:pt idx="229">
                  <c:v>8</c:v>
                </c:pt>
                <c:pt idx="230">
                  <c:v>3</c:v>
                </c:pt>
                <c:pt idx="231">
                  <c:v>8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0</c:v>
                </c:pt>
                <c:pt idx="236">
                  <c:v>8</c:v>
                </c:pt>
                <c:pt idx="237">
                  <c:v>8</c:v>
                </c:pt>
                <c:pt idx="238">
                  <c:v>104</c:v>
                </c:pt>
                <c:pt idx="239">
                  <c:v>8</c:v>
                </c:pt>
                <c:pt idx="240">
                  <c:v>2</c:v>
                </c:pt>
                <c:pt idx="241">
                  <c:v>3</c:v>
                </c:pt>
                <c:pt idx="242">
                  <c:v>0</c:v>
                </c:pt>
                <c:pt idx="243">
                  <c:v>8</c:v>
                </c:pt>
                <c:pt idx="244">
                  <c:v>0</c:v>
                </c:pt>
                <c:pt idx="245">
                  <c:v>4</c:v>
                </c:pt>
                <c:pt idx="246">
                  <c:v>8</c:v>
                </c:pt>
                <c:pt idx="247">
                  <c:v>8</c:v>
                </c:pt>
                <c:pt idx="248">
                  <c:v>8</c:v>
                </c:pt>
                <c:pt idx="249">
                  <c:v>3</c:v>
                </c:pt>
                <c:pt idx="250">
                  <c:v>8</c:v>
                </c:pt>
                <c:pt idx="251">
                  <c:v>8</c:v>
                </c:pt>
                <c:pt idx="252">
                  <c:v>8</c:v>
                </c:pt>
                <c:pt idx="253">
                  <c:v>8</c:v>
                </c:pt>
                <c:pt idx="254">
                  <c:v>8</c:v>
                </c:pt>
                <c:pt idx="255">
                  <c:v>24</c:v>
                </c:pt>
                <c:pt idx="256">
                  <c:v>40</c:v>
                </c:pt>
                <c:pt idx="257">
                  <c:v>2</c:v>
                </c:pt>
                <c:pt idx="258">
                  <c:v>32</c:v>
                </c:pt>
                <c:pt idx="259">
                  <c:v>8</c:v>
                </c:pt>
                <c:pt idx="260">
                  <c:v>8</c:v>
                </c:pt>
                <c:pt idx="261">
                  <c:v>2</c:v>
                </c:pt>
                <c:pt idx="262">
                  <c:v>16</c:v>
                </c:pt>
                <c:pt idx="263">
                  <c:v>8</c:v>
                </c:pt>
                <c:pt idx="264">
                  <c:v>1</c:v>
                </c:pt>
                <c:pt idx="265">
                  <c:v>1</c:v>
                </c:pt>
                <c:pt idx="266">
                  <c:v>24</c:v>
                </c:pt>
                <c:pt idx="267">
                  <c:v>2</c:v>
                </c:pt>
                <c:pt idx="268">
                  <c:v>1</c:v>
                </c:pt>
                <c:pt idx="269">
                  <c:v>2</c:v>
                </c:pt>
                <c:pt idx="270">
                  <c:v>4</c:v>
                </c:pt>
                <c:pt idx="271">
                  <c:v>16</c:v>
                </c:pt>
                <c:pt idx="272">
                  <c:v>2</c:v>
                </c:pt>
                <c:pt idx="273">
                  <c:v>120</c:v>
                </c:pt>
                <c:pt idx="274">
                  <c:v>2</c:v>
                </c:pt>
                <c:pt idx="275">
                  <c:v>4</c:v>
                </c:pt>
                <c:pt idx="276">
                  <c:v>2</c:v>
                </c:pt>
                <c:pt idx="277">
                  <c:v>80</c:v>
                </c:pt>
                <c:pt idx="278">
                  <c:v>8</c:v>
                </c:pt>
                <c:pt idx="279">
                  <c:v>5</c:v>
                </c:pt>
                <c:pt idx="280">
                  <c:v>24</c:v>
                </c:pt>
                <c:pt idx="281">
                  <c:v>4</c:v>
                </c:pt>
                <c:pt idx="282">
                  <c:v>48</c:v>
                </c:pt>
                <c:pt idx="283">
                  <c:v>4</c:v>
                </c:pt>
                <c:pt idx="284">
                  <c:v>32</c:v>
                </c:pt>
                <c:pt idx="285">
                  <c:v>5</c:v>
                </c:pt>
                <c:pt idx="286">
                  <c:v>8</c:v>
                </c:pt>
                <c:pt idx="287">
                  <c:v>5</c:v>
                </c:pt>
                <c:pt idx="288">
                  <c:v>40</c:v>
                </c:pt>
                <c:pt idx="289">
                  <c:v>3</c:v>
                </c:pt>
                <c:pt idx="290">
                  <c:v>8</c:v>
                </c:pt>
                <c:pt idx="291">
                  <c:v>1</c:v>
                </c:pt>
                <c:pt idx="292">
                  <c:v>3</c:v>
                </c:pt>
                <c:pt idx="293">
                  <c:v>1</c:v>
                </c:pt>
                <c:pt idx="294">
                  <c:v>4</c:v>
                </c:pt>
                <c:pt idx="295">
                  <c:v>3</c:v>
                </c:pt>
                <c:pt idx="296">
                  <c:v>4</c:v>
                </c:pt>
                <c:pt idx="297">
                  <c:v>3</c:v>
                </c:pt>
                <c:pt idx="298">
                  <c:v>40</c:v>
                </c:pt>
                <c:pt idx="299">
                  <c:v>4</c:v>
                </c:pt>
                <c:pt idx="300">
                  <c:v>0</c:v>
                </c:pt>
                <c:pt idx="301">
                  <c:v>1</c:v>
                </c:pt>
                <c:pt idx="302">
                  <c:v>4</c:v>
                </c:pt>
                <c:pt idx="303">
                  <c:v>8</c:v>
                </c:pt>
                <c:pt idx="304">
                  <c:v>2</c:v>
                </c:pt>
                <c:pt idx="305">
                  <c:v>40</c:v>
                </c:pt>
                <c:pt idx="306">
                  <c:v>1</c:v>
                </c:pt>
                <c:pt idx="307">
                  <c:v>4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1</c:v>
                </c:pt>
                <c:pt idx="312">
                  <c:v>1</c:v>
                </c:pt>
                <c:pt idx="313">
                  <c:v>2</c:v>
                </c:pt>
                <c:pt idx="314">
                  <c:v>0</c:v>
                </c:pt>
                <c:pt idx="315">
                  <c:v>1</c:v>
                </c:pt>
                <c:pt idx="316">
                  <c:v>2</c:v>
                </c:pt>
                <c:pt idx="317">
                  <c:v>8</c:v>
                </c:pt>
                <c:pt idx="318">
                  <c:v>2</c:v>
                </c:pt>
                <c:pt idx="319">
                  <c:v>8</c:v>
                </c:pt>
                <c:pt idx="320">
                  <c:v>8</c:v>
                </c:pt>
                <c:pt idx="321">
                  <c:v>8</c:v>
                </c:pt>
                <c:pt idx="322">
                  <c:v>8</c:v>
                </c:pt>
                <c:pt idx="323">
                  <c:v>40</c:v>
                </c:pt>
                <c:pt idx="324">
                  <c:v>8</c:v>
                </c:pt>
                <c:pt idx="325">
                  <c:v>8</c:v>
                </c:pt>
                <c:pt idx="326">
                  <c:v>2</c:v>
                </c:pt>
                <c:pt idx="327">
                  <c:v>3</c:v>
                </c:pt>
                <c:pt idx="328">
                  <c:v>1</c:v>
                </c:pt>
                <c:pt idx="329">
                  <c:v>8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2</c:v>
                </c:pt>
                <c:pt idx="334">
                  <c:v>3</c:v>
                </c:pt>
                <c:pt idx="335">
                  <c:v>2</c:v>
                </c:pt>
                <c:pt idx="336">
                  <c:v>2</c:v>
                </c:pt>
                <c:pt idx="337">
                  <c:v>1</c:v>
                </c:pt>
                <c:pt idx="338">
                  <c:v>8</c:v>
                </c:pt>
                <c:pt idx="339">
                  <c:v>8</c:v>
                </c:pt>
                <c:pt idx="340">
                  <c:v>8</c:v>
                </c:pt>
                <c:pt idx="341">
                  <c:v>1</c:v>
                </c:pt>
                <c:pt idx="342">
                  <c:v>0</c:v>
                </c:pt>
                <c:pt idx="343">
                  <c:v>8</c:v>
                </c:pt>
                <c:pt idx="344">
                  <c:v>8</c:v>
                </c:pt>
                <c:pt idx="345">
                  <c:v>8</c:v>
                </c:pt>
                <c:pt idx="346">
                  <c:v>0</c:v>
                </c:pt>
                <c:pt idx="347">
                  <c:v>4</c:v>
                </c:pt>
                <c:pt idx="348">
                  <c:v>8</c:v>
                </c:pt>
                <c:pt idx="349">
                  <c:v>8</c:v>
                </c:pt>
                <c:pt idx="350">
                  <c:v>1</c:v>
                </c:pt>
                <c:pt idx="351">
                  <c:v>8</c:v>
                </c:pt>
                <c:pt idx="352">
                  <c:v>16</c:v>
                </c:pt>
                <c:pt idx="353">
                  <c:v>24</c:v>
                </c:pt>
                <c:pt idx="354">
                  <c:v>8</c:v>
                </c:pt>
                <c:pt idx="355">
                  <c:v>4</c:v>
                </c:pt>
                <c:pt idx="356">
                  <c:v>2</c:v>
                </c:pt>
                <c:pt idx="357">
                  <c:v>0</c:v>
                </c:pt>
                <c:pt idx="358">
                  <c:v>4</c:v>
                </c:pt>
                <c:pt idx="359">
                  <c:v>8</c:v>
                </c:pt>
                <c:pt idx="360">
                  <c:v>8</c:v>
                </c:pt>
                <c:pt idx="361">
                  <c:v>8</c:v>
                </c:pt>
                <c:pt idx="362">
                  <c:v>4</c:v>
                </c:pt>
                <c:pt idx="363">
                  <c:v>4</c:v>
                </c:pt>
                <c:pt idx="364">
                  <c:v>8</c:v>
                </c:pt>
                <c:pt idx="365">
                  <c:v>0</c:v>
                </c:pt>
                <c:pt idx="366">
                  <c:v>4</c:v>
                </c:pt>
                <c:pt idx="367">
                  <c:v>16</c:v>
                </c:pt>
                <c:pt idx="368">
                  <c:v>3</c:v>
                </c:pt>
                <c:pt idx="369">
                  <c:v>4</c:v>
                </c:pt>
                <c:pt idx="370">
                  <c:v>8</c:v>
                </c:pt>
                <c:pt idx="371">
                  <c:v>3</c:v>
                </c:pt>
                <c:pt idx="372">
                  <c:v>2</c:v>
                </c:pt>
                <c:pt idx="373">
                  <c:v>8</c:v>
                </c:pt>
                <c:pt idx="374">
                  <c:v>8</c:v>
                </c:pt>
                <c:pt idx="375">
                  <c:v>40</c:v>
                </c:pt>
                <c:pt idx="376">
                  <c:v>16</c:v>
                </c:pt>
                <c:pt idx="377">
                  <c:v>4</c:v>
                </c:pt>
                <c:pt idx="378">
                  <c:v>4</c:v>
                </c:pt>
                <c:pt idx="379">
                  <c:v>56</c:v>
                </c:pt>
                <c:pt idx="380">
                  <c:v>0</c:v>
                </c:pt>
                <c:pt idx="381">
                  <c:v>4</c:v>
                </c:pt>
                <c:pt idx="382">
                  <c:v>4</c:v>
                </c:pt>
                <c:pt idx="383">
                  <c:v>3</c:v>
                </c:pt>
                <c:pt idx="384">
                  <c:v>0</c:v>
                </c:pt>
                <c:pt idx="385">
                  <c:v>3</c:v>
                </c:pt>
                <c:pt idx="386">
                  <c:v>8</c:v>
                </c:pt>
                <c:pt idx="387">
                  <c:v>8</c:v>
                </c:pt>
                <c:pt idx="388">
                  <c:v>4</c:v>
                </c:pt>
                <c:pt idx="389">
                  <c:v>8</c:v>
                </c:pt>
                <c:pt idx="390">
                  <c:v>3</c:v>
                </c:pt>
                <c:pt idx="391">
                  <c:v>4</c:v>
                </c:pt>
                <c:pt idx="392">
                  <c:v>8</c:v>
                </c:pt>
                <c:pt idx="393">
                  <c:v>3</c:v>
                </c:pt>
                <c:pt idx="394">
                  <c:v>4</c:v>
                </c:pt>
                <c:pt idx="395">
                  <c:v>3</c:v>
                </c:pt>
                <c:pt idx="396">
                  <c:v>4</c:v>
                </c:pt>
                <c:pt idx="397">
                  <c:v>8</c:v>
                </c:pt>
                <c:pt idx="398">
                  <c:v>4</c:v>
                </c:pt>
                <c:pt idx="399">
                  <c:v>3</c:v>
                </c:pt>
                <c:pt idx="400">
                  <c:v>8</c:v>
                </c:pt>
                <c:pt idx="401">
                  <c:v>8</c:v>
                </c:pt>
                <c:pt idx="402">
                  <c:v>1</c:v>
                </c:pt>
                <c:pt idx="403">
                  <c:v>8</c:v>
                </c:pt>
                <c:pt idx="404">
                  <c:v>1</c:v>
                </c:pt>
                <c:pt idx="405">
                  <c:v>8</c:v>
                </c:pt>
                <c:pt idx="406">
                  <c:v>1</c:v>
                </c:pt>
                <c:pt idx="407">
                  <c:v>8</c:v>
                </c:pt>
                <c:pt idx="408">
                  <c:v>1</c:v>
                </c:pt>
                <c:pt idx="409">
                  <c:v>8</c:v>
                </c:pt>
                <c:pt idx="410">
                  <c:v>64</c:v>
                </c:pt>
                <c:pt idx="411">
                  <c:v>16</c:v>
                </c:pt>
                <c:pt idx="412">
                  <c:v>5</c:v>
                </c:pt>
                <c:pt idx="413">
                  <c:v>5</c:v>
                </c:pt>
                <c:pt idx="414">
                  <c:v>1</c:v>
                </c:pt>
                <c:pt idx="415">
                  <c:v>3</c:v>
                </c:pt>
                <c:pt idx="416">
                  <c:v>2</c:v>
                </c:pt>
                <c:pt idx="417">
                  <c:v>3</c:v>
                </c:pt>
                <c:pt idx="418">
                  <c:v>2</c:v>
                </c:pt>
                <c:pt idx="419">
                  <c:v>2</c:v>
                </c:pt>
                <c:pt idx="420">
                  <c:v>8</c:v>
                </c:pt>
                <c:pt idx="421">
                  <c:v>2</c:v>
                </c:pt>
                <c:pt idx="422">
                  <c:v>1</c:v>
                </c:pt>
                <c:pt idx="423">
                  <c:v>16</c:v>
                </c:pt>
                <c:pt idx="424">
                  <c:v>24</c:v>
                </c:pt>
                <c:pt idx="425">
                  <c:v>16</c:v>
                </c:pt>
                <c:pt idx="426">
                  <c:v>3</c:v>
                </c:pt>
                <c:pt idx="427">
                  <c:v>2</c:v>
                </c:pt>
                <c:pt idx="428">
                  <c:v>2</c:v>
                </c:pt>
                <c:pt idx="429">
                  <c:v>2</c:v>
                </c:pt>
                <c:pt idx="430">
                  <c:v>2</c:v>
                </c:pt>
                <c:pt idx="431">
                  <c:v>2</c:v>
                </c:pt>
                <c:pt idx="432">
                  <c:v>3</c:v>
                </c:pt>
                <c:pt idx="433">
                  <c:v>2</c:v>
                </c:pt>
                <c:pt idx="434">
                  <c:v>2</c:v>
                </c:pt>
                <c:pt idx="435">
                  <c:v>2</c:v>
                </c:pt>
                <c:pt idx="436">
                  <c:v>2</c:v>
                </c:pt>
                <c:pt idx="437">
                  <c:v>2</c:v>
                </c:pt>
                <c:pt idx="438">
                  <c:v>2</c:v>
                </c:pt>
                <c:pt idx="439">
                  <c:v>2</c:v>
                </c:pt>
                <c:pt idx="440">
                  <c:v>1</c:v>
                </c:pt>
                <c:pt idx="441">
                  <c:v>2</c:v>
                </c:pt>
                <c:pt idx="442">
                  <c:v>2</c:v>
                </c:pt>
                <c:pt idx="443">
                  <c:v>8</c:v>
                </c:pt>
                <c:pt idx="444">
                  <c:v>0</c:v>
                </c:pt>
                <c:pt idx="445">
                  <c:v>8</c:v>
                </c:pt>
                <c:pt idx="446">
                  <c:v>8</c:v>
                </c:pt>
                <c:pt idx="447">
                  <c:v>0</c:v>
                </c:pt>
                <c:pt idx="448">
                  <c:v>8</c:v>
                </c:pt>
                <c:pt idx="449">
                  <c:v>0</c:v>
                </c:pt>
                <c:pt idx="450">
                  <c:v>8</c:v>
                </c:pt>
                <c:pt idx="451">
                  <c:v>8</c:v>
                </c:pt>
                <c:pt idx="452">
                  <c:v>8</c:v>
                </c:pt>
                <c:pt idx="453">
                  <c:v>24</c:v>
                </c:pt>
                <c:pt idx="454">
                  <c:v>8</c:v>
                </c:pt>
                <c:pt idx="455">
                  <c:v>8</c:v>
                </c:pt>
                <c:pt idx="456">
                  <c:v>24</c:v>
                </c:pt>
                <c:pt idx="457">
                  <c:v>8</c:v>
                </c:pt>
                <c:pt idx="458">
                  <c:v>8</c:v>
                </c:pt>
                <c:pt idx="459">
                  <c:v>16</c:v>
                </c:pt>
                <c:pt idx="460">
                  <c:v>32</c:v>
                </c:pt>
                <c:pt idx="461">
                  <c:v>8</c:v>
                </c:pt>
                <c:pt idx="462">
                  <c:v>8</c:v>
                </c:pt>
                <c:pt idx="463">
                  <c:v>8</c:v>
                </c:pt>
                <c:pt idx="464">
                  <c:v>8</c:v>
                </c:pt>
                <c:pt idx="465">
                  <c:v>2</c:v>
                </c:pt>
                <c:pt idx="466">
                  <c:v>24</c:v>
                </c:pt>
                <c:pt idx="467">
                  <c:v>16</c:v>
                </c:pt>
                <c:pt idx="468">
                  <c:v>2</c:v>
                </c:pt>
                <c:pt idx="469">
                  <c:v>0</c:v>
                </c:pt>
                <c:pt idx="470">
                  <c:v>2</c:v>
                </c:pt>
                <c:pt idx="471">
                  <c:v>3</c:v>
                </c:pt>
                <c:pt idx="472">
                  <c:v>2</c:v>
                </c:pt>
                <c:pt idx="473">
                  <c:v>2</c:v>
                </c:pt>
                <c:pt idx="474">
                  <c:v>2</c:v>
                </c:pt>
                <c:pt idx="475">
                  <c:v>4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8</c:v>
                </c:pt>
                <c:pt idx="480">
                  <c:v>3</c:v>
                </c:pt>
                <c:pt idx="481">
                  <c:v>8</c:v>
                </c:pt>
                <c:pt idx="482">
                  <c:v>8</c:v>
                </c:pt>
                <c:pt idx="483">
                  <c:v>3</c:v>
                </c:pt>
                <c:pt idx="484">
                  <c:v>2</c:v>
                </c:pt>
                <c:pt idx="485">
                  <c:v>3</c:v>
                </c:pt>
                <c:pt idx="486">
                  <c:v>3</c:v>
                </c:pt>
                <c:pt idx="487">
                  <c:v>2</c:v>
                </c:pt>
                <c:pt idx="488">
                  <c:v>8</c:v>
                </c:pt>
                <c:pt idx="489">
                  <c:v>2</c:v>
                </c:pt>
                <c:pt idx="490">
                  <c:v>1</c:v>
                </c:pt>
                <c:pt idx="491">
                  <c:v>2</c:v>
                </c:pt>
                <c:pt idx="492">
                  <c:v>8</c:v>
                </c:pt>
                <c:pt idx="493">
                  <c:v>8</c:v>
                </c:pt>
                <c:pt idx="494">
                  <c:v>64</c:v>
                </c:pt>
                <c:pt idx="495">
                  <c:v>2</c:v>
                </c:pt>
                <c:pt idx="496">
                  <c:v>2</c:v>
                </c:pt>
                <c:pt idx="497">
                  <c:v>2</c:v>
                </c:pt>
                <c:pt idx="498">
                  <c:v>1</c:v>
                </c:pt>
                <c:pt idx="499">
                  <c:v>8</c:v>
                </c:pt>
                <c:pt idx="500">
                  <c:v>4</c:v>
                </c:pt>
                <c:pt idx="501">
                  <c:v>8</c:v>
                </c:pt>
                <c:pt idx="502">
                  <c:v>2</c:v>
                </c:pt>
                <c:pt idx="503">
                  <c:v>3</c:v>
                </c:pt>
                <c:pt idx="504">
                  <c:v>3</c:v>
                </c:pt>
                <c:pt idx="505">
                  <c:v>2</c:v>
                </c:pt>
                <c:pt idx="506">
                  <c:v>3</c:v>
                </c:pt>
                <c:pt idx="507">
                  <c:v>2</c:v>
                </c:pt>
                <c:pt idx="508">
                  <c:v>1</c:v>
                </c:pt>
                <c:pt idx="509">
                  <c:v>1</c:v>
                </c:pt>
                <c:pt idx="510">
                  <c:v>3</c:v>
                </c:pt>
                <c:pt idx="511">
                  <c:v>3</c:v>
                </c:pt>
                <c:pt idx="512">
                  <c:v>3</c:v>
                </c:pt>
                <c:pt idx="513">
                  <c:v>2</c:v>
                </c:pt>
                <c:pt idx="514">
                  <c:v>3</c:v>
                </c:pt>
                <c:pt idx="515">
                  <c:v>2</c:v>
                </c:pt>
                <c:pt idx="516">
                  <c:v>2</c:v>
                </c:pt>
                <c:pt idx="517">
                  <c:v>1</c:v>
                </c:pt>
                <c:pt idx="518">
                  <c:v>2</c:v>
                </c:pt>
                <c:pt idx="519">
                  <c:v>2</c:v>
                </c:pt>
                <c:pt idx="520">
                  <c:v>1</c:v>
                </c:pt>
                <c:pt idx="521">
                  <c:v>2</c:v>
                </c:pt>
                <c:pt idx="522">
                  <c:v>1</c:v>
                </c:pt>
                <c:pt idx="523">
                  <c:v>2</c:v>
                </c:pt>
                <c:pt idx="524">
                  <c:v>2</c:v>
                </c:pt>
                <c:pt idx="525">
                  <c:v>3</c:v>
                </c:pt>
                <c:pt idx="526">
                  <c:v>1</c:v>
                </c:pt>
                <c:pt idx="527">
                  <c:v>1</c:v>
                </c:pt>
                <c:pt idx="528">
                  <c:v>2</c:v>
                </c:pt>
                <c:pt idx="529">
                  <c:v>8</c:v>
                </c:pt>
                <c:pt idx="530">
                  <c:v>8</c:v>
                </c:pt>
                <c:pt idx="531">
                  <c:v>16</c:v>
                </c:pt>
                <c:pt idx="532">
                  <c:v>2</c:v>
                </c:pt>
                <c:pt idx="533">
                  <c:v>1</c:v>
                </c:pt>
                <c:pt idx="534">
                  <c:v>1</c:v>
                </c:pt>
                <c:pt idx="535">
                  <c:v>2</c:v>
                </c:pt>
                <c:pt idx="536">
                  <c:v>8</c:v>
                </c:pt>
                <c:pt idx="537">
                  <c:v>2</c:v>
                </c:pt>
                <c:pt idx="538">
                  <c:v>3</c:v>
                </c:pt>
                <c:pt idx="539">
                  <c:v>5</c:v>
                </c:pt>
                <c:pt idx="540">
                  <c:v>1</c:v>
                </c:pt>
                <c:pt idx="541">
                  <c:v>3</c:v>
                </c:pt>
                <c:pt idx="542">
                  <c:v>4</c:v>
                </c:pt>
                <c:pt idx="543">
                  <c:v>2</c:v>
                </c:pt>
                <c:pt idx="544">
                  <c:v>4</c:v>
                </c:pt>
                <c:pt idx="545">
                  <c:v>112</c:v>
                </c:pt>
                <c:pt idx="546">
                  <c:v>1</c:v>
                </c:pt>
                <c:pt idx="547">
                  <c:v>2</c:v>
                </c:pt>
                <c:pt idx="548">
                  <c:v>4</c:v>
                </c:pt>
                <c:pt idx="549">
                  <c:v>1</c:v>
                </c:pt>
                <c:pt idx="550">
                  <c:v>3</c:v>
                </c:pt>
                <c:pt idx="551">
                  <c:v>0</c:v>
                </c:pt>
                <c:pt idx="552">
                  <c:v>3</c:v>
                </c:pt>
                <c:pt idx="553">
                  <c:v>4</c:v>
                </c:pt>
                <c:pt idx="554">
                  <c:v>3</c:v>
                </c:pt>
                <c:pt idx="555">
                  <c:v>2</c:v>
                </c:pt>
                <c:pt idx="556">
                  <c:v>2</c:v>
                </c:pt>
                <c:pt idx="557">
                  <c:v>3</c:v>
                </c:pt>
                <c:pt idx="558">
                  <c:v>3</c:v>
                </c:pt>
                <c:pt idx="559">
                  <c:v>3</c:v>
                </c:pt>
                <c:pt idx="560">
                  <c:v>2</c:v>
                </c:pt>
                <c:pt idx="561">
                  <c:v>3</c:v>
                </c:pt>
                <c:pt idx="562">
                  <c:v>2</c:v>
                </c:pt>
                <c:pt idx="563">
                  <c:v>3</c:v>
                </c:pt>
                <c:pt idx="564">
                  <c:v>3</c:v>
                </c:pt>
                <c:pt idx="565">
                  <c:v>8</c:v>
                </c:pt>
                <c:pt idx="566">
                  <c:v>3</c:v>
                </c:pt>
                <c:pt idx="567">
                  <c:v>2</c:v>
                </c:pt>
                <c:pt idx="568">
                  <c:v>2</c:v>
                </c:pt>
                <c:pt idx="569">
                  <c:v>2</c:v>
                </c:pt>
                <c:pt idx="570">
                  <c:v>2</c:v>
                </c:pt>
                <c:pt idx="571">
                  <c:v>8</c:v>
                </c:pt>
                <c:pt idx="572">
                  <c:v>8</c:v>
                </c:pt>
                <c:pt idx="573">
                  <c:v>8</c:v>
                </c:pt>
                <c:pt idx="574">
                  <c:v>8</c:v>
                </c:pt>
                <c:pt idx="575">
                  <c:v>3</c:v>
                </c:pt>
                <c:pt idx="576">
                  <c:v>0</c:v>
                </c:pt>
                <c:pt idx="577">
                  <c:v>2</c:v>
                </c:pt>
                <c:pt idx="578">
                  <c:v>3</c:v>
                </c:pt>
                <c:pt idx="579">
                  <c:v>8</c:v>
                </c:pt>
                <c:pt idx="580">
                  <c:v>8</c:v>
                </c:pt>
                <c:pt idx="581">
                  <c:v>4</c:v>
                </c:pt>
                <c:pt idx="582">
                  <c:v>3</c:v>
                </c:pt>
                <c:pt idx="583">
                  <c:v>3</c:v>
                </c:pt>
                <c:pt idx="584">
                  <c:v>3</c:v>
                </c:pt>
                <c:pt idx="585">
                  <c:v>0</c:v>
                </c:pt>
                <c:pt idx="586">
                  <c:v>2</c:v>
                </c:pt>
                <c:pt idx="587">
                  <c:v>16</c:v>
                </c:pt>
                <c:pt idx="588">
                  <c:v>8</c:v>
                </c:pt>
                <c:pt idx="589">
                  <c:v>8</c:v>
                </c:pt>
                <c:pt idx="590">
                  <c:v>0</c:v>
                </c:pt>
                <c:pt idx="591">
                  <c:v>2</c:v>
                </c:pt>
                <c:pt idx="592">
                  <c:v>1</c:v>
                </c:pt>
                <c:pt idx="593">
                  <c:v>3</c:v>
                </c:pt>
                <c:pt idx="594">
                  <c:v>2</c:v>
                </c:pt>
                <c:pt idx="595">
                  <c:v>8</c:v>
                </c:pt>
                <c:pt idx="596">
                  <c:v>2</c:v>
                </c:pt>
                <c:pt idx="597">
                  <c:v>1</c:v>
                </c:pt>
                <c:pt idx="598">
                  <c:v>2</c:v>
                </c:pt>
                <c:pt idx="599">
                  <c:v>1</c:v>
                </c:pt>
                <c:pt idx="600">
                  <c:v>1</c:v>
                </c:pt>
                <c:pt idx="601">
                  <c:v>3</c:v>
                </c:pt>
                <c:pt idx="602">
                  <c:v>3</c:v>
                </c:pt>
                <c:pt idx="603">
                  <c:v>8</c:v>
                </c:pt>
                <c:pt idx="604">
                  <c:v>1</c:v>
                </c:pt>
                <c:pt idx="605">
                  <c:v>2</c:v>
                </c:pt>
                <c:pt idx="606">
                  <c:v>0</c:v>
                </c:pt>
                <c:pt idx="607">
                  <c:v>2</c:v>
                </c:pt>
                <c:pt idx="608">
                  <c:v>4</c:v>
                </c:pt>
                <c:pt idx="609">
                  <c:v>2</c:v>
                </c:pt>
                <c:pt idx="610">
                  <c:v>1</c:v>
                </c:pt>
                <c:pt idx="611">
                  <c:v>8</c:v>
                </c:pt>
                <c:pt idx="612">
                  <c:v>4</c:v>
                </c:pt>
                <c:pt idx="613">
                  <c:v>8</c:v>
                </c:pt>
                <c:pt idx="614">
                  <c:v>2</c:v>
                </c:pt>
                <c:pt idx="615">
                  <c:v>2</c:v>
                </c:pt>
                <c:pt idx="616">
                  <c:v>3</c:v>
                </c:pt>
                <c:pt idx="617">
                  <c:v>2</c:v>
                </c:pt>
                <c:pt idx="618">
                  <c:v>3</c:v>
                </c:pt>
                <c:pt idx="619">
                  <c:v>8</c:v>
                </c:pt>
                <c:pt idx="620">
                  <c:v>4</c:v>
                </c:pt>
                <c:pt idx="621">
                  <c:v>3</c:v>
                </c:pt>
                <c:pt idx="622">
                  <c:v>2</c:v>
                </c:pt>
                <c:pt idx="623">
                  <c:v>3</c:v>
                </c:pt>
                <c:pt idx="624">
                  <c:v>3</c:v>
                </c:pt>
                <c:pt idx="625">
                  <c:v>64</c:v>
                </c:pt>
                <c:pt idx="626">
                  <c:v>56</c:v>
                </c:pt>
                <c:pt idx="627">
                  <c:v>2</c:v>
                </c:pt>
                <c:pt idx="628">
                  <c:v>1</c:v>
                </c:pt>
                <c:pt idx="629">
                  <c:v>1</c:v>
                </c:pt>
                <c:pt idx="630">
                  <c:v>2</c:v>
                </c:pt>
                <c:pt idx="631">
                  <c:v>2</c:v>
                </c:pt>
                <c:pt idx="632">
                  <c:v>2</c:v>
                </c:pt>
                <c:pt idx="633">
                  <c:v>2</c:v>
                </c:pt>
                <c:pt idx="634">
                  <c:v>2</c:v>
                </c:pt>
                <c:pt idx="635">
                  <c:v>2</c:v>
                </c:pt>
                <c:pt idx="636">
                  <c:v>2</c:v>
                </c:pt>
                <c:pt idx="637">
                  <c:v>2</c:v>
                </c:pt>
                <c:pt idx="638">
                  <c:v>2</c:v>
                </c:pt>
                <c:pt idx="639">
                  <c:v>0</c:v>
                </c:pt>
                <c:pt idx="640">
                  <c:v>8</c:v>
                </c:pt>
                <c:pt idx="641">
                  <c:v>4</c:v>
                </c:pt>
                <c:pt idx="642">
                  <c:v>3</c:v>
                </c:pt>
                <c:pt idx="643">
                  <c:v>8</c:v>
                </c:pt>
                <c:pt idx="644">
                  <c:v>3</c:v>
                </c:pt>
                <c:pt idx="645">
                  <c:v>8</c:v>
                </c:pt>
                <c:pt idx="646">
                  <c:v>32</c:v>
                </c:pt>
                <c:pt idx="647">
                  <c:v>2</c:v>
                </c:pt>
                <c:pt idx="648">
                  <c:v>8</c:v>
                </c:pt>
                <c:pt idx="649">
                  <c:v>2</c:v>
                </c:pt>
                <c:pt idx="650">
                  <c:v>1</c:v>
                </c:pt>
                <c:pt idx="651">
                  <c:v>3</c:v>
                </c:pt>
                <c:pt idx="652">
                  <c:v>2</c:v>
                </c:pt>
                <c:pt idx="653">
                  <c:v>8</c:v>
                </c:pt>
                <c:pt idx="654">
                  <c:v>8</c:v>
                </c:pt>
                <c:pt idx="655">
                  <c:v>4</c:v>
                </c:pt>
                <c:pt idx="656">
                  <c:v>5</c:v>
                </c:pt>
                <c:pt idx="657">
                  <c:v>3</c:v>
                </c:pt>
                <c:pt idx="658">
                  <c:v>2</c:v>
                </c:pt>
                <c:pt idx="659">
                  <c:v>3</c:v>
                </c:pt>
                <c:pt idx="660">
                  <c:v>8</c:v>
                </c:pt>
                <c:pt idx="661">
                  <c:v>2</c:v>
                </c:pt>
                <c:pt idx="662">
                  <c:v>8</c:v>
                </c:pt>
                <c:pt idx="663">
                  <c:v>8</c:v>
                </c:pt>
                <c:pt idx="664">
                  <c:v>8</c:v>
                </c:pt>
                <c:pt idx="665">
                  <c:v>2</c:v>
                </c:pt>
                <c:pt idx="666">
                  <c:v>3</c:v>
                </c:pt>
                <c:pt idx="667">
                  <c:v>1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2</c:v>
                </c:pt>
                <c:pt idx="672">
                  <c:v>1</c:v>
                </c:pt>
                <c:pt idx="673">
                  <c:v>24</c:v>
                </c:pt>
                <c:pt idx="674">
                  <c:v>8</c:v>
                </c:pt>
                <c:pt idx="675">
                  <c:v>1</c:v>
                </c:pt>
                <c:pt idx="676">
                  <c:v>80</c:v>
                </c:pt>
                <c:pt idx="677">
                  <c:v>8</c:v>
                </c:pt>
                <c:pt idx="678">
                  <c:v>3</c:v>
                </c:pt>
                <c:pt idx="679">
                  <c:v>1</c:v>
                </c:pt>
                <c:pt idx="680">
                  <c:v>1</c:v>
                </c:pt>
                <c:pt idx="681">
                  <c:v>0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4</c:v>
                </c:pt>
                <c:pt idx="687">
                  <c:v>2</c:v>
                </c:pt>
                <c:pt idx="688">
                  <c:v>3</c:v>
                </c:pt>
                <c:pt idx="689">
                  <c:v>8</c:v>
                </c:pt>
                <c:pt idx="690">
                  <c:v>0</c:v>
                </c:pt>
                <c:pt idx="691">
                  <c:v>1</c:v>
                </c:pt>
                <c:pt idx="692">
                  <c:v>120</c:v>
                </c:pt>
                <c:pt idx="693">
                  <c:v>2</c:v>
                </c:pt>
                <c:pt idx="694">
                  <c:v>1</c:v>
                </c:pt>
                <c:pt idx="695">
                  <c:v>3</c:v>
                </c:pt>
                <c:pt idx="696">
                  <c:v>2</c:v>
                </c:pt>
                <c:pt idx="697">
                  <c:v>2</c:v>
                </c:pt>
                <c:pt idx="698">
                  <c:v>3</c:v>
                </c:pt>
                <c:pt idx="6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06-486B-95F9-0D03013C53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1544928"/>
        <c:axId val="439825583"/>
      </c:scatterChart>
      <c:valAx>
        <c:axId val="1961544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chemeClr val="bg2">
                        <a:lumMod val="50000"/>
                      </a:schemeClr>
                    </a:solidFill>
                  </a:rPr>
                  <a:t>ID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825583"/>
        <c:crossesAt val="0"/>
        <c:crossBetween val="midCat"/>
        <c:majorUnit val="1"/>
      </c:valAx>
      <c:valAx>
        <c:axId val="439825583"/>
        <c:scaling>
          <c:orientation val="minMax"/>
          <c:max val="125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chemeClr val="bg2">
                        <a:lumMod val="50000"/>
                      </a:schemeClr>
                    </a:solidFill>
                  </a:rPr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1544928"/>
        <c:crosses val="autoZero"/>
        <c:crossBetween val="midCat"/>
        <c:minorUnit val="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pivotSource>
    <c:name>[Absenteeism_data_2 with dashboard.xlsx]ID v Count of Days!PivotTable2</c:name>
    <c:fmtId val="20"/>
  </c:pivotSource>
  <c:chart>
    <c:autoTitleDeleted val="1"/>
    <c:pivotFmts>
      <c:pivotFmt>
        <c:idx val="0"/>
        <c:spPr>
          <a:solidFill>
            <a:schemeClr val="accent3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3"/>
          </a:solidFill>
          <a:ln w="28575" cap="rnd">
            <a:solidFill>
              <a:schemeClr val="accent3"/>
            </a:solidFill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3"/>
          </a:solidFill>
          <a:ln w="28575" cap="rnd">
            <a:solidFill>
              <a:schemeClr val="accent3"/>
            </a:solidFill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3"/>
          </a:solidFill>
          <a:ln w="28575" cap="rnd">
            <a:solidFill>
              <a:schemeClr val="accent3"/>
            </a:solidFill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3"/>
          </a:solidFill>
          <a:ln w="28575" cap="rnd">
            <a:solidFill>
              <a:schemeClr val="accent3"/>
            </a:solidFill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3"/>
          </a:solidFill>
          <a:ln w="28575" cap="rnd">
            <a:solidFill>
              <a:schemeClr val="accent3"/>
            </a:solidFill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3"/>
          </a:solidFill>
          <a:ln w="28575" cap="rnd">
            <a:solidFill>
              <a:schemeClr val="accent3"/>
            </a:solidFill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3"/>
          </a:solidFill>
          <a:ln w="28575" cap="rnd">
            <a:solidFill>
              <a:schemeClr val="accent3"/>
            </a:solidFill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3"/>
          </a:solidFill>
          <a:ln w="28575" cap="rnd">
            <a:solidFill>
              <a:schemeClr val="accent3"/>
            </a:solidFill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3"/>
          </a:solidFill>
          <a:ln w="28575" cap="rnd">
            <a:solidFill>
              <a:schemeClr val="accent3"/>
            </a:solidFill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3"/>
          </a:solidFill>
          <a:ln w="28575" cap="rnd">
            <a:solidFill>
              <a:schemeClr val="accent3"/>
            </a:solidFill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3"/>
          </a:solidFill>
          <a:ln w="28575" cap="rnd">
            <a:solidFill>
              <a:schemeClr val="accent3"/>
            </a:solidFill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3"/>
          </a:solidFill>
          <a:ln w="28575" cap="rnd">
            <a:solidFill>
              <a:schemeClr val="accent3"/>
            </a:solidFill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3"/>
          </a:solidFill>
          <a:ln w="28575" cap="rnd">
            <a:solidFill>
              <a:schemeClr val="accent3"/>
            </a:solidFill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3"/>
          </a:solidFill>
          <a:ln w="28575" cap="rnd">
            <a:solidFill>
              <a:schemeClr val="accent3"/>
            </a:solidFill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3"/>
          </a:solidFill>
          <a:ln w="28575" cap="rnd">
            <a:solidFill>
              <a:schemeClr val="accent3"/>
            </a:solidFill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3"/>
          </a:solidFill>
          <a:ln w="28575" cap="rnd">
            <a:solidFill>
              <a:schemeClr val="accent3"/>
            </a:solidFill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3"/>
          </a:solidFill>
          <a:ln w="28575" cap="rnd">
            <a:solidFill>
              <a:schemeClr val="accent3"/>
            </a:solidFill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3"/>
          </a:solidFill>
          <a:ln w="28575" cap="rnd">
            <a:solidFill>
              <a:schemeClr val="accent3"/>
            </a:solidFill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3"/>
          </a:solidFill>
          <a:ln w="28575" cap="rnd">
            <a:solidFill>
              <a:schemeClr val="accent3"/>
            </a:solidFill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3"/>
          </a:solidFill>
          <a:ln w="28575" cap="rnd">
            <a:solidFill>
              <a:schemeClr val="accent3"/>
            </a:solidFill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3"/>
          </a:solidFill>
          <a:ln w="28575" cap="rnd">
            <a:solidFill>
              <a:schemeClr val="accent3"/>
            </a:solidFill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3"/>
          </a:solidFill>
          <a:ln w="28575" cap="rnd">
            <a:solidFill>
              <a:schemeClr val="accent3"/>
            </a:solidFill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3"/>
          </a:solidFill>
          <a:ln w="28575" cap="rnd">
            <a:solidFill>
              <a:schemeClr val="accent3"/>
            </a:solidFill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3"/>
          </a:solidFill>
          <a:ln w="28575" cap="rnd">
            <a:solidFill>
              <a:schemeClr val="accent3"/>
            </a:solidFill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3"/>
          </a:solidFill>
          <a:ln w="28575" cap="rnd">
            <a:solidFill>
              <a:schemeClr val="accent3"/>
            </a:solidFill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3"/>
          </a:solidFill>
          <a:ln w="28575" cap="rnd">
            <a:solidFill>
              <a:schemeClr val="accent3"/>
            </a:solidFill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3"/>
          </a:solidFill>
          <a:ln w="28575" cap="rnd">
            <a:solidFill>
              <a:schemeClr val="accent3"/>
            </a:solidFill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3"/>
          </a:solidFill>
          <a:ln w="28575" cap="rnd">
            <a:solidFill>
              <a:schemeClr val="accent3"/>
            </a:solidFill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3"/>
          </a:solidFill>
          <a:ln w="28575" cap="rnd">
            <a:solidFill>
              <a:schemeClr val="accent3"/>
            </a:solidFill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3"/>
          </a:solidFill>
          <a:ln w="28575" cap="rnd">
            <a:solidFill>
              <a:schemeClr val="accent3"/>
            </a:solidFill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3"/>
          </a:solidFill>
          <a:ln w="28575" cap="rnd">
            <a:solidFill>
              <a:schemeClr val="accent3"/>
            </a:solidFill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3"/>
          </a:solidFill>
          <a:ln w="28575" cap="rnd">
            <a:solidFill>
              <a:schemeClr val="accent3"/>
            </a:solidFill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3"/>
          </a:solidFill>
          <a:ln w="28575" cap="rnd">
            <a:solidFill>
              <a:schemeClr val="accent3"/>
            </a:solidFill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3"/>
          </a:solidFill>
          <a:ln w="28575" cap="rnd">
            <a:solidFill>
              <a:schemeClr val="accent3"/>
            </a:solidFill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3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rgbClr val="9E38BA"/>
          </a:solidFill>
          <a:ln>
            <a:noFill/>
          </a:ln>
          <a:effectLst/>
        </c:spPr>
      </c:pivotFmt>
      <c:pivotFmt>
        <c:idx val="38"/>
        <c:spPr>
          <a:solidFill>
            <a:srgbClr val="00B050"/>
          </a:solidFill>
          <a:ln>
            <a:noFill/>
          </a:ln>
          <a:effectLst/>
        </c:spPr>
      </c:pivotFmt>
      <c:pivotFmt>
        <c:idx val="39"/>
        <c:spPr>
          <a:solidFill>
            <a:srgbClr val="8238BA"/>
          </a:solidFill>
          <a:ln>
            <a:noFill/>
          </a:ln>
          <a:effectLst/>
        </c:spPr>
      </c:pivotFmt>
      <c:pivotFmt>
        <c:idx val="40"/>
        <c:spPr>
          <a:solidFill>
            <a:srgbClr val="00B050"/>
          </a:solidFill>
          <a:ln>
            <a:noFill/>
          </a:ln>
          <a:effectLst/>
        </c:spPr>
      </c:pivotFmt>
      <c:pivotFmt>
        <c:idx val="41"/>
        <c:spPr>
          <a:solidFill>
            <a:srgbClr val="9E38BA"/>
          </a:solidFill>
          <a:ln>
            <a:noFill/>
          </a:ln>
          <a:effectLst/>
        </c:spPr>
      </c:pivotFmt>
      <c:pivotFmt>
        <c:idx val="42"/>
        <c:spPr>
          <a:solidFill>
            <a:srgbClr val="00B050"/>
          </a:solidFill>
          <a:ln>
            <a:noFill/>
          </a:ln>
          <a:effectLst/>
        </c:spPr>
      </c:pivotFmt>
      <c:pivotFmt>
        <c:idx val="43"/>
        <c:spPr>
          <a:solidFill>
            <a:srgbClr val="8238BA"/>
          </a:solidFill>
          <a:ln>
            <a:noFill/>
          </a:ln>
          <a:effectLst/>
        </c:spPr>
      </c:pivotFmt>
      <c:pivotFmt>
        <c:idx val="44"/>
        <c:spPr>
          <a:solidFill>
            <a:srgbClr val="00B050"/>
          </a:solidFill>
          <a:ln>
            <a:noFill/>
          </a:ln>
          <a:effectLst/>
        </c:spPr>
      </c:pivotFmt>
      <c:pivotFmt>
        <c:idx val="45"/>
        <c:spPr>
          <a:solidFill>
            <a:srgbClr val="9E38BA"/>
          </a:solidFill>
          <a:ln>
            <a:noFill/>
          </a:ln>
          <a:effectLst/>
        </c:spPr>
      </c:pivotFmt>
      <c:pivotFmt>
        <c:idx val="46"/>
        <c:spPr>
          <a:solidFill>
            <a:srgbClr val="8238BA"/>
          </a:solidFill>
          <a:ln>
            <a:noFill/>
          </a:ln>
          <a:effectLst/>
        </c:spPr>
      </c:pivotFmt>
      <c:pivotFmt>
        <c:idx val="47"/>
        <c:spPr>
          <a:solidFill>
            <a:srgbClr val="00B050"/>
          </a:solidFill>
          <a:ln>
            <a:noFill/>
          </a:ln>
          <a:effectLst/>
        </c:spPr>
      </c:pivotFmt>
      <c:pivotFmt>
        <c:idx val="48"/>
        <c:spPr>
          <a:solidFill>
            <a:srgbClr val="00B050"/>
          </a:solidFill>
          <a:ln>
            <a:noFill/>
          </a:ln>
          <a:effectLst/>
        </c:spPr>
      </c:pivotFmt>
      <c:pivotFmt>
        <c:idx val="49"/>
        <c:spPr>
          <a:solidFill>
            <a:srgbClr val="9E38BA"/>
          </a:solidFill>
          <a:ln>
            <a:noFill/>
          </a:ln>
          <a:effectLst/>
        </c:spPr>
      </c:pivotFmt>
      <c:pivotFmt>
        <c:idx val="50"/>
        <c:spPr>
          <a:solidFill>
            <a:srgbClr val="00B050"/>
          </a:solidFill>
          <a:ln>
            <a:noFill/>
          </a:ln>
          <a:effectLst/>
        </c:spPr>
      </c:pivotFmt>
      <c:pivotFmt>
        <c:idx val="51"/>
        <c:spPr>
          <a:solidFill>
            <a:srgbClr val="8238BA"/>
          </a:solidFill>
          <a:ln>
            <a:noFill/>
          </a:ln>
          <a:effectLst/>
        </c:spPr>
      </c:pivotFmt>
      <c:pivotFmt>
        <c:idx val="52"/>
        <c:spPr>
          <a:solidFill>
            <a:srgbClr val="00B050"/>
          </a:solidFill>
          <a:ln>
            <a:noFill/>
          </a:ln>
          <a:effectLst/>
        </c:spPr>
      </c:pivotFmt>
      <c:pivotFmt>
        <c:idx val="53"/>
        <c:spPr>
          <a:solidFill>
            <a:srgbClr val="9E38BA"/>
          </a:solidFill>
          <a:ln>
            <a:noFill/>
          </a:ln>
          <a:effectLst/>
        </c:spPr>
      </c:pivotFmt>
      <c:pivotFmt>
        <c:idx val="54"/>
        <c:spPr>
          <a:solidFill>
            <a:srgbClr val="00B050"/>
          </a:solidFill>
          <a:ln>
            <a:noFill/>
          </a:ln>
          <a:effectLst/>
        </c:spPr>
      </c:pivotFmt>
      <c:pivotFmt>
        <c:idx val="55"/>
        <c:spPr>
          <a:solidFill>
            <a:srgbClr val="8238BA"/>
          </a:solidFill>
          <a:ln>
            <a:noFill/>
          </a:ln>
          <a:effectLst/>
        </c:spPr>
      </c:pivotFmt>
      <c:pivotFmt>
        <c:idx val="56"/>
        <c:spPr>
          <a:solidFill>
            <a:srgbClr val="00B050"/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6.7494520774364755E-2"/>
          <c:y val="4.5000139509654306E-2"/>
          <c:w val="0.91688248890762958"/>
          <c:h val="0.7507998159418390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'ID v Count of Days'!$B$3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9E38BA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E77C-477A-BCE3-7B87FE729187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77C-477A-BCE3-7B87FE729187}"/>
              </c:ext>
            </c:extLst>
          </c:dPt>
          <c:dPt>
            <c:idx val="4"/>
            <c:invertIfNegative val="0"/>
            <c:bubble3D val="0"/>
            <c:spPr>
              <a:solidFill>
                <a:srgbClr val="8238BA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E77C-477A-BCE3-7B87FE729187}"/>
              </c:ext>
            </c:extLst>
          </c:dPt>
          <c:dPt>
            <c:idx val="5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77C-477A-BCE3-7B87FE729187}"/>
              </c:ext>
            </c:extLst>
          </c:dPt>
          <c:dPt>
            <c:idx val="7"/>
            <c:invertIfNegative val="0"/>
            <c:bubble3D val="0"/>
            <c:spPr>
              <a:solidFill>
                <a:srgbClr val="9E38BA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E77C-477A-BCE3-7B87FE729187}"/>
              </c:ext>
            </c:extLst>
          </c:dPt>
          <c:dPt>
            <c:idx val="8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77C-477A-BCE3-7B87FE729187}"/>
              </c:ext>
            </c:extLst>
          </c:dPt>
          <c:dPt>
            <c:idx val="10"/>
            <c:invertIfNegative val="0"/>
            <c:bubble3D val="0"/>
            <c:spPr>
              <a:solidFill>
                <a:srgbClr val="8238BA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E77C-477A-BCE3-7B87FE729187}"/>
              </c:ext>
            </c:extLst>
          </c:dPt>
          <c:dPt>
            <c:idx val="1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E77C-477A-BCE3-7B87FE729187}"/>
              </c:ext>
            </c:extLst>
          </c:dPt>
          <c:dPt>
            <c:idx val="13"/>
            <c:invertIfNegative val="0"/>
            <c:bubble3D val="0"/>
            <c:spPr>
              <a:solidFill>
                <a:srgbClr val="9E38BA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E77C-477A-BCE3-7B87FE729187}"/>
              </c:ext>
            </c:extLst>
          </c:dPt>
          <c:dPt>
            <c:idx val="16"/>
            <c:invertIfNegative val="0"/>
            <c:bubble3D val="0"/>
            <c:spPr>
              <a:solidFill>
                <a:srgbClr val="8238BA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E77C-477A-BCE3-7B87FE729187}"/>
              </c:ext>
            </c:extLst>
          </c:dPt>
          <c:dPt>
            <c:idx val="17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E77C-477A-BCE3-7B87FE729187}"/>
              </c:ext>
            </c:extLst>
          </c:dPt>
          <c:dPt>
            <c:idx val="2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E77C-477A-BCE3-7B87FE729187}"/>
              </c:ext>
            </c:extLst>
          </c:dPt>
          <c:dPt>
            <c:idx val="22"/>
            <c:invertIfNegative val="0"/>
            <c:bubble3D val="0"/>
            <c:spPr>
              <a:solidFill>
                <a:srgbClr val="9E38BA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E77C-477A-BCE3-7B87FE729187}"/>
              </c:ext>
            </c:extLst>
          </c:dPt>
          <c:dPt>
            <c:idx val="23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E77C-477A-BCE3-7B87FE729187}"/>
              </c:ext>
            </c:extLst>
          </c:dPt>
          <c:dPt>
            <c:idx val="25"/>
            <c:invertIfNegative val="0"/>
            <c:bubble3D val="0"/>
            <c:spPr>
              <a:solidFill>
                <a:srgbClr val="8238BA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E77C-477A-BCE3-7B87FE729187}"/>
              </c:ext>
            </c:extLst>
          </c:dPt>
          <c:dPt>
            <c:idx val="26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E77C-477A-BCE3-7B87FE729187}"/>
              </c:ext>
            </c:extLst>
          </c:dPt>
          <c:dPt>
            <c:idx val="28"/>
            <c:invertIfNegative val="0"/>
            <c:bubble3D val="0"/>
            <c:spPr>
              <a:solidFill>
                <a:srgbClr val="9E38BA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E77C-477A-BCE3-7B87FE729187}"/>
              </c:ext>
            </c:extLst>
          </c:dPt>
          <c:dPt>
            <c:idx val="29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E77C-477A-BCE3-7B87FE729187}"/>
              </c:ext>
            </c:extLst>
          </c:dPt>
          <c:dPt>
            <c:idx val="31"/>
            <c:invertIfNegative val="0"/>
            <c:bubble3D val="0"/>
            <c:spPr>
              <a:solidFill>
                <a:srgbClr val="8238BA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E77C-477A-BCE3-7B87FE729187}"/>
              </c:ext>
            </c:extLst>
          </c:dPt>
          <c:dPt>
            <c:idx val="3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E77C-477A-BCE3-7B87FE72918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'ID v Count of Days'!$A$4:$A$37</c:f>
              <c:strCache>
                <c:ptCount val="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36</c:v>
                </c:pt>
              </c:strCache>
            </c:strRef>
          </c:cat>
          <c:val>
            <c:numRef>
              <c:f>'ID v Count of Days'!$B$4:$B$37</c:f>
              <c:numCache>
                <c:formatCode>General</c:formatCode>
                <c:ptCount val="34"/>
                <c:pt idx="0">
                  <c:v>22</c:v>
                </c:pt>
                <c:pt idx="1">
                  <c:v>5</c:v>
                </c:pt>
                <c:pt idx="2">
                  <c:v>113</c:v>
                </c:pt>
                <c:pt idx="3">
                  <c:v>18</c:v>
                </c:pt>
                <c:pt idx="4">
                  <c:v>7</c:v>
                </c:pt>
                <c:pt idx="5">
                  <c:v>6</c:v>
                </c:pt>
                <c:pt idx="6">
                  <c:v>1</c:v>
                </c:pt>
                <c:pt idx="7">
                  <c:v>6</c:v>
                </c:pt>
                <c:pt idx="8">
                  <c:v>22</c:v>
                </c:pt>
                <c:pt idx="9">
                  <c:v>39</c:v>
                </c:pt>
                <c:pt idx="10">
                  <c:v>3</c:v>
                </c:pt>
                <c:pt idx="11">
                  <c:v>14</c:v>
                </c:pt>
                <c:pt idx="12">
                  <c:v>27</c:v>
                </c:pt>
                <c:pt idx="13">
                  <c:v>36</c:v>
                </c:pt>
                <c:pt idx="14">
                  <c:v>1</c:v>
                </c:pt>
                <c:pt idx="15">
                  <c:v>19</c:v>
                </c:pt>
                <c:pt idx="16">
                  <c:v>16</c:v>
                </c:pt>
                <c:pt idx="17">
                  <c:v>3</c:v>
                </c:pt>
                <c:pt idx="18">
                  <c:v>42</c:v>
                </c:pt>
                <c:pt idx="19">
                  <c:v>2</c:v>
                </c:pt>
                <c:pt idx="20">
                  <c:v>41</c:v>
                </c:pt>
                <c:pt idx="21">
                  <c:v>7</c:v>
                </c:pt>
                <c:pt idx="22">
                  <c:v>30</c:v>
                </c:pt>
                <c:pt idx="23">
                  <c:v>10</c:v>
                </c:pt>
                <c:pt idx="24">
                  <c:v>5</c:v>
                </c:pt>
                <c:pt idx="25">
                  <c:v>7</c:v>
                </c:pt>
                <c:pt idx="26">
                  <c:v>74</c:v>
                </c:pt>
                <c:pt idx="27">
                  <c:v>5</c:v>
                </c:pt>
                <c:pt idx="28">
                  <c:v>7</c:v>
                </c:pt>
                <c:pt idx="29">
                  <c:v>3</c:v>
                </c:pt>
                <c:pt idx="30">
                  <c:v>5</c:v>
                </c:pt>
                <c:pt idx="31">
                  <c:v>24</c:v>
                </c:pt>
                <c:pt idx="32">
                  <c:v>48</c:v>
                </c:pt>
                <c:pt idx="33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2D-409A-AD93-5167969430C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"/>
        <c:axId val="1961543968"/>
        <c:axId val="446139343"/>
      </c:barChart>
      <c:catAx>
        <c:axId val="1961543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rgbClr val="92D050"/>
                    </a:solidFill>
                  </a:rPr>
                  <a:t>ID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139343"/>
        <c:crosses val="autoZero"/>
        <c:auto val="1"/>
        <c:lblAlgn val="ctr"/>
        <c:lblOffset val="102"/>
        <c:noMultiLvlLbl val="0"/>
      </c:catAx>
      <c:valAx>
        <c:axId val="44613934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rgbClr val="92D050"/>
                    </a:solidFill>
                  </a:rPr>
                  <a:t>Count of 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rgbClr val="92D05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1543968"/>
        <c:crossesAt val="1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[Absenteeism_data_2 with dashboard.xlsx]DATES!PivotTable2</c:name>
    <c:fmtId val="6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C000"/>
          </a:solidFill>
          <a:ln>
            <a:noFill/>
          </a:ln>
          <a:effectLst/>
        </c:spPr>
      </c:pivotFmt>
      <c:pivotFmt>
        <c:idx val="2"/>
        <c:spPr>
          <a:solidFill>
            <a:srgbClr val="00B050"/>
          </a:solidFill>
          <a:ln>
            <a:noFill/>
          </a:ln>
          <a:effectLst/>
        </c:spPr>
      </c:pivotFmt>
      <c:pivotFmt>
        <c:idx val="3"/>
        <c:spPr>
          <a:solidFill>
            <a:srgbClr val="7030A0"/>
          </a:solidFill>
          <a:ln>
            <a:noFill/>
          </a:ln>
          <a:effectLst/>
        </c:spPr>
      </c:pivotFmt>
      <c:pivotFmt>
        <c:idx val="4"/>
        <c:spPr>
          <a:solidFill>
            <a:srgbClr val="FFC000"/>
          </a:solidFill>
          <a:ln>
            <a:noFill/>
          </a:ln>
          <a:effectLst/>
        </c:spPr>
      </c:pivotFmt>
      <c:pivotFmt>
        <c:idx val="5"/>
        <c:spPr>
          <a:solidFill>
            <a:srgbClr val="00B050"/>
          </a:solidFill>
          <a:ln>
            <a:noFill/>
          </a:ln>
          <a:effectLst/>
        </c:spPr>
      </c:pivotFmt>
      <c:pivotFmt>
        <c:idx val="6"/>
        <c:spPr>
          <a:solidFill>
            <a:srgbClr val="7030A0"/>
          </a:solidFill>
          <a:ln>
            <a:noFill/>
          </a:ln>
          <a:effectLst/>
        </c:spPr>
      </c:pivotFmt>
      <c:pivotFmt>
        <c:idx val="7"/>
        <c:spPr>
          <a:solidFill>
            <a:srgbClr val="FFC000"/>
          </a:solidFill>
          <a:ln>
            <a:noFill/>
          </a:ln>
          <a:effectLst/>
        </c:spPr>
      </c:pivotFmt>
      <c:pivotFmt>
        <c:idx val="8"/>
        <c:spPr>
          <a:solidFill>
            <a:srgbClr val="00B050"/>
          </a:solidFill>
          <a:ln>
            <a:noFill/>
          </a:ln>
          <a:effectLst/>
        </c:spPr>
      </c:pivotFmt>
      <c:pivotFmt>
        <c:idx val="9"/>
        <c:spPr>
          <a:solidFill>
            <a:srgbClr val="7030A0"/>
          </a:solidFill>
          <a:ln>
            <a:noFill/>
          </a:ln>
          <a:effectLst/>
        </c:spPr>
      </c:pivotFmt>
      <c:pivotFmt>
        <c:idx val="10"/>
        <c:spPr>
          <a:solidFill>
            <a:srgbClr val="FFC000"/>
          </a:solidFill>
          <a:ln>
            <a:noFill/>
          </a:ln>
          <a:effectLst/>
        </c:spPr>
      </c:pivotFmt>
      <c:pivotFmt>
        <c:idx val="11"/>
        <c:spPr>
          <a:solidFill>
            <a:srgbClr val="00B050"/>
          </a:solidFill>
          <a:ln>
            <a:noFill/>
          </a:ln>
          <a:effectLst/>
        </c:spPr>
      </c:pivotFmt>
      <c:pivotFmt>
        <c:idx val="12"/>
        <c:spPr>
          <a:solidFill>
            <a:srgbClr val="7030A0"/>
          </a:solidFill>
          <a:ln>
            <a:noFill/>
          </a:ln>
          <a:effectLst/>
        </c:spPr>
      </c:pivotFmt>
      <c:pivotFmt>
        <c:idx val="13"/>
        <c:spPr>
          <a:solidFill>
            <a:srgbClr val="FFC000"/>
          </a:solidFill>
          <a:ln>
            <a:noFill/>
          </a:ln>
          <a:effectLst/>
        </c:spPr>
      </c:pivotFmt>
      <c:pivotFmt>
        <c:idx val="14"/>
        <c:spPr>
          <a:solidFill>
            <a:srgbClr val="00B050"/>
          </a:solidFill>
          <a:ln>
            <a:noFill/>
          </a:ln>
          <a:effectLst/>
        </c:spPr>
      </c:pivotFmt>
      <c:pivotFmt>
        <c:idx val="15"/>
        <c:spPr>
          <a:solidFill>
            <a:srgbClr val="7030A0"/>
          </a:solidFill>
          <a:ln>
            <a:noFill/>
          </a:ln>
          <a:effectLst/>
        </c:spPr>
      </c:pivotFmt>
      <c:pivotFmt>
        <c:idx val="16"/>
        <c:spPr>
          <a:solidFill>
            <a:srgbClr val="00B050"/>
          </a:solidFill>
          <a:ln>
            <a:noFill/>
          </a:ln>
          <a:effectLst/>
        </c:spPr>
      </c:pivotFmt>
      <c:pivotFmt>
        <c:idx val="17"/>
        <c:spPr>
          <a:solidFill>
            <a:srgbClr val="7030A0"/>
          </a:solidFill>
          <a:ln>
            <a:noFill/>
          </a:ln>
          <a:effectLst/>
        </c:spPr>
      </c:pivotFmt>
      <c:pivotFmt>
        <c:idx val="18"/>
        <c:spPr>
          <a:solidFill>
            <a:srgbClr val="FFC000"/>
          </a:solidFill>
          <a:ln>
            <a:noFill/>
          </a:ln>
          <a:effectLst/>
        </c:spPr>
      </c:pivotFmt>
      <c:pivotFmt>
        <c:idx val="19"/>
        <c:spPr>
          <a:solidFill>
            <a:srgbClr val="00B050"/>
          </a:solidFill>
          <a:ln>
            <a:noFill/>
          </a:ln>
          <a:effectLst/>
        </c:spPr>
      </c:pivotFmt>
      <c:pivotFmt>
        <c:idx val="20"/>
        <c:spPr>
          <a:solidFill>
            <a:srgbClr val="7030A0"/>
          </a:solidFill>
          <a:ln>
            <a:noFill/>
          </a:ln>
          <a:effectLst/>
        </c:spPr>
      </c:pivotFmt>
      <c:pivotFmt>
        <c:idx val="21"/>
        <c:spPr>
          <a:solidFill>
            <a:srgbClr val="FFC000"/>
          </a:solidFill>
          <a:ln>
            <a:noFill/>
          </a:ln>
          <a:effectLst/>
        </c:spPr>
      </c:pivotFmt>
      <c:pivotFmt>
        <c:idx val="22"/>
        <c:spPr>
          <a:solidFill>
            <a:srgbClr val="00B050"/>
          </a:solidFill>
          <a:ln>
            <a:noFill/>
          </a:ln>
          <a:effectLst/>
        </c:spPr>
      </c:pivotFmt>
      <c:pivotFmt>
        <c:idx val="23"/>
        <c:spPr>
          <a:solidFill>
            <a:srgbClr val="7030A0"/>
          </a:solidFill>
          <a:ln>
            <a:noFill/>
          </a:ln>
          <a:effectLst/>
        </c:spPr>
      </c:pivotFmt>
      <c:pivotFmt>
        <c:idx val="24"/>
        <c:spPr>
          <a:solidFill>
            <a:srgbClr val="FFC000"/>
          </a:solidFill>
          <a:ln>
            <a:noFill/>
          </a:ln>
          <a:effectLst/>
        </c:spPr>
      </c:pivotFmt>
      <c:pivotFmt>
        <c:idx val="25"/>
        <c:spPr>
          <a:solidFill>
            <a:srgbClr val="00B050"/>
          </a:solidFill>
          <a:ln>
            <a:noFill/>
          </a:ln>
          <a:effectLst/>
        </c:spPr>
      </c:pivotFmt>
      <c:pivotFmt>
        <c:idx val="26"/>
        <c:spPr>
          <a:solidFill>
            <a:srgbClr val="7030A0"/>
          </a:solidFill>
          <a:ln>
            <a:noFill/>
          </a:ln>
          <a:effectLst/>
        </c:spP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rgbClr val="FFC000"/>
          </a:solidFill>
          <a:ln>
            <a:noFill/>
          </a:ln>
          <a:effectLst/>
        </c:spPr>
      </c:pivotFmt>
      <c:pivotFmt>
        <c:idx val="29"/>
        <c:spPr>
          <a:solidFill>
            <a:srgbClr val="00B050"/>
          </a:solidFill>
          <a:ln>
            <a:noFill/>
          </a:ln>
          <a:effectLst/>
        </c:spPr>
      </c:pivotFmt>
      <c:pivotFmt>
        <c:idx val="30"/>
        <c:spPr>
          <a:solidFill>
            <a:srgbClr val="7030A0"/>
          </a:solidFill>
          <a:ln>
            <a:noFill/>
          </a:ln>
          <a:effectLst/>
        </c:spPr>
      </c:pivotFmt>
      <c:pivotFmt>
        <c:idx val="31"/>
        <c:spPr>
          <a:solidFill>
            <a:srgbClr val="FFC000"/>
          </a:solidFill>
          <a:ln>
            <a:noFill/>
          </a:ln>
          <a:effectLst/>
        </c:spPr>
      </c:pivotFmt>
      <c:pivotFmt>
        <c:idx val="32"/>
        <c:spPr>
          <a:solidFill>
            <a:srgbClr val="00B050"/>
          </a:solidFill>
          <a:ln>
            <a:noFill/>
          </a:ln>
          <a:effectLst/>
        </c:spPr>
      </c:pivotFmt>
      <c:pivotFmt>
        <c:idx val="33"/>
        <c:spPr>
          <a:solidFill>
            <a:srgbClr val="7030A0"/>
          </a:solidFill>
          <a:ln>
            <a:noFill/>
          </a:ln>
          <a:effectLst/>
        </c:spPr>
      </c:pivotFmt>
      <c:pivotFmt>
        <c:idx val="34"/>
        <c:spPr>
          <a:solidFill>
            <a:srgbClr val="FFC000"/>
          </a:solidFill>
          <a:ln>
            <a:noFill/>
          </a:ln>
          <a:effectLst/>
        </c:spPr>
      </c:pivotFmt>
      <c:pivotFmt>
        <c:idx val="35"/>
        <c:spPr>
          <a:solidFill>
            <a:srgbClr val="00B050"/>
          </a:solidFill>
          <a:ln>
            <a:noFill/>
          </a:ln>
          <a:effectLst/>
        </c:spPr>
      </c:pivotFmt>
      <c:pivotFmt>
        <c:idx val="36"/>
        <c:spPr>
          <a:solidFill>
            <a:srgbClr val="7030A0"/>
          </a:solidFill>
          <a:ln>
            <a:noFill/>
          </a:ln>
          <a:effectLst/>
        </c:spPr>
      </c:pivotFmt>
      <c:pivotFmt>
        <c:idx val="37"/>
        <c:spPr>
          <a:solidFill>
            <a:srgbClr val="FFC000"/>
          </a:solidFill>
          <a:ln>
            <a:noFill/>
          </a:ln>
          <a:effectLst/>
        </c:spPr>
      </c:pivotFmt>
      <c:pivotFmt>
        <c:idx val="38"/>
        <c:spPr>
          <a:solidFill>
            <a:srgbClr val="00B050"/>
          </a:solidFill>
          <a:ln>
            <a:noFill/>
          </a:ln>
          <a:effectLst/>
        </c:spPr>
      </c:pivotFmt>
      <c:pivotFmt>
        <c:idx val="39"/>
        <c:spPr>
          <a:solidFill>
            <a:srgbClr val="7030A0"/>
          </a:solidFill>
          <a:ln>
            <a:noFill/>
          </a:ln>
          <a:effectLst/>
        </c:spPr>
      </c:pivotFmt>
      <c:pivotFmt>
        <c:idx val="40"/>
        <c:spPr>
          <a:solidFill>
            <a:srgbClr val="FFC000"/>
          </a:solidFill>
          <a:ln>
            <a:noFill/>
          </a:ln>
          <a:effectLst/>
        </c:spPr>
      </c:pivotFmt>
      <c:pivotFmt>
        <c:idx val="41"/>
        <c:spPr>
          <a:solidFill>
            <a:srgbClr val="00B050"/>
          </a:solidFill>
          <a:ln>
            <a:noFill/>
          </a:ln>
          <a:effectLst/>
        </c:spPr>
      </c:pivotFmt>
      <c:pivotFmt>
        <c:idx val="42"/>
        <c:spPr>
          <a:solidFill>
            <a:srgbClr val="7030A0"/>
          </a:solidFill>
          <a:ln>
            <a:noFill/>
          </a:ln>
          <a:effectLst/>
        </c:spPr>
      </c:pivotFmt>
      <c:pivotFmt>
        <c:idx val="43"/>
        <c:spPr>
          <a:solidFill>
            <a:srgbClr val="00B050"/>
          </a:solidFill>
          <a:ln>
            <a:noFill/>
          </a:ln>
          <a:effectLst/>
        </c:spPr>
      </c:pivotFmt>
      <c:pivotFmt>
        <c:idx val="44"/>
        <c:spPr>
          <a:solidFill>
            <a:srgbClr val="7030A0"/>
          </a:solidFill>
          <a:ln>
            <a:noFill/>
          </a:ln>
          <a:effectLst/>
        </c:spPr>
      </c:pivotFmt>
      <c:pivotFmt>
        <c:idx val="45"/>
        <c:spPr>
          <a:solidFill>
            <a:srgbClr val="FFC000"/>
          </a:solidFill>
          <a:ln>
            <a:noFill/>
          </a:ln>
          <a:effectLst/>
        </c:spPr>
      </c:pivotFmt>
      <c:pivotFmt>
        <c:idx val="46"/>
        <c:spPr>
          <a:solidFill>
            <a:srgbClr val="00B050"/>
          </a:solidFill>
          <a:ln>
            <a:noFill/>
          </a:ln>
          <a:effectLst/>
        </c:spPr>
      </c:pivotFmt>
      <c:pivotFmt>
        <c:idx val="47"/>
        <c:spPr>
          <a:solidFill>
            <a:srgbClr val="7030A0"/>
          </a:solidFill>
          <a:ln>
            <a:noFill/>
          </a:ln>
          <a:effectLst/>
        </c:spPr>
      </c:pivotFmt>
      <c:pivotFmt>
        <c:idx val="48"/>
        <c:spPr>
          <a:solidFill>
            <a:srgbClr val="FFC000"/>
          </a:solidFill>
          <a:ln>
            <a:noFill/>
          </a:ln>
          <a:effectLst/>
        </c:spPr>
      </c:pivotFmt>
      <c:pivotFmt>
        <c:idx val="49"/>
        <c:spPr>
          <a:solidFill>
            <a:srgbClr val="00B050"/>
          </a:solidFill>
          <a:ln>
            <a:noFill/>
          </a:ln>
          <a:effectLst/>
        </c:spPr>
      </c:pivotFmt>
      <c:pivotFmt>
        <c:idx val="50"/>
        <c:spPr>
          <a:solidFill>
            <a:srgbClr val="7030A0"/>
          </a:solidFill>
          <a:ln>
            <a:noFill/>
          </a:ln>
          <a:effectLst/>
        </c:spPr>
      </c:pivotFmt>
      <c:pivotFmt>
        <c:idx val="51"/>
        <c:spPr>
          <a:solidFill>
            <a:srgbClr val="FFC000"/>
          </a:solidFill>
          <a:ln>
            <a:noFill/>
          </a:ln>
          <a:effectLst/>
        </c:spPr>
      </c:pivotFmt>
      <c:pivotFmt>
        <c:idx val="52"/>
        <c:spPr>
          <a:solidFill>
            <a:srgbClr val="00B050"/>
          </a:solidFill>
          <a:ln>
            <a:noFill/>
          </a:ln>
          <a:effectLst/>
        </c:spPr>
      </c:pivotFmt>
      <c:pivotFmt>
        <c:idx val="53"/>
        <c:spPr>
          <a:solidFill>
            <a:srgbClr val="7030A0"/>
          </a:solidFill>
          <a:ln>
            <a:noFill/>
          </a:ln>
          <a:effectLst/>
        </c:spPr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rgbClr val="FFC000"/>
          </a:solidFill>
          <a:ln>
            <a:noFill/>
          </a:ln>
          <a:effectLst/>
        </c:spPr>
      </c:pivotFmt>
      <c:pivotFmt>
        <c:idx val="56"/>
        <c:spPr>
          <a:solidFill>
            <a:srgbClr val="00B050"/>
          </a:solidFill>
          <a:ln>
            <a:noFill/>
          </a:ln>
          <a:effectLst/>
        </c:spPr>
      </c:pivotFmt>
      <c:pivotFmt>
        <c:idx val="57"/>
        <c:spPr>
          <a:solidFill>
            <a:srgbClr val="7030A0"/>
          </a:solidFill>
          <a:ln>
            <a:noFill/>
          </a:ln>
          <a:effectLst/>
        </c:spPr>
      </c:pivotFmt>
      <c:pivotFmt>
        <c:idx val="58"/>
        <c:spPr>
          <a:solidFill>
            <a:srgbClr val="FFC000"/>
          </a:solidFill>
          <a:ln>
            <a:noFill/>
          </a:ln>
          <a:effectLst/>
        </c:spPr>
      </c:pivotFmt>
      <c:pivotFmt>
        <c:idx val="59"/>
        <c:spPr>
          <a:solidFill>
            <a:srgbClr val="00B050"/>
          </a:solidFill>
          <a:ln>
            <a:noFill/>
          </a:ln>
          <a:effectLst/>
        </c:spPr>
      </c:pivotFmt>
      <c:pivotFmt>
        <c:idx val="60"/>
        <c:spPr>
          <a:solidFill>
            <a:srgbClr val="7030A0"/>
          </a:solidFill>
          <a:ln>
            <a:noFill/>
          </a:ln>
          <a:effectLst/>
        </c:spPr>
      </c:pivotFmt>
      <c:pivotFmt>
        <c:idx val="61"/>
        <c:spPr>
          <a:solidFill>
            <a:srgbClr val="FFC000"/>
          </a:solidFill>
          <a:ln>
            <a:noFill/>
          </a:ln>
          <a:effectLst/>
        </c:spPr>
      </c:pivotFmt>
      <c:pivotFmt>
        <c:idx val="62"/>
        <c:spPr>
          <a:solidFill>
            <a:srgbClr val="00B050"/>
          </a:solidFill>
          <a:ln>
            <a:noFill/>
          </a:ln>
          <a:effectLst/>
        </c:spPr>
      </c:pivotFmt>
      <c:pivotFmt>
        <c:idx val="63"/>
        <c:spPr>
          <a:solidFill>
            <a:srgbClr val="7030A0"/>
          </a:solidFill>
          <a:ln>
            <a:noFill/>
          </a:ln>
          <a:effectLst/>
        </c:spPr>
      </c:pivotFmt>
      <c:pivotFmt>
        <c:idx val="64"/>
        <c:spPr>
          <a:solidFill>
            <a:srgbClr val="FFC000"/>
          </a:solidFill>
          <a:ln>
            <a:noFill/>
          </a:ln>
          <a:effectLst/>
        </c:spPr>
      </c:pivotFmt>
      <c:pivotFmt>
        <c:idx val="65"/>
        <c:spPr>
          <a:solidFill>
            <a:srgbClr val="00B050"/>
          </a:solidFill>
          <a:ln>
            <a:noFill/>
          </a:ln>
          <a:effectLst/>
        </c:spPr>
      </c:pivotFmt>
      <c:pivotFmt>
        <c:idx val="66"/>
        <c:spPr>
          <a:solidFill>
            <a:srgbClr val="7030A0"/>
          </a:solidFill>
          <a:ln>
            <a:noFill/>
          </a:ln>
          <a:effectLst/>
        </c:spPr>
      </c:pivotFmt>
      <c:pivotFmt>
        <c:idx val="67"/>
        <c:spPr>
          <a:solidFill>
            <a:srgbClr val="FFC000"/>
          </a:solidFill>
          <a:ln>
            <a:noFill/>
          </a:ln>
          <a:effectLst/>
        </c:spPr>
      </c:pivotFmt>
      <c:pivotFmt>
        <c:idx val="68"/>
        <c:spPr>
          <a:solidFill>
            <a:srgbClr val="00B050"/>
          </a:solidFill>
          <a:ln>
            <a:noFill/>
          </a:ln>
          <a:effectLst/>
        </c:spPr>
      </c:pivotFmt>
      <c:pivotFmt>
        <c:idx val="69"/>
        <c:spPr>
          <a:solidFill>
            <a:srgbClr val="7030A0"/>
          </a:solidFill>
          <a:ln>
            <a:noFill/>
          </a:ln>
          <a:effectLst/>
        </c:spPr>
      </c:pivotFmt>
      <c:pivotFmt>
        <c:idx val="70"/>
        <c:spPr>
          <a:solidFill>
            <a:srgbClr val="00B050"/>
          </a:solidFill>
          <a:ln>
            <a:noFill/>
          </a:ln>
          <a:effectLst/>
        </c:spPr>
      </c:pivotFmt>
      <c:pivotFmt>
        <c:idx val="71"/>
        <c:spPr>
          <a:solidFill>
            <a:srgbClr val="7030A0"/>
          </a:solidFill>
          <a:ln>
            <a:noFill/>
          </a:ln>
          <a:effectLst/>
        </c:spPr>
      </c:pivotFmt>
      <c:pivotFmt>
        <c:idx val="72"/>
        <c:spPr>
          <a:solidFill>
            <a:srgbClr val="FFC000"/>
          </a:solidFill>
          <a:ln>
            <a:noFill/>
          </a:ln>
          <a:effectLst/>
        </c:spPr>
      </c:pivotFmt>
      <c:pivotFmt>
        <c:idx val="73"/>
        <c:spPr>
          <a:solidFill>
            <a:srgbClr val="00B050"/>
          </a:solidFill>
          <a:ln>
            <a:noFill/>
          </a:ln>
          <a:effectLst/>
        </c:spPr>
      </c:pivotFmt>
      <c:pivotFmt>
        <c:idx val="74"/>
        <c:spPr>
          <a:solidFill>
            <a:srgbClr val="7030A0"/>
          </a:solidFill>
          <a:ln>
            <a:noFill/>
          </a:ln>
          <a:effectLst/>
        </c:spPr>
      </c:pivotFmt>
      <c:pivotFmt>
        <c:idx val="75"/>
        <c:spPr>
          <a:solidFill>
            <a:srgbClr val="FFC000"/>
          </a:solidFill>
          <a:ln>
            <a:noFill/>
          </a:ln>
          <a:effectLst/>
        </c:spPr>
      </c:pivotFmt>
      <c:pivotFmt>
        <c:idx val="76"/>
        <c:spPr>
          <a:solidFill>
            <a:srgbClr val="00B050"/>
          </a:solidFill>
          <a:ln>
            <a:noFill/>
          </a:ln>
          <a:effectLst/>
        </c:spPr>
      </c:pivotFmt>
      <c:pivotFmt>
        <c:idx val="77"/>
        <c:spPr>
          <a:solidFill>
            <a:srgbClr val="7030A0"/>
          </a:solidFill>
          <a:ln>
            <a:noFill/>
          </a:ln>
          <a:effectLst/>
        </c:spPr>
      </c:pivotFmt>
      <c:pivotFmt>
        <c:idx val="78"/>
        <c:spPr>
          <a:solidFill>
            <a:srgbClr val="FFC000"/>
          </a:solidFill>
          <a:ln>
            <a:noFill/>
          </a:ln>
          <a:effectLst/>
        </c:spPr>
      </c:pivotFmt>
      <c:pivotFmt>
        <c:idx val="79"/>
        <c:spPr>
          <a:solidFill>
            <a:srgbClr val="00B050"/>
          </a:solidFill>
          <a:ln>
            <a:noFill/>
          </a:ln>
          <a:effectLst/>
        </c:spPr>
      </c:pivotFmt>
      <c:pivotFmt>
        <c:idx val="80"/>
        <c:spPr>
          <a:solidFill>
            <a:srgbClr val="7030A0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DATES!$B$3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2A3-4443-8855-8619F1C0A347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2A3-4443-8855-8619F1C0A347}"/>
              </c:ext>
            </c:extLst>
          </c:dPt>
          <c:dPt>
            <c:idx val="3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42A3-4443-8855-8619F1C0A347}"/>
              </c:ext>
            </c:extLst>
          </c:dPt>
          <c:dPt>
            <c:idx val="4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42A3-4443-8855-8619F1C0A347}"/>
              </c:ext>
            </c:extLst>
          </c:dPt>
          <c:dPt>
            <c:idx val="5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42A3-4443-8855-8619F1C0A347}"/>
              </c:ext>
            </c:extLst>
          </c:dPt>
          <c:dPt>
            <c:idx val="6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42A3-4443-8855-8619F1C0A347}"/>
              </c:ext>
            </c:extLst>
          </c:dPt>
          <c:dPt>
            <c:idx val="7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42A3-4443-8855-8619F1C0A347}"/>
              </c:ext>
            </c:extLst>
          </c:dPt>
          <c:dPt>
            <c:idx val="8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42A3-4443-8855-8619F1C0A347}"/>
              </c:ext>
            </c:extLst>
          </c:dPt>
          <c:dPt>
            <c:idx val="9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42A3-4443-8855-8619F1C0A347}"/>
              </c:ext>
            </c:extLst>
          </c:dPt>
          <c:dPt>
            <c:idx val="1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42A3-4443-8855-8619F1C0A347}"/>
              </c:ext>
            </c:extLst>
          </c:dPt>
          <c:dPt>
            <c:idx val="1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42A3-4443-8855-8619F1C0A347}"/>
              </c:ext>
            </c:extLst>
          </c:dPt>
          <c:dPt>
            <c:idx val="12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42A3-4443-8855-8619F1C0A347}"/>
              </c:ext>
            </c:extLst>
          </c:dPt>
          <c:dPt>
            <c:idx val="1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42A3-4443-8855-8619F1C0A347}"/>
              </c:ext>
            </c:extLst>
          </c:dPt>
          <c:dPt>
            <c:idx val="14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42A3-4443-8855-8619F1C0A347}"/>
              </c:ext>
            </c:extLst>
          </c:dPt>
          <c:dPt>
            <c:idx val="15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42A3-4443-8855-8619F1C0A347}"/>
              </c:ext>
            </c:extLst>
          </c:dPt>
          <c:dPt>
            <c:idx val="17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42A3-4443-8855-8619F1C0A347}"/>
              </c:ext>
            </c:extLst>
          </c:dPt>
          <c:dPt>
            <c:idx val="18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42A3-4443-8855-8619F1C0A347}"/>
              </c:ext>
            </c:extLst>
          </c:dPt>
          <c:dPt>
            <c:idx val="1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42A3-4443-8855-8619F1C0A347}"/>
              </c:ext>
            </c:extLst>
          </c:dPt>
          <c:dPt>
            <c:idx val="2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42A3-4443-8855-8619F1C0A347}"/>
              </c:ext>
            </c:extLst>
          </c:dPt>
          <c:dPt>
            <c:idx val="21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42A3-4443-8855-8619F1C0A347}"/>
              </c:ext>
            </c:extLst>
          </c:dPt>
          <c:dPt>
            <c:idx val="2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9-42A3-4443-8855-8619F1C0A347}"/>
              </c:ext>
            </c:extLst>
          </c:dPt>
          <c:dPt>
            <c:idx val="23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B-42A3-4443-8855-8619F1C0A347}"/>
              </c:ext>
            </c:extLst>
          </c:dPt>
          <c:dPt>
            <c:idx val="24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D-42A3-4443-8855-8619F1C0A347}"/>
              </c:ext>
            </c:extLst>
          </c:dPt>
          <c:dPt>
            <c:idx val="25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F-42A3-4443-8855-8619F1C0A347}"/>
              </c:ext>
            </c:extLst>
          </c:dPt>
          <c:dPt>
            <c:idx val="26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1-42A3-4443-8855-8619F1C0A347}"/>
              </c:ext>
            </c:extLst>
          </c:dPt>
          <c:dPt>
            <c:idx val="27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3-42A3-4443-8855-8619F1C0A347}"/>
              </c:ext>
            </c:extLst>
          </c:dPt>
          <c:cat>
            <c:strRef>
              <c:f>DATES!$A$4:$A$32</c:f>
              <c:strCache>
                <c:ptCount val="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strCache>
            </c:strRef>
          </c:cat>
          <c:val>
            <c:numRef>
              <c:f>DATES!$B$4:$B$32</c:f>
              <c:numCache>
                <c:formatCode>General</c:formatCode>
                <c:ptCount val="28"/>
                <c:pt idx="0">
                  <c:v>0</c:v>
                </c:pt>
                <c:pt idx="1">
                  <c:v>182</c:v>
                </c:pt>
                <c:pt idx="2">
                  <c:v>24</c:v>
                </c:pt>
                <c:pt idx="3">
                  <c:v>8</c:v>
                </c:pt>
                <c:pt idx="4">
                  <c:v>9</c:v>
                </c:pt>
                <c:pt idx="5">
                  <c:v>19</c:v>
                </c:pt>
                <c:pt idx="6">
                  <c:v>43</c:v>
                </c:pt>
                <c:pt idx="7">
                  <c:v>134</c:v>
                </c:pt>
                <c:pt idx="8">
                  <c:v>30</c:v>
                </c:pt>
                <c:pt idx="9">
                  <c:v>168</c:v>
                </c:pt>
                <c:pt idx="10">
                  <c:v>257</c:v>
                </c:pt>
                <c:pt idx="11">
                  <c:v>292</c:v>
                </c:pt>
                <c:pt idx="12">
                  <c:v>187</c:v>
                </c:pt>
                <c:pt idx="13">
                  <c:v>757</c:v>
                </c:pt>
                <c:pt idx="14">
                  <c:v>159</c:v>
                </c:pt>
                <c:pt idx="15">
                  <c:v>16</c:v>
                </c:pt>
                <c:pt idx="16">
                  <c:v>6</c:v>
                </c:pt>
                <c:pt idx="17">
                  <c:v>8</c:v>
                </c:pt>
                <c:pt idx="18">
                  <c:v>217</c:v>
                </c:pt>
                <c:pt idx="19">
                  <c:v>692</c:v>
                </c:pt>
                <c:pt idx="20">
                  <c:v>35</c:v>
                </c:pt>
                <c:pt idx="21">
                  <c:v>242</c:v>
                </c:pt>
                <c:pt idx="22">
                  <c:v>420</c:v>
                </c:pt>
                <c:pt idx="23">
                  <c:v>24</c:v>
                </c:pt>
                <c:pt idx="24">
                  <c:v>97</c:v>
                </c:pt>
                <c:pt idx="25">
                  <c:v>228</c:v>
                </c:pt>
                <c:pt idx="26">
                  <c:v>150</c:v>
                </c:pt>
                <c:pt idx="27">
                  <c:v>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42A3-4443-8855-8619F1C0A3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3"/>
        <c:overlap val="-27"/>
        <c:axId val="206419552"/>
        <c:axId val="208577728"/>
      </c:barChart>
      <c:catAx>
        <c:axId val="206419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rgbClr val="C00000"/>
                    </a:solidFill>
                  </a:rPr>
                  <a:t>REASON</a:t>
                </a:r>
              </a:p>
            </c:rich>
          </c:tx>
          <c:layout>
            <c:manualLayout>
              <c:xMode val="edge"/>
              <c:yMode val="edge"/>
              <c:x val="0.43553268312592563"/>
              <c:y val="0.867361111111111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77728"/>
        <c:crosses val="autoZero"/>
        <c:auto val="1"/>
        <c:lblAlgn val="ctr"/>
        <c:lblOffset val="100"/>
        <c:noMultiLvlLbl val="0"/>
      </c:catAx>
      <c:valAx>
        <c:axId val="2085777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rgbClr val="C00000"/>
                    </a:solidFill>
                  </a:rPr>
                  <a:t>HOURS</a:t>
                </a:r>
              </a:p>
            </c:rich>
          </c:tx>
          <c:layout>
            <c:manualLayout>
              <c:xMode val="edge"/>
              <c:yMode val="edge"/>
              <c:x val="2.8226841159866563E-2"/>
              <c:y val="0.37574475065616797"/>
            </c:manualLayout>
          </c:layout>
          <c:overlay val="0"/>
          <c:spPr>
            <a:solidFill>
              <a:schemeClr val="bg1"/>
            </a:solidFill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419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3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AC4-4783-9A6E-9295000BB358}"/>
              </c:ext>
            </c:extLst>
          </c:dPt>
          <c:dPt>
            <c:idx val="1"/>
            <c:bubble3D val="0"/>
            <c:spPr>
              <a:solidFill>
                <a:schemeClr val="accent3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AC4-4783-9A6E-9295000BB35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AC4-4783-9A6E-9295000BB358}"/>
              </c:ext>
            </c:extLst>
          </c:dPt>
          <c:dPt>
            <c:idx val="3"/>
            <c:bubble3D val="0"/>
            <c:spPr>
              <a:solidFill>
                <a:schemeClr val="accent3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AC4-4783-9A6E-9295000BB358}"/>
              </c:ext>
            </c:extLst>
          </c:dPt>
          <c:dPt>
            <c:idx val="4"/>
            <c:bubble3D val="0"/>
            <c:spPr>
              <a:solidFill>
                <a:schemeClr val="accent3">
                  <a:tint val="5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AC4-4783-9A6E-9295000BB358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ln w="9525">
                        <a:noFill/>
                      </a:ln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5152872349338584"/>
                      <c:h val="0.150298591936442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4AC4-4783-9A6E-9295000BB358}"/>
                </c:ext>
              </c:extLst>
            </c:dLbl>
            <c:dLbl>
              <c:idx val="1"/>
              <c:layout>
                <c:manualLayout>
                  <c:x val="-0.15874393244559409"/>
                  <c:y val="-0.13325661345109679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1" i="0" u="none" strike="noStrike" kern="1200" baseline="0">
                        <a:ln w="9525">
                          <a:noFill/>
                        </a:ln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="1">
                        <a:solidFill>
                          <a:schemeClr val="tx1"/>
                        </a:solidFill>
                      </a:rPr>
                      <a:t>13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ln w="9525">
                        <a:noFill/>
                      </a:ln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74887521046675"/>
                      <c:h val="0.18567674953304741"/>
                    </c:manualLayout>
                  </c15:layout>
                  <c15:showDataLabelsRange val="0"/>
                </c:ext>
                <c:ext xmlns:c16="http://schemas.microsoft.com/office/drawing/2014/chart" uri="{C3380CC4-5D6E-409C-BE32-E72D297353CC}">
                  <c16:uniqueId val="{00000003-4AC4-4783-9A6E-9295000BB358}"/>
                </c:ext>
              </c:extLst>
            </c:dLbl>
            <c:dLbl>
              <c:idx val="2"/>
              <c:layout>
                <c:manualLayout>
                  <c:x val="0.1765254157088047"/>
                  <c:y val="-0.1897404536001397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ln w="9525">
                        <a:noFill/>
                      </a:ln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5383049490739462"/>
                      <c:h val="0.1487061334229220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4AC4-4783-9A6E-9295000BB358}"/>
                </c:ext>
              </c:extLst>
            </c:dLbl>
            <c:dLbl>
              <c:idx val="3"/>
              <c:layout>
                <c:manualLayout>
                  <c:x val="0.16531406156218761"/>
                  <c:y val="4.4753817066332191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1" i="0" u="none" strike="noStrike" kern="1200" baseline="0">
                        <a:ln w="9525">
                          <a:noFill/>
                        </a:ln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="1">
                        <a:solidFill>
                          <a:schemeClr val="tx1"/>
                        </a:solidFill>
                      </a:rPr>
                      <a:t>28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ln w="9525">
                        <a:noFill/>
                      </a:ln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0459801383345037"/>
                      <c:h val="0.12930982647594705"/>
                    </c:manualLayout>
                  </c15:layout>
                  <c15:showDataLabelsRange val="0"/>
                </c:ext>
                <c:ext xmlns:c16="http://schemas.microsoft.com/office/drawing/2014/chart" uri="{C3380CC4-5D6E-409C-BE32-E72D297353CC}">
                  <c16:uniqueId val="{00000007-4AC4-4783-9A6E-9295000BB358}"/>
                </c:ext>
              </c:extLst>
            </c:dLbl>
            <c:dLbl>
              <c:idx val="4"/>
              <c:layout>
                <c:manualLayout>
                  <c:x val="0.12776444035759688"/>
                  <c:y val="0.12294134771302738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ln w="9525">
                        <a:noFill/>
                      </a:ln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0304878048780487"/>
                      <c:h val="0.1015232367584755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9-4AC4-4783-9A6E-9295000BB35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 w="9525">
                      <a:solidFill>
                        <a:schemeClr val="accent1">
                          <a:shade val="15000"/>
                        </a:schemeClr>
                      </a:solidFill>
                    </a:ln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Stats!$M$2:$M$6</c:f>
              <c:numCache>
                <c:formatCode>General</c:formatCode>
                <c:ptCount val="5"/>
                <c:pt idx="0">
                  <c:v>23</c:v>
                </c:pt>
                <c:pt idx="1">
                  <c:v>28</c:v>
                </c:pt>
                <c:pt idx="2">
                  <c:v>27</c:v>
                </c:pt>
                <c:pt idx="3">
                  <c:v>13</c:v>
                </c:pt>
                <c:pt idx="4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AC4-4783-9A6E-9295000BB358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3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4AC4-4783-9A6E-9295000BB358}"/>
              </c:ext>
            </c:extLst>
          </c:dPt>
          <c:dPt>
            <c:idx val="1"/>
            <c:bubble3D val="0"/>
            <c:spPr>
              <a:solidFill>
                <a:schemeClr val="accent3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4AC4-4783-9A6E-9295000BB35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4AC4-4783-9A6E-9295000BB358}"/>
              </c:ext>
            </c:extLst>
          </c:dPt>
          <c:dPt>
            <c:idx val="3"/>
            <c:bubble3D val="0"/>
            <c:spPr>
              <a:solidFill>
                <a:schemeClr val="accent3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4AC4-4783-9A6E-9295000BB358}"/>
              </c:ext>
            </c:extLst>
          </c:dPt>
          <c:dPt>
            <c:idx val="4"/>
            <c:bubble3D val="0"/>
            <c:spPr>
              <a:solidFill>
                <a:schemeClr val="accent3">
                  <a:tint val="5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4-4AC4-4783-9A6E-9295000BB35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Stats!$N$2:$N$6</c:f>
              <c:numCache>
                <c:formatCode>General</c:formatCode>
                <c:ptCount val="5"/>
                <c:pt idx="0">
                  <c:v>140</c:v>
                </c:pt>
                <c:pt idx="1">
                  <c:v>109</c:v>
                </c:pt>
                <c:pt idx="2">
                  <c:v>66</c:v>
                </c:pt>
                <c:pt idx="3">
                  <c:v>52</c:v>
                </c:pt>
                <c:pt idx="4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4AC4-4783-9A6E-9295000BB358}"/>
            </c:ext>
          </c:extLst>
        </c:ser>
        <c:ser>
          <c:idx val="2"/>
          <c:order val="2"/>
          <c:dPt>
            <c:idx val="0"/>
            <c:bubble3D val="0"/>
            <c:spPr>
              <a:solidFill>
                <a:schemeClr val="accent3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4AC4-4783-9A6E-9295000BB35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Stats!$N$7</c:f>
              <c:numCache>
                <c:formatCode>General</c:formatCode>
                <c:ptCount val="1"/>
                <c:pt idx="0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4AC4-4783-9A6E-9295000BB358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F802-4EF5-94D8-C8227958CF83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F802-4EF5-94D8-C8227958CF8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(Stats!$I$1,Stats!$I$10,Stats!$I$17,Stats!$I$23,Stats!$I$30,Stats!$I$36)</c:f>
              <c:strCache>
                <c:ptCount val="6"/>
                <c:pt idx="0">
                  <c:v>Average Expense</c:v>
                </c:pt>
                <c:pt idx="1">
                  <c:v>Avg Distance to Work</c:v>
                </c:pt>
                <c:pt idx="2">
                  <c:v>Avg Age </c:v>
                </c:pt>
                <c:pt idx="3">
                  <c:v>Avg Work Load </c:v>
                </c:pt>
                <c:pt idx="4">
                  <c:v>Avg Childern</c:v>
                </c:pt>
                <c:pt idx="5">
                  <c:v>Avg Hours</c:v>
                </c:pt>
              </c:strCache>
            </c:strRef>
          </c:cat>
          <c:val>
            <c:numRef>
              <c:f>(Stats!$J$1,Stats!$J$10,Stats!$J$17,Stats!$J$23,Stats!$J$30,Stats!$J$36)</c:f>
              <c:numCache>
                <c:formatCode>0.00</c:formatCode>
                <c:ptCount val="6"/>
                <c:pt idx="0" formatCode="0.000">
                  <c:v>222.34714285714287</c:v>
                </c:pt>
                <c:pt idx="1">
                  <c:v>29.892857142857142</c:v>
                </c:pt>
                <c:pt idx="2">
                  <c:v>36.417142857142856</c:v>
                </c:pt>
                <c:pt idx="3">
                  <c:v>271.8017742857146</c:v>
                </c:pt>
                <c:pt idx="4">
                  <c:v>1.0214285714285714</c:v>
                </c:pt>
                <c:pt idx="5">
                  <c:v>6.7614285714285716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53-44D1-9250-3F7A17A0FC7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31"/>
        <c:overlap val="-27"/>
        <c:axId val="2024528"/>
        <c:axId val="127882000"/>
      </c:barChart>
      <c:catAx>
        <c:axId val="2024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rgbClr val="FFC000"/>
                    </a:solidFill>
                  </a:rPr>
                  <a:t>AVERAGES</a:t>
                </a:r>
              </a:p>
            </c:rich>
          </c:tx>
          <c:layout>
            <c:manualLayout>
              <c:xMode val="edge"/>
              <c:yMode val="edge"/>
              <c:x val="0.42402196342507259"/>
              <c:y val="0.867916666666666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82000"/>
        <c:crosses val="autoZero"/>
        <c:auto val="1"/>
        <c:lblAlgn val="ctr"/>
        <c:lblOffset val="100"/>
        <c:noMultiLvlLbl val="0"/>
      </c:catAx>
      <c:valAx>
        <c:axId val="127882000"/>
        <c:scaling>
          <c:orientation val="minMax"/>
          <c:max val="275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rgbClr val="FFC000"/>
                    </a:solidFill>
                  </a:rPr>
                  <a:t>HOURS</a:t>
                </a:r>
              </a:p>
            </c:rich>
          </c:tx>
          <c:layout>
            <c:manualLayout>
              <c:xMode val="edge"/>
              <c:yMode val="edge"/>
              <c:x val="1.6238159675236806E-2"/>
              <c:y val="0.319949693788276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4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687316403827525"/>
          <c:y val="6.4529688506832897E-2"/>
          <c:w val="0.70534170251682404"/>
          <c:h val="0.66779959305185699"/>
        </c:manualLayout>
      </c:layout>
      <c:scatterChart>
        <c:scatterStyle val="lineMarker"/>
        <c:varyColors val="0"/>
        <c:ser>
          <c:idx val="0"/>
          <c:order val="0"/>
          <c:tx>
            <c:strRef>
              <c:f>Absenteeism_data!$D$1</c:f>
              <c:strCache>
                <c:ptCount val="1"/>
                <c:pt idx="0">
                  <c:v>Transportation Expense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Absenteeism_data!$D$2:$D$51</c:f>
              <c:numCache>
                <c:formatCode>General</c:formatCode>
                <c:ptCount val="50"/>
                <c:pt idx="0">
                  <c:v>289</c:v>
                </c:pt>
                <c:pt idx="1">
                  <c:v>118</c:v>
                </c:pt>
                <c:pt idx="2">
                  <c:v>179</c:v>
                </c:pt>
                <c:pt idx="3">
                  <c:v>279</c:v>
                </c:pt>
                <c:pt idx="4">
                  <c:v>289</c:v>
                </c:pt>
                <c:pt idx="5">
                  <c:v>179</c:v>
                </c:pt>
                <c:pt idx="6">
                  <c:v>361</c:v>
                </c:pt>
                <c:pt idx="7">
                  <c:v>260</c:v>
                </c:pt>
                <c:pt idx="8">
                  <c:v>155</c:v>
                </c:pt>
                <c:pt idx="9">
                  <c:v>235</c:v>
                </c:pt>
                <c:pt idx="10">
                  <c:v>260</c:v>
                </c:pt>
                <c:pt idx="11">
                  <c:v>260</c:v>
                </c:pt>
                <c:pt idx="12">
                  <c:v>260</c:v>
                </c:pt>
                <c:pt idx="13">
                  <c:v>179</c:v>
                </c:pt>
                <c:pt idx="14">
                  <c:v>179</c:v>
                </c:pt>
                <c:pt idx="15">
                  <c:v>246</c:v>
                </c:pt>
                <c:pt idx="16">
                  <c:v>179</c:v>
                </c:pt>
                <c:pt idx="17">
                  <c:v>179</c:v>
                </c:pt>
                <c:pt idx="18">
                  <c:v>189</c:v>
                </c:pt>
                <c:pt idx="19">
                  <c:v>248</c:v>
                </c:pt>
                <c:pt idx="20">
                  <c:v>330</c:v>
                </c:pt>
                <c:pt idx="21">
                  <c:v>179</c:v>
                </c:pt>
                <c:pt idx="22">
                  <c:v>361</c:v>
                </c:pt>
                <c:pt idx="23">
                  <c:v>260</c:v>
                </c:pt>
                <c:pt idx="24">
                  <c:v>289</c:v>
                </c:pt>
                <c:pt idx="25">
                  <c:v>361</c:v>
                </c:pt>
                <c:pt idx="26">
                  <c:v>289</c:v>
                </c:pt>
                <c:pt idx="27">
                  <c:v>157</c:v>
                </c:pt>
                <c:pt idx="28">
                  <c:v>289</c:v>
                </c:pt>
                <c:pt idx="29">
                  <c:v>179</c:v>
                </c:pt>
                <c:pt idx="30">
                  <c:v>179</c:v>
                </c:pt>
                <c:pt idx="31">
                  <c:v>235</c:v>
                </c:pt>
                <c:pt idx="32">
                  <c:v>235</c:v>
                </c:pt>
                <c:pt idx="33">
                  <c:v>235</c:v>
                </c:pt>
                <c:pt idx="34">
                  <c:v>179</c:v>
                </c:pt>
                <c:pt idx="35">
                  <c:v>361</c:v>
                </c:pt>
                <c:pt idx="36">
                  <c:v>289</c:v>
                </c:pt>
                <c:pt idx="37">
                  <c:v>291</c:v>
                </c:pt>
                <c:pt idx="38">
                  <c:v>235</c:v>
                </c:pt>
                <c:pt idx="39">
                  <c:v>260</c:v>
                </c:pt>
                <c:pt idx="40">
                  <c:v>184</c:v>
                </c:pt>
                <c:pt idx="41">
                  <c:v>118</c:v>
                </c:pt>
                <c:pt idx="42">
                  <c:v>179</c:v>
                </c:pt>
                <c:pt idx="43">
                  <c:v>235</c:v>
                </c:pt>
                <c:pt idx="44">
                  <c:v>155</c:v>
                </c:pt>
                <c:pt idx="45">
                  <c:v>118</c:v>
                </c:pt>
                <c:pt idx="46">
                  <c:v>179</c:v>
                </c:pt>
                <c:pt idx="47">
                  <c:v>291</c:v>
                </c:pt>
                <c:pt idx="48">
                  <c:v>260</c:v>
                </c:pt>
                <c:pt idx="49">
                  <c:v>291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51-4168-AC68-67E45DCB42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2128"/>
        <c:axId val="78305648"/>
      </c:scatterChart>
      <c:valAx>
        <c:axId val="2022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>
                    <a:solidFill>
                      <a:srgbClr val="FFC000"/>
                    </a:solidFill>
                  </a:rPr>
                  <a:t>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05648"/>
        <c:crosses val="autoZero"/>
        <c:crossBetween val="midCat"/>
      </c:valAx>
      <c:valAx>
        <c:axId val="7830564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>
                    <a:solidFill>
                      <a:srgbClr val="FFC000"/>
                    </a:solidFill>
                  </a:rPr>
                  <a:t>COST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2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Hours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Hours</a:t>
          </a:r>
        </a:p>
      </cx:txPr>
    </cx:title>
    <cx:plotArea>
      <cx:plotAreaRegion>
        <cx:series layoutId="clusteredColumn" uniqueId="{BF2CD7DB-4438-4534-8C1A-EC818A75FFB5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Expense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Expense</a:t>
          </a:r>
        </a:p>
      </cx:txPr>
    </cx:title>
    <cx:plotArea>
      <cx:plotAreaRegion>
        <cx:series layoutId="clusteredColumn" uniqueId="{9479E841-73E0-4934-B329-0CB1C9EC2228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Distance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Distance</a:t>
          </a:r>
        </a:p>
      </cx:txPr>
    </cx:title>
    <cx:plotArea>
      <cx:plotAreaRegion>
        <cx:series layoutId="clusteredColumn" uniqueId="{8C9172A6-013A-4751-B93F-4C0592853C23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Work Load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Work Load</a:t>
          </a:r>
        </a:p>
      </cx:txPr>
    </cx:title>
    <cx:plotArea>
      <cx:plotAreaRegion>
        <cx:series layoutId="clusteredColumn" uniqueId="{B9AF9F06-3E8A-48E5-B9D1-8FDA38AEC8CE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hyperlink" Target="#Rank!A1"/><Relationship Id="rId13" Type="http://schemas.openxmlformats.org/officeDocument/2006/relationships/image" Target="../media/image6.png"/><Relationship Id="rId18" Type="http://schemas.openxmlformats.org/officeDocument/2006/relationships/chart" Target="../charts/chart6.xml"/><Relationship Id="rId3" Type="http://schemas.openxmlformats.org/officeDocument/2006/relationships/chart" Target="../charts/chart4.xml"/><Relationship Id="rId7" Type="http://schemas.openxmlformats.org/officeDocument/2006/relationships/hyperlink" Target="#Probabilities!A1"/><Relationship Id="rId12" Type="http://schemas.openxmlformats.org/officeDocument/2006/relationships/image" Target="../media/image5.svg"/><Relationship Id="rId17" Type="http://schemas.openxmlformats.org/officeDocument/2006/relationships/image" Target="../media/image10.jpeg"/><Relationship Id="rId2" Type="http://schemas.openxmlformats.org/officeDocument/2006/relationships/image" Target="../media/image1.png"/><Relationship Id="rId16" Type="http://schemas.openxmlformats.org/officeDocument/2006/relationships/image" Target="../media/image9.svg"/><Relationship Id="rId1" Type="http://schemas.openxmlformats.org/officeDocument/2006/relationships/chart" Target="../charts/chart3.xml"/><Relationship Id="rId6" Type="http://schemas.openxmlformats.org/officeDocument/2006/relationships/hyperlink" Target="#Statistics!A1"/><Relationship Id="rId11" Type="http://schemas.openxmlformats.org/officeDocument/2006/relationships/image" Target="../media/image4.png"/><Relationship Id="rId5" Type="http://schemas.openxmlformats.org/officeDocument/2006/relationships/hyperlink" Target="#Dashboard!A1"/><Relationship Id="rId15" Type="http://schemas.openxmlformats.org/officeDocument/2006/relationships/image" Target="../media/image8.png"/><Relationship Id="rId10" Type="http://schemas.openxmlformats.org/officeDocument/2006/relationships/image" Target="../media/image3.svg"/><Relationship Id="rId4" Type="http://schemas.openxmlformats.org/officeDocument/2006/relationships/chart" Target="../charts/chart5.xml"/><Relationship Id="rId9" Type="http://schemas.openxmlformats.org/officeDocument/2006/relationships/image" Target="../media/image2.png"/><Relationship Id="rId14" Type="http://schemas.openxmlformats.org/officeDocument/2006/relationships/image" Target="../media/image7.sv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hyperlink" Target="#Dashboard!A1"/><Relationship Id="rId13" Type="http://schemas.openxmlformats.org/officeDocument/2006/relationships/image" Target="../media/image12.svg"/><Relationship Id="rId3" Type="http://schemas.openxmlformats.org/officeDocument/2006/relationships/chart" Target="../charts/chart8.xml"/><Relationship Id="rId7" Type="http://schemas.openxmlformats.org/officeDocument/2006/relationships/hyperlink" Target="#Statistics!A1"/><Relationship Id="rId12" Type="http://schemas.openxmlformats.org/officeDocument/2006/relationships/image" Target="../media/image11.png"/><Relationship Id="rId2" Type="http://schemas.openxmlformats.org/officeDocument/2006/relationships/chart" Target="../charts/chart7.xml"/><Relationship Id="rId1" Type="http://schemas.openxmlformats.org/officeDocument/2006/relationships/image" Target="../media/image1.png"/><Relationship Id="rId6" Type="http://schemas.openxmlformats.org/officeDocument/2006/relationships/hyperlink" Target="#Probabilities!A1"/><Relationship Id="rId11" Type="http://schemas.openxmlformats.org/officeDocument/2006/relationships/chart" Target="../charts/chart12.xml"/><Relationship Id="rId5" Type="http://schemas.openxmlformats.org/officeDocument/2006/relationships/hyperlink" Target="#Rank!A1"/><Relationship Id="rId10" Type="http://schemas.openxmlformats.org/officeDocument/2006/relationships/chart" Target="../charts/chart11.xml"/><Relationship Id="rId4" Type="http://schemas.openxmlformats.org/officeDocument/2006/relationships/chart" Target="../charts/chart9.xml"/><Relationship Id="rId9" Type="http://schemas.openxmlformats.org/officeDocument/2006/relationships/chart" Target="../charts/chart10.xml"/><Relationship Id="rId14" Type="http://schemas.openxmlformats.org/officeDocument/2006/relationships/image" Target="../media/image13.jpe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4.xml"/><Relationship Id="rId3" Type="http://schemas.openxmlformats.org/officeDocument/2006/relationships/hyperlink" Target="#Statistics!A1"/><Relationship Id="rId7" Type="http://schemas.openxmlformats.org/officeDocument/2006/relationships/chart" Target="../charts/chart13.xml"/><Relationship Id="rId2" Type="http://schemas.openxmlformats.org/officeDocument/2006/relationships/hyperlink" Target="#Dashboard!A1"/><Relationship Id="rId1" Type="http://schemas.openxmlformats.org/officeDocument/2006/relationships/image" Target="../media/image1.png"/><Relationship Id="rId6" Type="http://schemas.openxmlformats.org/officeDocument/2006/relationships/image" Target="../media/image14.jpeg"/><Relationship Id="rId5" Type="http://schemas.openxmlformats.org/officeDocument/2006/relationships/hyperlink" Target="#Rank!A1"/><Relationship Id="rId10" Type="http://schemas.openxmlformats.org/officeDocument/2006/relationships/chart" Target="../charts/chart16.xml"/><Relationship Id="rId4" Type="http://schemas.openxmlformats.org/officeDocument/2006/relationships/hyperlink" Target="#Probabilities!A1"/><Relationship Id="rId9" Type="http://schemas.openxmlformats.org/officeDocument/2006/relationships/chart" Target="../charts/chart15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hyperlink" Target="#Rank!A1"/><Relationship Id="rId3" Type="http://schemas.openxmlformats.org/officeDocument/2006/relationships/image" Target="../media/image17.png"/><Relationship Id="rId7" Type="http://schemas.openxmlformats.org/officeDocument/2006/relationships/hyperlink" Target="#Probabilities!A1"/><Relationship Id="rId2" Type="http://schemas.openxmlformats.org/officeDocument/2006/relationships/image" Target="../media/image16.png"/><Relationship Id="rId1" Type="http://schemas.openxmlformats.org/officeDocument/2006/relationships/image" Target="../media/image15.png"/><Relationship Id="rId6" Type="http://schemas.openxmlformats.org/officeDocument/2006/relationships/hyperlink" Target="#Statistics!A1"/><Relationship Id="rId5" Type="http://schemas.openxmlformats.org/officeDocument/2006/relationships/hyperlink" Target="#Dashboard!A1"/><Relationship Id="rId10" Type="http://schemas.openxmlformats.org/officeDocument/2006/relationships/image" Target="../media/image18.jpeg"/><Relationship Id="rId4" Type="http://schemas.openxmlformats.org/officeDocument/2006/relationships/image" Target="../media/image1.png"/><Relationship Id="rId9" Type="http://schemas.openxmlformats.org/officeDocument/2006/relationships/chart" Target="../charts/chart17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1.xml"/><Relationship Id="rId3" Type="http://schemas.microsoft.com/office/2014/relationships/chartEx" Target="../charts/chartEx3.xml"/><Relationship Id="rId7" Type="http://schemas.openxmlformats.org/officeDocument/2006/relationships/chart" Target="../charts/chart20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openxmlformats.org/officeDocument/2006/relationships/chart" Target="../charts/chart19.xml"/><Relationship Id="rId5" Type="http://schemas.openxmlformats.org/officeDocument/2006/relationships/chart" Target="../charts/chart18.xml"/><Relationship Id="rId10" Type="http://schemas.openxmlformats.org/officeDocument/2006/relationships/chart" Target="../charts/chart23.xml"/><Relationship Id="rId4" Type="http://schemas.microsoft.com/office/2014/relationships/chartEx" Target="../charts/chartEx4.xml"/><Relationship Id="rId9" Type="http://schemas.openxmlformats.org/officeDocument/2006/relationships/chart" Target="../charts/chart22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1.xml"/><Relationship Id="rId3" Type="http://schemas.openxmlformats.org/officeDocument/2006/relationships/chart" Target="../charts/chart26.xml"/><Relationship Id="rId7" Type="http://schemas.openxmlformats.org/officeDocument/2006/relationships/chart" Target="../charts/chart30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Relationship Id="rId6" Type="http://schemas.openxmlformats.org/officeDocument/2006/relationships/chart" Target="../charts/chart29.xml"/><Relationship Id="rId5" Type="http://schemas.openxmlformats.org/officeDocument/2006/relationships/chart" Target="../charts/chart28.xml"/><Relationship Id="rId4" Type="http://schemas.openxmlformats.org/officeDocument/2006/relationships/chart" Target="../charts/chart2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381953</xdr:colOff>
      <xdr:row>12</xdr:row>
      <xdr:rowOff>31432</xdr:rowOff>
    </xdr:from>
    <xdr:to>
      <xdr:col>13</xdr:col>
      <xdr:colOff>1584960</xdr:colOff>
      <xdr:row>25</xdr:row>
      <xdr:rowOff>172402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9B910C4-0FA9-65BD-75D9-7D0127E818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481012</xdr:colOff>
      <xdr:row>27</xdr:row>
      <xdr:rowOff>52387</xdr:rowOff>
    </xdr:from>
    <xdr:to>
      <xdr:col>14</xdr:col>
      <xdr:colOff>1538287</xdr:colOff>
      <xdr:row>40</xdr:row>
      <xdr:rowOff>195262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77F9F4B-87E2-584A-F73C-53B2AD5875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14286</xdr:colOff>
      <xdr:row>1</xdr:row>
      <xdr:rowOff>4761</xdr:rowOff>
    </xdr:from>
    <xdr:to>
      <xdr:col>8</xdr:col>
      <xdr:colOff>28575</xdr:colOff>
      <xdr:row>21</xdr:row>
      <xdr:rowOff>180974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4773A76-C764-AC4B-7A8C-B5796B69F0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4761</xdr:colOff>
      <xdr:row>2</xdr:row>
      <xdr:rowOff>23811</xdr:rowOff>
    </xdr:from>
    <xdr:to>
      <xdr:col>34</xdr:col>
      <xdr:colOff>95250</xdr:colOff>
      <xdr:row>22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487CBD8-13F2-E317-83AD-40AC07E921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5</xdr:row>
      <xdr:rowOff>9525</xdr:rowOff>
    </xdr:from>
    <xdr:to>
      <xdr:col>13</xdr:col>
      <xdr:colOff>19050</xdr:colOff>
      <xdr:row>21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70F3E6-7BF7-ECD8-230C-1E4A04A97E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205740</xdr:colOff>
      <xdr:row>2</xdr:row>
      <xdr:rowOff>64770</xdr:rowOff>
    </xdr:from>
    <xdr:to>
      <xdr:col>29</xdr:col>
      <xdr:colOff>45720</xdr:colOff>
      <xdr:row>16</xdr:row>
      <xdr:rowOff>34290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56C48DA-5B78-2762-1516-A76215AB1B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161925</xdr:colOff>
      <xdr:row>2</xdr:row>
      <xdr:rowOff>133350</xdr:rowOff>
    </xdr:from>
    <xdr:to>
      <xdr:col>14</xdr:col>
      <xdr:colOff>342901</xdr:colOff>
      <xdr:row>7</xdr:row>
      <xdr:rowOff>85725</xdr:rowOff>
    </xdr:to>
    <xdr:sp macro="" textlink="">
      <xdr:nvSpPr>
        <xdr:cNvPr id="36" name="Rectangle: Rounded Corners 35">
          <a:extLst>
            <a:ext uri="{FF2B5EF4-FFF2-40B4-BE49-F238E27FC236}">
              <a16:creationId xmlns:a16="http://schemas.microsoft.com/office/drawing/2014/main" id="{7515EDFE-87A6-4BA8-AB35-E5CED0769220}"/>
            </a:ext>
          </a:extLst>
        </xdr:cNvPr>
        <xdr:cNvSpPr/>
      </xdr:nvSpPr>
      <xdr:spPr>
        <a:xfrm>
          <a:off x="6334125" y="533400"/>
          <a:ext cx="3609976" cy="952500"/>
        </a:xfrm>
        <a:prstGeom prst="roundRect">
          <a:avLst>
            <a:gd name="adj" fmla="val 16667"/>
          </a:avLst>
        </a:prstGeom>
        <a:solidFill>
          <a:schemeClr val="bg1"/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104773</xdr:colOff>
      <xdr:row>2</xdr:row>
      <xdr:rowOff>133350</xdr:rowOff>
    </xdr:from>
    <xdr:to>
      <xdr:col>9</xdr:col>
      <xdr:colOff>104774</xdr:colOff>
      <xdr:row>7</xdr:row>
      <xdr:rowOff>95250</xdr:rowOff>
    </xdr:to>
    <xdr:sp macro="" textlink="">
      <xdr:nvSpPr>
        <xdr:cNvPr id="35" name="Rectangle: Rounded Corners 34">
          <a:extLst>
            <a:ext uri="{FF2B5EF4-FFF2-40B4-BE49-F238E27FC236}">
              <a16:creationId xmlns:a16="http://schemas.microsoft.com/office/drawing/2014/main" id="{011D7F08-965F-E36C-146F-4DFDE1F44DA4}"/>
            </a:ext>
          </a:extLst>
        </xdr:cNvPr>
        <xdr:cNvSpPr/>
      </xdr:nvSpPr>
      <xdr:spPr>
        <a:xfrm>
          <a:off x="2847973" y="533400"/>
          <a:ext cx="3429001" cy="962025"/>
        </a:xfrm>
        <a:prstGeom prst="roundRect">
          <a:avLst>
            <a:gd name="adj" fmla="val 16667"/>
          </a:avLst>
        </a:prstGeom>
        <a:solidFill>
          <a:schemeClr val="bg1"/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95250</xdr:colOff>
      <xdr:row>7</xdr:row>
      <xdr:rowOff>180974</xdr:rowOff>
    </xdr:from>
    <xdr:to>
      <xdr:col>14</xdr:col>
      <xdr:colOff>352425</xdr:colOff>
      <xdr:row>22</xdr:row>
      <xdr:rowOff>66675</xdr:rowOff>
    </xdr:to>
    <xdr:sp macro="" textlink="">
      <xdr:nvSpPr>
        <xdr:cNvPr id="39" name="Rectangle: Rounded Corners 38">
          <a:extLst>
            <a:ext uri="{FF2B5EF4-FFF2-40B4-BE49-F238E27FC236}">
              <a16:creationId xmlns:a16="http://schemas.microsoft.com/office/drawing/2014/main" id="{37F9BCAB-B126-2B00-D4F2-C9CAC3DDF0FB}"/>
            </a:ext>
          </a:extLst>
        </xdr:cNvPr>
        <xdr:cNvSpPr/>
      </xdr:nvSpPr>
      <xdr:spPr>
        <a:xfrm>
          <a:off x="2838450" y="1581149"/>
          <a:ext cx="7115175" cy="2886076"/>
        </a:xfrm>
        <a:prstGeom prst="roundRect">
          <a:avLst>
            <a:gd name="adj" fmla="val 5599"/>
          </a:avLst>
        </a:prstGeom>
        <a:solidFill>
          <a:schemeClr val="bg1"/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190500</xdr:colOff>
      <xdr:row>8</xdr:row>
      <xdr:rowOff>9525</xdr:rowOff>
    </xdr:from>
    <xdr:to>
      <xdr:col>14</xdr:col>
      <xdr:colOff>257175</xdr:colOff>
      <xdr:row>20</xdr:row>
      <xdr:rowOff>171450</xdr:rowOff>
    </xdr:to>
    <xdr:graphicFrame macro="">
      <xdr:nvGraphicFramePr>
        <xdr:cNvPr id="60" name="Chart 59">
          <a:extLst>
            <a:ext uri="{FF2B5EF4-FFF2-40B4-BE49-F238E27FC236}">
              <a16:creationId xmlns:a16="http://schemas.microsoft.com/office/drawing/2014/main" id="{9AB9846B-C453-420A-B9E1-3EF20ACC47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152400</xdr:colOff>
      <xdr:row>2</xdr:row>
      <xdr:rowOff>142876</xdr:rowOff>
    </xdr:from>
    <xdr:to>
      <xdr:col>25</xdr:col>
      <xdr:colOff>323850</xdr:colOff>
      <xdr:row>7</xdr:row>
      <xdr:rowOff>85725</xdr:rowOff>
    </xdr:to>
    <xdr:sp macro="" textlink="">
      <xdr:nvSpPr>
        <xdr:cNvPr id="38" name="Rectangle: Rounded Corners 37">
          <a:extLst>
            <a:ext uri="{FF2B5EF4-FFF2-40B4-BE49-F238E27FC236}">
              <a16:creationId xmlns:a16="http://schemas.microsoft.com/office/drawing/2014/main" id="{B09CAC2C-90F7-461C-BB91-322DF89A9D55}"/>
            </a:ext>
          </a:extLst>
        </xdr:cNvPr>
        <xdr:cNvSpPr/>
      </xdr:nvSpPr>
      <xdr:spPr>
        <a:xfrm>
          <a:off x="13868400" y="542926"/>
          <a:ext cx="3600450" cy="942974"/>
        </a:xfrm>
        <a:prstGeom prst="roundRect">
          <a:avLst>
            <a:gd name="adj" fmla="val 18865"/>
          </a:avLst>
        </a:prstGeom>
        <a:solidFill>
          <a:schemeClr val="bg1"/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104776</xdr:colOff>
      <xdr:row>0</xdr:row>
      <xdr:rowOff>57432</xdr:rowOff>
    </xdr:from>
    <xdr:to>
      <xdr:col>3</xdr:col>
      <xdr:colOff>371475</xdr:colOff>
      <xdr:row>38</xdr:row>
      <xdr:rowOff>86008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8ED91B4F-DD61-4E07-CB48-CC5133B3621D}"/>
            </a:ext>
          </a:extLst>
        </xdr:cNvPr>
        <xdr:cNvSpPr/>
      </xdr:nvSpPr>
      <xdr:spPr>
        <a:xfrm>
          <a:off x="104776" y="57432"/>
          <a:ext cx="2324099" cy="7629526"/>
        </a:xfrm>
        <a:prstGeom prst="rect">
          <a:avLst/>
        </a:prstGeom>
        <a:solidFill>
          <a:schemeClr val="tx2">
            <a:lumMod val="7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342900</xdr:colOff>
      <xdr:row>2</xdr:row>
      <xdr:rowOff>47629</xdr:rowOff>
    </xdr:from>
    <xdr:to>
      <xdr:col>3</xdr:col>
      <xdr:colOff>361950</xdr:colOff>
      <xdr:row>35</xdr:row>
      <xdr:rowOff>142879</xdr:rowOff>
    </xdr:to>
    <xdr:sp macro="" textlink="">
      <xdr:nvSpPr>
        <xdr:cNvPr id="3" name="Rectangle: Top Corners Rounded 2">
          <a:extLst>
            <a:ext uri="{FF2B5EF4-FFF2-40B4-BE49-F238E27FC236}">
              <a16:creationId xmlns:a16="http://schemas.microsoft.com/office/drawing/2014/main" id="{C10405F0-053D-B6B3-DD69-561C39357417}"/>
            </a:ext>
          </a:extLst>
        </xdr:cNvPr>
        <xdr:cNvSpPr/>
      </xdr:nvSpPr>
      <xdr:spPr>
        <a:xfrm rot="16200000">
          <a:off x="-1624013" y="3100392"/>
          <a:ext cx="6696075" cy="1390650"/>
        </a:xfrm>
        <a:prstGeom prst="round2SameRect">
          <a:avLst/>
        </a:prstGeom>
        <a:solidFill>
          <a:srgbClr val="5F22A2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2</xdr:col>
      <xdr:colOff>74662</xdr:colOff>
      <xdr:row>2</xdr:row>
      <xdr:rowOff>47625</xdr:rowOff>
    </xdr:from>
    <xdr:to>
      <xdr:col>3</xdr:col>
      <xdr:colOff>57150</xdr:colOff>
      <xdr:row>7</xdr:row>
      <xdr:rowOff>19050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E9A58575-38E8-4396-484A-A78D555104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46262" y="447675"/>
          <a:ext cx="668288" cy="971550"/>
        </a:xfrm>
        <a:prstGeom prst="rect">
          <a:avLst/>
        </a:prstGeom>
      </xdr:spPr>
    </xdr:pic>
    <xdr:clientData/>
  </xdr:twoCellAnchor>
  <xdr:twoCellAnchor>
    <xdr:from>
      <xdr:col>6</xdr:col>
      <xdr:colOff>114300</xdr:colOff>
      <xdr:row>0</xdr:row>
      <xdr:rowOff>76200</xdr:rowOff>
    </xdr:from>
    <xdr:to>
      <xdr:col>25</xdr:col>
      <xdr:colOff>314325</xdr:colOff>
      <xdr:row>2</xdr:row>
      <xdr:rowOff>85725</xdr:rowOff>
    </xdr:to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1BF72F15-6CB8-E765-BC52-3933F8A6CD74}"/>
            </a:ext>
          </a:extLst>
        </xdr:cNvPr>
        <xdr:cNvSpPr/>
      </xdr:nvSpPr>
      <xdr:spPr>
        <a:xfrm>
          <a:off x="4229100" y="76200"/>
          <a:ext cx="13230225" cy="40957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581026</xdr:colOff>
      <xdr:row>2</xdr:row>
      <xdr:rowOff>142876</xdr:rowOff>
    </xdr:from>
    <xdr:to>
      <xdr:col>20</xdr:col>
      <xdr:colOff>76200</xdr:colOff>
      <xdr:row>7</xdr:row>
      <xdr:rowOff>85726</xdr:rowOff>
    </xdr:to>
    <xdr:sp macro="" textlink="">
      <xdr:nvSpPr>
        <xdr:cNvPr id="37" name="Rectangle: Rounded Corners 36">
          <a:extLst>
            <a:ext uri="{FF2B5EF4-FFF2-40B4-BE49-F238E27FC236}">
              <a16:creationId xmlns:a16="http://schemas.microsoft.com/office/drawing/2014/main" id="{9AEA7087-4D9A-47C7-9D2B-4D3FDABC27D7}"/>
            </a:ext>
          </a:extLst>
        </xdr:cNvPr>
        <xdr:cNvSpPr/>
      </xdr:nvSpPr>
      <xdr:spPr>
        <a:xfrm>
          <a:off x="10182226" y="542926"/>
          <a:ext cx="3609974" cy="942975"/>
        </a:xfrm>
        <a:prstGeom prst="roundRect">
          <a:avLst>
            <a:gd name="adj" fmla="val 17767"/>
          </a:avLst>
        </a:prstGeom>
        <a:solidFill>
          <a:schemeClr val="bg1"/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161930</xdr:colOff>
      <xdr:row>2</xdr:row>
      <xdr:rowOff>133348</xdr:rowOff>
    </xdr:from>
    <xdr:to>
      <xdr:col>9</xdr:col>
      <xdr:colOff>409579</xdr:colOff>
      <xdr:row>7</xdr:row>
      <xdr:rowOff>85724</xdr:rowOff>
    </xdr:to>
    <xdr:sp macro="" textlink="">
      <xdr:nvSpPr>
        <xdr:cNvPr id="31" name="Rectangle: Top Corners Rounded 30">
          <a:extLst>
            <a:ext uri="{FF2B5EF4-FFF2-40B4-BE49-F238E27FC236}">
              <a16:creationId xmlns:a16="http://schemas.microsoft.com/office/drawing/2014/main" id="{40AA3086-2002-4614-9DF6-B8999B199E89}"/>
            </a:ext>
          </a:extLst>
        </xdr:cNvPr>
        <xdr:cNvSpPr/>
      </xdr:nvSpPr>
      <xdr:spPr>
        <a:xfrm rot="16200000">
          <a:off x="5981704" y="885824"/>
          <a:ext cx="952501" cy="247649"/>
        </a:xfrm>
        <a:prstGeom prst="round2SameRect">
          <a:avLst>
            <a:gd name="adj1" fmla="val 21265"/>
            <a:gd name="adj2" fmla="val 2298"/>
          </a:avLst>
        </a:prstGeom>
        <a:solidFill>
          <a:srgbClr val="7030A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581027</xdr:colOff>
      <xdr:row>2</xdr:row>
      <xdr:rowOff>142876</xdr:rowOff>
    </xdr:from>
    <xdr:to>
      <xdr:col>15</xdr:col>
      <xdr:colOff>133350</xdr:colOff>
      <xdr:row>7</xdr:row>
      <xdr:rowOff>85725</xdr:rowOff>
    </xdr:to>
    <xdr:sp macro="" textlink="">
      <xdr:nvSpPr>
        <xdr:cNvPr id="32" name="Rectangle: Top Corners Rounded 31">
          <a:extLst>
            <a:ext uri="{FF2B5EF4-FFF2-40B4-BE49-F238E27FC236}">
              <a16:creationId xmlns:a16="http://schemas.microsoft.com/office/drawing/2014/main" id="{C09F56BB-0D32-42BE-8BC0-9A91214B671E}"/>
            </a:ext>
          </a:extLst>
        </xdr:cNvPr>
        <xdr:cNvSpPr/>
      </xdr:nvSpPr>
      <xdr:spPr>
        <a:xfrm rot="16200000">
          <a:off x="9829802" y="895351"/>
          <a:ext cx="942974" cy="238123"/>
        </a:xfrm>
        <a:prstGeom prst="round2SameRect">
          <a:avLst>
            <a:gd name="adj1" fmla="val 21265"/>
            <a:gd name="adj2" fmla="val 2298"/>
          </a:avLst>
        </a:prstGeom>
        <a:solidFill>
          <a:srgbClr val="00B05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142877</xdr:colOff>
      <xdr:row>2</xdr:row>
      <xdr:rowOff>142871</xdr:rowOff>
    </xdr:from>
    <xdr:to>
      <xdr:col>20</xdr:col>
      <xdr:colOff>400052</xdr:colOff>
      <xdr:row>7</xdr:row>
      <xdr:rowOff>85724</xdr:rowOff>
    </xdr:to>
    <xdr:sp macro="" textlink="">
      <xdr:nvSpPr>
        <xdr:cNvPr id="34" name="Rectangle: Top Corners Rounded 33">
          <a:extLst>
            <a:ext uri="{FF2B5EF4-FFF2-40B4-BE49-F238E27FC236}">
              <a16:creationId xmlns:a16="http://schemas.microsoft.com/office/drawing/2014/main" id="{8E734800-46B3-402D-8A10-3A6CA3A7FDDB}"/>
            </a:ext>
          </a:extLst>
        </xdr:cNvPr>
        <xdr:cNvSpPr/>
      </xdr:nvSpPr>
      <xdr:spPr>
        <a:xfrm rot="16200000">
          <a:off x="13515976" y="885822"/>
          <a:ext cx="942978" cy="257175"/>
        </a:xfrm>
        <a:prstGeom prst="round2SameRect">
          <a:avLst>
            <a:gd name="adj1" fmla="val 21265"/>
            <a:gd name="adj2" fmla="val 2298"/>
          </a:avLst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600075</xdr:colOff>
      <xdr:row>7</xdr:row>
      <xdr:rowOff>190499</xdr:rowOff>
    </xdr:from>
    <xdr:to>
      <xdr:col>25</xdr:col>
      <xdr:colOff>323850</xdr:colOff>
      <xdr:row>22</xdr:row>
      <xdr:rowOff>57150</xdr:rowOff>
    </xdr:to>
    <xdr:sp macro="" textlink="">
      <xdr:nvSpPr>
        <xdr:cNvPr id="40" name="Rectangle: Rounded Corners 39">
          <a:extLst>
            <a:ext uri="{FF2B5EF4-FFF2-40B4-BE49-F238E27FC236}">
              <a16:creationId xmlns:a16="http://schemas.microsoft.com/office/drawing/2014/main" id="{B16F3BE2-2658-47F1-AA18-D4C07B204A6A}"/>
            </a:ext>
          </a:extLst>
        </xdr:cNvPr>
        <xdr:cNvSpPr/>
      </xdr:nvSpPr>
      <xdr:spPr>
        <a:xfrm>
          <a:off x="10201275" y="1590674"/>
          <a:ext cx="7267575" cy="2867026"/>
        </a:xfrm>
        <a:prstGeom prst="roundRect">
          <a:avLst>
            <a:gd name="adj" fmla="val 3918"/>
          </a:avLst>
        </a:prstGeom>
        <a:solidFill>
          <a:schemeClr val="bg1"/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47626</xdr:colOff>
      <xdr:row>22</xdr:row>
      <xdr:rowOff>104775</xdr:rowOff>
    </xdr:from>
    <xdr:to>
      <xdr:col>14</xdr:col>
      <xdr:colOff>333372</xdr:colOff>
      <xdr:row>38</xdr:row>
      <xdr:rowOff>86008</xdr:rowOff>
    </xdr:to>
    <xdr:sp macro="" textlink="">
      <xdr:nvSpPr>
        <xdr:cNvPr id="42" name="Rectangle: Rounded Corners 41">
          <a:extLst>
            <a:ext uri="{FF2B5EF4-FFF2-40B4-BE49-F238E27FC236}">
              <a16:creationId xmlns:a16="http://schemas.microsoft.com/office/drawing/2014/main" id="{50EF3D1A-9161-4F80-9664-95914286C40F}"/>
            </a:ext>
          </a:extLst>
        </xdr:cNvPr>
        <xdr:cNvSpPr/>
      </xdr:nvSpPr>
      <xdr:spPr>
        <a:xfrm>
          <a:off x="2790826" y="4505325"/>
          <a:ext cx="7143746" cy="3181633"/>
        </a:xfrm>
        <a:prstGeom prst="roundRect">
          <a:avLst>
            <a:gd name="adj" fmla="val 4855"/>
          </a:avLst>
        </a:prstGeom>
        <a:solidFill>
          <a:schemeClr val="bg1"/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600075</xdr:colOff>
      <xdr:row>22</xdr:row>
      <xdr:rowOff>85725</xdr:rowOff>
    </xdr:from>
    <xdr:to>
      <xdr:col>25</xdr:col>
      <xdr:colOff>333372</xdr:colOff>
      <xdr:row>38</xdr:row>
      <xdr:rowOff>86008</xdr:rowOff>
    </xdr:to>
    <xdr:sp macro="" textlink="">
      <xdr:nvSpPr>
        <xdr:cNvPr id="43" name="Rectangle: Rounded Corners 42">
          <a:extLst>
            <a:ext uri="{FF2B5EF4-FFF2-40B4-BE49-F238E27FC236}">
              <a16:creationId xmlns:a16="http://schemas.microsoft.com/office/drawing/2014/main" id="{B0209AE4-C696-44D8-AFC9-67D27D8C65A3}"/>
            </a:ext>
          </a:extLst>
        </xdr:cNvPr>
        <xdr:cNvSpPr/>
      </xdr:nvSpPr>
      <xdr:spPr>
        <a:xfrm>
          <a:off x="10201275" y="4486275"/>
          <a:ext cx="7277097" cy="3200683"/>
        </a:xfrm>
        <a:prstGeom prst="roundRect">
          <a:avLst>
            <a:gd name="adj" fmla="val 5295"/>
          </a:avLst>
        </a:prstGeom>
        <a:solidFill>
          <a:schemeClr val="bg1"/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195262</xdr:colOff>
      <xdr:row>0</xdr:row>
      <xdr:rowOff>90487</xdr:rowOff>
    </xdr:from>
    <xdr:to>
      <xdr:col>9</xdr:col>
      <xdr:colOff>661987</xdr:colOff>
      <xdr:row>2</xdr:row>
      <xdr:rowOff>52387</xdr:rowOff>
    </xdr:to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0241D0CE-021F-3CD1-9602-4EED69235851}"/>
            </a:ext>
          </a:extLst>
        </xdr:cNvPr>
        <xdr:cNvSpPr txBox="1"/>
      </xdr:nvSpPr>
      <xdr:spPr>
        <a:xfrm>
          <a:off x="4338637" y="90487"/>
          <a:ext cx="2538413" cy="36671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600" b="1">
              <a:solidFill>
                <a:schemeClr val="bg2">
                  <a:lumMod val="25000"/>
                </a:schemeClr>
              </a:solidFill>
            </a:rPr>
            <a:t>Abseenteism Dashboard</a:t>
          </a:r>
        </a:p>
      </xdr:txBody>
    </xdr:sp>
    <xdr:clientData/>
  </xdr:twoCellAnchor>
  <xdr:twoCellAnchor>
    <xdr:from>
      <xdr:col>4</xdr:col>
      <xdr:colOff>323850</xdr:colOff>
      <xdr:row>8</xdr:row>
      <xdr:rowOff>57150</xdr:rowOff>
    </xdr:from>
    <xdr:to>
      <xdr:col>6</xdr:col>
      <xdr:colOff>609600</xdr:colOff>
      <xdr:row>9</xdr:row>
      <xdr:rowOff>104775</xdr:rowOff>
    </xdr:to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1A54D798-0684-634A-4E6A-33EACDB45CB0}"/>
            </a:ext>
          </a:extLst>
        </xdr:cNvPr>
        <xdr:cNvSpPr txBox="1"/>
      </xdr:nvSpPr>
      <xdr:spPr>
        <a:xfrm>
          <a:off x="3067050" y="1657350"/>
          <a:ext cx="1657350" cy="2476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FFC000"/>
              </a:solidFill>
            </a:rPr>
            <a:t>AGE GROUP</a:t>
          </a:r>
        </a:p>
      </xdr:txBody>
    </xdr:sp>
    <xdr:clientData/>
  </xdr:twoCellAnchor>
  <xdr:twoCellAnchor>
    <xdr:from>
      <xdr:col>15</xdr:col>
      <xdr:colOff>133350</xdr:colOff>
      <xdr:row>8</xdr:row>
      <xdr:rowOff>47624</xdr:rowOff>
    </xdr:from>
    <xdr:to>
      <xdr:col>17</xdr:col>
      <xdr:colOff>419100</xdr:colOff>
      <xdr:row>9</xdr:row>
      <xdr:rowOff>95249</xdr:rowOff>
    </xdr:to>
    <xdr:sp macro="" textlink="">
      <xdr:nvSpPr>
        <xdr:cNvPr id="47" name="TextBox 46">
          <a:extLst>
            <a:ext uri="{FF2B5EF4-FFF2-40B4-BE49-F238E27FC236}">
              <a16:creationId xmlns:a16="http://schemas.microsoft.com/office/drawing/2014/main" id="{178B9052-4279-4D33-B5DC-A019D4FE9E3C}"/>
            </a:ext>
          </a:extLst>
        </xdr:cNvPr>
        <xdr:cNvSpPr txBox="1"/>
      </xdr:nvSpPr>
      <xdr:spPr>
        <a:xfrm>
          <a:off x="10420350" y="1647824"/>
          <a:ext cx="1657350" cy="2476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bg2">
                  <a:lumMod val="50000"/>
                </a:schemeClr>
              </a:solidFill>
            </a:rPr>
            <a:t>AMOUNT OF HOURS</a:t>
          </a:r>
        </a:p>
      </xdr:txBody>
    </xdr:sp>
    <xdr:clientData/>
  </xdr:twoCellAnchor>
  <xdr:twoCellAnchor>
    <xdr:from>
      <xdr:col>4</xdr:col>
      <xdr:colOff>276224</xdr:colOff>
      <xdr:row>25</xdr:row>
      <xdr:rowOff>38100</xdr:rowOff>
    </xdr:from>
    <xdr:to>
      <xdr:col>8</xdr:col>
      <xdr:colOff>190500</xdr:colOff>
      <xdr:row>26</xdr:row>
      <xdr:rowOff>85725</xdr:rowOff>
    </xdr:to>
    <xdr:sp macro="" textlink="">
      <xdr:nvSpPr>
        <xdr:cNvPr id="48" name="TextBox 47">
          <a:extLst>
            <a:ext uri="{FF2B5EF4-FFF2-40B4-BE49-F238E27FC236}">
              <a16:creationId xmlns:a16="http://schemas.microsoft.com/office/drawing/2014/main" id="{2421FD1C-C91E-442A-ACD4-2E7733E1BC42}"/>
            </a:ext>
          </a:extLst>
        </xdr:cNvPr>
        <xdr:cNvSpPr txBox="1"/>
      </xdr:nvSpPr>
      <xdr:spPr>
        <a:xfrm>
          <a:off x="3019424" y="5038725"/>
          <a:ext cx="2657476" cy="2476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accent3">
                  <a:lumMod val="75000"/>
                </a:schemeClr>
              </a:solidFill>
            </a:rPr>
            <a:t>COUNT</a:t>
          </a:r>
          <a:r>
            <a:rPr lang="en-US" sz="1100" baseline="0">
              <a:solidFill>
                <a:schemeClr val="accent3">
                  <a:lumMod val="75000"/>
                </a:schemeClr>
              </a:solidFill>
            </a:rPr>
            <a:t> OF DAYS BY EMPLOYEE NUMBER</a:t>
          </a:r>
          <a:endParaRPr lang="en-US" sz="1100">
            <a:solidFill>
              <a:schemeClr val="accent3">
                <a:lumMod val="75000"/>
              </a:schemeClr>
            </a:solidFill>
          </a:endParaRPr>
        </a:p>
      </xdr:txBody>
    </xdr:sp>
    <xdr:clientData/>
  </xdr:twoCellAnchor>
  <xdr:twoCellAnchor>
    <xdr:from>
      <xdr:col>15</xdr:col>
      <xdr:colOff>104775</xdr:colOff>
      <xdr:row>25</xdr:row>
      <xdr:rowOff>66674</xdr:rowOff>
    </xdr:from>
    <xdr:to>
      <xdr:col>17</xdr:col>
      <xdr:colOff>104775</xdr:colOff>
      <xdr:row>26</xdr:row>
      <xdr:rowOff>114299</xdr:rowOff>
    </xdr:to>
    <xdr:sp macro="" textlink="">
      <xdr:nvSpPr>
        <xdr:cNvPr id="49" name="TextBox 48">
          <a:extLst>
            <a:ext uri="{FF2B5EF4-FFF2-40B4-BE49-F238E27FC236}">
              <a16:creationId xmlns:a16="http://schemas.microsoft.com/office/drawing/2014/main" id="{41574771-CAE6-428A-96F5-04A5E8BA9744}"/>
            </a:ext>
          </a:extLst>
        </xdr:cNvPr>
        <xdr:cNvSpPr txBox="1"/>
      </xdr:nvSpPr>
      <xdr:spPr>
        <a:xfrm>
          <a:off x="10391775" y="5067299"/>
          <a:ext cx="1371600" cy="2476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rgbClr val="C00000"/>
              </a:solidFill>
            </a:rPr>
            <a:t>REASON FOR HOURS</a:t>
          </a:r>
        </a:p>
      </xdr:txBody>
    </xdr:sp>
    <xdr:clientData/>
  </xdr:twoCellAnchor>
  <xdr:twoCellAnchor>
    <xdr:from>
      <xdr:col>6</xdr:col>
      <xdr:colOff>247649</xdr:colOff>
      <xdr:row>3</xdr:row>
      <xdr:rowOff>0</xdr:rowOff>
    </xdr:from>
    <xdr:to>
      <xdr:col>8</xdr:col>
      <xdr:colOff>381000</xdr:colOff>
      <xdr:row>4</xdr:row>
      <xdr:rowOff>47625</xdr:rowOff>
    </xdr:to>
    <xdr:sp macro="" textlink="">
      <xdr:nvSpPr>
        <xdr:cNvPr id="51" name="TextBox 50">
          <a:extLst>
            <a:ext uri="{FF2B5EF4-FFF2-40B4-BE49-F238E27FC236}">
              <a16:creationId xmlns:a16="http://schemas.microsoft.com/office/drawing/2014/main" id="{F204874B-D618-49D9-9BA9-138E52B840D8}"/>
            </a:ext>
          </a:extLst>
        </xdr:cNvPr>
        <xdr:cNvSpPr txBox="1"/>
      </xdr:nvSpPr>
      <xdr:spPr>
        <a:xfrm>
          <a:off x="4362449" y="600075"/>
          <a:ext cx="1504951" cy="2476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FFC000"/>
              </a:solidFill>
            </a:rPr>
            <a:t>TOTAL</a:t>
          </a:r>
          <a:r>
            <a:rPr lang="en-US" sz="1100" b="1" baseline="0">
              <a:solidFill>
                <a:srgbClr val="FFC000"/>
              </a:solidFill>
            </a:rPr>
            <a:t> ABSENT HOURS</a:t>
          </a:r>
          <a:endParaRPr lang="en-US" sz="1100" b="1">
            <a:solidFill>
              <a:srgbClr val="FFC000"/>
            </a:solidFill>
          </a:endParaRPr>
        </a:p>
      </xdr:txBody>
    </xdr:sp>
    <xdr:clientData/>
  </xdr:twoCellAnchor>
  <xdr:twoCellAnchor>
    <xdr:from>
      <xdr:col>12</xdr:col>
      <xdr:colOff>180975</xdr:colOff>
      <xdr:row>2</xdr:row>
      <xdr:rowOff>171450</xdr:rowOff>
    </xdr:from>
    <xdr:to>
      <xdr:col>14</xdr:col>
      <xdr:colOff>114300</xdr:colOff>
      <xdr:row>4</xdr:row>
      <xdr:rowOff>19050</xdr:rowOff>
    </xdr:to>
    <xdr:sp macro="" textlink="">
      <xdr:nvSpPr>
        <xdr:cNvPr id="52" name="TextBox 51">
          <a:extLst>
            <a:ext uri="{FF2B5EF4-FFF2-40B4-BE49-F238E27FC236}">
              <a16:creationId xmlns:a16="http://schemas.microsoft.com/office/drawing/2014/main" id="{70192790-DB1F-4B75-8919-100A639EF34D}"/>
            </a:ext>
          </a:extLst>
        </xdr:cNvPr>
        <xdr:cNvSpPr txBox="1"/>
      </xdr:nvSpPr>
      <xdr:spPr>
        <a:xfrm>
          <a:off x="8410575" y="571500"/>
          <a:ext cx="1304925" cy="247650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7030A0"/>
              </a:solidFill>
            </a:rPr>
            <a:t>AVERAGE EXPENSE</a:t>
          </a:r>
        </a:p>
      </xdr:txBody>
    </xdr:sp>
    <xdr:clientData/>
  </xdr:twoCellAnchor>
  <xdr:twoCellAnchor>
    <xdr:from>
      <xdr:col>17</xdr:col>
      <xdr:colOff>619125</xdr:colOff>
      <xdr:row>2</xdr:row>
      <xdr:rowOff>180975</xdr:rowOff>
    </xdr:from>
    <xdr:to>
      <xdr:col>19</xdr:col>
      <xdr:colOff>571500</xdr:colOff>
      <xdr:row>4</xdr:row>
      <xdr:rowOff>28575</xdr:rowOff>
    </xdr:to>
    <xdr:sp macro="" textlink="">
      <xdr:nvSpPr>
        <xdr:cNvPr id="53" name="TextBox 52">
          <a:extLst>
            <a:ext uri="{FF2B5EF4-FFF2-40B4-BE49-F238E27FC236}">
              <a16:creationId xmlns:a16="http://schemas.microsoft.com/office/drawing/2014/main" id="{9049E430-0DCE-4A44-B4CF-4BFB0F0B9EBA}"/>
            </a:ext>
          </a:extLst>
        </xdr:cNvPr>
        <xdr:cNvSpPr txBox="1"/>
      </xdr:nvSpPr>
      <xdr:spPr>
        <a:xfrm>
          <a:off x="12277725" y="581025"/>
          <a:ext cx="1323975" cy="2476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accent3">
                  <a:lumMod val="75000"/>
                </a:schemeClr>
              </a:solidFill>
            </a:rPr>
            <a:t>DISTANCE IN</a:t>
          </a:r>
          <a:r>
            <a:rPr lang="en-US" sz="1100" b="1" baseline="0">
              <a:solidFill>
                <a:schemeClr val="accent3">
                  <a:lumMod val="75000"/>
                </a:schemeClr>
              </a:solidFill>
            </a:rPr>
            <a:t> MILES</a:t>
          </a:r>
          <a:endParaRPr lang="en-US" sz="1100" b="1">
            <a:solidFill>
              <a:schemeClr val="accent3">
                <a:lumMod val="75000"/>
              </a:schemeClr>
            </a:solidFill>
          </a:endParaRPr>
        </a:p>
      </xdr:txBody>
    </xdr:sp>
    <xdr:clientData/>
  </xdr:twoCellAnchor>
  <xdr:twoCellAnchor>
    <xdr:from>
      <xdr:col>24</xdr:col>
      <xdr:colOff>38100</xdr:colOff>
      <xdr:row>3</xdr:row>
      <xdr:rowOff>0</xdr:rowOff>
    </xdr:from>
    <xdr:to>
      <xdr:col>25</xdr:col>
      <xdr:colOff>85725</xdr:colOff>
      <xdr:row>4</xdr:row>
      <xdr:rowOff>47625</xdr:rowOff>
    </xdr:to>
    <xdr:sp macro="" textlink="">
      <xdr:nvSpPr>
        <xdr:cNvPr id="56" name="TextBox 55">
          <a:extLst>
            <a:ext uri="{FF2B5EF4-FFF2-40B4-BE49-F238E27FC236}">
              <a16:creationId xmlns:a16="http://schemas.microsoft.com/office/drawing/2014/main" id="{058DCFFD-347C-464E-8AD6-E91487E4E207}"/>
            </a:ext>
          </a:extLst>
        </xdr:cNvPr>
        <xdr:cNvSpPr txBox="1"/>
      </xdr:nvSpPr>
      <xdr:spPr>
        <a:xfrm>
          <a:off x="16497300" y="600075"/>
          <a:ext cx="733425" cy="2476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C00000"/>
              </a:solidFill>
            </a:rPr>
            <a:t>REASONS</a:t>
          </a:r>
        </a:p>
      </xdr:txBody>
    </xdr:sp>
    <xdr:clientData/>
  </xdr:twoCellAnchor>
  <xdr:twoCellAnchor>
    <xdr:from>
      <xdr:col>4</xdr:col>
      <xdr:colOff>95251</xdr:colOff>
      <xdr:row>2</xdr:row>
      <xdr:rowOff>133350</xdr:rowOff>
    </xdr:from>
    <xdr:to>
      <xdr:col>4</xdr:col>
      <xdr:colOff>352427</xdr:colOff>
      <xdr:row>7</xdr:row>
      <xdr:rowOff>95249</xdr:rowOff>
    </xdr:to>
    <xdr:sp macro="" textlink="">
      <xdr:nvSpPr>
        <xdr:cNvPr id="30" name="Rectangle: Top Corners Rounded 29">
          <a:extLst>
            <a:ext uri="{FF2B5EF4-FFF2-40B4-BE49-F238E27FC236}">
              <a16:creationId xmlns:a16="http://schemas.microsoft.com/office/drawing/2014/main" id="{B8CB0E73-71BC-32B3-58B4-EE881887FBE2}"/>
            </a:ext>
          </a:extLst>
        </xdr:cNvPr>
        <xdr:cNvSpPr/>
      </xdr:nvSpPr>
      <xdr:spPr>
        <a:xfrm rot="16200000">
          <a:off x="2486027" y="885824"/>
          <a:ext cx="962024" cy="257176"/>
        </a:xfrm>
        <a:prstGeom prst="round2SameRect">
          <a:avLst>
            <a:gd name="adj1" fmla="val 21265"/>
            <a:gd name="adj2" fmla="val 2298"/>
          </a:avLst>
        </a:prstGeom>
        <a:solidFill>
          <a:srgbClr val="FFC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66675</xdr:colOff>
      <xdr:row>9</xdr:row>
      <xdr:rowOff>85725</xdr:rowOff>
    </xdr:from>
    <xdr:to>
      <xdr:col>25</xdr:col>
      <xdr:colOff>219075</xdr:colOff>
      <xdr:row>20</xdr:row>
      <xdr:rowOff>133350</xdr:rowOff>
    </xdr:to>
    <xdr:graphicFrame macro="">
      <xdr:nvGraphicFramePr>
        <xdr:cNvPr id="61" name="Chart 60">
          <a:extLst>
            <a:ext uri="{FF2B5EF4-FFF2-40B4-BE49-F238E27FC236}">
              <a16:creationId xmlns:a16="http://schemas.microsoft.com/office/drawing/2014/main" id="{921502BD-93BC-4F52-841E-7B480219F9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133350</xdr:colOff>
      <xdr:row>26</xdr:row>
      <xdr:rowOff>180975</xdr:rowOff>
    </xdr:from>
    <xdr:to>
      <xdr:col>14</xdr:col>
      <xdr:colOff>257176</xdr:colOff>
      <xdr:row>37</xdr:row>
      <xdr:rowOff>142875</xdr:rowOff>
    </xdr:to>
    <xdr:graphicFrame macro="">
      <xdr:nvGraphicFramePr>
        <xdr:cNvPr id="62" name="Chart 61">
          <a:extLst>
            <a:ext uri="{FF2B5EF4-FFF2-40B4-BE49-F238E27FC236}">
              <a16:creationId xmlns:a16="http://schemas.microsoft.com/office/drawing/2014/main" id="{CD6AED7D-FF4F-41CB-AB60-3911D22178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95250</xdr:colOff>
      <xdr:row>3</xdr:row>
      <xdr:rowOff>38100</xdr:rowOff>
    </xdr:from>
    <xdr:to>
      <xdr:col>6</xdr:col>
      <xdr:colOff>95250</xdr:colOff>
      <xdr:row>7</xdr:row>
      <xdr:rowOff>19050</xdr:rowOff>
    </xdr:to>
    <xdr:cxnSp macro="">
      <xdr:nvCxnSpPr>
        <xdr:cNvPr id="64" name="Straight Connector 63">
          <a:extLst>
            <a:ext uri="{FF2B5EF4-FFF2-40B4-BE49-F238E27FC236}">
              <a16:creationId xmlns:a16="http://schemas.microsoft.com/office/drawing/2014/main" id="{6AFF96FF-ADE6-9FD8-9FD3-FEB584FD1AD9}"/>
            </a:ext>
          </a:extLst>
        </xdr:cNvPr>
        <xdr:cNvCxnSpPr/>
      </xdr:nvCxnSpPr>
      <xdr:spPr>
        <a:xfrm>
          <a:off x="4210050" y="638175"/>
          <a:ext cx="0" cy="78105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254476</xdr:colOff>
      <xdr:row>3</xdr:row>
      <xdr:rowOff>19050</xdr:rowOff>
    </xdr:from>
    <xdr:to>
      <xdr:col>11</xdr:col>
      <xdr:colOff>254476</xdr:colOff>
      <xdr:row>7</xdr:row>
      <xdr:rowOff>0</xdr:rowOff>
    </xdr:to>
    <xdr:cxnSp macro="">
      <xdr:nvCxnSpPr>
        <xdr:cNvPr id="67" name="Straight Connector 66">
          <a:extLst>
            <a:ext uri="{FF2B5EF4-FFF2-40B4-BE49-F238E27FC236}">
              <a16:creationId xmlns:a16="http://schemas.microsoft.com/office/drawing/2014/main" id="{DAC404C2-BD8F-4251-9289-23CA9EAE1EEE}"/>
            </a:ext>
          </a:extLst>
        </xdr:cNvPr>
        <xdr:cNvCxnSpPr/>
      </xdr:nvCxnSpPr>
      <xdr:spPr>
        <a:xfrm>
          <a:off x="7798276" y="619125"/>
          <a:ext cx="0" cy="78105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664051</xdr:colOff>
      <xdr:row>3</xdr:row>
      <xdr:rowOff>9525</xdr:rowOff>
    </xdr:from>
    <xdr:to>
      <xdr:col>16</xdr:col>
      <xdr:colOff>664051</xdr:colOff>
      <xdr:row>6</xdr:row>
      <xdr:rowOff>190500</xdr:rowOff>
    </xdr:to>
    <xdr:cxnSp macro="">
      <xdr:nvCxnSpPr>
        <xdr:cNvPr id="69" name="Straight Connector 68">
          <a:extLst>
            <a:ext uri="{FF2B5EF4-FFF2-40B4-BE49-F238E27FC236}">
              <a16:creationId xmlns:a16="http://schemas.microsoft.com/office/drawing/2014/main" id="{5661F5AC-8821-43C3-9D7F-D4C671B4972D}"/>
            </a:ext>
          </a:extLst>
        </xdr:cNvPr>
        <xdr:cNvCxnSpPr/>
      </xdr:nvCxnSpPr>
      <xdr:spPr>
        <a:xfrm>
          <a:off x="11636851" y="609600"/>
          <a:ext cx="0" cy="78105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187801</xdr:colOff>
      <xdr:row>3</xdr:row>
      <xdr:rowOff>9525</xdr:rowOff>
    </xdr:from>
    <xdr:to>
      <xdr:col>22</xdr:col>
      <xdr:colOff>187801</xdr:colOff>
      <xdr:row>6</xdr:row>
      <xdr:rowOff>190500</xdr:rowOff>
    </xdr:to>
    <xdr:cxnSp macro="">
      <xdr:nvCxnSpPr>
        <xdr:cNvPr id="70" name="Straight Connector 69">
          <a:extLst>
            <a:ext uri="{FF2B5EF4-FFF2-40B4-BE49-F238E27FC236}">
              <a16:creationId xmlns:a16="http://schemas.microsoft.com/office/drawing/2014/main" id="{D5D9C818-F48B-43C4-8F5B-FFF79D2C8B56}"/>
            </a:ext>
          </a:extLst>
        </xdr:cNvPr>
        <xdr:cNvCxnSpPr/>
      </xdr:nvCxnSpPr>
      <xdr:spPr>
        <a:xfrm>
          <a:off x="15275401" y="609600"/>
          <a:ext cx="0" cy="78105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609600</xdr:colOff>
      <xdr:row>9</xdr:row>
      <xdr:rowOff>121448</xdr:rowOff>
    </xdr:from>
    <xdr:to>
      <xdr:col>3</xdr:col>
      <xdr:colOff>384104</xdr:colOff>
      <xdr:row>12</xdr:row>
      <xdr:rowOff>68411</xdr:rowOff>
    </xdr:to>
    <xdr:sp macro="" textlink="">
      <xdr:nvSpPr>
        <xdr:cNvPr id="6" name="Freeform: Shape 5">
          <a:extLst>
            <a:ext uri="{FF2B5EF4-FFF2-40B4-BE49-F238E27FC236}">
              <a16:creationId xmlns:a16="http://schemas.microsoft.com/office/drawing/2014/main" id="{CC16336B-75F8-732A-1EC1-CD365151D039}"/>
            </a:ext>
          </a:extLst>
        </xdr:cNvPr>
        <xdr:cNvSpPr/>
      </xdr:nvSpPr>
      <xdr:spPr>
        <a:xfrm>
          <a:off x="1295400" y="1921673"/>
          <a:ext cx="1146104" cy="547038"/>
        </a:xfrm>
        <a:custGeom>
          <a:avLst/>
          <a:gdLst>
            <a:gd name="connsiteX0" fmla="*/ 1039092 w 1043710"/>
            <a:gd name="connsiteY0" fmla="*/ 0 h 554182"/>
            <a:gd name="connsiteX1" fmla="*/ 1043710 w 1043710"/>
            <a:gd name="connsiteY1" fmla="*/ 5756 h 554182"/>
            <a:gd name="connsiteX2" fmla="*/ 1043710 w 1043710"/>
            <a:gd name="connsiteY2" fmla="*/ 548426 h 554182"/>
            <a:gd name="connsiteX3" fmla="*/ 1039092 w 1043710"/>
            <a:gd name="connsiteY3" fmla="*/ 554182 h 554182"/>
            <a:gd name="connsiteX4" fmla="*/ 933778 w 1043710"/>
            <a:gd name="connsiteY4" fmla="*/ 422910 h 554182"/>
            <a:gd name="connsiteX5" fmla="*/ 908740 w 1043710"/>
            <a:gd name="connsiteY5" fmla="*/ 421976 h 554182"/>
            <a:gd name="connsiteX6" fmla="*/ 894388 w 1043710"/>
            <a:gd name="connsiteY6" fmla="*/ 424873 h 554182"/>
            <a:gd name="connsiteX7" fmla="*/ 47721 w 1043710"/>
            <a:gd name="connsiteY7" fmla="*/ 424873 h 554182"/>
            <a:gd name="connsiteX8" fmla="*/ 0 w 1043710"/>
            <a:gd name="connsiteY8" fmla="*/ 377152 h 554182"/>
            <a:gd name="connsiteX9" fmla="*/ 0 w 1043710"/>
            <a:gd name="connsiteY9" fmla="*/ 186266 h 554182"/>
            <a:gd name="connsiteX10" fmla="*/ 47721 w 1043710"/>
            <a:gd name="connsiteY10" fmla="*/ 138545 h 554182"/>
            <a:gd name="connsiteX11" fmla="*/ 738937 w 1043710"/>
            <a:gd name="connsiteY11" fmla="*/ 138545 h 554182"/>
            <a:gd name="connsiteX12" fmla="*/ 933778 w 1043710"/>
            <a:gd name="connsiteY12" fmla="*/ 131272 h 554182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</a:cxnLst>
          <a:rect l="l" t="t" r="r" b="b"/>
          <a:pathLst>
            <a:path w="1043710" h="554182">
              <a:moveTo>
                <a:pt x="1039092" y="0"/>
              </a:moveTo>
              <a:lnTo>
                <a:pt x="1043710" y="5756"/>
              </a:lnTo>
              <a:lnTo>
                <a:pt x="1043710" y="548426"/>
              </a:lnTo>
              <a:lnTo>
                <a:pt x="1039092" y="554182"/>
              </a:lnTo>
              <a:lnTo>
                <a:pt x="933778" y="422910"/>
              </a:lnTo>
              <a:lnTo>
                <a:pt x="908740" y="421976"/>
              </a:lnTo>
              <a:lnTo>
                <a:pt x="894388" y="424873"/>
              </a:lnTo>
              <a:lnTo>
                <a:pt x="47721" y="424873"/>
              </a:lnTo>
              <a:cubicBezTo>
                <a:pt x="21365" y="424873"/>
                <a:pt x="0" y="403508"/>
                <a:pt x="0" y="377152"/>
              </a:cubicBezTo>
              <a:lnTo>
                <a:pt x="0" y="186266"/>
              </a:lnTo>
              <a:cubicBezTo>
                <a:pt x="0" y="159910"/>
                <a:pt x="21365" y="138545"/>
                <a:pt x="47721" y="138545"/>
              </a:cubicBezTo>
              <a:lnTo>
                <a:pt x="738937" y="138545"/>
              </a:lnTo>
              <a:lnTo>
                <a:pt x="933778" y="131272"/>
              </a:lnTo>
              <a:close/>
            </a:path>
          </a:pathLst>
        </a:cu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  <xdr:twoCellAnchor>
    <xdr:from>
      <xdr:col>1</xdr:col>
      <xdr:colOff>654843</xdr:colOff>
      <xdr:row>6</xdr:row>
      <xdr:rowOff>11906</xdr:rowOff>
    </xdr:from>
    <xdr:to>
      <xdr:col>3</xdr:col>
      <xdr:colOff>245269</xdr:colOff>
      <xdr:row>28</xdr:row>
      <xdr:rowOff>76200</xdr:rowOff>
    </xdr:to>
    <xdr:sp macro="" textlink="">
      <xdr:nvSpPr>
        <xdr:cNvPr id="27" name="TextBox 67">
          <a:extLst>
            <a:ext uri="{FF2B5EF4-FFF2-40B4-BE49-F238E27FC236}">
              <a16:creationId xmlns:a16="http://schemas.microsoft.com/office/drawing/2014/main" id="{CA18DB8E-99EB-58ED-A5F0-3ED2E358BB8D}"/>
            </a:ext>
          </a:extLst>
        </xdr:cNvPr>
        <xdr:cNvSpPr txBox="1"/>
      </xdr:nvSpPr>
      <xdr:spPr>
        <a:xfrm>
          <a:off x="1340643" y="1212056"/>
          <a:ext cx="962026" cy="4464844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  <a:p>
          <a:endParaRPr lang="en-US"/>
        </a:p>
        <a:p>
          <a:endParaRPr lang="en-US"/>
        </a:p>
        <a:p>
          <a:r>
            <a:rPr lang="en-US" sz="1200">
              <a:solidFill>
                <a:schemeClr val="bg1">
                  <a:lumMod val="75000"/>
                </a:schemeClr>
              </a:solidFill>
            </a:rPr>
            <a:t>Dashboard</a:t>
          </a:r>
        </a:p>
        <a:p>
          <a:endParaRPr lang="en-US" sz="1200">
            <a:solidFill>
              <a:schemeClr val="bg1">
                <a:lumMod val="75000"/>
              </a:schemeClr>
            </a:solidFill>
          </a:endParaRPr>
        </a:p>
        <a:p>
          <a:endParaRPr lang="en-US" sz="1200">
            <a:solidFill>
              <a:schemeClr val="accent3"/>
            </a:solidFill>
          </a:endParaRPr>
        </a:p>
        <a:p>
          <a:r>
            <a:rPr lang="en-US" sz="1200">
              <a:solidFill>
                <a:schemeClr val="bg1">
                  <a:lumMod val="75000"/>
                </a:schemeClr>
              </a:solidFill>
            </a:rPr>
            <a:t>Statistics</a:t>
          </a:r>
        </a:p>
        <a:p>
          <a:endParaRPr lang="en-US" sz="1200">
            <a:solidFill>
              <a:schemeClr val="bg1"/>
            </a:solidFill>
          </a:endParaRPr>
        </a:p>
        <a:p>
          <a:endParaRPr lang="en-US" sz="1200">
            <a:solidFill>
              <a:schemeClr val="bg1"/>
            </a:solidFill>
          </a:endParaRPr>
        </a:p>
        <a:p>
          <a:r>
            <a:rPr lang="en-US" sz="1200">
              <a:solidFill>
                <a:schemeClr val="bg1">
                  <a:lumMod val="75000"/>
                </a:schemeClr>
              </a:solidFill>
            </a:rPr>
            <a:t>Probability</a:t>
          </a:r>
        </a:p>
        <a:p>
          <a:endParaRPr lang="en-US" sz="1200">
            <a:solidFill>
              <a:schemeClr val="bg1"/>
            </a:solidFill>
          </a:endParaRPr>
        </a:p>
        <a:p>
          <a:endParaRPr lang="en-US" sz="1200">
            <a:solidFill>
              <a:schemeClr val="bg1"/>
            </a:solidFill>
          </a:endParaRPr>
        </a:p>
        <a:p>
          <a:r>
            <a:rPr lang="en-US" sz="1200">
              <a:solidFill>
                <a:schemeClr val="bg1">
                  <a:lumMod val="75000"/>
                </a:schemeClr>
              </a:solidFill>
            </a:rPr>
            <a:t>Rank</a:t>
          </a:r>
        </a:p>
        <a:p>
          <a:endParaRPr lang="en-US" sz="1200">
            <a:solidFill>
              <a:schemeClr val="bg1"/>
            </a:solidFill>
          </a:endParaRPr>
        </a:p>
        <a:p>
          <a:endParaRPr lang="en-US" sz="1200">
            <a:solidFill>
              <a:schemeClr val="bg1"/>
            </a:solidFill>
          </a:endParaRPr>
        </a:p>
        <a:p>
          <a:endParaRPr lang="en-US" sz="1200">
            <a:solidFill>
              <a:schemeClr val="bg1"/>
            </a:solidFill>
          </a:endParaRPr>
        </a:p>
        <a:p>
          <a:endParaRPr lang="en-US" sz="1200">
            <a:solidFill>
              <a:schemeClr val="bg1"/>
            </a:solidFill>
          </a:endParaRPr>
        </a:p>
        <a:p>
          <a:endParaRPr lang="en-US" sz="1200">
            <a:solidFill>
              <a:schemeClr val="bg1"/>
            </a:solidFill>
          </a:endParaRPr>
        </a:p>
        <a:p>
          <a:endParaRPr lang="en-US" sz="1200">
            <a:solidFill>
              <a:schemeClr val="bg1"/>
            </a:solidFill>
          </a:endParaRPr>
        </a:p>
      </xdr:txBody>
    </xdr:sp>
    <xdr:clientData/>
  </xdr:twoCellAnchor>
  <xdr:twoCellAnchor>
    <xdr:from>
      <xdr:col>6</xdr:col>
      <xdr:colOff>495300</xdr:colOff>
      <xdr:row>4</xdr:row>
      <xdr:rowOff>85725</xdr:rowOff>
    </xdr:from>
    <xdr:to>
      <xdr:col>8</xdr:col>
      <xdr:colOff>285750</xdr:colOff>
      <xdr:row>6</xdr:row>
      <xdr:rowOff>161925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886DAAEA-4736-0815-F197-977C4E2D9513}"/>
            </a:ext>
          </a:extLst>
        </xdr:cNvPr>
        <xdr:cNvSpPr txBox="1"/>
      </xdr:nvSpPr>
      <xdr:spPr>
        <a:xfrm>
          <a:off x="4610100" y="885825"/>
          <a:ext cx="1162050" cy="4762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800" b="0" i="0" u="none" strike="noStrike">
              <a:solidFill>
                <a:schemeClr val="dk1"/>
              </a:solidFill>
              <a:effectLst/>
              <a:latin typeface="Eras Medium ITC" panose="020B0602030504020804" pitchFamily="34" charset="0"/>
              <a:ea typeface="ADLaM Display" panose="020F0502020204030204" pitchFamily="2" charset="0"/>
              <a:cs typeface="EucrosiaUPC" panose="020B0502040204020203" pitchFamily="18" charset="-34"/>
            </a:rPr>
            <a:t>4,733</a:t>
          </a:r>
          <a:r>
            <a:rPr lang="en-US"/>
            <a:t> </a:t>
          </a:r>
          <a:endParaRPr lang="en-US" sz="1100"/>
        </a:p>
      </xdr:txBody>
    </xdr:sp>
    <xdr:clientData/>
  </xdr:twoCellAnchor>
  <xdr:twoCellAnchor>
    <xdr:from>
      <xdr:col>11</xdr:col>
      <xdr:colOff>638174</xdr:colOff>
      <xdr:row>4</xdr:row>
      <xdr:rowOff>38100</xdr:rowOff>
    </xdr:from>
    <xdr:to>
      <xdr:col>14</xdr:col>
      <xdr:colOff>76199</xdr:colOff>
      <xdr:row>6</xdr:row>
      <xdr:rowOff>114300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D3A7260D-E330-44D1-9A84-164618169857}"/>
            </a:ext>
          </a:extLst>
        </xdr:cNvPr>
        <xdr:cNvSpPr txBox="1"/>
      </xdr:nvSpPr>
      <xdr:spPr>
        <a:xfrm>
          <a:off x="8181974" y="838200"/>
          <a:ext cx="1495425" cy="4762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800" b="0" i="0" u="none" strike="noStrike">
              <a:solidFill>
                <a:schemeClr val="dk1"/>
              </a:solidFill>
              <a:effectLst/>
              <a:latin typeface="Eras Medium ITC" panose="020B0602030504020804" pitchFamily="34" charset="0"/>
              <a:ea typeface="+mn-ea"/>
              <a:cs typeface="+mn-cs"/>
            </a:rPr>
            <a:t>$222.35</a:t>
          </a:r>
          <a:r>
            <a:rPr lang="en-US" sz="2800">
              <a:latin typeface="Eras Medium ITC" panose="020B0602030504020804" pitchFamily="34" charset="0"/>
            </a:rPr>
            <a:t> </a:t>
          </a:r>
          <a:r>
            <a:rPr lang="en-US"/>
            <a:t> </a:t>
          </a:r>
          <a:endParaRPr lang="en-US" sz="1100"/>
        </a:p>
      </xdr:txBody>
    </xdr:sp>
    <xdr:clientData/>
  </xdr:twoCellAnchor>
  <xdr:twoCellAnchor>
    <xdr:from>
      <xdr:col>18</xdr:col>
      <xdr:colOff>171450</xdr:colOff>
      <xdr:row>4</xdr:row>
      <xdr:rowOff>38101</xdr:rowOff>
    </xdr:from>
    <xdr:to>
      <xdr:col>20</xdr:col>
      <xdr:colOff>9525</xdr:colOff>
      <xdr:row>6</xdr:row>
      <xdr:rowOff>114301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C8163F21-B61E-46B4-A670-F24FA21616E9}"/>
            </a:ext>
          </a:extLst>
        </xdr:cNvPr>
        <xdr:cNvSpPr txBox="1"/>
      </xdr:nvSpPr>
      <xdr:spPr>
        <a:xfrm>
          <a:off x="12515850" y="838201"/>
          <a:ext cx="1209675" cy="4762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/>
            <a:t> </a:t>
          </a:r>
          <a:r>
            <a:rPr lang="en-US" sz="2800" b="0" i="0" u="none" strike="noStrike">
              <a:solidFill>
                <a:schemeClr val="dk1"/>
              </a:solidFill>
              <a:effectLst/>
              <a:latin typeface="Eras Medium ITC" panose="020B0602030504020804" pitchFamily="34" charset="0"/>
              <a:ea typeface="+mn-ea"/>
              <a:cs typeface="+mn-cs"/>
            </a:rPr>
            <a:t>29.89 </a:t>
          </a:r>
          <a:endParaRPr lang="en-US" sz="2800">
            <a:latin typeface="Eras Medium ITC" panose="020B0602030504020804" pitchFamily="34" charset="0"/>
          </a:endParaRPr>
        </a:p>
      </xdr:txBody>
    </xdr:sp>
    <xdr:clientData/>
  </xdr:twoCellAnchor>
  <xdr:twoCellAnchor>
    <xdr:from>
      <xdr:col>24</xdr:col>
      <xdr:colOff>76200</xdr:colOff>
      <xdr:row>4</xdr:row>
      <xdr:rowOff>47626</xdr:rowOff>
    </xdr:from>
    <xdr:to>
      <xdr:col>25</xdr:col>
      <xdr:colOff>95250</xdr:colOff>
      <xdr:row>6</xdr:row>
      <xdr:rowOff>123826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F4035F05-5752-46EB-BA1F-ACB1C0C4D3EC}"/>
            </a:ext>
          </a:extLst>
        </xdr:cNvPr>
        <xdr:cNvSpPr txBox="1"/>
      </xdr:nvSpPr>
      <xdr:spPr>
        <a:xfrm>
          <a:off x="16535400" y="847726"/>
          <a:ext cx="704850" cy="4762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800" b="0" i="0" u="none" strike="noStrike">
              <a:solidFill>
                <a:schemeClr val="dk1"/>
              </a:solidFill>
              <a:effectLst/>
              <a:latin typeface="Eras Medium ITC" panose="020B0602030504020804" pitchFamily="34" charset="0"/>
              <a:ea typeface="+mn-ea"/>
              <a:cs typeface="+mn-cs"/>
            </a:rPr>
            <a:t>28 </a:t>
          </a:r>
        </a:p>
      </xdr:txBody>
    </xdr:sp>
    <xdr:clientData/>
  </xdr:twoCellAnchor>
  <xdr:twoCellAnchor>
    <xdr:from>
      <xdr:col>1</xdr:col>
      <xdr:colOff>371475</xdr:colOff>
      <xdr:row>9</xdr:row>
      <xdr:rowOff>114300</xdr:rowOff>
    </xdr:from>
    <xdr:to>
      <xdr:col>3</xdr:col>
      <xdr:colOff>247650</xdr:colOff>
      <xdr:row>12</xdr:row>
      <xdr:rowOff>28575</xdr:rowOff>
    </xdr:to>
    <xdr:sp macro="" textlink="">
      <xdr:nvSpPr>
        <xdr:cNvPr id="5" name="TextBox 4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842C3DAF-16CA-B6AE-19AD-80B5FB37A94A}"/>
            </a:ext>
          </a:extLst>
        </xdr:cNvPr>
        <xdr:cNvSpPr txBox="1"/>
      </xdr:nvSpPr>
      <xdr:spPr>
        <a:xfrm>
          <a:off x="1057275" y="1914525"/>
          <a:ext cx="1247775" cy="514350"/>
        </a:xfrm>
        <a:prstGeom prst="rect">
          <a:avLst/>
        </a:prstGeom>
        <a:noFill/>
        <a:ln w="9525" cmpd="sng">
          <a:solidFill>
            <a:schemeClr val="lt1">
              <a:shade val="50000"/>
              <a:alpha val="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twoCellAnchor>
    <xdr:from>
      <xdr:col>1</xdr:col>
      <xdr:colOff>342900</xdr:colOff>
      <xdr:row>12</xdr:row>
      <xdr:rowOff>114300</xdr:rowOff>
    </xdr:from>
    <xdr:to>
      <xdr:col>3</xdr:col>
      <xdr:colOff>381000</xdr:colOff>
      <xdr:row>14</xdr:row>
      <xdr:rowOff>180975</xdr:rowOff>
    </xdr:to>
    <xdr:sp macro="" textlink="">
      <xdr:nvSpPr>
        <xdr:cNvPr id="12" name="TextBox 11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4D9491B-40F4-F80B-522C-AEEA0683B0A5}"/>
            </a:ext>
          </a:extLst>
        </xdr:cNvPr>
        <xdr:cNvSpPr txBox="1"/>
      </xdr:nvSpPr>
      <xdr:spPr>
        <a:xfrm>
          <a:off x="1028700" y="2514600"/>
          <a:ext cx="1409700" cy="46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twoCellAnchor>
    <xdr:from>
      <xdr:col>1</xdr:col>
      <xdr:colOff>371475</xdr:colOff>
      <xdr:row>15</xdr:row>
      <xdr:rowOff>95250</xdr:rowOff>
    </xdr:from>
    <xdr:to>
      <xdr:col>3</xdr:col>
      <xdr:colOff>390525</xdr:colOff>
      <xdr:row>17</xdr:row>
      <xdr:rowOff>133350</xdr:rowOff>
    </xdr:to>
    <xdr:sp macro="" textlink="">
      <xdr:nvSpPr>
        <xdr:cNvPr id="13" name="TextBox 12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D3D8A20E-2083-1830-CC8D-2704D9470D16}"/>
            </a:ext>
          </a:extLst>
        </xdr:cNvPr>
        <xdr:cNvSpPr txBox="1"/>
      </xdr:nvSpPr>
      <xdr:spPr>
        <a:xfrm>
          <a:off x="1057275" y="3095625"/>
          <a:ext cx="1390650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twoCellAnchor>
    <xdr:from>
      <xdr:col>1</xdr:col>
      <xdr:colOff>342900</xdr:colOff>
      <xdr:row>18</xdr:row>
      <xdr:rowOff>57150</xdr:rowOff>
    </xdr:from>
    <xdr:to>
      <xdr:col>3</xdr:col>
      <xdr:colOff>361950</xdr:colOff>
      <xdr:row>20</xdr:row>
      <xdr:rowOff>85725</xdr:rowOff>
    </xdr:to>
    <xdr:sp macro="" textlink="">
      <xdr:nvSpPr>
        <xdr:cNvPr id="14" name="TextBox 13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F233F58B-D21B-7086-A369-7BA5BA0237C0}"/>
            </a:ext>
          </a:extLst>
        </xdr:cNvPr>
        <xdr:cNvSpPr txBox="1"/>
      </xdr:nvSpPr>
      <xdr:spPr>
        <a:xfrm>
          <a:off x="1028700" y="3657600"/>
          <a:ext cx="1390650" cy="4286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twoCellAnchor>
    <xdr:from>
      <xdr:col>1</xdr:col>
      <xdr:colOff>342900</xdr:colOff>
      <xdr:row>18</xdr:row>
      <xdr:rowOff>57150</xdr:rowOff>
    </xdr:from>
    <xdr:to>
      <xdr:col>3</xdr:col>
      <xdr:colOff>361950</xdr:colOff>
      <xdr:row>20</xdr:row>
      <xdr:rowOff>95250</xdr:rowOff>
    </xdr:to>
    <xdr:sp macro="" textlink="">
      <xdr:nvSpPr>
        <xdr:cNvPr id="16" name="TextBox 15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F336021E-B61B-46B2-884F-87C18559C653}"/>
            </a:ext>
          </a:extLst>
        </xdr:cNvPr>
        <xdr:cNvSpPr txBox="1"/>
      </xdr:nvSpPr>
      <xdr:spPr>
        <a:xfrm>
          <a:off x="1028700" y="3657600"/>
          <a:ext cx="1390650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twoCellAnchor editAs="oneCell">
    <xdr:from>
      <xdr:col>4</xdr:col>
      <xdr:colOff>371475</xdr:colOff>
      <xdr:row>2</xdr:row>
      <xdr:rowOff>142875</xdr:rowOff>
    </xdr:from>
    <xdr:to>
      <xdr:col>5</xdr:col>
      <xdr:colOff>600075</xdr:colOff>
      <xdr:row>7</xdr:row>
      <xdr:rowOff>57150</xdr:rowOff>
    </xdr:to>
    <xdr:pic>
      <xdr:nvPicPr>
        <xdr:cNvPr id="7" name="Graphic 6" descr="Clock with solid fill">
          <a:extLst>
            <a:ext uri="{FF2B5EF4-FFF2-40B4-BE49-F238E27FC236}">
              <a16:creationId xmlns:a16="http://schemas.microsoft.com/office/drawing/2014/main" id="{80D01962-F6E8-2B17-F472-4E15B5D534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3114675" y="542925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9</xdr:col>
      <xdr:colOff>581025</xdr:colOff>
      <xdr:row>2</xdr:row>
      <xdr:rowOff>104775</xdr:rowOff>
    </xdr:from>
    <xdr:to>
      <xdr:col>11</xdr:col>
      <xdr:colOff>123825</xdr:colOff>
      <xdr:row>7</xdr:row>
      <xdr:rowOff>19050</xdr:rowOff>
    </xdr:to>
    <xdr:pic>
      <xdr:nvPicPr>
        <xdr:cNvPr id="18" name="Graphic 17" descr="Money with solid fill">
          <a:extLst>
            <a:ext uri="{FF2B5EF4-FFF2-40B4-BE49-F238E27FC236}">
              <a16:creationId xmlns:a16="http://schemas.microsoft.com/office/drawing/2014/main" id="{7D61C135-9011-40FE-B842-4C28AA6C56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6753225" y="504825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15</xdr:col>
      <xdr:colOff>295275</xdr:colOff>
      <xdr:row>2</xdr:row>
      <xdr:rowOff>142875</xdr:rowOff>
    </xdr:from>
    <xdr:to>
      <xdr:col>16</xdr:col>
      <xdr:colOff>523875</xdr:colOff>
      <xdr:row>7</xdr:row>
      <xdr:rowOff>57150</xdr:rowOff>
    </xdr:to>
    <xdr:pic>
      <xdr:nvPicPr>
        <xdr:cNvPr id="20" name="Graphic 19" descr="Car with solid fill">
          <a:extLst>
            <a:ext uri="{FF2B5EF4-FFF2-40B4-BE49-F238E27FC236}">
              <a16:creationId xmlns:a16="http://schemas.microsoft.com/office/drawing/2014/main" id="{08158D6B-5008-055F-EFAA-C7F078EA5A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0582275" y="542925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20</xdr:col>
      <xdr:colOff>523875</xdr:colOff>
      <xdr:row>2</xdr:row>
      <xdr:rowOff>142875</xdr:rowOff>
    </xdr:from>
    <xdr:to>
      <xdr:col>22</xdr:col>
      <xdr:colOff>66675</xdr:colOff>
      <xdr:row>7</xdr:row>
      <xdr:rowOff>57150</xdr:rowOff>
    </xdr:to>
    <xdr:pic>
      <xdr:nvPicPr>
        <xdr:cNvPr id="22" name="Graphic 21" descr="Hospital with solid fill">
          <a:extLst>
            <a:ext uri="{FF2B5EF4-FFF2-40B4-BE49-F238E27FC236}">
              <a16:creationId xmlns:a16="http://schemas.microsoft.com/office/drawing/2014/main" id="{87B1C815-9B71-E330-74AF-6DE0A8CFB7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14239875" y="542925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0</xdr:col>
      <xdr:colOff>161927</xdr:colOff>
      <xdr:row>22</xdr:row>
      <xdr:rowOff>0</xdr:rowOff>
    </xdr:from>
    <xdr:to>
      <xdr:col>3</xdr:col>
      <xdr:colOff>400050</xdr:colOff>
      <xdr:row>38</xdr:row>
      <xdr:rowOff>86008</xdr:rowOff>
    </xdr:to>
    <xdr:pic>
      <xdr:nvPicPr>
        <xdr:cNvPr id="4" name="Picture 3" descr="People in business attire seated at table in conversation, woman in center of two men">
          <a:extLst>
            <a:ext uri="{FF2B5EF4-FFF2-40B4-BE49-F238E27FC236}">
              <a16:creationId xmlns:a16="http://schemas.microsoft.com/office/drawing/2014/main" id="{A0BA62C2-103B-F5B6-2EFB-6A6E52681D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alphaModFix amt="2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7" y="4400550"/>
          <a:ext cx="2295523" cy="3286408"/>
        </a:xfrm>
        <a:prstGeom prst="rect">
          <a:avLst/>
        </a:prstGeom>
        <a:ln>
          <a:noFill/>
        </a:ln>
        <a:effectLst>
          <a:softEdge rad="112500"/>
        </a:effectLst>
      </xdr:spPr>
    </xdr:pic>
    <xdr:clientData/>
  </xdr:twoCellAnchor>
  <xdr:twoCellAnchor>
    <xdr:from>
      <xdr:col>15</xdr:col>
      <xdr:colOff>180976</xdr:colOff>
      <xdr:row>26</xdr:row>
      <xdr:rowOff>190500</xdr:rowOff>
    </xdr:from>
    <xdr:to>
      <xdr:col>24</xdr:col>
      <xdr:colOff>666750</xdr:colOff>
      <xdr:row>38</xdr:row>
      <xdr:rowOff>28575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8F53F070-0E48-451A-B33C-9FB42F04D7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314325</xdr:colOff>
      <xdr:row>2</xdr:row>
      <xdr:rowOff>0</xdr:rowOff>
    </xdr:from>
    <xdr:to>
      <xdr:col>5</xdr:col>
      <xdr:colOff>333375</xdr:colOff>
      <xdr:row>35</xdr:row>
      <xdr:rowOff>95250</xdr:rowOff>
    </xdr:to>
    <xdr:sp macro="" textlink="">
      <xdr:nvSpPr>
        <xdr:cNvPr id="13" name="Rectangle: Top Corners Rounded 12">
          <a:extLst>
            <a:ext uri="{FF2B5EF4-FFF2-40B4-BE49-F238E27FC236}">
              <a16:creationId xmlns:a16="http://schemas.microsoft.com/office/drawing/2014/main" id="{3B7AB352-4B83-4600-9729-9FF66BC73385}"/>
            </a:ext>
          </a:extLst>
        </xdr:cNvPr>
        <xdr:cNvSpPr/>
      </xdr:nvSpPr>
      <xdr:spPr>
        <a:xfrm rot="5400000">
          <a:off x="-280988" y="3052763"/>
          <a:ext cx="6696075" cy="1390650"/>
        </a:xfrm>
        <a:prstGeom prst="round2Same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266700</xdr:colOff>
      <xdr:row>38</xdr:row>
      <xdr:rowOff>28576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567F0520-9E42-4A73-AA3E-E20B086419DC}"/>
            </a:ext>
          </a:extLst>
        </xdr:cNvPr>
        <xdr:cNvSpPr/>
      </xdr:nvSpPr>
      <xdr:spPr>
        <a:xfrm>
          <a:off x="0" y="0"/>
          <a:ext cx="2324100" cy="7629526"/>
        </a:xfrm>
        <a:prstGeom prst="rect">
          <a:avLst/>
        </a:prstGeom>
        <a:solidFill>
          <a:schemeClr val="tx2">
            <a:lumMod val="7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247650</xdr:colOff>
      <xdr:row>2</xdr:row>
      <xdr:rowOff>9527</xdr:rowOff>
    </xdr:from>
    <xdr:to>
      <xdr:col>3</xdr:col>
      <xdr:colOff>266700</xdr:colOff>
      <xdr:row>35</xdr:row>
      <xdr:rowOff>104777</xdr:rowOff>
    </xdr:to>
    <xdr:sp macro="" textlink="">
      <xdr:nvSpPr>
        <xdr:cNvPr id="5" name="Rectangle: Top Corners Rounded 4">
          <a:extLst>
            <a:ext uri="{FF2B5EF4-FFF2-40B4-BE49-F238E27FC236}">
              <a16:creationId xmlns:a16="http://schemas.microsoft.com/office/drawing/2014/main" id="{300F1859-D4C2-453E-ABA2-A16F770142F4}"/>
            </a:ext>
          </a:extLst>
        </xdr:cNvPr>
        <xdr:cNvSpPr/>
      </xdr:nvSpPr>
      <xdr:spPr>
        <a:xfrm rot="16200000">
          <a:off x="-1719263" y="3062290"/>
          <a:ext cx="6696075" cy="1390650"/>
        </a:xfrm>
        <a:prstGeom prst="round2SameRect">
          <a:avLst/>
        </a:prstGeom>
        <a:solidFill>
          <a:srgbClr val="5F22A2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</xdr:col>
      <xdr:colOff>676275</xdr:colOff>
      <xdr:row>2</xdr:row>
      <xdr:rowOff>9527</xdr:rowOff>
    </xdr:from>
    <xdr:to>
      <xdr:col>2</xdr:col>
      <xdr:colOff>658763</xdr:colOff>
      <xdr:row>6</xdr:row>
      <xdr:rowOff>180977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E0B1D84-CD77-433C-A2EB-AD8B79FCE1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62075" y="409577"/>
          <a:ext cx="668288" cy="971550"/>
        </a:xfrm>
        <a:prstGeom prst="rect">
          <a:avLst/>
        </a:prstGeom>
      </xdr:spPr>
    </xdr:pic>
    <xdr:clientData/>
  </xdr:twoCellAnchor>
  <xdr:twoCellAnchor>
    <xdr:from>
      <xdr:col>1</xdr:col>
      <xdr:colOff>514350</xdr:colOff>
      <xdr:row>13</xdr:row>
      <xdr:rowOff>171450</xdr:rowOff>
    </xdr:from>
    <xdr:to>
      <xdr:col>3</xdr:col>
      <xdr:colOff>288854</xdr:colOff>
      <xdr:row>16</xdr:row>
      <xdr:rowOff>118413</xdr:rowOff>
    </xdr:to>
    <xdr:sp macro="" textlink="">
      <xdr:nvSpPr>
        <xdr:cNvPr id="7" name="Freeform: Shape 6">
          <a:extLst>
            <a:ext uri="{FF2B5EF4-FFF2-40B4-BE49-F238E27FC236}">
              <a16:creationId xmlns:a16="http://schemas.microsoft.com/office/drawing/2014/main" id="{ACDCA9D5-215A-4D4D-B1E6-68B685D5B7DA}"/>
            </a:ext>
          </a:extLst>
        </xdr:cNvPr>
        <xdr:cNvSpPr/>
      </xdr:nvSpPr>
      <xdr:spPr>
        <a:xfrm>
          <a:off x="1200150" y="2771775"/>
          <a:ext cx="1146104" cy="547038"/>
        </a:xfrm>
        <a:custGeom>
          <a:avLst/>
          <a:gdLst>
            <a:gd name="connsiteX0" fmla="*/ 1039092 w 1043710"/>
            <a:gd name="connsiteY0" fmla="*/ 0 h 554182"/>
            <a:gd name="connsiteX1" fmla="*/ 1043710 w 1043710"/>
            <a:gd name="connsiteY1" fmla="*/ 5756 h 554182"/>
            <a:gd name="connsiteX2" fmla="*/ 1043710 w 1043710"/>
            <a:gd name="connsiteY2" fmla="*/ 548426 h 554182"/>
            <a:gd name="connsiteX3" fmla="*/ 1039092 w 1043710"/>
            <a:gd name="connsiteY3" fmla="*/ 554182 h 554182"/>
            <a:gd name="connsiteX4" fmla="*/ 933778 w 1043710"/>
            <a:gd name="connsiteY4" fmla="*/ 422910 h 554182"/>
            <a:gd name="connsiteX5" fmla="*/ 908740 w 1043710"/>
            <a:gd name="connsiteY5" fmla="*/ 421976 h 554182"/>
            <a:gd name="connsiteX6" fmla="*/ 894388 w 1043710"/>
            <a:gd name="connsiteY6" fmla="*/ 424873 h 554182"/>
            <a:gd name="connsiteX7" fmla="*/ 47721 w 1043710"/>
            <a:gd name="connsiteY7" fmla="*/ 424873 h 554182"/>
            <a:gd name="connsiteX8" fmla="*/ 0 w 1043710"/>
            <a:gd name="connsiteY8" fmla="*/ 377152 h 554182"/>
            <a:gd name="connsiteX9" fmla="*/ 0 w 1043710"/>
            <a:gd name="connsiteY9" fmla="*/ 186266 h 554182"/>
            <a:gd name="connsiteX10" fmla="*/ 47721 w 1043710"/>
            <a:gd name="connsiteY10" fmla="*/ 138545 h 554182"/>
            <a:gd name="connsiteX11" fmla="*/ 738937 w 1043710"/>
            <a:gd name="connsiteY11" fmla="*/ 138545 h 554182"/>
            <a:gd name="connsiteX12" fmla="*/ 933778 w 1043710"/>
            <a:gd name="connsiteY12" fmla="*/ 131272 h 554182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</a:cxnLst>
          <a:rect l="l" t="t" r="r" b="b"/>
          <a:pathLst>
            <a:path w="1043710" h="554182">
              <a:moveTo>
                <a:pt x="1039092" y="0"/>
              </a:moveTo>
              <a:lnTo>
                <a:pt x="1043710" y="5756"/>
              </a:lnTo>
              <a:lnTo>
                <a:pt x="1043710" y="548426"/>
              </a:lnTo>
              <a:lnTo>
                <a:pt x="1039092" y="554182"/>
              </a:lnTo>
              <a:lnTo>
                <a:pt x="933778" y="422910"/>
              </a:lnTo>
              <a:lnTo>
                <a:pt x="908740" y="421976"/>
              </a:lnTo>
              <a:lnTo>
                <a:pt x="894388" y="424873"/>
              </a:lnTo>
              <a:lnTo>
                <a:pt x="47721" y="424873"/>
              </a:lnTo>
              <a:cubicBezTo>
                <a:pt x="21365" y="424873"/>
                <a:pt x="0" y="403508"/>
                <a:pt x="0" y="377152"/>
              </a:cubicBezTo>
              <a:lnTo>
                <a:pt x="0" y="186266"/>
              </a:lnTo>
              <a:cubicBezTo>
                <a:pt x="0" y="159910"/>
                <a:pt x="21365" y="138545"/>
                <a:pt x="47721" y="138545"/>
              </a:cubicBezTo>
              <a:lnTo>
                <a:pt x="738937" y="138545"/>
              </a:lnTo>
              <a:lnTo>
                <a:pt x="933778" y="131272"/>
              </a:lnTo>
              <a:close/>
            </a:path>
          </a:pathLst>
        </a:cu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  <xdr:twoCellAnchor>
    <xdr:from>
      <xdr:col>1</xdr:col>
      <xdr:colOff>571500</xdr:colOff>
      <xdr:row>7</xdr:row>
      <xdr:rowOff>104777</xdr:rowOff>
    </xdr:from>
    <xdr:to>
      <xdr:col>3</xdr:col>
      <xdr:colOff>161926</xdr:colOff>
      <xdr:row>29</xdr:row>
      <xdr:rowOff>169071</xdr:rowOff>
    </xdr:to>
    <xdr:sp macro="" textlink="">
      <xdr:nvSpPr>
        <xdr:cNvPr id="11" name="TextBox 67">
          <a:extLst>
            <a:ext uri="{FF2B5EF4-FFF2-40B4-BE49-F238E27FC236}">
              <a16:creationId xmlns:a16="http://schemas.microsoft.com/office/drawing/2014/main" id="{47326920-E5D2-43FE-845F-09857673929A}"/>
            </a:ext>
          </a:extLst>
        </xdr:cNvPr>
        <xdr:cNvSpPr txBox="1"/>
      </xdr:nvSpPr>
      <xdr:spPr>
        <a:xfrm>
          <a:off x="1257300" y="1504952"/>
          <a:ext cx="962026" cy="4464844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  <a:p>
          <a:endParaRPr lang="en-US"/>
        </a:p>
        <a:p>
          <a:endParaRPr lang="en-US"/>
        </a:p>
        <a:p>
          <a:r>
            <a:rPr lang="en-US" sz="1200">
              <a:solidFill>
                <a:schemeClr val="bg1">
                  <a:lumMod val="75000"/>
                </a:schemeClr>
              </a:solidFill>
            </a:rPr>
            <a:t>Dashboard</a:t>
          </a:r>
        </a:p>
        <a:p>
          <a:endParaRPr lang="en-US" sz="1200">
            <a:solidFill>
              <a:schemeClr val="bg1">
                <a:lumMod val="75000"/>
              </a:schemeClr>
            </a:solidFill>
          </a:endParaRPr>
        </a:p>
        <a:p>
          <a:endParaRPr lang="en-US" sz="1200">
            <a:solidFill>
              <a:schemeClr val="accent3"/>
            </a:solidFill>
          </a:endParaRPr>
        </a:p>
        <a:p>
          <a:r>
            <a:rPr lang="en-US" sz="1200">
              <a:solidFill>
                <a:schemeClr val="bg1">
                  <a:lumMod val="75000"/>
                </a:schemeClr>
              </a:solidFill>
            </a:rPr>
            <a:t>Statistics</a:t>
          </a:r>
        </a:p>
        <a:p>
          <a:endParaRPr lang="en-US" sz="1200">
            <a:solidFill>
              <a:schemeClr val="bg1"/>
            </a:solidFill>
          </a:endParaRPr>
        </a:p>
        <a:p>
          <a:endParaRPr lang="en-US" sz="1200">
            <a:solidFill>
              <a:schemeClr val="bg1"/>
            </a:solidFill>
          </a:endParaRPr>
        </a:p>
        <a:p>
          <a:r>
            <a:rPr lang="en-US" sz="1200">
              <a:solidFill>
                <a:schemeClr val="bg1">
                  <a:lumMod val="75000"/>
                </a:schemeClr>
              </a:solidFill>
            </a:rPr>
            <a:t>Probability</a:t>
          </a:r>
        </a:p>
        <a:p>
          <a:endParaRPr lang="en-US" sz="1200">
            <a:solidFill>
              <a:schemeClr val="bg1"/>
            </a:solidFill>
          </a:endParaRPr>
        </a:p>
        <a:p>
          <a:endParaRPr lang="en-US" sz="1200">
            <a:solidFill>
              <a:schemeClr val="bg1"/>
            </a:solidFill>
          </a:endParaRPr>
        </a:p>
        <a:p>
          <a:r>
            <a:rPr lang="en-US" sz="1200">
              <a:solidFill>
                <a:schemeClr val="bg1">
                  <a:lumMod val="75000"/>
                </a:schemeClr>
              </a:solidFill>
            </a:rPr>
            <a:t>Rank</a:t>
          </a:r>
        </a:p>
        <a:p>
          <a:endParaRPr lang="en-US" sz="1200">
            <a:solidFill>
              <a:schemeClr val="bg1"/>
            </a:solidFill>
          </a:endParaRPr>
        </a:p>
        <a:p>
          <a:endParaRPr lang="en-US" sz="1200">
            <a:solidFill>
              <a:schemeClr val="bg1"/>
            </a:solidFill>
          </a:endParaRPr>
        </a:p>
        <a:p>
          <a:endParaRPr lang="en-US" sz="1200">
            <a:solidFill>
              <a:schemeClr val="bg1"/>
            </a:solidFill>
          </a:endParaRPr>
        </a:p>
        <a:p>
          <a:endParaRPr lang="en-US" sz="1200">
            <a:solidFill>
              <a:schemeClr val="bg1"/>
            </a:solidFill>
          </a:endParaRPr>
        </a:p>
        <a:p>
          <a:endParaRPr lang="en-US" sz="1200">
            <a:solidFill>
              <a:schemeClr val="bg1"/>
            </a:solidFill>
          </a:endParaRPr>
        </a:p>
        <a:p>
          <a:endParaRPr lang="en-US" sz="1200">
            <a:solidFill>
              <a:schemeClr val="bg1"/>
            </a:solidFill>
          </a:endParaRPr>
        </a:p>
      </xdr:txBody>
    </xdr:sp>
    <xdr:clientData/>
  </xdr:twoCellAnchor>
  <xdr:twoCellAnchor>
    <xdr:from>
      <xdr:col>5</xdr:col>
      <xdr:colOff>295274</xdr:colOff>
      <xdr:row>2</xdr:row>
      <xdr:rowOff>95251</xdr:rowOff>
    </xdr:from>
    <xdr:to>
      <xdr:col>19</xdr:col>
      <xdr:colOff>419099</xdr:colOff>
      <xdr:row>22</xdr:row>
      <xdr:rowOff>133351</xdr:rowOff>
    </xdr:to>
    <xdr:sp macro="" textlink="">
      <xdr:nvSpPr>
        <xdr:cNvPr id="14" name="Rectangle: Rounded Corners 13">
          <a:extLst>
            <a:ext uri="{FF2B5EF4-FFF2-40B4-BE49-F238E27FC236}">
              <a16:creationId xmlns:a16="http://schemas.microsoft.com/office/drawing/2014/main" id="{716B188F-B969-DCC7-5D11-5D7BFA0E551D}"/>
            </a:ext>
          </a:extLst>
        </xdr:cNvPr>
        <xdr:cNvSpPr/>
      </xdr:nvSpPr>
      <xdr:spPr>
        <a:xfrm>
          <a:off x="3724274" y="495301"/>
          <a:ext cx="9725025" cy="4038600"/>
        </a:xfrm>
        <a:prstGeom prst="roundRect">
          <a:avLst/>
        </a:prstGeom>
        <a:solidFill>
          <a:schemeClr val="bg1"/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285749</xdr:colOff>
      <xdr:row>0</xdr:row>
      <xdr:rowOff>104774</xdr:rowOff>
    </xdr:from>
    <xdr:to>
      <xdr:col>26</xdr:col>
      <xdr:colOff>95250</xdr:colOff>
      <xdr:row>2</xdr:row>
      <xdr:rowOff>76199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4711E4B3-5C2B-8173-53F1-11CC2669BCD0}"/>
            </a:ext>
          </a:extLst>
        </xdr:cNvPr>
        <xdr:cNvSpPr/>
      </xdr:nvSpPr>
      <xdr:spPr>
        <a:xfrm>
          <a:off x="3714749" y="104774"/>
          <a:ext cx="14211301" cy="371475"/>
        </a:xfrm>
        <a:prstGeom prst="rect">
          <a:avLst/>
        </a:prstGeom>
        <a:solidFill>
          <a:schemeClr val="bg1"/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504826</xdr:colOff>
      <xdr:row>2</xdr:row>
      <xdr:rowOff>104775</xdr:rowOff>
    </xdr:from>
    <xdr:to>
      <xdr:col>26</xdr:col>
      <xdr:colOff>171452</xdr:colOff>
      <xdr:row>22</xdr:row>
      <xdr:rowOff>130628</xdr:rowOff>
    </xdr:to>
    <xdr:sp macro="" textlink="">
      <xdr:nvSpPr>
        <xdr:cNvPr id="20" name="Rectangle: Rounded Corners 19">
          <a:extLst>
            <a:ext uri="{FF2B5EF4-FFF2-40B4-BE49-F238E27FC236}">
              <a16:creationId xmlns:a16="http://schemas.microsoft.com/office/drawing/2014/main" id="{8BA83E2F-F488-4E17-8D5A-5C40ADB47632}"/>
            </a:ext>
          </a:extLst>
        </xdr:cNvPr>
        <xdr:cNvSpPr/>
      </xdr:nvSpPr>
      <xdr:spPr>
        <a:xfrm>
          <a:off x="13535026" y="496661"/>
          <a:ext cx="4467226" cy="3944710"/>
        </a:xfrm>
        <a:prstGeom prst="roundRect">
          <a:avLst/>
        </a:prstGeom>
        <a:solidFill>
          <a:schemeClr val="bg1"/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23</xdr:col>
      <xdr:colOff>180975</xdr:colOff>
      <xdr:row>4</xdr:row>
      <xdr:rowOff>76198</xdr:rowOff>
    </xdr:from>
    <xdr:to>
      <xdr:col>26</xdr:col>
      <xdr:colOff>57149</xdr:colOff>
      <xdr:row>20</xdr:row>
      <xdr:rowOff>32657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90FB0C41-B03E-4592-BD10-3A7CF104D7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342900</xdr:colOff>
      <xdr:row>3</xdr:row>
      <xdr:rowOff>9524</xdr:rowOff>
    </xdr:from>
    <xdr:to>
      <xdr:col>25</xdr:col>
      <xdr:colOff>485775</xdr:colOff>
      <xdr:row>4</xdr:row>
      <xdr:rowOff>85724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951850C3-2F9E-47F2-83DC-65F9CD4BFC4C}"/>
            </a:ext>
          </a:extLst>
        </xdr:cNvPr>
        <xdr:cNvSpPr txBox="1"/>
      </xdr:nvSpPr>
      <xdr:spPr>
        <a:xfrm>
          <a:off x="14744700" y="609599"/>
          <a:ext cx="2886075" cy="2762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accent5">
                  <a:lumMod val="75000"/>
                </a:schemeClr>
              </a:solidFill>
            </a:rPr>
            <a:t>OVERALL TOP</a:t>
          </a:r>
          <a:r>
            <a:rPr lang="en-US" sz="1100" b="1" baseline="0">
              <a:solidFill>
                <a:schemeClr val="accent5">
                  <a:lumMod val="75000"/>
                </a:schemeClr>
              </a:solidFill>
            </a:rPr>
            <a:t> ABSENCE BY REASON NUMBER</a:t>
          </a:r>
          <a:endParaRPr lang="en-US" sz="1100" b="1">
            <a:solidFill>
              <a:schemeClr val="accent5">
                <a:lumMod val="75000"/>
              </a:schemeClr>
            </a:solidFill>
          </a:endParaRPr>
        </a:p>
      </xdr:txBody>
    </xdr:sp>
    <xdr:clientData/>
  </xdr:twoCellAnchor>
  <xdr:twoCellAnchor>
    <xdr:from>
      <xdr:col>5</xdr:col>
      <xdr:colOff>495300</xdr:colOff>
      <xdr:row>6</xdr:row>
      <xdr:rowOff>19050</xdr:rowOff>
    </xdr:from>
    <xdr:to>
      <xdr:col>16</xdr:col>
      <xdr:colOff>323850</xdr:colOff>
      <xdr:row>21</xdr:row>
      <xdr:rowOff>104775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FDF4228B-DE2F-451F-B7EF-57AEE57A88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247650</xdr:colOff>
      <xdr:row>4</xdr:row>
      <xdr:rowOff>114300</xdr:rowOff>
    </xdr:from>
    <xdr:to>
      <xdr:col>9</xdr:col>
      <xdr:colOff>66674</xdr:colOff>
      <xdr:row>5</xdr:row>
      <xdr:rowOff>180975</xdr:rowOff>
    </xdr:to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84D00642-266B-4E04-9DC2-C650EB583B14}"/>
            </a:ext>
          </a:extLst>
        </xdr:cNvPr>
        <xdr:cNvSpPr txBox="1"/>
      </xdr:nvSpPr>
      <xdr:spPr>
        <a:xfrm>
          <a:off x="4362450" y="914400"/>
          <a:ext cx="1876424" cy="2667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FFC000"/>
              </a:solidFill>
            </a:rPr>
            <a:t>AVERAGE</a:t>
          </a:r>
          <a:r>
            <a:rPr lang="en-US" sz="1100" b="1" baseline="0">
              <a:solidFill>
                <a:srgbClr val="FFC000"/>
              </a:solidFill>
            </a:rPr>
            <a:t> CAUSE BY HOUR</a:t>
          </a:r>
          <a:endParaRPr lang="en-US" sz="1100" b="1">
            <a:solidFill>
              <a:srgbClr val="FFC000"/>
            </a:solidFill>
          </a:endParaRPr>
        </a:p>
      </xdr:txBody>
    </xdr:sp>
    <xdr:clientData/>
  </xdr:twoCellAnchor>
  <xdr:twoCellAnchor>
    <xdr:from>
      <xdr:col>5</xdr:col>
      <xdr:colOff>185057</xdr:colOff>
      <xdr:row>24</xdr:row>
      <xdr:rowOff>20411</xdr:rowOff>
    </xdr:from>
    <xdr:to>
      <xdr:col>9</xdr:col>
      <xdr:colOff>613682</xdr:colOff>
      <xdr:row>37</xdr:row>
      <xdr:rowOff>29936</xdr:rowOff>
    </xdr:to>
    <xdr:sp macro="" textlink="">
      <xdr:nvSpPr>
        <xdr:cNvPr id="25" name="Rectangle: Rounded Corners 24">
          <a:extLst>
            <a:ext uri="{FF2B5EF4-FFF2-40B4-BE49-F238E27FC236}">
              <a16:creationId xmlns:a16="http://schemas.microsoft.com/office/drawing/2014/main" id="{1FB145B8-3C68-40F7-AFC3-31AFD52C5FA6}"/>
            </a:ext>
          </a:extLst>
        </xdr:cNvPr>
        <xdr:cNvSpPr/>
      </xdr:nvSpPr>
      <xdr:spPr>
        <a:xfrm>
          <a:off x="3614057" y="4723040"/>
          <a:ext cx="3171825" cy="2556782"/>
        </a:xfrm>
        <a:prstGeom prst="roundRect">
          <a:avLst/>
        </a:prstGeom>
        <a:solidFill>
          <a:schemeClr val="bg1"/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533400</xdr:colOff>
      <xdr:row>24</xdr:row>
      <xdr:rowOff>20411</xdr:rowOff>
    </xdr:from>
    <xdr:to>
      <xdr:col>15</xdr:col>
      <xdr:colOff>276225</xdr:colOff>
      <xdr:row>37</xdr:row>
      <xdr:rowOff>29936</xdr:rowOff>
    </xdr:to>
    <xdr:sp macro="" textlink="">
      <xdr:nvSpPr>
        <xdr:cNvPr id="26" name="Rectangle: Rounded Corners 25">
          <a:extLst>
            <a:ext uri="{FF2B5EF4-FFF2-40B4-BE49-F238E27FC236}">
              <a16:creationId xmlns:a16="http://schemas.microsoft.com/office/drawing/2014/main" id="{0241EEF9-9DAD-40E8-9370-8EB72F60D1AA}"/>
            </a:ext>
          </a:extLst>
        </xdr:cNvPr>
        <xdr:cNvSpPr/>
      </xdr:nvSpPr>
      <xdr:spPr>
        <a:xfrm>
          <a:off x="7391400" y="4723040"/>
          <a:ext cx="3171825" cy="2556782"/>
        </a:xfrm>
        <a:prstGeom prst="roundRect">
          <a:avLst/>
        </a:prstGeom>
        <a:solidFill>
          <a:schemeClr val="bg1"/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171450</xdr:colOff>
      <xdr:row>24</xdr:row>
      <xdr:rowOff>20411</xdr:rowOff>
    </xdr:from>
    <xdr:to>
      <xdr:col>20</xdr:col>
      <xdr:colOff>600075</xdr:colOff>
      <xdr:row>37</xdr:row>
      <xdr:rowOff>29936</xdr:rowOff>
    </xdr:to>
    <xdr:sp macro="" textlink="">
      <xdr:nvSpPr>
        <xdr:cNvPr id="27" name="Rectangle: Rounded Corners 26">
          <a:extLst>
            <a:ext uri="{FF2B5EF4-FFF2-40B4-BE49-F238E27FC236}">
              <a16:creationId xmlns:a16="http://schemas.microsoft.com/office/drawing/2014/main" id="{8300A7C3-BFF2-40B6-968E-0A00E8D83B25}"/>
            </a:ext>
          </a:extLst>
        </xdr:cNvPr>
        <xdr:cNvSpPr/>
      </xdr:nvSpPr>
      <xdr:spPr>
        <a:xfrm>
          <a:off x="11144250" y="4723040"/>
          <a:ext cx="3171825" cy="2556782"/>
        </a:xfrm>
        <a:prstGeom prst="roundRect">
          <a:avLst/>
        </a:prstGeom>
        <a:solidFill>
          <a:schemeClr val="bg1"/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272143</xdr:colOff>
      <xdr:row>26</xdr:row>
      <xdr:rowOff>32657</xdr:rowOff>
    </xdr:from>
    <xdr:to>
      <xdr:col>9</xdr:col>
      <xdr:colOff>395969</xdr:colOff>
      <xdr:row>36</xdr:row>
      <xdr:rowOff>47624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19B736C3-68B8-4AD9-A2FF-60869EFB6D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567418</xdr:colOff>
      <xdr:row>24</xdr:row>
      <xdr:rowOff>191861</xdr:rowOff>
    </xdr:from>
    <xdr:to>
      <xdr:col>8</xdr:col>
      <xdr:colOff>453118</xdr:colOff>
      <xdr:row>26</xdr:row>
      <xdr:rowOff>62594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91F4EC21-9EFF-4AB3-84A6-DEE980E6A716}"/>
            </a:ext>
          </a:extLst>
        </xdr:cNvPr>
        <xdr:cNvSpPr txBox="1"/>
      </xdr:nvSpPr>
      <xdr:spPr>
        <a:xfrm>
          <a:off x="3996418" y="4894490"/>
          <a:ext cx="1943100" cy="26261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FFC000"/>
              </a:solidFill>
            </a:rPr>
            <a:t>TRANSPORTATION EXPENSE</a:t>
          </a:r>
        </a:p>
      </xdr:txBody>
    </xdr:sp>
    <xdr:clientData/>
  </xdr:twoCellAnchor>
  <xdr:twoCellAnchor>
    <xdr:from>
      <xdr:col>1</xdr:col>
      <xdr:colOff>247650</xdr:colOff>
      <xdr:row>19</xdr:row>
      <xdr:rowOff>152402</xdr:rowOff>
    </xdr:from>
    <xdr:to>
      <xdr:col>3</xdr:col>
      <xdr:colOff>266700</xdr:colOff>
      <xdr:row>21</xdr:row>
      <xdr:rowOff>190502</xdr:rowOff>
    </xdr:to>
    <xdr:sp macro="" textlink="">
      <xdr:nvSpPr>
        <xdr:cNvPr id="28" name="TextBox 27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D652327D-3475-4259-B57C-484FE7BC3CAC}"/>
            </a:ext>
          </a:extLst>
        </xdr:cNvPr>
        <xdr:cNvSpPr txBox="1"/>
      </xdr:nvSpPr>
      <xdr:spPr>
        <a:xfrm>
          <a:off x="933450" y="3952877"/>
          <a:ext cx="1390650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twoCellAnchor>
    <xdr:from>
      <xdr:col>1</xdr:col>
      <xdr:colOff>247650</xdr:colOff>
      <xdr:row>16</xdr:row>
      <xdr:rowOff>171452</xdr:rowOff>
    </xdr:from>
    <xdr:to>
      <xdr:col>3</xdr:col>
      <xdr:colOff>266700</xdr:colOff>
      <xdr:row>19</xdr:row>
      <xdr:rowOff>9527</xdr:rowOff>
    </xdr:to>
    <xdr:sp macro="" textlink="">
      <xdr:nvSpPr>
        <xdr:cNvPr id="18" name="TextBox 17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6A6A830E-F7CB-4037-BCF5-913A2098DA50}"/>
            </a:ext>
          </a:extLst>
        </xdr:cNvPr>
        <xdr:cNvSpPr txBox="1"/>
      </xdr:nvSpPr>
      <xdr:spPr>
        <a:xfrm>
          <a:off x="933450" y="3371852"/>
          <a:ext cx="1390650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twoCellAnchor>
    <xdr:from>
      <xdr:col>1</xdr:col>
      <xdr:colOff>247650</xdr:colOff>
      <xdr:row>14</xdr:row>
      <xdr:rowOff>2</xdr:rowOff>
    </xdr:from>
    <xdr:to>
      <xdr:col>3</xdr:col>
      <xdr:colOff>285750</xdr:colOff>
      <xdr:row>16</xdr:row>
      <xdr:rowOff>66677</xdr:rowOff>
    </xdr:to>
    <xdr:sp macro="" textlink="">
      <xdr:nvSpPr>
        <xdr:cNvPr id="8" name="TextBox 7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84ADB4F7-3E5F-4C4F-81F1-A2A9DD04655A}"/>
            </a:ext>
          </a:extLst>
        </xdr:cNvPr>
        <xdr:cNvSpPr txBox="1"/>
      </xdr:nvSpPr>
      <xdr:spPr>
        <a:xfrm>
          <a:off x="933450" y="2800352"/>
          <a:ext cx="1409700" cy="46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twoCellAnchor>
    <xdr:from>
      <xdr:col>1</xdr:col>
      <xdr:colOff>295276</xdr:colOff>
      <xdr:row>11</xdr:row>
      <xdr:rowOff>19052</xdr:rowOff>
    </xdr:from>
    <xdr:to>
      <xdr:col>3</xdr:col>
      <xdr:colOff>238126</xdr:colOff>
      <xdr:row>13</xdr:row>
      <xdr:rowOff>133352</xdr:rowOff>
    </xdr:to>
    <xdr:sp macro="" textlink="">
      <xdr:nvSpPr>
        <xdr:cNvPr id="2" name="TextBox 1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C288469-7AD0-4960-A5FB-5AC39711639D}"/>
            </a:ext>
          </a:extLst>
        </xdr:cNvPr>
        <xdr:cNvSpPr txBox="1"/>
      </xdr:nvSpPr>
      <xdr:spPr>
        <a:xfrm>
          <a:off x="981076" y="2219327"/>
          <a:ext cx="1314450" cy="514350"/>
        </a:xfrm>
        <a:prstGeom prst="rect">
          <a:avLst/>
        </a:prstGeom>
        <a:noFill/>
        <a:ln w="9525" cmpd="sng">
          <a:solidFill>
            <a:schemeClr val="lt1">
              <a:shade val="50000"/>
              <a:alpha val="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twoCellAnchor>
    <xdr:from>
      <xdr:col>21</xdr:col>
      <xdr:colOff>447675</xdr:colOff>
      <xdr:row>24</xdr:row>
      <xdr:rowOff>20411</xdr:rowOff>
    </xdr:from>
    <xdr:to>
      <xdr:col>26</xdr:col>
      <xdr:colOff>190500</xdr:colOff>
      <xdr:row>37</xdr:row>
      <xdr:rowOff>29936</xdr:rowOff>
    </xdr:to>
    <xdr:sp macro="" textlink="">
      <xdr:nvSpPr>
        <xdr:cNvPr id="33" name="Rectangle: Rounded Corners 32">
          <a:extLst>
            <a:ext uri="{FF2B5EF4-FFF2-40B4-BE49-F238E27FC236}">
              <a16:creationId xmlns:a16="http://schemas.microsoft.com/office/drawing/2014/main" id="{51C894DE-9514-458F-B274-C1FFEDE16F48}"/>
            </a:ext>
          </a:extLst>
        </xdr:cNvPr>
        <xdr:cNvSpPr/>
      </xdr:nvSpPr>
      <xdr:spPr>
        <a:xfrm>
          <a:off x="14849475" y="4723040"/>
          <a:ext cx="3171825" cy="2556782"/>
        </a:xfrm>
        <a:prstGeom prst="roundRect">
          <a:avLst/>
        </a:prstGeom>
        <a:solidFill>
          <a:schemeClr val="bg1"/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103413</xdr:colOff>
      <xdr:row>4</xdr:row>
      <xdr:rowOff>186418</xdr:rowOff>
    </xdr:from>
    <xdr:to>
      <xdr:col>23</xdr:col>
      <xdr:colOff>84365</xdr:colOff>
      <xdr:row>7</xdr:row>
      <xdr:rowOff>24492</xdr:rowOff>
    </xdr:to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2BA77155-5D2D-503F-C57E-ADF570B03DF4}"/>
            </a:ext>
          </a:extLst>
        </xdr:cNvPr>
        <xdr:cNvSpPr txBox="1"/>
      </xdr:nvSpPr>
      <xdr:spPr>
        <a:xfrm>
          <a:off x="13819413" y="986518"/>
          <a:ext cx="2038352" cy="43814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 i="0">
              <a:latin typeface="Eras Medium ITC" panose="020B0602030504020804" pitchFamily="34" charset="0"/>
            </a:rPr>
            <a:t> #1</a:t>
          </a:r>
          <a:r>
            <a:rPr lang="en-US" sz="1100" b="1" i="1">
              <a:latin typeface="Eras Medium ITC" panose="020B0602030504020804" pitchFamily="34" charset="0"/>
            </a:rPr>
            <a:t> </a:t>
          </a:r>
          <a:r>
            <a:rPr lang="en-US" sz="1100" b="1">
              <a:latin typeface="Eras Medium ITC" panose="020B0602030504020804" pitchFamily="34" charset="0"/>
            </a:rPr>
            <a:t>REASON 13 </a:t>
          </a:r>
        </a:p>
        <a:p>
          <a:r>
            <a:rPr lang="en-US" sz="1100" b="1" baseline="0">
              <a:latin typeface="Eras Medium ITC" panose="020B0602030504020804" pitchFamily="34" charset="0"/>
            </a:rPr>
            <a:t>      757 HRS</a:t>
          </a:r>
          <a:endParaRPr lang="en-US" sz="1100" b="1">
            <a:latin typeface="Eras Medium ITC" panose="020B0602030504020804" pitchFamily="34" charset="0"/>
          </a:endParaRPr>
        </a:p>
      </xdr:txBody>
    </xdr:sp>
    <xdr:clientData/>
  </xdr:twoCellAnchor>
  <xdr:twoCellAnchor>
    <xdr:from>
      <xdr:col>20</xdr:col>
      <xdr:colOff>272143</xdr:colOff>
      <xdr:row>8</xdr:row>
      <xdr:rowOff>16330</xdr:rowOff>
    </xdr:from>
    <xdr:to>
      <xdr:col>22</xdr:col>
      <xdr:colOff>390525</xdr:colOff>
      <xdr:row>10</xdr:row>
      <xdr:rowOff>83004</xdr:rowOff>
    </xdr:to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76F6D665-D9D5-4D34-BC6B-41C71100F44A}"/>
            </a:ext>
          </a:extLst>
        </xdr:cNvPr>
        <xdr:cNvSpPr txBox="1"/>
      </xdr:nvSpPr>
      <xdr:spPr>
        <a:xfrm>
          <a:off x="13988143" y="1616530"/>
          <a:ext cx="1489982" cy="46672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latin typeface="Eras Medium ITC" panose="020B0602030504020804" pitchFamily="34" charset="0"/>
            </a:rPr>
            <a:t>#2  REASON 28 </a:t>
          </a:r>
        </a:p>
        <a:p>
          <a:r>
            <a:rPr lang="en-US" sz="1100" b="1" baseline="0">
              <a:latin typeface="Eras Medium ITC" panose="020B0602030504020804" pitchFamily="34" charset="0"/>
            </a:rPr>
            <a:t>       110 HRS</a:t>
          </a:r>
          <a:endParaRPr lang="en-US" sz="1100" b="1">
            <a:latin typeface="Eras Medium ITC" panose="020B0602030504020804" pitchFamily="34" charset="0"/>
          </a:endParaRPr>
        </a:p>
      </xdr:txBody>
    </xdr:sp>
    <xdr:clientData/>
  </xdr:twoCellAnchor>
  <xdr:twoCellAnchor>
    <xdr:from>
      <xdr:col>20</xdr:col>
      <xdr:colOff>409574</xdr:colOff>
      <xdr:row>11</xdr:row>
      <xdr:rowOff>40824</xdr:rowOff>
    </xdr:from>
    <xdr:to>
      <xdr:col>22</xdr:col>
      <xdr:colOff>323850</xdr:colOff>
      <xdr:row>13</xdr:row>
      <xdr:rowOff>126548</xdr:rowOff>
    </xdr:to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24149446-6763-4CF3-89DE-250D8A744451}"/>
            </a:ext>
          </a:extLst>
        </xdr:cNvPr>
        <xdr:cNvSpPr txBox="1"/>
      </xdr:nvSpPr>
      <xdr:spPr>
        <a:xfrm>
          <a:off x="14125574" y="2241099"/>
          <a:ext cx="1285876" cy="48577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latin typeface="Eras Medium ITC" panose="020B0602030504020804" pitchFamily="34" charset="0"/>
            </a:rPr>
            <a:t>#3  REASON 27 </a:t>
          </a:r>
        </a:p>
        <a:p>
          <a:r>
            <a:rPr lang="en-US" sz="1100" b="1">
              <a:latin typeface="Eras Medium ITC" panose="020B0602030504020804" pitchFamily="34" charset="0"/>
            </a:rPr>
            <a:t>        </a:t>
          </a:r>
          <a:r>
            <a:rPr lang="en-US" sz="1100" b="1" baseline="0">
              <a:latin typeface="Eras Medium ITC" panose="020B0602030504020804" pitchFamily="34" charset="0"/>
            </a:rPr>
            <a:t>66 HRS</a:t>
          </a:r>
          <a:endParaRPr lang="en-US" sz="1100" b="1">
            <a:latin typeface="Eras Medium ITC" panose="020B0602030504020804" pitchFamily="34" charset="0"/>
          </a:endParaRPr>
        </a:p>
      </xdr:txBody>
    </xdr:sp>
    <xdr:clientData/>
  </xdr:twoCellAnchor>
  <xdr:twoCellAnchor>
    <xdr:from>
      <xdr:col>20</xdr:col>
      <xdr:colOff>527958</xdr:colOff>
      <xdr:row>14</xdr:row>
      <xdr:rowOff>81645</xdr:rowOff>
    </xdr:from>
    <xdr:to>
      <xdr:col>22</xdr:col>
      <xdr:colOff>619125</xdr:colOff>
      <xdr:row>17</xdr:row>
      <xdr:rowOff>10886</xdr:rowOff>
    </xdr:to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9820F0B9-97FF-4C9E-80D8-6ED85309203C}"/>
            </a:ext>
          </a:extLst>
        </xdr:cNvPr>
        <xdr:cNvSpPr txBox="1"/>
      </xdr:nvSpPr>
      <xdr:spPr>
        <a:xfrm>
          <a:off x="14243958" y="2881995"/>
          <a:ext cx="1462767" cy="52931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latin typeface="Eras Medium ITC" panose="020B0602030504020804" pitchFamily="34" charset="0"/>
            </a:rPr>
            <a:t>#4  REASON 23</a:t>
          </a:r>
        </a:p>
        <a:p>
          <a:r>
            <a:rPr lang="en-US" sz="1100" b="1">
              <a:latin typeface="Eras Medium ITC" panose="020B0602030504020804" pitchFamily="34" charset="0"/>
            </a:rPr>
            <a:t>        52 HRS</a:t>
          </a:r>
        </a:p>
      </xdr:txBody>
    </xdr:sp>
    <xdr:clientData/>
  </xdr:twoCellAnchor>
  <xdr:twoCellAnchor>
    <xdr:from>
      <xdr:col>20</xdr:col>
      <xdr:colOff>634092</xdr:colOff>
      <xdr:row>17</xdr:row>
      <xdr:rowOff>117022</xdr:rowOff>
    </xdr:from>
    <xdr:to>
      <xdr:col>22</xdr:col>
      <xdr:colOff>571500</xdr:colOff>
      <xdr:row>19</xdr:row>
      <xdr:rowOff>164647</xdr:rowOff>
    </xdr:to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C5C39063-A4E4-4728-9479-EB8914A761EE}"/>
            </a:ext>
          </a:extLst>
        </xdr:cNvPr>
        <xdr:cNvSpPr txBox="1"/>
      </xdr:nvSpPr>
      <xdr:spPr>
        <a:xfrm>
          <a:off x="14350092" y="3517447"/>
          <a:ext cx="1309008" cy="4476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latin typeface="Eras Medium ITC" panose="020B0602030504020804" pitchFamily="34" charset="0"/>
            </a:rPr>
            <a:t> #5  REASON 19 </a:t>
          </a:r>
        </a:p>
        <a:p>
          <a:r>
            <a:rPr lang="en-US" sz="1100" b="1">
              <a:latin typeface="Eras Medium ITC" panose="020B0602030504020804" pitchFamily="34" charset="0"/>
            </a:rPr>
            <a:t>        36 HRS</a:t>
          </a:r>
        </a:p>
      </xdr:txBody>
    </xdr:sp>
    <xdr:clientData/>
  </xdr:twoCellAnchor>
  <xdr:twoCellAnchor>
    <xdr:from>
      <xdr:col>5</xdr:col>
      <xdr:colOff>390525</xdr:colOff>
      <xdr:row>0</xdr:row>
      <xdr:rowOff>123825</xdr:rowOff>
    </xdr:from>
    <xdr:to>
      <xdr:col>11</xdr:col>
      <xdr:colOff>323850</xdr:colOff>
      <xdr:row>2</xdr:row>
      <xdr:rowOff>57150</xdr:rowOff>
    </xdr:to>
    <xdr:sp macro="" textlink="">
      <xdr:nvSpPr>
        <xdr:cNvPr id="41" name="TextBox 40">
          <a:extLst>
            <a:ext uri="{FF2B5EF4-FFF2-40B4-BE49-F238E27FC236}">
              <a16:creationId xmlns:a16="http://schemas.microsoft.com/office/drawing/2014/main" id="{A9E9CEC9-F1B5-2608-8AB4-ACD53BB649CB}"/>
            </a:ext>
          </a:extLst>
        </xdr:cNvPr>
        <xdr:cNvSpPr txBox="1"/>
      </xdr:nvSpPr>
      <xdr:spPr>
        <a:xfrm>
          <a:off x="3819525" y="123825"/>
          <a:ext cx="4048125" cy="3333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>
              <a:solidFill>
                <a:srgbClr val="7030A0"/>
              </a:solidFill>
            </a:rPr>
            <a:t>STATISTICS DASHBOARD</a:t>
          </a:r>
        </a:p>
      </xdr:txBody>
    </xdr:sp>
    <xdr:clientData/>
  </xdr:twoCellAnchor>
  <xdr:twoCellAnchor>
    <xdr:from>
      <xdr:col>10</xdr:col>
      <xdr:colOff>664030</xdr:colOff>
      <xdr:row>27</xdr:row>
      <xdr:rowOff>59871</xdr:rowOff>
    </xdr:from>
    <xdr:to>
      <xdr:col>15</xdr:col>
      <xdr:colOff>187780</xdr:colOff>
      <xdr:row>36</xdr:row>
      <xdr:rowOff>111258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0D06C2C0-24C9-41BD-B1AF-EE07E97940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639535</xdr:colOff>
      <xdr:row>25</xdr:row>
      <xdr:rowOff>92529</xdr:rowOff>
    </xdr:from>
    <xdr:to>
      <xdr:col>14</xdr:col>
      <xdr:colOff>229960</xdr:colOff>
      <xdr:row>27</xdr:row>
      <xdr:rowOff>25853</xdr:rowOff>
    </xdr:to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0D2B683F-2516-6E0D-4846-DF670CE0A18D}"/>
            </a:ext>
          </a:extLst>
        </xdr:cNvPr>
        <xdr:cNvSpPr txBox="1"/>
      </xdr:nvSpPr>
      <xdr:spPr>
        <a:xfrm>
          <a:off x="7497535" y="4991100"/>
          <a:ext cx="2333625" cy="32521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0070C0"/>
              </a:solidFill>
            </a:rPr>
            <a:t>CHILDERN COMPARED TO ABSENCE</a:t>
          </a:r>
        </a:p>
      </xdr:txBody>
    </xdr:sp>
    <xdr:clientData/>
  </xdr:twoCellAnchor>
  <xdr:twoCellAnchor>
    <xdr:from>
      <xdr:col>16</xdr:col>
      <xdr:colOff>253093</xdr:colOff>
      <xdr:row>26</xdr:row>
      <xdr:rowOff>174171</xdr:rowOff>
    </xdr:from>
    <xdr:to>
      <xdr:col>20</xdr:col>
      <xdr:colOff>519793</xdr:colOff>
      <xdr:row>35</xdr:row>
      <xdr:rowOff>166888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6E20B046-92E8-4BD6-BBA2-0019FC8B9D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16</xdr:col>
      <xdr:colOff>333375</xdr:colOff>
      <xdr:row>25</xdr:row>
      <xdr:rowOff>118383</xdr:rowOff>
    </xdr:from>
    <xdr:to>
      <xdr:col>19</xdr:col>
      <xdr:colOff>676275</xdr:colOff>
      <xdr:row>26</xdr:row>
      <xdr:rowOff>166008</xdr:rowOff>
    </xdr:to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C87A1F14-1407-740B-AE96-808D783C30AC}"/>
            </a:ext>
          </a:extLst>
        </xdr:cNvPr>
        <xdr:cNvSpPr txBox="1"/>
      </xdr:nvSpPr>
      <xdr:spPr>
        <a:xfrm>
          <a:off x="11306175" y="5016954"/>
          <a:ext cx="2400300" cy="24356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rgbClr val="00B050"/>
              </a:solidFill>
            </a:rPr>
            <a:t>CORRELATION</a:t>
          </a:r>
          <a:r>
            <a:rPr lang="en-US" sz="1100" baseline="0">
              <a:solidFill>
                <a:srgbClr val="00B050"/>
              </a:solidFill>
            </a:rPr>
            <a:t> OF AGE TO HOURS</a:t>
          </a:r>
          <a:endParaRPr lang="en-US" sz="1100">
            <a:solidFill>
              <a:srgbClr val="00B050"/>
            </a:solidFill>
          </a:endParaRPr>
        </a:p>
      </xdr:txBody>
    </xdr:sp>
    <xdr:clientData/>
  </xdr:twoCellAnchor>
  <xdr:twoCellAnchor>
    <xdr:from>
      <xdr:col>22</xdr:col>
      <xdr:colOff>170089</xdr:colOff>
      <xdr:row>24</xdr:row>
      <xdr:rowOff>53066</xdr:rowOff>
    </xdr:from>
    <xdr:to>
      <xdr:col>25</xdr:col>
      <xdr:colOff>436789</xdr:colOff>
      <xdr:row>25</xdr:row>
      <xdr:rowOff>110217</xdr:rowOff>
    </xdr:to>
    <xdr:sp macro="" textlink="">
      <xdr:nvSpPr>
        <xdr:cNvPr id="49" name="TextBox 48">
          <a:extLst>
            <a:ext uri="{FF2B5EF4-FFF2-40B4-BE49-F238E27FC236}">
              <a16:creationId xmlns:a16="http://schemas.microsoft.com/office/drawing/2014/main" id="{DBBB73DE-6660-E34C-8CBA-A75031296D03}"/>
            </a:ext>
          </a:extLst>
        </xdr:cNvPr>
        <xdr:cNvSpPr txBox="1"/>
      </xdr:nvSpPr>
      <xdr:spPr>
        <a:xfrm>
          <a:off x="15257689" y="4755695"/>
          <a:ext cx="2324100" cy="25309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FFC000"/>
              </a:solidFill>
            </a:rPr>
            <a:t>TOTALS</a:t>
          </a:r>
        </a:p>
      </xdr:txBody>
    </xdr:sp>
    <xdr:clientData/>
  </xdr:twoCellAnchor>
  <xdr:twoCellAnchor>
    <xdr:from>
      <xdr:col>23</xdr:col>
      <xdr:colOff>234041</xdr:colOff>
      <xdr:row>26</xdr:row>
      <xdr:rowOff>31297</xdr:rowOff>
    </xdr:from>
    <xdr:to>
      <xdr:col>26</xdr:col>
      <xdr:colOff>157840</xdr:colOff>
      <xdr:row>36</xdr:row>
      <xdr:rowOff>21771</xdr:rowOff>
    </xdr:to>
    <xdr:graphicFrame macro="">
      <xdr:nvGraphicFramePr>
        <xdr:cNvPr id="50" name="Chart 49">
          <a:extLst>
            <a:ext uri="{FF2B5EF4-FFF2-40B4-BE49-F238E27FC236}">
              <a16:creationId xmlns:a16="http://schemas.microsoft.com/office/drawing/2014/main" id="{A4AD931B-F677-4F52-AC91-F319F66692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21</xdr:col>
      <xdr:colOff>530679</xdr:colOff>
      <xdr:row>25</xdr:row>
      <xdr:rowOff>145596</xdr:rowOff>
    </xdr:from>
    <xdr:to>
      <xdr:col>23</xdr:col>
      <xdr:colOff>378279</xdr:colOff>
      <xdr:row>28</xdr:row>
      <xdr:rowOff>6803</xdr:rowOff>
    </xdr:to>
    <xdr:sp macro="" textlink="">
      <xdr:nvSpPr>
        <xdr:cNvPr id="51" name="TextBox 50">
          <a:extLst>
            <a:ext uri="{FF2B5EF4-FFF2-40B4-BE49-F238E27FC236}">
              <a16:creationId xmlns:a16="http://schemas.microsoft.com/office/drawing/2014/main" id="{FC3607FF-EDA1-3062-9D70-5AAA2C1D7B2C}"/>
            </a:ext>
          </a:extLst>
        </xdr:cNvPr>
        <xdr:cNvSpPr txBox="1"/>
      </xdr:nvSpPr>
      <xdr:spPr>
        <a:xfrm>
          <a:off x="14932479" y="5044167"/>
          <a:ext cx="1219200" cy="44903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dk1"/>
              </a:solidFill>
              <a:latin typeface="Eras Medium ITC" panose="020B0602030504020804" pitchFamily="34" charset="0"/>
              <a:ea typeface="+mn-ea"/>
              <a:cs typeface="+mn-cs"/>
            </a:rPr>
            <a:t>TOTAL HOURS</a:t>
          </a:r>
        </a:p>
        <a:p>
          <a:r>
            <a:rPr lang="en-US" sz="1100" b="1">
              <a:solidFill>
                <a:schemeClr val="dk1"/>
              </a:solidFill>
              <a:latin typeface="Eras Medium ITC" panose="020B0602030504020804" pitchFamily="34" charset="0"/>
              <a:ea typeface="+mn-ea"/>
              <a:cs typeface="+mn-cs"/>
            </a:rPr>
            <a:t>        4733</a:t>
          </a:r>
        </a:p>
      </xdr:txBody>
    </xdr:sp>
    <xdr:clientData/>
  </xdr:twoCellAnchor>
  <xdr:twoCellAnchor>
    <xdr:from>
      <xdr:col>21</xdr:col>
      <xdr:colOff>529318</xdr:colOff>
      <xdr:row>28</xdr:row>
      <xdr:rowOff>59871</xdr:rowOff>
    </xdr:from>
    <xdr:to>
      <xdr:col>23</xdr:col>
      <xdr:colOff>376918</xdr:colOff>
      <xdr:row>30</xdr:row>
      <xdr:rowOff>117021</xdr:rowOff>
    </xdr:to>
    <xdr:sp macro="" textlink="">
      <xdr:nvSpPr>
        <xdr:cNvPr id="52" name="TextBox 51">
          <a:extLst>
            <a:ext uri="{FF2B5EF4-FFF2-40B4-BE49-F238E27FC236}">
              <a16:creationId xmlns:a16="http://schemas.microsoft.com/office/drawing/2014/main" id="{A4C7FDAC-A179-4E89-9D1B-3BD906C556A8}"/>
            </a:ext>
          </a:extLst>
        </xdr:cNvPr>
        <xdr:cNvSpPr txBox="1"/>
      </xdr:nvSpPr>
      <xdr:spPr>
        <a:xfrm>
          <a:off x="14931118" y="5546271"/>
          <a:ext cx="1219200" cy="44903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 baseline="0">
              <a:solidFill>
                <a:schemeClr val="dk1"/>
              </a:solidFill>
              <a:latin typeface="Eras Medium ITC" panose="020B0602030504020804" pitchFamily="34" charset="0"/>
              <a:ea typeface="+mn-ea"/>
              <a:cs typeface="+mn-cs"/>
            </a:rPr>
            <a:t>TRANS EXPENSE</a:t>
          </a:r>
          <a:endParaRPr lang="en-US" sz="1100" b="1">
            <a:solidFill>
              <a:schemeClr val="dk1"/>
            </a:solidFill>
            <a:latin typeface="Eras Medium ITC" panose="020B0602030504020804" pitchFamily="34" charset="0"/>
            <a:ea typeface="+mn-ea"/>
            <a:cs typeface="+mn-cs"/>
          </a:endParaRPr>
        </a:p>
        <a:p>
          <a:r>
            <a:rPr lang="en-US" sz="1100" b="1">
              <a:solidFill>
                <a:schemeClr val="dk1"/>
              </a:solidFill>
              <a:latin typeface="Eras Medium ITC" panose="020B0602030504020804" pitchFamily="34" charset="0"/>
              <a:ea typeface="+mn-ea"/>
              <a:cs typeface="+mn-cs"/>
            </a:rPr>
            <a:t>        4733</a:t>
          </a:r>
        </a:p>
      </xdr:txBody>
    </xdr:sp>
    <xdr:clientData/>
  </xdr:twoCellAnchor>
  <xdr:twoCellAnchor>
    <xdr:from>
      <xdr:col>21</xdr:col>
      <xdr:colOff>544286</xdr:colOff>
      <xdr:row>31</xdr:row>
      <xdr:rowOff>8164</xdr:rowOff>
    </xdr:from>
    <xdr:to>
      <xdr:col>23</xdr:col>
      <xdr:colOff>391886</xdr:colOff>
      <xdr:row>33</xdr:row>
      <xdr:rowOff>61232</xdr:rowOff>
    </xdr:to>
    <xdr:sp macro="" textlink="">
      <xdr:nvSpPr>
        <xdr:cNvPr id="53" name="TextBox 52">
          <a:extLst>
            <a:ext uri="{FF2B5EF4-FFF2-40B4-BE49-F238E27FC236}">
              <a16:creationId xmlns:a16="http://schemas.microsoft.com/office/drawing/2014/main" id="{593CE54C-8D16-4BBC-ADB3-8546EEA55C33}"/>
            </a:ext>
          </a:extLst>
        </xdr:cNvPr>
        <xdr:cNvSpPr txBox="1"/>
      </xdr:nvSpPr>
      <xdr:spPr>
        <a:xfrm>
          <a:off x="14946086" y="6082393"/>
          <a:ext cx="1219200" cy="44495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dk1"/>
              </a:solidFill>
              <a:latin typeface="Eras Medium ITC" panose="020B0602030504020804" pitchFamily="34" charset="0"/>
              <a:ea typeface="+mn-ea"/>
              <a:cs typeface="+mn-cs"/>
            </a:rPr>
            <a:t>AVG  DISTANCE </a:t>
          </a:r>
        </a:p>
        <a:p>
          <a:r>
            <a:rPr lang="en-US" sz="1100" b="1">
              <a:solidFill>
                <a:schemeClr val="dk1"/>
              </a:solidFill>
              <a:latin typeface="Eras Medium ITC" panose="020B0602030504020804" pitchFamily="34" charset="0"/>
              <a:ea typeface="+mn-ea"/>
              <a:cs typeface="+mn-cs"/>
            </a:rPr>
            <a:t>        29 MILES</a:t>
          </a:r>
        </a:p>
      </xdr:txBody>
    </xdr:sp>
    <xdr:clientData/>
  </xdr:twoCellAnchor>
  <xdr:twoCellAnchor>
    <xdr:from>
      <xdr:col>21</xdr:col>
      <xdr:colOff>523875</xdr:colOff>
      <xdr:row>33</xdr:row>
      <xdr:rowOff>145596</xdr:rowOff>
    </xdr:from>
    <xdr:to>
      <xdr:col>23</xdr:col>
      <xdr:colOff>371475</xdr:colOff>
      <xdr:row>36</xdr:row>
      <xdr:rowOff>6803</xdr:rowOff>
    </xdr:to>
    <xdr:sp macro="" textlink="">
      <xdr:nvSpPr>
        <xdr:cNvPr id="54" name="TextBox 53">
          <a:extLst>
            <a:ext uri="{FF2B5EF4-FFF2-40B4-BE49-F238E27FC236}">
              <a16:creationId xmlns:a16="http://schemas.microsoft.com/office/drawing/2014/main" id="{1EE02236-3FBF-461A-8B52-7AE81F42903B}"/>
            </a:ext>
          </a:extLst>
        </xdr:cNvPr>
        <xdr:cNvSpPr txBox="1"/>
      </xdr:nvSpPr>
      <xdr:spPr>
        <a:xfrm>
          <a:off x="14925675" y="6611710"/>
          <a:ext cx="1219200" cy="44903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dk1"/>
              </a:solidFill>
              <a:latin typeface="Eras Medium ITC" panose="020B0602030504020804" pitchFamily="34" charset="0"/>
              <a:ea typeface="+mn-ea"/>
              <a:cs typeface="+mn-cs"/>
            </a:rPr>
            <a:t>WORK</a:t>
          </a:r>
          <a:r>
            <a:rPr lang="en-US" sz="1100" b="1" baseline="0">
              <a:solidFill>
                <a:schemeClr val="dk1"/>
              </a:solidFill>
              <a:latin typeface="Eras Medium ITC" panose="020B0602030504020804" pitchFamily="34" charset="0"/>
              <a:ea typeface="+mn-ea"/>
              <a:cs typeface="+mn-cs"/>
            </a:rPr>
            <a:t> LOAD</a:t>
          </a:r>
          <a:endParaRPr lang="en-US" sz="1100" b="1">
            <a:solidFill>
              <a:schemeClr val="dk1"/>
            </a:solidFill>
            <a:latin typeface="Eras Medium ITC" panose="020B0602030504020804" pitchFamily="34" charset="0"/>
            <a:ea typeface="+mn-ea"/>
            <a:cs typeface="+mn-cs"/>
          </a:endParaRPr>
        </a:p>
        <a:p>
          <a:r>
            <a:rPr lang="en-US" sz="1100" b="1">
              <a:solidFill>
                <a:schemeClr val="dk1"/>
              </a:solidFill>
              <a:latin typeface="Eras Medium ITC" panose="020B0602030504020804" pitchFamily="34" charset="0"/>
              <a:ea typeface="+mn-ea"/>
              <a:cs typeface="+mn-cs"/>
            </a:rPr>
            <a:t>         272</a:t>
          </a:r>
        </a:p>
      </xdr:txBody>
    </xdr:sp>
    <xdr:clientData/>
  </xdr:twoCellAnchor>
  <xdr:twoCellAnchor editAs="oneCell">
    <xdr:from>
      <xdr:col>8</xdr:col>
      <xdr:colOff>570139</xdr:colOff>
      <xdr:row>0</xdr:row>
      <xdr:rowOff>70757</xdr:rowOff>
    </xdr:from>
    <xdr:to>
      <xdr:col>9</xdr:col>
      <xdr:colOff>438150</xdr:colOff>
      <xdr:row>2</xdr:row>
      <xdr:rowOff>85725</xdr:rowOff>
    </xdr:to>
    <xdr:pic>
      <xdr:nvPicPr>
        <xdr:cNvPr id="9" name="Graphic 8" descr="Normal Distribution with solid fill">
          <a:extLst>
            <a:ext uri="{FF2B5EF4-FFF2-40B4-BE49-F238E27FC236}">
              <a16:creationId xmlns:a16="http://schemas.microsoft.com/office/drawing/2014/main" id="{9FCD3E02-F98F-C4A1-B525-7522A9BED3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6056539" y="70757"/>
          <a:ext cx="553811" cy="415018"/>
        </a:xfrm>
        <a:prstGeom prst="rect">
          <a:avLst/>
        </a:prstGeom>
      </xdr:spPr>
    </xdr:pic>
    <xdr:clientData/>
  </xdr:twoCellAnchor>
  <xdr:twoCellAnchor editAs="oneCell">
    <xdr:from>
      <xdr:col>0</xdr:col>
      <xdr:colOff>28575</xdr:colOff>
      <xdr:row>21</xdr:row>
      <xdr:rowOff>123825</xdr:rowOff>
    </xdr:from>
    <xdr:to>
      <xdr:col>3</xdr:col>
      <xdr:colOff>266699</xdr:colOff>
      <xdr:row>38</xdr:row>
      <xdr:rowOff>9808</xdr:rowOff>
    </xdr:to>
    <xdr:pic>
      <xdr:nvPicPr>
        <xdr:cNvPr id="4" name="Picture 3" descr="People in business attire seated at table in conversation, woman in center of two men">
          <a:extLst>
            <a:ext uri="{FF2B5EF4-FFF2-40B4-BE49-F238E27FC236}">
              <a16:creationId xmlns:a16="http://schemas.microsoft.com/office/drawing/2014/main" id="{BCC16720-B0D9-4B7A-B419-2B13400FFD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alphaModFix amt="2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4324350"/>
          <a:ext cx="2295524" cy="3286408"/>
        </a:xfrm>
        <a:prstGeom prst="rect">
          <a:avLst/>
        </a:prstGeom>
        <a:ln>
          <a:noFill/>
        </a:ln>
        <a:effectLst>
          <a:softEdge rad="112500"/>
        </a:effec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266700</xdr:colOff>
      <xdr:row>38</xdr:row>
      <xdr:rowOff>28576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5AAFFC7B-0547-433C-8312-05270A5DD40F}"/>
            </a:ext>
          </a:extLst>
        </xdr:cNvPr>
        <xdr:cNvSpPr/>
      </xdr:nvSpPr>
      <xdr:spPr>
        <a:xfrm>
          <a:off x="0" y="0"/>
          <a:ext cx="2324100" cy="7629526"/>
        </a:xfrm>
        <a:prstGeom prst="rect">
          <a:avLst/>
        </a:prstGeom>
        <a:solidFill>
          <a:schemeClr val="tx2">
            <a:lumMod val="7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238125</xdr:colOff>
      <xdr:row>2</xdr:row>
      <xdr:rowOff>9527</xdr:rowOff>
    </xdr:from>
    <xdr:to>
      <xdr:col>3</xdr:col>
      <xdr:colOff>257175</xdr:colOff>
      <xdr:row>35</xdr:row>
      <xdr:rowOff>104777</xdr:rowOff>
    </xdr:to>
    <xdr:sp macro="" textlink="">
      <xdr:nvSpPr>
        <xdr:cNvPr id="3" name="Rectangle: Top Corners Rounded 2">
          <a:extLst>
            <a:ext uri="{FF2B5EF4-FFF2-40B4-BE49-F238E27FC236}">
              <a16:creationId xmlns:a16="http://schemas.microsoft.com/office/drawing/2014/main" id="{5BF2640C-3384-4D8F-BD74-936E0F4A0AC6}"/>
            </a:ext>
          </a:extLst>
        </xdr:cNvPr>
        <xdr:cNvSpPr/>
      </xdr:nvSpPr>
      <xdr:spPr>
        <a:xfrm rot="16200000">
          <a:off x="-1728788" y="3062290"/>
          <a:ext cx="6696075" cy="1390650"/>
        </a:xfrm>
        <a:prstGeom prst="round2SameRect">
          <a:avLst/>
        </a:prstGeom>
        <a:solidFill>
          <a:srgbClr val="5F22A2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</xdr:col>
      <xdr:colOff>676275</xdr:colOff>
      <xdr:row>2</xdr:row>
      <xdr:rowOff>57152</xdr:rowOff>
    </xdr:from>
    <xdr:to>
      <xdr:col>2</xdr:col>
      <xdr:colOff>658763</xdr:colOff>
      <xdr:row>7</xdr:row>
      <xdr:rowOff>28577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FCC9BAD-6608-4028-939B-B520D3849C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62075" y="457202"/>
          <a:ext cx="668288" cy="971550"/>
        </a:xfrm>
        <a:prstGeom prst="rect">
          <a:avLst/>
        </a:prstGeom>
      </xdr:spPr>
    </xdr:pic>
    <xdr:clientData/>
  </xdr:twoCellAnchor>
  <xdr:twoCellAnchor>
    <xdr:from>
      <xdr:col>1</xdr:col>
      <xdr:colOff>523875</xdr:colOff>
      <xdr:row>15</xdr:row>
      <xdr:rowOff>57150</xdr:rowOff>
    </xdr:from>
    <xdr:to>
      <xdr:col>3</xdr:col>
      <xdr:colOff>298379</xdr:colOff>
      <xdr:row>18</xdr:row>
      <xdr:rowOff>4113</xdr:rowOff>
    </xdr:to>
    <xdr:sp macro="" textlink="">
      <xdr:nvSpPr>
        <xdr:cNvPr id="5" name="Freeform: Shape 4">
          <a:extLst>
            <a:ext uri="{FF2B5EF4-FFF2-40B4-BE49-F238E27FC236}">
              <a16:creationId xmlns:a16="http://schemas.microsoft.com/office/drawing/2014/main" id="{401E9C7B-1EA6-4400-B6C2-86E0E0D372CB}"/>
            </a:ext>
          </a:extLst>
        </xdr:cNvPr>
        <xdr:cNvSpPr/>
      </xdr:nvSpPr>
      <xdr:spPr>
        <a:xfrm>
          <a:off x="1209675" y="3057525"/>
          <a:ext cx="1146104" cy="547038"/>
        </a:xfrm>
        <a:custGeom>
          <a:avLst/>
          <a:gdLst>
            <a:gd name="connsiteX0" fmla="*/ 1039092 w 1043710"/>
            <a:gd name="connsiteY0" fmla="*/ 0 h 554182"/>
            <a:gd name="connsiteX1" fmla="*/ 1043710 w 1043710"/>
            <a:gd name="connsiteY1" fmla="*/ 5756 h 554182"/>
            <a:gd name="connsiteX2" fmla="*/ 1043710 w 1043710"/>
            <a:gd name="connsiteY2" fmla="*/ 548426 h 554182"/>
            <a:gd name="connsiteX3" fmla="*/ 1039092 w 1043710"/>
            <a:gd name="connsiteY3" fmla="*/ 554182 h 554182"/>
            <a:gd name="connsiteX4" fmla="*/ 933778 w 1043710"/>
            <a:gd name="connsiteY4" fmla="*/ 422910 h 554182"/>
            <a:gd name="connsiteX5" fmla="*/ 908740 w 1043710"/>
            <a:gd name="connsiteY5" fmla="*/ 421976 h 554182"/>
            <a:gd name="connsiteX6" fmla="*/ 894388 w 1043710"/>
            <a:gd name="connsiteY6" fmla="*/ 424873 h 554182"/>
            <a:gd name="connsiteX7" fmla="*/ 47721 w 1043710"/>
            <a:gd name="connsiteY7" fmla="*/ 424873 h 554182"/>
            <a:gd name="connsiteX8" fmla="*/ 0 w 1043710"/>
            <a:gd name="connsiteY8" fmla="*/ 377152 h 554182"/>
            <a:gd name="connsiteX9" fmla="*/ 0 w 1043710"/>
            <a:gd name="connsiteY9" fmla="*/ 186266 h 554182"/>
            <a:gd name="connsiteX10" fmla="*/ 47721 w 1043710"/>
            <a:gd name="connsiteY10" fmla="*/ 138545 h 554182"/>
            <a:gd name="connsiteX11" fmla="*/ 738937 w 1043710"/>
            <a:gd name="connsiteY11" fmla="*/ 138545 h 554182"/>
            <a:gd name="connsiteX12" fmla="*/ 933778 w 1043710"/>
            <a:gd name="connsiteY12" fmla="*/ 131272 h 554182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</a:cxnLst>
          <a:rect l="l" t="t" r="r" b="b"/>
          <a:pathLst>
            <a:path w="1043710" h="554182">
              <a:moveTo>
                <a:pt x="1039092" y="0"/>
              </a:moveTo>
              <a:lnTo>
                <a:pt x="1043710" y="5756"/>
              </a:lnTo>
              <a:lnTo>
                <a:pt x="1043710" y="548426"/>
              </a:lnTo>
              <a:lnTo>
                <a:pt x="1039092" y="554182"/>
              </a:lnTo>
              <a:lnTo>
                <a:pt x="933778" y="422910"/>
              </a:lnTo>
              <a:lnTo>
                <a:pt x="908740" y="421976"/>
              </a:lnTo>
              <a:lnTo>
                <a:pt x="894388" y="424873"/>
              </a:lnTo>
              <a:lnTo>
                <a:pt x="47721" y="424873"/>
              </a:lnTo>
              <a:cubicBezTo>
                <a:pt x="21365" y="424873"/>
                <a:pt x="0" y="403508"/>
                <a:pt x="0" y="377152"/>
              </a:cubicBezTo>
              <a:lnTo>
                <a:pt x="0" y="186266"/>
              </a:lnTo>
              <a:cubicBezTo>
                <a:pt x="0" y="159910"/>
                <a:pt x="21365" y="138545"/>
                <a:pt x="47721" y="138545"/>
              </a:cubicBezTo>
              <a:lnTo>
                <a:pt x="738937" y="138545"/>
              </a:lnTo>
              <a:lnTo>
                <a:pt x="933778" y="131272"/>
              </a:lnTo>
              <a:close/>
            </a:path>
          </a:pathLst>
        </a:cu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  <xdr:twoCellAnchor>
    <xdr:from>
      <xdr:col>1</xdr:col>
      <xdr:colOff>552450</xdr:colOff>
      <xdr:row>6</xdr:row>
      <xdr:rowOff>38102</xdr:rowOff>
    </xdr:from>
    <xdr:to>
      <xdr:col>3</xdr:col>
      <xdr:colOff>142876</xdr:colOff>
      <xdr:row>28</xdr:row>
      <xdr:rowOff>102396</xdr:rowOff>
    </xdr:to>
    <xdr:sp macro="" textlink="">
      <xdr:nvSpPr>
        <xdr:cNvPr id="6" name="TextBox 67">
          <a:extLst>
            <a:ext uri="{FF2B5EF4-FFF2-40B4-BE49-F238E27FC236}">
              <a16:creationId xmlns:a16="http://schemas.microsoft.com/office/drawing/2014/main" id="{03194754-2710-4CE8-A330-DFB2243DE022}"/>
            </a:ext>
          </a:extLst>
        </xdr:cNvPr>
        <xdr:cNvSpPr txBox="1"/>
      </xdr:nvSpPr>
      <xdr:spPr>
        <a:xfrm>
          <a:off x="1238250" y="1238252"/>
          <a:ext cx="962026" cy="4464844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  <a:p>
          <a:endParaRPr lang="en-US"/>
        </a:p>
        <a:p>
          <a:endParaRPr lang="en-US"/>
        </a:p>
        <a:p>
          <a:r>
            <a:rPr lang="en-US" sz="1200">
              <a:solidFill>
                <a:schemeClr val="bg1">
                  <a:lumMod val="75000"/>
                </a:schemeClr>
              </a:solidFill>
            </a:rPr>
            <a:t>Dashboard</a:t>
          </a:r>
        </a:p>
        <a:p>
          <a:endParaRPr lang="en-US" sz="1200">
            <a:solidFill>
              <a:schemeClr val="bg1">
                <a:lumMod val="75000"/>
              </a:schemeClr>
            </a:solidFill>
          </a:endParaRPr>
        </a:p>
        <a:p>
          <a:endParaRPr lang="en-US" sz="1200">
            <a:solidFill>
              <a:schemeClr val="accent3"/>
            </a:solidFill>
          </a:endParaRPr>
        </a:p>
        <a:p>
          <a:r>
            <a:rPr lang="en-US" sz="1200">
              <a:solidFill>
                <a:schemeClr val="bg1">
                  <a:lumMod val="75000"/>
                </a:schemeClr>
              </a:solidFill>
            </a:rPr>
            <a:t>Statistics</a:t>
          </a:r>
        </a:p>
        <a:p>
          <a:endParaRPr lang="en-US" sz="1200">
            <a:solidFill>
              <a:schemeClr val="bg1"/>
            </a:solidFill>
          </a:endParaRPr>
        </a:p>
        <a:p>
          <a:endParaRPr lang="en-US" sz="1200">
            <a:solidFill>
              <a:schemeClr val="bg1"/>
            </a:solidFill>
          </a:endParaRPr>
        </a:p>
        <a:p>
          <a:r>
            <a:rPr lang="en-US" sz="1200">
              <a:solidFill>
                <a:schemeClr val="bg1">
                  <a:lumMod val="75000"/>
                </a:schemeClr>
              </a:solidFill>
            </a:rPr>
            <a:t>Probability</a:t>
          </a:r>
        </a:p>
        <a:p>
          <a:endParaRPr lang="en-US" sz="1200">
            <a:solidFill>
              <a:schemeClr val="bg1"/>
            </a:solidFill>
          </a:endParaRPr>
        </a:p>
        <a:p>
          <a:endParaRPr lang="en-US" sz="1200">
            <a:solidFill>
              <a:schemeClr val="bg1"/>
            </a:solidFill>
          </a:endParaRPr>
        </a:p>
        <a:p>
          <a:r>
            <a:rPr lang="en-US" sz="1200">
              <a:solidFill>
                <a:schemeClr val="bg1">
                  <a:lumMod val="75000"/>
                </a:schemeClr>
              </a:solidFill>
            </a:rPr>
            <a:t>Rank</a:t>
          </a:r>
        </a:p>
        <a:p>
          <a:endParaRPr lang="en-US" sz="1200">
            <a:solidFill>
              <a:schemeClr val="bg1"/>
            </a:solidFill>
          </a:endParaRPr>
        </a:p>
        <a:p>
          <a:endParaRPr lang="en-US" sz="1200">
            <a:solidFill>
              <a:schemeClr val="bg1"/>
            </a:solidFill>
          </a:endParaRPr>
        </a:p>
        <a:p>
          <a:endParaRPr lang="en-US" sz="1200">
            <a:solidFill>
              <a:schemeClr val="bg1"/>
            </a:solidFill>
          </a:endParaRPr>
        </a:p>
        <a:p>
          <a:endParaRPr lang="en-US" sz="1200">
            <a:solidFill>
              <a:schemeClr val="bg1"/>
            </a:solidFill>
          </a:endParaRPr>
        </a:p>
        <a:p>
          <a:endParaRPr lang="en-US" sz="1200">
            <a:solidFill>
              <a:schemeClr val="bg1"/>
            </a:solidFill>
          </a:endParaRPr>
        </a:p>
        <a:p>
          <a:endParaRPr lang="en-US" sz="1200">
            <a:solidFill>
              <a:schemeClr val="bg1"/>
            </a:solidFill>
          </a:endParaRPr>
        </a:p>
      </xdr:txBody>
    </xdr:sp>
    <xdr:clientData/>
  </xdr:twoCellAnchor>
  <xdr:twoCellAnchor>
    <xdr:from>
      <xdr:col>3</xdr:col>
      <xdr:colOff>276225</xdr:colOff>
      <xdr:row>2</xdr:row>
      <xdr:rowOff>0</xdr:rowOff>
    </xdr:from>
    <xdr:to>
      <xdr:col>5</xdr:col>
      <xdr:colOff>295275</xdr:colOff>
      <xdr:row>35</xdr:row>
      <xdr:rowOff>95250</xdr:rowOff>
    </xdr:to>
    <xdr:sp macro="" textlink="">
      <xdr:nvSpPr>
        <xdr:cNvPr id="8" name="Rectangle: Top Corners Rounded 7">
          <a:extLst>
            <a:ext uri="{FF2B5EF4-FFF2-40B4-BE49-F238E27FC236}">
              <a16:creationId xmlns:a16="http://schemas.microsoft.com/office/drawing/2014/main" id="{46568181-6EF8-4A18-9D22-BE81721C6787}"/>
            </a:ext>
          </a:extLst>
        </xdr:cNvPr>
        <xdr:cNvSpPr/>
      </xdr:nvSpPr>
      <xdr:spPr>
        <a:xfrm rot="5400000">
          <a:off x="-319088" y="3052763"/>
          <a:ext cx="6696075" cy="1390650"/>
        </a:xfrm>
        <a:prstGeom prst="round2Same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238126</xdr:colOff>
      <xdr:row>9</xdr:row>
      <xdr:rowOff>152402</xdr:rowOff>
    </xdr:from>
    <xdr:to>
      <xdr:col>3</xdr:col>
      <xdr:colOff>238126</xdr:colOff>
      <xdr:row>12</xdr:row>
      <xdr:rowOff>66677</xdr:rowOff>
    </xdr:to>
    <xdr:sp macro="" textlink="">
      <xdr:nvSpPr>
        <xdr:cNvPr id="7" name="TextBox 6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3C632D1-3725-4146-B691-10CF1901E805}"/>
            </a:ext>
          </a:extLst>
        </xdr:cNvPr>
        <xdr:cNvSpPr txBox="1"/>
      </xdr:nvSpPr>
      <xdr:spPr>
        <a:xfrm>
          <a:off x="923926" y="1952627"/>
          <a:ext cx="1371600" cy="514350"/>
        </a:xfrm>
        <a:prstGeom prst="rect">
          <a:avLst/>
        </a:prstGeom>
        <a:noFill/>
        <a:ln w="9525" cmpd="sng">
          <a:solidFill>
            <a:schemeClr val="lt1">
              <a:shade val="50000"/>
              <a:alpha val="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twoCellAnchor>
    <xdr:from>
      <xdr:col>1</xdr:col>
      <xdr:colOff>228600</xdr:colOff>
      <xdr:row>12</xdr:row>
      <xdr:rowOff>142877</xdr:rowOff>
    </xdr:from>
    <xdr:to>
      <xdr:col>3</xdr:col>
      <xdr:colOff>266700</xdr:colOff>
      <xdr:row>15</xdr:row>
      <xdr:rowOff>9527</xdr:rowOff>
    </xdr:to>
    <xdr:sp macro="" textlink="">
      <xdr:nvSpPr>
        <xdr:cNvPr id="9" name="TextBox 8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67CC73E3-005E-4F4B-B964-BE66354F3647}"/>
            </a:ext>
          </a:extLst>
        </xdr:cNvPr>
        <xdr:cNvSpPr txBox="1"/>
      </xdr:nvSpPr>
      <xdr:spPr>
        <a:xfrm>
          <a:off x="914400" y="2543177"/>
          <a:ext cx="1409700" cy="46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twoCellAnchor>
    <xdr:from>
      <xdr:col>1</xdr:col>
      <xdr:colOff>247650</xdr:colOff>
      <xdr:row>15</xdr:row>
      <xdr:rowOff>104777</xdr:rowOff>
    </xdr:from>
    <xdr:to>
      <xdr:col>3</xdr:col>
      <xdr:colOff>266700</xdr:colOff>
      <xdr:row>17</xdr:row>
      <xdr:rowOff>180975</xdr:rowOff>
    </xdr:to>
    <xdr:sp macro="" textlink="">
      <xdr:nvSpPr>
        <xdr:cNvPr id="12" name="TextBox 11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B45F27B-7242-43B2-90A5-1BD644140096}"/>
            </a:ext>
          </a:extLst>
        </xdr:cNvPr>
        <xdr:cNvSpPr txBox="1"/>
      </xdr:nvSpPr>
      <xdr:spPr>
        <a:xfrm>
          <a:off x="933450" y="3105152"/>
          <a:ext cx="1390650" cy="47624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twoCellAnchor>
    <xdr:from>
      <xdr:col>1</xdr:col>
      <xdr:colOff>247650</xdr:colOff>
      <xdr:row>18</xdr:row>
      <xdr:rowOff>66677</xdr:rowOff>
    </xdr:from>
    <xdr:to>
      <xdr:col>3</xdr:col>
      <xdr:colOff>266700</xdr:colOff>
      <xdr:row>20</xdr:row>
      <xdr:rowOff>104777</xdr:rowOff>
    </xdr:to>
    <xdr:sp macro="" textlink="">
      <xdr:nvSpPr>
        <xdr:cNvPr id="15" name="TextBox 14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3A0DA3DA-FDEF-4B3B-9A94-8A0F73032F1F}"/>
            </a:ext>
          </a:extLst>
        </xdr:cNvPr>
        <xdr:cNvSpPr txBox="1"/>
      </xdr:nvSpPr>
      <xdr:spPr>
        <a:xfrm>
          <a:off x="933450" y="3667127"/>
          <a:ext cx="1390650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twoCellAnchor editAs="oneCell">
    <xdr:from>
      <xdr:col>0</xdr:col>
      <xdr:colOff>0</xdr:colOff>
      <xdr:row>21</xdr:row>
      <xdr:rowOff>121920</xdr:rowOff>
    </xdr:from>
    <xdr:to>
      <xdr:col>3</xdr:col>
      <xdr:colOff>281940</xdr:colOff>
      <xdr:row>38</xdr:row>
      <xdr:rowOff>40288</xdr:rowOff>
    </xdr:to>
    <xdr:pic>
      <xdr:nvPicPr>
        <xdr:cNvPr id="11" name="Picture 10" descr="People in business attire seated at table in conversation, woman in center of two men">
          <a:extLst>
            <a:ext uri="{FF2B5EF4-FFF2-40B4-BE49-F238E27FC236}">
              <a16:creationId xmlns:a16="http://schemas.microsoft.com/office/drawing/2014/main" id="{FC9745C8-323E-49C1-BDDC-13AFF43D2D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alphaModFix amt="2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282440"/>
          <a:ext cx="2339340" cy="3286408"/>
        </a:xfrm>
        <a:prstGeom prst="rect">
          <a:avLst/>
        </a:prstGeom>
        <a:ln>
          <a:noFill/>
        </a:ln>
        <a:effectLst>
          <a:softEdge rad="112500"/>
        </a:effectLst>
      </xdr:spPr>
    </xdr:pic>
    <xdr:clientData/>
  </xdr:twoCellAnchor>
  <xdr:twoCellAnchor>
    <xdr:from>
      <xdr:col>3</xdr:col>
      <xdr:colOff>533400</xdr:colOff>
      <xdr:row>0</xdr:row>
      <xdr:rowOff>144780</xdr:rowOff>
    </xdr:from>
    <xdr:to>
      <xdr:col>20</xdr:col>
      <xdr:colOff>373380</xdr:colOff>
      <xdr:row>23</xdr:row>
      <xdr:rowOff>30480</xdr:rowOff>
    </xdr:to>
    <xdr:sp macro="" textlink="">
      <xdr:nvSpPr>
        <xdr:cNvPr id="13" name="Rectangle: Rounded Corners 12">
          <a:extLst>
            <a:ext uri="{FF2B5EF4-FFF2-40B4-BE49-F238E27FC236}">
              <a16:creationId xmlns:a16="http://schemas.microsoft.com/office/drawing/2014/main" id="{6B51DFCD-FB4C-C63E-2D8B-0A00F9581220}"/>
            </a:ext>
          </a:extLst>
        </xdr:cNvPr>
        <xdr:cNvSpPr/>
      </xdr:nvSpPr>
      <xdr:spPr>
        <a:xfrm>
          <a:off x="2590800" y="144780"/>
          <a:ext cx="11498580" cy="4442460"/>
        </a:xfrm>
        <a:prstGeom prst="roundRect">
          <a:avLst/>
        </a:prstGeom>
        <a:solidFill>
          <a:schemeClr val="bg1"/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563880</xdr:colOff>
      <xdr:row>3</xdr:row>
      <xdr:rowOff>129540</xdr:rowOff>
    </xdr:from>
    <xdr:to>
      <xdr:col>18</xdr:col>
      <xdr:colOff>175260</xdr:colOff>
      <xdr:row>21</xdr:row>
      <xdr:rowOff>190500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9DBE24EC-0D3A-460E-96D9-8DC1094587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22860</xdr:colOff>
      <xdr:row>1</xdr:row>
      <xdr:rowOff>7620</xdr:rowOff>
    </xdr:from>
    <xdr:to>
      <xdr:col>11</xdr:col>
      <xdr:colOff>114300</xdr:colOff>
      <xdr:row>2</xdr:row>
      <xdr:rowOff>137160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CF8214AB-5C90-22C7-67C0-4A1EAFD64C73}"/>
            </a:ext>
          </a:extLst>
        </xdr:cNvPr>
        <xdr:cNvSpPr txBox="1"/>
      </xdr:nvSpPr>
      <xdr:spPr>
        <a:xfrm>
          <a:off x="3451860" y="205740"/>
          <a:ext cx="4206240" cy="32766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>
              <a:solidFill>
                <a:srgbClr val="0070C0"/>
              </a:solidFill>
              <a:latin typeface="Eras Medium ITC" panose="020B0602030504020804" pitchFamily="34" charset="0"/>
            </a:rPr>
            <a:t>FREQUENCY</a:t>
          </a:r>
          <a:r>
            <a:rPr lang="en-US" sz="1400" baseline="0">
              <a:solidFill>
                <a:srgbClr val="0070C0"/>
              </a:solidFill>
              <a:latin typeface="Eras Medium ITC" panose="020B0602030504020804" pitchFamily="34" charset="0"/>
            </a:rPr>
            <a:t> OF HIGHEST ID ABSENT HOURS</a:t>
          </a:r>
          <a:endParaRPr lang="en-US" sz="1400">
            <a:solidFill>
              <a:srgbClr val="0070C0"/>
            </a:solidFill>
            <a:latin typeface="Eras Medium ITC" panose="020B0602030504020804" pitchFamily="34" charset="0"/>
          </a:endParaRPr>
        </a:p>
      </xdr:txBody>
    </xdr:sp>
    <xdr:clientData/>
  </xdr:twoCellAnchor>
  <xdr:twoCellAnchor>
    <xdr:from>
      <xdr:col>3</xdr:col>
      <xdr:colOff>647700</xdr:colOff>
      <xdr:row>4</xdr:row>
      <xdr:rowOff>83820</xdr:rowOff>
    </xdr:from>
    <xdr:to>
      <xdr:col>8</xdr:col>
      <xdr:colOff>205740</xdr:colOff>
      <xdr:row>7</xdr:row>
      <xdr:rowOff>76200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81064184-FE9D-CBEB-9471-1A79B6A3817D}"/>
            </a:ext>
          </a:extLst>
        </xdr:cNvPr>
        <xdr:cNvSpPr txBox="1"/>
      </xdr:nvSpPr>
      <xdr:spPr>
        <a:xfrm>
          <a:off x="2705100" y="876300"/>
          <a:ext cx="2987040" cy="58674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400">
              <a:solidFill>
                <a:srgbClr val="0070C0"/>
              </a:solidFill>
              <a:latin typeface="Eras Medium ITC" panose="020B0602030504020804" pitchFamily="34" charset="0"/>
            </a:rPr>
            <a:t>ID #3 HOURS PER YEAR</a:t>
          </a:r>
          <a:r>
            <a:rPr lang="en-US" sz="1400" baseline="0">
              <a:solidFill>
                <a:srgbClr val="0070C0"/>
              </a:solidFill>
              <a:latin typeface="Eras Medium ITC" panose="020B0602030504020804" pitchFamily="34" charset="0"/>
            </a:rPr>
            <a:t> RATIO</a:t>
          </a:r>
        </a:p>
        <a:p>
          <a:pPr algn="ctr"/>
          <a:r>
            <a:rPr lang="en-US" sz="1400" baseline="0">
              <a:solidFill>
                <a:srgbClr val="0070C0"/>
              </a:solidFill>
              <a:latin typeface="Eras Medium ITC" panose="020B0602030504020804" pitchFamily="34" charset="0"/>
            </a:rPr>
            <a:t>121:1</a:t>
          </a:r>
          <a:endParaRPr lang="en-US" sz="1400">
            <a:solidFill>
              <a:srgbClr val="0070C0"/>
            </a:solidFill>
            <a:latin typeface="Eras Medium ITC" panose="020B0602030504020804" pitchFamily="34" charset="0"/>
          </a:endParaRPr>
        </a:p>
      </xdr:txBody>
    </xdr:sp>
    <xdr:clientData/>
  </xdr:twoCellAnchor>
  <xdr:twoCellAnchor>
    <xdr:from>
      <xdr:col>3</xdr:col>
      <xdr:colOff>647700</xdr:colOff>
      <xdr:row>10</xdr:row>
      <xdr:rowOff>137160</xdr:rowOff>
    </xdr:from>
    <xdr:to>
      <xdr:col>8</xdr:col>
      <xdr:colOff>205740</xdr:colOff>
      <xdr:row>13</xdr:row>
      <xdr:rowOff>129540</xdr:rowOff>
    </xdr:to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D9D0E7B0-F6C2-4B60-B066-CDCA3D872EA0}"/>
            </a:ext>
          </a:extLst>
        </xdr:cNvPr>
        <xdr:cNvSpPr txBox="1"/>
      </xdr:nvSpPr>
      <xdr:spPr>
        <a:xfrm>
          <a:off x="2705100" y="2118360"/>
          <a:ext cx="2987040" cy="58674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400">
              <a:solidFill>
                <a:srgbClr val="0070C0"/>
              </a:solidFill>
              <a:latin typeface="Eras Medium ITC" panose="020B0602030504020804" pitchFamily="34" charset="0"/>
            </a:rPr>
            <a:t>ID #14 HOURS PER YEAR</a:t>
          </a:r>
          <a:r>
            <a:rPr lang="en-US" sz="1400" baseline="0">
              <a:solidFill>
                <a:srgbClr val="0070C0"/>
              </a:solidFill>
              <a:latin typeface="Eras Medium ITC" panose="020B0602030504020804" pitchFamily="34" charset="0"/>
            </a:rPr>
            <a:t> RATIO</a:t>
          </a:r>
        </a:p>
        <a:p>
          <a:pPr algn="ctr"/>
          <a:r>
            <a:rPr lang="en-US" sz="1400" baseline="0">
              <a:solidFill>
                <a:srgbClr val="0070C0"/>
              </a:solidFill>
              <a:latin typeface="Eras Medium ITC" panose="020B0602030504020804" pitchFamily="34" charset="0"/>
            </a:rPr>
            <a:t>117:1</a:t>
          </a:r>
          <a:endParaRPr lang="en-US" sz="1400">
            <a:solidFill>
              <a:srgbClr val="0070C0"/>
            </a:solidFill>
            <a:latin typeface="Eras Medium ITC" panose="020B0602030504020804" pitchFamily="34" charset="0"/>
          </a:endParaRPr>
        </a:p>
      </xdr:txBody>
    </xdr:sp>
    <xdr:clientData/>
  </xdr:twoCellAnchor>
  <xdr:twoCellAnchor>
    <xdr:from>
      <xdr:col>3</xdr:col>
      <xdr:colOff>647700</xdr:colOff>
      <xdr:row>17</xdr:row>
      <xdr:rowOff>53340</xdr:rowOff>
    </xdr:from>
    <xdr:to>
      <xdr:col>8</xdr:col>
      <xdr:colOff>205740</xdr:colOff>
      <xdr:row>20</xdr:row>
      <xdr:rowOff>45720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A9ADBFA2-8EBD-4AF4-B014-8C20D32D656E}"/>
            </a:ext>
          </a:extLst>
        </xdr:cNvPr>
        <xdr:cNvSpPr txBox="1"/>
      </xdr:nvSpPr>
      <xdr:spPr>
        <a:xfrm>
          <a:off x="2705100" y="3421380"/>
          <a:ext cx="2987040" cy="58674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400">
              <a:solidFill>
                <a:srgbClr val="0070C0"/>
              </a:solidFill>
              <a:latin typeface="Eras Medium ITC" panose="020B0602030504020804" pitchFamily="34" charset="0"/>
            </a:rPr>
            <a:t>ID #3 HOURS PER YEAR</a:t>
          </a:r>
          <a:r>
            <a:rPr lang="en-US" sz="1400" baseline="0">
              <a:solidFill>
                <a:srgbClr val="0070C0"/>
              </a:solidFill>
              <a:latin typeface="Eras Medium ITC" panose="020B0602030504020804" pitchFamily="34" charset="0"/>
            </a:rPr>
            <a:t> RATIO</a:t>
          </a:r>
        </a:p>
        <a:p>
          <a:pPr algn="ctr"/>
          <a:r>
            <a:rPr lang="en-US" sz="1400" baseline="0">
              <a:solidFill>
                <a:srgbClr val="0070C0"/>
              </a:solidFill>
              <a:latin typeface="Eras Medium ITC" panose="020B0602030504020804" pitchFamily="34" charset="0"/>
            </a:rPr>
            <a:t>111:1</a:t>
          </a:r>
          <a:endParaRPr lang="en-US" sz="1400">
            <a:solidFill>
              <a:srgbClr val="0070C0"/>
            </a:solidFill>
            <a:latin typeface="Eras Medium ITC" panose="020B0602030504020804" pitchFamily="34" charset="0"/>
          </a:endParaRPr>
        </a:p>
      </xdr:txBody>
    </xdr:sp>
    <xdr:clientData/>
  </xdr:twoCellAnchor>
  <xdr:twoCellAnchor>
    <xdr:from>
      <xdr:col>3</xdr:col>
      <xdr:colOff>533400</xdr:colOff>
      <xdr:row>23</xdr:row>
      <xdr:rowOff>144780</xdr:rowOff>
    </xdr:from>
    <xdr:to>
      <xdr:col>9</xdr:col>
      <xdr:colOff>22860</xdr:colOff>
      <xdr:row>37</xdr:row>
      <xdr:rowOff>68580</xdr:rowOff>
    </xdr:to>
    <xdr:sp macro="" textlink="">
      <xdr:nvSpPr>
        <xdr:cNvPr id="20" name="Rectangle: Rounded Corners 19">
          <a:extLst>
            <a:ext uri="{FF2B5EF4-FFF2-40B4-BE49-F238E27FC236}">
              <a16:creationId xmlns:a16="http://schemas.microsoft.com/office/drawing/2014/main" id="{7DE890DF-30EE-AFB5-CE84-585835CD2309}"/>
            </a:ext>
          </a:extLst>
        </xdr:cNvPr>
        <xdr:cNvSpPr/>
      </xdr:nvSpPr>
      <xdr:spPr>
        <a:xfrm>
          <a:off x="2590800" y="4701540"/>
          <a:ext cx="3604260" cy="2697480"/>
        </a:xfrm>
        <a:prstGeom prst="roundRect">
          <a:avLst/>
        </a:prstGeom>
        <a:solidFill>
          <a:schemeClr val="bg1"/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144780</xdr:colOff>
      <xdr:row>25</xdr:row>
      <xdr:rowOff>129540</xdr:rowOff>
    </xdr:from>
    <xdr:to>
      <xdr:col>8</xdr:col>
      <xdr:colOff>213360</xdr:colOff>
      <xdr:row>36</xdr:row>
      <xdr:rowOff>53340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887A81E2-B636-4FDC-9FF2-FF726E405B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160020</xdr:colOff>
      <xdr:row>24</xdr:row>
      <xdr:rowOff>30480</xdr:rowOff>
    </xdr:from>
    <xdr:to>
      <xdr:col>7</xdr:col>
      <xdr:colOff>251460</xdr:colOff>
      <xdr:row>25</xdr:row>
      <xdr:rowOff>137160</xdr:rowOff>
    </xdr:to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DCF57677-3D95-AD27-5F21-05FFF5EEE17B}"/>
            </a:ext>
          </a:extLst>
        </xdr:cNvPr>
        <xdr:cNvSpPr txBox="1"/>
      </xdr:nvSpPr>
      <xdr:spPr>
        <a:xfrm>
          <a:off x="2903220" y="4785360"/>
          <a:ext cx="2148840" cy="3048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 baseline="0">
              <a:solidFill>
                <a:srgbClr val="0070C0"/>
              </a:solidFill>
              <a:latin typeface="Eras Medium ITC" panose="020B0602030504020804" pitchFamily="34" charset="0"/>
            </a:rPr>
            <a:t>#3 EXPECTED ABSENT HOURS</a:t>
          </a:r>
          <a:endParaRPr lang="en-US" sz="1100" b="1">
            <a:solidFill>
              <a:srgbClr val="0070C0"/>
            </a:solidFill>
            <a:latin typeface="Eras Medium ITC" panose="020B0602030504020804" pitchFamily="34" charset="0"/>
          </a:endParaRPr>
        </a:p>
      </xdr:txBody>
    </xdr:sp>
    <xdr:clientData/>
  </xdr:twoCellAnchor>
  <xdr:twoCellAnchor>
    <xdr:from>
      <xdr:col>9</xdr:col>
      <xdr:colOff>579120</xdr:colOff>
      <xdr:row>23</xdr:row>
      <xdr:rowOff>144780</xdr:rowOff>
    </xdr:from>
    <xdr:to>
      <xdr:col>15</xdr:col>
      <xdr:colOff>213360</xdr:colOff>
      <xdr:row>37</xdr:row>
      <xdr:rowOff>68580</xdr:rowOff>
    </xdr:to>
    <xdr:sp macro="" textlink="">
      <xdr:nvSpPr>
        <xdr:cNvPr id="24" name="Rectangle: Rounded Corners 23">
          <a:extLst>
            <a:ext uri="{FF2B5EF4-FFF2-40B4-BE49-F238E27FC236}">
              <a16:creationId xmlns:a16="http://schemas.microsoft.com/office/drawing/2014/main" id="{117F3AED-8845-4883-AD9D-ECBFA8DB9700}"/>
            </a:ext>
          </a:extLst>
        </xdr:cNvPr>
        <xdr:cNvSpPr/>
      </xdr:nvSpPr>
      <xdr:spPr>
        <a:xfrm>
          <a:off x="6751320" y="4701540"/>
          <a:ext cx="3749040" cy="2697480"/>
        </a:xfrm>
        <a:prstGeom prst="roundRect">
          <a:avLst/>
        </a:prstGeom>
        <a:solidFill>
          <a:schemeClr val="bg1"/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373380</xdr:colOff>
      <xdr:row>23</xdr:row>
      <xdr:rowOff>144780</xdr:rowOff>
    </xdr:from>
    <xdr:to>
      <xdr:col>20</xdr:col>
      <xdr:colOff>373380</xdr:colOff>
      <xdr:row>37</xdr:row>
      <xdr:rowOff>68580</xdr:rowOff>
    </xdr:to>
    <xdr:sp macro="" textlink="">
      <xdr:nvSpPr>
        <xdr:cNvPr id="25" name="Rectangle: Rounded Corners 24">
          <a:extLst>
            <a:ext uri="{FF2B5EF4-FFF2-40B4-BE49-F238E27FC236}">
              <a16:creationId xmlns:a16="http://schemas.microsoft.com/office/drawing/2014/main" id="{A315862B-A575-454F-832F-44F6FD30A319}"/>
            </a:ext>
          </a:extLst>
        </xdr:cNvPr>
        <xdr:cNvSpPr/>
      </xdr:nvSpPr>
      <xdr:spPr>
        <a:xfrm>
          <a:off x="10660380" y="4701540"/>
          <a:ext cx="3429000" cy="2697480"/>
        </a:xfrm>
        <a:prstGeom prst="roundRect">
          <a:avLst/>
        </a:prstGeom>
        <a:solidFill>
          <a:schemeClr val="bg1"/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365760</xdr:colOff>
      <xdr:row>24</xdr:row>
      <xdr:rowOff>45720</xdr:rowOff>
    </xdr:from>
    <xdr:to>
      <xdr:col>13</xdr:col>
      <xdr:colOff>662940</xdr:colOff>
      <xdr:row>25</xdr:row>
      <xdr:rowOff>152400</xdr:rowOff>
    </xdr:to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2A946B2-DC1D-49A6-B11C-445FCABE9038}"/>
            </a:ext>
          </a:extLst>
        </xdr:cNvPr>
        <xdr:cNvSpPr txBox="1"/>
      </xdr:nvSpPr>
      <xdr:spPr>
        <a:xfrm>
          <a:off x="7223760" y="4800600"/>
          <a:ext cx="2354580" cy="3048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 baseline="0">
              <a:solidFill>
                <a:srgbClr val="0070C0"/>
              </a:solidFill>
              <a:latin typeface="Eras Medium ITC" panose="020B0602030504020804" pitchFamily="34" charset="0"/>
            </a:rPr>
            <a:t>#14 EXPECTED ABSENT HOURS</a:t>
          </a:r>
          <a:endParaRPr lang="en-US" sz="1100" b="1">
            <a:solidFill>
              <a:srgbClr val="0070C0"/>
            </a:solidFill>
            <a:latin typeface="Eras Medium ITC" panose="020B0602030504020804" pitchFamily="34" charset="0"/>
          </a:endParaRPr>
        </a:p>
      </xdr:txBody>
    </xdr:sp>
    <xdr:clientData/>
  </xdr:twoCellAnchor>
  <xdr:twoCellAnchor>
    <xdr:from>
      <xdr:col>16</xdr:col>
      <xdr:colOff>45720</xdr:colOff>
      <xdr:row>24</xdr:row>
      <xdr:rowOff>0</xdr:rowOff>
    </xdr:from>
    <xdr:to>
      <xdr:col>19</xdr:col>
      <xdr:colOff>327660</xdr:colOff>
      <xdr:row>25</xdr:row>
      <xdr:rowOff>106680</xdr:rowOff>
    </xdr:to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474382E-2EE6-4852-B259-3FA624A9939A}"/>
            </a:ext>
          </a:extLst>
        </xdr:cNvPr>
        <xdr:cNvSpPr txBox="1"/>
      </xdr:nvSpPr>
      <xdr:spPr>
        <a:xfrm>
          <a:off x="11018520" y="4754880"/>
          <a:ext cx="2339340" cy="3048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 baseline="0">
              <a:solidFill>
                <a:srgbClr val="0070C0"/>
              </a:solidFill>
              <a:latin typeface="Eras Medium ITC" panose="020B0602030504020804" pitchFamily="34" charset="0"/>
            </a:rPr>
            <a:t>#11 EXPECTED ABSENT HOURS</a:t>
          </a:r>
          <a:endParaRPr lang="en-US" sz="1100" b="1">
            <a:solidFill>
              <a:srgbClr val="0070C0"/>
            </a:solidFill>
            <a:latin typeface="Eras Medium ITC" panose="020B0602030504020804" pitchFamily="34" charset="0"/>
          </a:endParaRPr>
        </a:p>
      </xdr:txBody>
    </xdr:sp>
    <xdr:clientData/>
  </xdr:twoCellAnchor>
  <xdr:twoCellAnchor>
    <xdr:from>
      <xdr:col>10</xdr:col>
      <xdr:colOff>129540</xdr:colOff>
      <xdr:row>26</xdr:row>
      <xdr:rowOff>53340</xdr:rowOff>
    </xdr:from>
    <xdr:to>
      <xdr:col>14</xdr:col>
      <xdr:colOff>601980</xdr:colOff>
      <xdr:row>36</xdr:row>
      <xdr:rowOff>68580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2474EE8C-18B3-4780-A3E6-20822C7806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525780</xdr:colOff>
      <xdr:row>25</xdr:row>
      <xdr:rowOff>190500</xdr:rowOff>
    </xdr:from>
    <xdr:to>
      <xdr:col>20</xdr:col>
      <xdr:colOff>205740</xdr:colOff>
      <xdr:row>36</xdr:row>
      <xdr:rowOff>121920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B0D08B13-5831-463C-92D5-4EA8C380BC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373572</xdr:colOff>
      <xdr:row>24</xdr:row>
      <xdr:rowOff>121920</xdr:rowOff>
    </xdr:from>
    <xdr:to>
      <xdr:col>23</xdr:col>
      <xdr:colOff>510539</xdr:colOff>
      <xdr:row>35</xdr:row>
      <xdr:rowOff>175260</xdr:rowOff>
    </xdr:to>
    <xdr:sp macro="" textlink="">
      <xdr:nvSpPr>
        <xdr:cNvPr id="50" name="Rectangle: Rounded Corners 49">
          <a:extLst>
            <a:ext uri="{FF2B5EF4-FFF2-40B4-BE49-F238E27FC236}">
              <a16:creationId xmlns:a16="http://schemas.microsoft.com/office/drawing/2014/main" id="{39ACDB55-0D65-46DB-AAF4-083502789A35}"/>
            </a:ext>
          </a:extLst>
        </xdr:cNvPr>
        <xdr:cNvSpPr/>
      </xdr:nvSpPr>
      <xdr:spPr>
        <a:xfrm>
          <a:off x="12032172" y="4876800"/>
          <a:ext cx="4251767" cy="2232660"/>
        </a:xfrm>
        <a:prstGeom prst="roundRect">
          <a:avLst/>
        </a:prstGeom>
        <a:solidFill>
          <a:srgbClr val="7030A0"/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373572</xdr:colOff>
      <xdr:row>13</xdr:row>
      <xdr:rowOff>121920</xdr:rowOff>
    </xdr:from>
    <xdr:to>
      <xdr:col>23</xdr:col>
      <xdr:colOff>510539</xdr:colOff>
      <xdr:row>24</xdr:row>
      <xdr:rowOff>91440</xdr:rowOff>
    </xdr:to>
    <xdr:sp macro="" textlink="">
      <xdr:nvSpPr>
        <xdr:cNvPr id="49" name="Rectangle: Rounded Corners 48">
          <a:extLst>
            <a:ext uri="{FF2B5EF4-FFF2-40B4-BE49-F238E27FC236}">
              <a16:creationId xmlns:a16="http://schemas.microsoft.com/office/drawing/2014/main" id="{4A106CA7-EB99-4A7E-97D8-30DB9237351B}"/>
            </a:ext>
          </a:extLst>
        </xdr:cNvPr>
        <xdr:cNvSpPr/>
      </xdr:nvSpPr>
      <xdr:spPr>
        <a:xfrm>
          <a:off x="12032172" y="2697480"/>
          <a:ext cx="4251767" cy="2148840"/>
        </a:xfrm>
        <a:prstGeom prst="roundRect">
          <a:avLst/>
        </a:prstGeom>
        <a:solidFill>
          <a:srgbClr val="FFC000"/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373572</xdr:colOff>
      <xdr:row>2</xdr:row>
      <xdr:rowOff>45720</xdr:rowOff>
    </xdr:from>
    <xdr:to>
      <xdr:col>23</xdr:col>
      <xdr:colOff>510539</xdr:colOff>
      <xdr:row>13</xdr:row>
      <xdr:rowOff>99060</xdr:rowOff>
    </xdr:to>
    <xdr:sp macro="" textlink="">
      <xdr:nvSpPr>
        <xdr:cNvPr id="48" name="Rectangle: Rounded Corners 47">
          <a:extLst>
            <a:ext uri="{FF2B5EF4-FFF2-40B4-BE49-F238E27FC236}">
              <a16:creationId xmlns:a16="http://schemas.microsoft.com/office/drawing/2014/main" id="{DAE698EB-7B76-FA59-1F31-24C7694B17CB}"/>
            </a:ext>
          </a:extLst>
        </xdr:cNvPr>
        <xdr:cNvSpPr/>
      </xdr:nvSpPr>
      <xdr:spPr>
        <a:xfrm>
          <a:off x="12032172" y="441960"/>
          <a:ext cx="4251767" cy="2232660"/>
        </a:xfrm>
        <a:prstGeom prst="roundRect">
          <a:avLst/>
        </a:prstGeom>
        <a:solidFill>
          <a:srgbClr val="00B050"/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18</xdr:col>
      <xdr:colOff>152400</xdr:colOff>
      <xdr:row>27</xdr:row>
      <xdr:rowOff>45720</xdr:rowOff>
    </xdr:from>
    <xdr:to>
      <xdr:col>20</xdr:col>
      <xdr:colOff>640080</xdr:colOff>
      <xdr:row>33</xdr:row>
      <xdr:rowOff>91440</xdr:rowOff>
    </xdr:to>
    <xdr:pic>
      <xdr:nvPicPr>
        <xdr:cNvPr id="24" name="Picture 23" descr="Businessman thumbs up">
          <a:extLst>
            <a:ext uri="{FF2B5EF4-FFF2-40B4-BE49-F238E27FC236}">
              <a16:creationId xmlns:a16="http://schemas.microsoft.com/office/drawing/2014/main" id="{AFBAF954-6B95-C29D-94C4-64B6CE0F2A6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456" r="19062" b="85005"/>
        <a:stretch/>
      </xdr:blipFill>
      <xdr:spPr>
        <a:xfrm>
          <a:off x="12496800" y="5394960"/>
          <a:ext cx="1859280" cy="1234440"/>
        </a:xfrm>
        <a:prstGeom prst="rect">
          <a:avLst/>
        </a:prstGeom>
      </xdr:spPr>
    </xdr:pic>
    <xdr:clientData/>
  </xdr:twoCellAnchor>
  <xdr:twoCellAnchor editAs="oneCell">
    <xdr:from>
      <xdr:col>18</xdr:col>
      <xdr:colOff>296039</xdr:colOff>
      <xdr:row>15</xdr:row>
      <xdr:rowOff>144780</xdr:rowOff>
    </xdr:from>
    <xdr:to>
      <xdr:col>20</xdr:col>
      <xdr:colOff>647334</xdr:colOff>
      <xdr:row>22</xdr:row>
      <xdr:rowOff>121920</xdr:rowOff>
    </xdr:to>
    <xdr:pic>
      <xdr:nvPicPr>
        <xdr:cNvPr id="22" name="Picture 21" descr="Businessman counting five">
          <a:extLst>
            <a:ext uri="{FF2B5EF4-FFF2-40B4-BE49-F238E27FC236}">
              <a16:creationId xmlns:a16="http://schemas.microsoft.com/office/drawing/2014/main" id="{CDF2BD13-2C9B-4239-2AB8-708B306240A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9083" b="80805"/>
        <a:stretch/>
      </xdr:blipFill>
      <xdr:spPr>
        <a:xfrm>
          <a:off x="12640439" y="3116580"/>
          <a:ext cx="1722895" cy="1363980"/>
        </a:xfrm>
        <a:prstGeom prst="rect">
          <a:avLst/>
        </a:prstGeom>
      </xdr:spPr>
    </xdr:pic>
    <xdr:clientData/>
  </xdr:twoCellAnchor>
  <xdr:twoCellAnchor editAs="oneCell">
    <xdr:from>
      <xdr:col>17</xdr:col>
      <xdr:colOff>664964</xdr:colOff>
      <xdr:row>4</xdr:row>
      <xdr:rowOff>50800</xdr:rowOff>
    </xdr:from>
    <xdr:to>
      <xdr:col>20</xdr:col>
      <xdr:colOff>682869</xdr:colOff>
      <xdr:row>11</xdr:row>
      <xdr:rowOff>129540</xdr:rowOff>
    </xdr:to>
    <xdr:pic>
      <xdr:nvPicPr>
        <xdr:cNvPr id="21" name="Picture 20" descr="Elderly woman raising hand">
          <a:extLst>
            <a:ext uri="{FF2B5EF4-FFF2-40B4-BE49-F238E27FC236}">
              <a16:creationId xmlns:a16="http://schemas.microsoft.com/office/drawing/2014/main" id="{EC9AF23D-D1F8-9537-B8FA-D28D1C5B4C3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0795" r="1" b="38168"/>
        <a:stretch/>
      </xdr:blipFill>
      <xdr:spPr>
        <a:xfrm>
          <a:off x="12323564" y="829733"/>
          <a:ext cx="2075305" cy="1441874"/>
        </a:xfrm>
        <a:prstGeom prst="rect">
          <a:avLst/>
        </a:prstGeom>
      </xdr:spPr>
    </xdr:pic>
    <xdr:clientData/>
  </xdr:twoCellAnchor>
  <xdr:twoCellAnchor>
    <xdr:from>
      <xdr:col>0</xdr:col>
      <xdr:colOff>104775</xdr:colOff>
      <xdr:row>0</xdr:row>
      <xdr:rowOff>28575</xdr:rowOff>
    </xdr:from>
    <xdr:to>
      <xdr:col>3</xdr:col>
      <xdr:colOff>371475</xdr:colOff>
      <xdr:row>38</xdr:row>
      <xdr:rowOff>57151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D1F51FDF-ED12-4C95-887A-7B02EFDB151F}"/>
            </a:ext>
          </a:extLst>
        </xdr:cNvPr>
        <xdr:cNvSpPr/>
      </xdr:nvSpPr>
      <xdr:spPr>
        <a:xfrm>
          <a:off x="104775" y="28575"/>
          <a:ext cx="2324100" cy="7629526"/>
        </a:xfrm>
        <a:prstGeom prst="rect">
          <a:avLst/>
        </a:prstGeom>
        <a:solidFill>
          <a:schemeClr val="tx2">
            <a:lumMod val="7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333375</xdr:colOff>
      <xdr:row>2</xdr:row>
      <xdr:rowOff>9527</xdr:rowOff>
    </xdr:from>
    <xdr:to>
      <xdr:col>3</xdr:col>
      <xdr:colOff>352425</xdr:colOff>
      <xdr:row>35</xdr:row>
      <xdr:rowOff>104777</xdr:rowOff>
    </xdr:to>
    <xdr:sp macro="" textlink="">
      <xdr:nvSpPr>
        <xdr:cNvPr id="3" name="Rectangle: Top Corners Rounded 2">
          <a:extLst>
            <a:ext uri="{FF2B5EF4-FFF2-40B4-BE49-F238E27FC236}">
              <a16:creationId xmlns:a16="http://schemas.microsoft.com/office/drawing/2014/main" id="{1FF8ED36-A5E3-4577-9EDA-DFF77F41BF6F}"/>
            </a:ext>
          </a:extLst>
        </xdr:cNvPr>
        <xdr:cNvSpPr/>
      </xdr:nvSpPr>
      <xdr:spPr>
        <a:xfrm rot="16200000">
          <a:off x="-1633538" y="3062290"/>
          <a:ext cx="6696075" cy="1390650"/>
        </a:xfrm>
        <a:prstGeom prst="round2SameRect">
          <a:avLst/>
        </a:prstGeom>
        <a:solidFill>
          <a:srgbClr val="5F22A2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2</xdr:col>
      <xdr:colOff>104775</xdr:colOff>
      <xdr:row>2</xdr:row>
      <xdr:rowOff>66676</xdr:rowOff>
    </xdr:from>
    <xdr:to>
      <xdr:col>3</xdr:col>
      <xdr:colOff>87263</xdr:colOff>
      <xdr:row>7</xdr:row>
      <xdr:rowOff>38101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74B2A75-1233-49C3-853A-BC8B0B5AFF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76375" y="466726"/>
          <a:ext cx="668288" cy="971550"/>
        </a:xfrm>
        <a:prstGeom prst="rect">
          <a:avLst/>
        </a:prstGeom>
      </xdr:spPr>
    </xdr:pic>
    <xdr:clientData/>
  </xdr:twoCellAnchor>
  <xdr:twoCellAnchor>
    <xdr:from>
      <xdr:col>1</xdr:col>
      <xdr:colOff>635001</xdr:colOff>
      <xdr:row>16</xdr:row>
      <xdr:rowOff>92075</xdr:rowOff>
    </xdr:from>
    <xdr:to>
      <xdr:col>3</xdr:col>
      <xdr:colOff>409505</xdr:colOff>
      <xdr:row>19</xdr:row>
      <xdr:rowOff>44330</xdr:rowOff>
    </xdr:to>
    <xdr:sp macro="" textlink="">
      <xdr:nvSpPr>
        <xdr:cNvPr id="5" name="Freeform: Shape 4">
          <a:extLst>
            <a:ext uri="{FF2B5EF4-FFF2-40B4-BE49-F238E27FC236}">
              <a16:creationId xmlns:a16="http://schemas.microsoft.com/office/drawing/2014/main" id="{02B6A5A6-066C-4B37-A389-BF819A7556C3}"/>
            </a:ext>
          </a:extLst>
        </xdr:cNvPr>
        <xdr:cNvSpPr/>
      </xdr:nvSpPr>
      <xdr:spPr>
        <a:xfrm>
          <a:off x="1320801" y="3207808"/>
          <a:ext cx="1146104" cy="536455"/>
        </a:xfrm>
        <a:custGeom>
          <a:avLst/>
          <a:gdLst>
            <a:gd name="connsiteX0" fmla="*/ 1039092 w 1043710"/>
            <a:gd name="connsiteY0" fmla="*/ 0 h 554182"/>
            <a:gd name="connsiteX1" fmla="*/ 1043710 w 1043710"/>
            <a:gd name="connsiteY1" fmla="*/ 5756 h 554182"/>
            <a:gd name="connsiteX2" fmla="*/ 1043710 w 1043710"/>
            <a:gd name="connsiteY2" fmla="*/ 548426 h 554182"/>
            <a:gd name="connsiteX3" fmla="*/ 1039092 w 1043710"/>
            <a:gd name="connsiteY3" fmla="*/ 554182 h 554182"/>
            <a:gd name="connsiteX4" fmla="*/ 933778 w 1043710"/>
            <a:gd name="connsiteY4" fmla="*/ 422910 h 554182"/>
            <a:gd name="connsiteX5" fmla="*/ 908740 w 1043710"/>
            <a:gd name="connsiteY5" fmla="*/ 421976 h 554182"/>
            <a:gd name="connsiteX6" fmla="*/ 894388 w 1043710"/>
            <a:gd name="connsiteY6" fmla="*/ 424873 h 554182"/>
            <a:gd name="connsiteX7" fmla="*/ 47721 w 1043710"/>
            <a:gd name="connsiteY7" fmla="*/ 424873 h 554182"/>
            <a:gd name="connsiteX8" fmla="*/ 0 w 1043710"/>
            <a:gd name="connsiteY8" fmla="*/ 377152 h 554182"/>
            <a:gd name="connsiteX9" fmla="*/ 0 w 1043710"/>
            <a:gd name="connsiteY9" fmla="*/ 186266 h 554182"/>
            <a:gd name="connsiteX10" fmla="*/ 47721 w 1043710"/>
            <a:gd name="connsiteY10" fmla="*/ 138545 h 554182"/>
            <a:gd name="connsiteX11" fmla="*/ 738937 w 1043710"/>
            <a:gd name="connsiteY11" fmla="*/ 138545 h 554182"/>
            <a:gd name="connsiteX12" fmla="*/ 933778 w 1043710"/>
            <a:gd name="connsiteY12" fmla="*/ 131272 h 554182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</a:cxnLst>
          <a:rect l="l" t="t" r="r" b="b"/>
          <a:pathLst>
            <a:path w="1043710" h="554182">
              <a:moveTo>
                <a:pt x="1039092" y="0"/>
              </a:moveTo>
              <a:lnTo>
                <a:pt x="1043710" y="5756"/>
              </a:lnTo>
              <a:lnTo>
                <a:pt x="1043710" y="548426"/>
              </a:lnTo>
              <a:lnTo>
                <a:pt x="1039092" y="554182"/>
              </a:lnTo>
              <a:lnTo>
                <a:pt x="933778" y="422910"/>
              </a:lnTo>
              <a:lnTo>
                <a:pt x="908740" y="421976"/>
              </a:lnTo>
              <a:lnTo>
                <a:pt x="894388" y="424873"/>
              </a:lnTo>
              <a:lnTo>
                <a:pt x="47721" y="424873"/>
              </a:lnTo>
              <a:cubicBezTo>
                <a:pt x="21365" y="424873"/>
                <a:pt x="0" y="403508"/>
                <a:pt x="0" y="377152"/>
              </a:cubicBezTo>
              <a:lnTo>
                <a:pt x="0" y="186266"/>
              </a:lnTo>
              <a:cubicBezTo>
                <a:pt x="0" y="159910"/>
                <a:pt x="21365" y="138545"/>
                <a:pt x="47721" y="138545"/>
              </a:cubicBezTo>
              <a:lnTo>
                <a:pt x="738937" y="138545"/>
              </a:lnTo>
              <a:lnTo>
                <a:pt x="933778" y="131272"/>
              </a:lnTo>
              <a:close/>
            </a:path>
          </a:pathLst>
        </a:cu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  <xdr:twoCellAnchor>
    <xdr:from>
      <xdr:col>1</xdr:col>
      <xdr:colOff>657225</xdr:colOff>
      <xdr:row>4</xdr:row>
      <xdr:rowOff>47626</xdr:rowOff>
    </xdr:from>
    <xdr:to>
      <xdr:col>3</xdr:col>
      <xdr:colOff>247651</xdr:colOff>
      <xdr:row>26</xdr:row>
      <xdr:rowOff>111920</xdr:rowOff>
    </xdr:to>
    <xdr:sp macro="" textlink="">
      <xdr:nvSpPr>
        <xdr:cNvPr id="6" name="TextBox 67">
          <a:extLst>
            <a:ext uri="{FF2B5EF4-FFF2-40B4-BE49-F238E27FC236}">
              <a16:creationId xmlns:a16="http://schemas.microsoft.com/office/drawing/2014/main" id="{7F70FEAD-C703-468D-BAA2-BBF3CF9F8EB1}"/>
            </a:ext>
          </a:extLst>
        </xdr:cNvPr>
        <xdr:cNvSpPr txBox="1"/>
      </xdr:nvSpPr>
      <xdr:spPr>
        <a:xfrm>
          <a:off x="1343025" y="847726"/>
          <a:ext cx="962026" cy="4464844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  <a:p>
          <a:endParaRPr lang="en-US"/>
        </a:p>
        <a:p>
          <a:endParaRPr lang="en-US"/>
        </a:p>
        <a:p>
          <a:r>
            <a:rPr lang="en-US" sz="1200">
              <a:solidFill>
                <a:schemeClr val="bg1">
                  <a:lumMod val="75000"/>
                </a:schemeClr>
              </a:solidFill>
            </a:rPr>
            <a:t>Dashboard</a:t>
          </a:r>
        </a:p>
        <a:p>
          <a:endParaRPr lang="en-US" sz="1200">
            <a:solidFill>
              <a:schemeClr val="bg1">
                <a:lumMod val="75000"/>
              </a:schemeClr>
            </a:solidFill>
          </a:endParaRPr>
        </a:p>
        <a:p>
          <a:endParaRPr lang="en-US" sz="1200">
            <a:solidFill>
              <a:schemeClr val="accent3"/>
            </a:solidFill>
          </a:endParaRPr>
        </a:p>
        <a:p>
          <a:r>
            <a:rPr lang="en-US" sz="1200">
              <a:solidFill>
                <a:schemeClr val="bg1">
                  <a:lumMod val="75000"/>
                </a:schemeClr>
              </a:solidFill>
            </a:rPr>
            <a:t>Statistics</a:t>
          </a:r>
        </a:p>
        <a:p>
          <a:endParaRPr lang="en-US" sz="1200">
            <a:solidFill>
              <a:schemeClr val="bg1"/>
            </a:solidFill>
          </a:endParaRPr>
        </a:p>
        <a:p>
          <a:endParaRPr lang="en-US" sz="1200">
            <a:solidFill>
              <a:schemeClr val="bg1"/>
            </a:solidFill>
          </a:endParaRPr>
        </a:p>
        <a:p>
          <a:r>
            <a:rPr lang="en-US" sz="1200">
              <a:solidFill>
                <a:schemeClr val="bg1">
                  <a:lumMod val="75000"/>
                </a:schemeClr>
              </a:solidFill>
            </a:rPr>
            <a:t>Probability</a:t>
          </a:r>
        </a:p>
        <a:p>
          <a:endParaRPr lang="en-US" sz="1200">
            <a:solidFill>
              <a:schemeClr val="bg1"/>
            </a:solidFill>
          </a:endParaRPr>
        </a:p>
        <a:p>
          <a:endParaRPr lang="en-US" sz="1200">
            <a:solidFill>
              <a:schemeClr val="bg1"/>
            </a:solidFill>
          </a:endParaRPr>
        </a:p>
        <a:p>
          <a:r>
            <a:rPr lang="en-US" sz="1200">
              <a:solidFill>
                <a:schemeClr val="bg1">
                  <a:lumMod val="75000"/>
                </a:schemeClr>
              </a:solidFill>
            </a:rPr>
            <a:t>Rank</a:t>
          </a:r>
        </a:p>
        <a:p>
          <a:endParaRPr lang="en-US" sz="1200">
            <a:solidFill>
              <a:schemeClr val="bg1"/>
            </a:solidFill>
          </a:endParaRPr>
        </a:p>
        <a:p>
          <a:endParaRPr lang="en-US" sz="1200">
            <a:solidFill>
              <a:schemeClr val="bg1"/>
            </a:solidFill>
          </a:endParaRPr>
        </a:p>
        <a:p>
          <a:endParaRPr lang="en-US" sz="1200">
            <a:solidFill>
              <a:schemeClr val="bg1"/>
            </a:solidFill>
          </a:endParaRPr>
        </a:p>
        <a:p>
          <a:endParaRPr lang="en-US" sz="1200">
            <a:solidFill>
              <a:schemeClr val="bg1"/>
            </a:solidFill>
          </a:endParaRPr>
        </a:p>
        <a:p>
          <a:endParaRPr lang="en-US" sz="1200">
            <a:solidFill>
              <a:schemeClr val="bg1"/>
            </a:solidFill>
          </a:endParaRPr>
        </a:p>
        <a:p>
          <a:endParaRPr lang="en-US" sz="1200">
            <a:solidFill>
              <a:schemeClr val="bg1"/>
            </a:solidFill>
          </a:endParaRPr>
        </a:p>
      </xdr:txBody>
    </xdr:sp>
    <xdr:clientData/>
  </xdr:twoCellAnchor>
  <xdr:twoCellAnchor>
    <xdr:from>
      <xdr:col>3</xdr:col>
      <xdr:colOff>381000</xdr:colOff>
      <xdr:row>1</xdr:row>
      <xdr:rowOff>76200</xdr:rowOff>
    </xdr:from>
    <xdr:to>
      <xdr:col>5</xdr:col>
      <xdr:colOff>400050</xdr:colOff>
      <xdr:row>34</xdr:row>
      <xdr:rowOff>171450</xdr:rowOff>
    </xdr:to>
    <xdr:sp macro="" textlink="">
      <xdr:nvSpPr>
        <xdr:cNvPr id="7" name="Rectangle: Top Corners Rounded 6">
          <a:extLst>
            <a:ext uri="{FF2B5EF4-FFF2-40B4-BE49-F238E27FC236}">
              <a16:creationId xmlns:a16="http://schemas.microsoft.com/office/drawing/2014/main" id="{198E7DC7-C5DF-4940-82C3-6C30C47F0633}"/>
            </a:ext>
          </a:extLst>
        </xdr:cNvPr>
        <xdr:cNvSpPr/>
      </xdr:nvSpPr>
      <xdr:spPr>
        <a:xfrm rot="5400000">
          <a:off x="-214313" y="2928938"/>
          <a:ext cx="6696075" cy="1390650"/>
        </a:xfrm>
        <a:prstGeom prst="round2Same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371476</xdr:colOff>
      <xdr:row>7</xdr:row>
      <xdr:rowOff>171452</xdr:rowOff>
    </xdr:from>
    <xdr:to>
      <xdr:col>3</xdr:col>
      <xdr:colOff>333376</xdr:colOff>
      <xdr:row>10</xdr:row>
      <xdr:rowOff>85727</xdr:rowOff>
    </xdr:to>
    <xdr:sp macro="" textlink="">
      <xdr:nvSpPr>
        <xdr:cNvPr id="8" name="TextBox 7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984394A6-C0A0-46CF-874D-631D744EC200}"/>
            </a:ext>
          </a:extLst>
        </xdr:cNvPr>
        <xdr:cNvSpPr txBox="1"/>
      </xdr:nvSpPr>
      <xdr:spPr>
        <a:xfrm>
          <a:off x="1057276" y="1571627"/>
          <a:ext cx="1333500" cy="514350"/>
        </a:xfrm>
        <a:prstGeom prst="rect">
          <a:avLst/>
        </a:prstGeom>
        <a:noFill/>
        <a:ln w="9525" cmpd="sng">
          <a:solidFill>
            <a:schemeClr val="lt1">
              <a:shade val="50000"/>
              <a:alpha val="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twoCellAnchor>
    <xdr:from>
      <xdr:col>1</xdr:col>
      <xdr:colOff>342900</xdr:colOff>
      <xdr:row>10</xdr:row>
      <xdr:rowOff>152402</xdr:rowOff>
    </xdr:from>
    <xdr:to>
      <xdr:col>3</xdr:col>
      <xdr:colOff>381000</xdr:colOff>
      <xdr:row>13</xdr:row>
      <xdr:rowOff>19052</xdr:rowOff>
    </xdr:to>
    <xdr:sp macro="" textlink="">
      <xdr:nvSpPr>
        <xdr:cNvPr id="9" name="TextBox 8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144982B-E5CC-47DA-B94B-955079053C4D}"/>
            </a:ext>
          </a:extLst>
        </xdr:cNvPr>
        <xdr:cNvSpPr txBox="1"/>
      </xdr:nvSpPr>
      <xdr:spPr>
        <a:xfrm>
          <a:off x="1028700" y="2152652"/>
          <a:ext cx="1409700" cy="46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twoCellAnchor>
    <xdr:from>
      <xdr:col>1</xdr:col>
      <xdr:colOff>333375</xdr:colOff>
      <xdr:row>13</xdr:row>
      <xdr:rowOff>104776</xdr:rowOff>
    </xdr:from>
    <xdr:to>
      <xdr:col>3</xdr:col>
      <xdr:colOff>371475</xdr:colOff>
      <xdr:row>15</xdr:row>
      <xdr:rowOff>171451</xdr:rowOff>
    </xdr:to>
    <xdr:sp macro="" textlink="">
      <xdr:nvSpPr>
        <xdr:cNvPr id="10" name="TextBox 9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C66C6037-40DF-4E70-B0EF-44C9C16DECA6}"/>
            </a:ext>
          </a:extLst>
        </xdr:cNvPr>
        <xdr:cNvSpPr txBox="1"/>
      </xdr:nvSpPr>
      <xdr:spPr>
        <a:xfrm>
          <a:off x="1019175" y="2705101"/>
          <a:ext cx="1409700" cy="46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twoCellAnchor>
    <xdr:from>
      <xdr:col>1</xdr:col>
      <xdr:colOff>352425</xdr:colOff>
      <xdr:row>13</xdr:row>
      <xdr:rowOff>114302</xdr:rowOff>
    </xdr:from>
    <xdr:to>
      <xdr:col>3</xdr:col>
      <xdr:colOff>371475</xdr:colOff>
      <xdr:row>15</xdr:row>
      <xdr:rowOff>152402</xdr:rowOff>
    </xdr:to>
    <xdr:sp macro="" textlink="">
      <xdr:nvSpPr>
        <xdr:cNvPr id="11" name="TextBox 10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87CCC129-3BA1-4D06-B629-65051A8C0F4C}"/>
            </a:ext>
          </a:extLst>
        </xdr:cNvPr>
        <xdr:cNvSpPr txBox="1"/>
      </xdr:nvSpPr>
      <xdr:spPr>
        <a:xfrm>
          <a:off x="1038225" y="2714627"/>
          <a:ext cx="1390650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twoCellAnchor>
    <xdr:from>
      <xdr:col>1</xdr:col>
      <xdr:colOff>342900</xdr:colOff>
      <xdr:row>16</xdr:row>
      <xdr:rowOff>28575</xdr:rowOff>
    </xdr:from>
    <xdr:to>
      <xdr:col>3</xdr:col>
      <xdr:colOff>228600</xdr:colOff>
      <xdr:row>18</xdr:row>
      <xdr:rowOff>161924</xdr:rowOff>
    </xdr:to>
    <xdr:sp macro="" textlink="">
      <xdr:nvSpPr>
        <xdr:cNvPr id="12" name="TextBox 11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19372987-06B5-4C5B-9C29-F78D8C73C938}"/>
            </a:ext>
          </a:extLst>
        </xdr:cNvPr>
        <xdr:cNvSpPr txBox="1"/>
      </xdr:nvSpPr>
      <xdr:spPr>
        <a:xfrm>
          <a:off x="1028700" y="3144308"/>
          <a:ext cx="1257300" cy="52281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twoCellAnchor>
    <xdr:from>
      <xdr:col>4</xdr:col>
      <xdr:colOff>441961</xdr:colOff>
      <xdr:row>0</xdr:row>
      <xdr:rowOff>45720</xdr:rowOff>
    </xdr:from>
    <xdr:to>
      <xdr:col>16</xdr:col>
      <xdr:colOff>171451</xdr:colOff>
      <xdr:row>24</xdr:row>
      <xdr:rowOff>0</xdr:rowOff>
    </xdr:to>
    <xdr:sp macro="" textlink="">
      <xdr:nvSpPr>
        <xdr:cNvPr id="13" name="Rectangle: Rounded Corners 12">
          <a:extLst>
            <a:ext uri="{FF2B5EF4-FFF2-40B4-BE49-F238E27FC236}">
              <a16:creationId xmlns:a16="http://schemas.microsoft.com/office/drawing/2014/main" id="{8CAF1EAB-4012-9244-7272-03A79B4C62FB}"/>
            </a:ext>
          </a:extLst>
        </xdr:cNvPr>
        <xdr:cNvSpPr/>
      </xdr:nvSpPr>
      <xdr:spPr>
        <a:xfrm>
          <a:off x="3185161" y="45720"/>
          <a:ext cx="7959090" cy="4709160"/>
        </a:xfrm>
        <a:prstGeom prst="roundRect">
          <a:avLst/>
        </a:prstGeom>
        <a:solidFill>
          <a:schemeClr val="bg1"/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624840</xdr:colOff>
      <xdr:row>2</xdr:row>
      <xdr:rowOff>137160</xdr:rowOff>
    </xdr:from>
    <xdr:to>
      <xdr:col>21</xdr:col>
      <xdr:colOff>114300</xdr:colOff>
      <xdr:row>13</xdr:row>
      <xdr:rowOff>60960</xdr:rowOff>
    </xdr:to>
    <xdr:sp macro="" textlink="">
      <xdr:nvSpPr>
        <xdr:cNvPr id="15" name="Circle: Hollow 14">
          <a:extLst>
            <a:ext uri="{FF2B5EF4-FFF2-40B4-BE49-F238E27FC236}">
              <a16:creationId xmlns:a16="http://schemas.microsoft.com/office/drawing/2014/main" id="{961B6F0A-97AF-DE3C-5312-903E746E380B}"/>
            </a:ext>
          </a:extLst>
        </xdr:cNvPr>
        <xdr:cNvSpPr/>
      </xdr:nvSpPr>
      <xdr:spPr>
        <a:xfrm>
          <a:off x="12283440" y="533400"/>
          <a:ext cx="2232660" cy="2103120"/>
        </a:xfrm>
        <a:prstGeom prst="donut">
          <a:avLst>
            <a:gd name="adj" fmla="val 15942"/>
          </a:avLst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18</xdr:col>
      <xdr:colOff>0</xdr:colOff>
      <xdr:row>13</xdr:row>
      <xdr:rowOff>152400</xdr:rowOff>
    </xdr:from>
    <xdr:to>
      <xdr:col>21</xdr:col>
      <xdr:colOff>114300</xdr:colOff>
      <xdr:row>24</xdr:row>
      <xdr:rowOff>57150</xdr:rowOff>
    </xdr:to>
    <xdr:sp macro="" textlink="">
      <xdr:nvSpPr>
        <xdr:cNvPr id="16" name="Circle: Hollow 15">
          <a:extLst>
            <a:ext uri="{FF2B5EF4-FFF2-40B4-BE49-F238E27FC236}">
              <a16:creationId xmlns:a16="http://schemas.microsoft.com/office/drawing/2014/main" id="{328408C5-D95F-4981-A424-84979F8B4A05}"/>
            </a:ext>
          </a:extLst>
        </xdr:cNvPr>
        <xdr:cNvSpPr/>
      </xdr:nvSpPr>
      <xdr:spPr>
        <a:xfrm>
          <a:off x="12344400" y="2727960"/>
          <a:ext cx="2171700" cy="2084070"/>
        </a:xfrm>
        <a:prstGeom prst="donut">
          <a:avLst>
            <a:gd name="adj" fmla="val 18399"/>
          </a:avLst>
        </a:prstGeom>
        <a:solidFill>
          <a:srgbClr val="8238BA">
            <a:alpha val="98000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18</xdr:col>
      <xdr:colOff>0</xdr:colOff>
      <xdr:row>24</xdr:row>
      <xdr:rowOff>152400</xdr:rowOff>
    </xdr:from>
    <xdr:to>
      <xdr:col>21</xdr:col>
      <xdr:colOff>114300</xdr:colOff>
      <xdr:row>35</xdr:row>
      <xdr:rowOff>57150</xdr:rowOff>
    </xdr:to>
    <xdr:sp macro="" textlink="">
      <xdr:nvSpPr>
        <xdr:cNvPr id="17" name="Circle: Hollow 16">
          <a:extLst>
            <a:ext uri="{FF2B5EF4-FFF2-40B4-BE49-F238E27FC236}">
              <a16:creationId xmlns:a16="http://schemas.microsoft.com/office/drawing/2014/main" id="{98451956-C6E5-415E-899B-E48E12BE21F4}"/>
            </a:ext>
          </a:extLst>
        </xdr:cNvPr>
        <xdr:cNvSpPr/>
      </xdr:nvSpPr>
      <xdr:spPr>
        <a:xfrm>
          <a:off x="12344400" y="4907280"/>
          <a:ext cx="2171700" cy="2084070"/>
        </a:xfrm>
        <a:prstGeom prst="donut">
          <a:avLst>
            <a:gd name="adj" fmla="val 20610"/>
          </a:avLst>
        </a:prstGeom>
        <a:solidFill>
          <a:srgbClr val="00B05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17</xdr:col>
      <xdr:colOff>388620</xdr:colOff>
      <xdr:row>0</xdr:row>
      <xdr:rowOff>38100</xdr:rowOff>
    </xdr:from>
    <xdr:to>
      <xdr:col>23</xdr:col>
      <xdr:colOff>510540</xdr:colOff>
      <xdr:row>1</xdr:row>
      <xdr:rowOff>152400</xdr:rowOff>
    </xdr:to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276FC726-A387-B004-7083-E25A464484E5}"/>
            </a:ext>
          </a:extLst>
        </xdr:cNvPr>
        <xdr:cNvSpPr txBox="1"/>
      </xdr:nvSpPr>
      <xdr:spPr>
        <a:xfrm>
          <a:off x="12047220" y="38100"/>
          <a:ext cx="4236720" cy="3124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400" b="1"/>
            <a:t>LEAST AMOUNT OF ABSENTCES</a:t>
          </a:r>
        </a:p>
      </xdr:txBody>
    </xdr:sp>
    <xdr:clientData/>
  </xdr:twoCellAnchor>
  <xdr:twoCellAnchor>
    <xdr:from>
      <xdr:col>21</xdr:col>
      <xdr:colOff>618067</xdr:colOff>
      <xdr:row>2</xdr:row>
      <xdr:rowOff>59267</xdr:rowOff>
    </xdr:from>
    <xdr:to>
      <xdr:col>23</xdr:col>
      <xdr:colOff>198967</xdr:colOff>
      <xdr:row>12</xdr:row>
      <xdr:rowOff>44027</xdr:rowOff>
    </xdr:to>
    <xdr:sp macro="" textlink="">
      <xdr:nvSpPr>
        <xdr:cNvPr id="25" name="Flowchart: Off-page Connector 24">
          <a:extLst>
            <a:ext uri="{FF2B5EF4-FFF2-40B4-BE49-F238E27FC236}">
              <a16:creationId xmlns:a16="http://schemas.microsoft.com/office/drawing/2014/main" id="{794D887C-4120-5FA5-225D-A937FDBF05F3}"/>
            </a:ext>
          </a:extLst>
        </xdr:cNvPr>
        <xdr:cNvSpPr/>
      </xdr:nvSpPr>
      <xdr:spPr>
        <a:xfrm>
          <a:off x="15019867" y="448734"/>
          <a:ext cx="952500" cy="1932093"/>
        </a:xfrm>
        <a:prstGeom prst="flowChartOffpageConnector">
          <a:avLst/>
        </a:prstGeom>
        <a:gradFill>
          <a:gsLst>
            <a:gs pos="0">
              <a:srgbClr val="00B050"/>
            </a:gs>
            <a:gs pos="41000">
              <a:srgbClr val="92D050"/>
            </a:gs>
            <a:gs pos="83000">
              <a:schemeClr val="accent3">
                <a:lumMod val="60000"/>
                <a:lumOff val="40000"/>
              </a:schemeClr>
            </a:gs>
            <a:gs pos="100000">
              <a:schemeClr val="accent3">
                <a:lumMod val="40000"/>
                <a:lumOff val="60000"/>
              </a:schemeClr>
            </a:gs>
          </a:gsLst>
          <a:lin ang="5400000" scaled="1"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21</xdr:col>
      <xdr:colOff>632460</xdr:colOff>
      <xdr:row>13</xdr:row>
      <xdr:rowOff>152400</xdr:rowOff>
    </xdr:from>
    <xdr:to>
      <xdr:col>23</xdr:col>
      <xdr:colOff>205740</xdr:colOff>
      <xdr:row>23</xdr:row>
      <xdr:rowOff>175260</xdr:rowOff>
    </xdr:to>
    <xdr:sp macro="" textlink="">
      <xdr:nvSpPr>
        <xdr:cNvPr id="26" name="Flowchart: Off-page Connector 25">
          <a:extLst>
            <a:ext uri="{FF2B5EF4-FFF2-40B4-BE49-F238E27FC236}">
              <a16:creationId xmlns:a16="http://schemas.microsoft.com/office/drawing/2014/main" id="{AA8C3312-D6A9-4E27-BB26-B6B3C7DBAFA1}"/>
            </a:ext>
          </a:extLst>
        </xdr:cNvPr>
        <xdr:cNvSpPr/>
      </xdr:nvSpPr>
      <xdr:spPr>
        <a:xfrm>
          <a:off x="15034260" y="2727960"/>
          <a:ext cx="944880" cy="2004060"/>
        </a:xfrm>
        <a:prstGeom prst="flowChartOffpageConnector">
          <a:avLst/>
        </a:prstGeom>
        <a:gradFill>
          <a:gsLst>
            <a:gs pos="0">
              <a:srgbClr val="FFC000"/>
            </a:gs>
            <a:gs pos="41000">
              <a:srgbClr val="FFC000">
                <a:lumMod val="45000"/>
                <a:lumOff val="55000"/>
                <a:alpha val="57000"/>
              </a:srgbClr>
            </a:gs>
            <a:gs pos="83000">
              <a:srgbClr val="FFC000">
                <a:lumMod val="33000"/>
                <a:lumOff val="67000"/>
              </a:srgbClr>
            </a:gs>
            <a:gs pos="100000">
              <a:srgbClr val="FFC000">
                <a:lumMod val="16000"/>
                <a:lumOff val="84000"/>
              </a:srgbClr>
            </a:gs>
          </a:gsLst>
          <a:lin ang="5400000" scaled="1"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21</xdr:col>
      <xdr:colOff>655320</xdr:colOff>
      <xdr:row>24</xdr:row>
      <xdr:rowOff>127000</xdr:rowOff>
    </xdr:from>
    <xdr:to>
      <xdr:col>23</xdr:col>
      <xdr:colOff>251460</xdr:colOff>
      <xdr:row>34</xdr:row>
      <xdr:rowOff>184574</xdr:rowOff>
    </xdr:to>
    <xdr:sp macro="" textlink="">
      <xdr:nvSpPr>
        <xdr:cNvPr id="27" name="Flowchart: Off-page Connector 26">
          <a:extLst>
            <a:ext uri="{FF2B5EF4-FFF2-40B4-BE49-F238E27FC236}">
              <a16:creationId xmlns:a16="http://schemas.microsoft.com/office/drawing/2014/main" id="{521905D3-8821-4C32-84F6-E8890393BEC4}"/>
            </a:ext>
          </a:extLst>
        </xdr:cNvPr>
        <xdr:cNvSpPr/>
      </xdr:nvSpPr>
      <xdr:spPr>
        <a:xfrm>
          <a:off x="15057120" y="4800600"/>
          <a:ext cx="967740" cy="2004907"/>
        </a:xfrm>
        <a:prstGeom prst="flowChartOffpageConnector">
          <a:avLst/>
        </a:prstGeom>
        <a:gradFill>
          <a:gsLst>
            <a:gs pos="0">
              <a:srgbClr val="7030A0"/>
            </a:gs>
            <a:gs pos="36000">
              <a:srgbClr val="7030A0">
                <a:alpha val="44000"/>
                <a:lumMod val="47000"/>
                <a:lumOff val="53000"/>
              </a:srgbClr>
            </a:gs>
            <a:gs pos="83000">
              <a:srgbClr val="FFC000">
                <a:lumMod val="33000"/>
                <a:lumOff val="67000"/>
              </a:srgbClr>
            </a:gs>
            <a:gs pos="100000">
              <a:srgbClr val="FFC000">
                <a:lumMod val="16000"/>
                <a:lumOff val="84000"/>
              </a:srgbClr>
            </a:gs>
          </a:gsLst>
          <a:lin ang="5400000" scaled="1"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21</xdr:col>
      <xdr:colOff>632460</xdr:colOff>
      <xdr:row>3</xdr:row>
      <xdr:rowOff>91440</xdr:rowOff>
    </xdr:from>
    <xdr:to>
      <xdr:col>23</xdr:col>
      <xdr:colOff>167640</xdr:colOff>
      <xdr:row>4</xdr:row>
      <xdr:rowOff>167640</xdr:rowOff>
    </xdr:to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AC6DCBD7-5314-7004-3B53-1B5ACF386927}"/>
            </a:ext>
          </a:extLst>
        </xdr:cNvPr>
        <xdr:cNvSpPr txBox="1"/>
      </xdr:nvSpPr>
      <xdr:spPr>
        <a:xfrm>
          <a:off x="15034260" y="685800"/>
          <a:ext cx="906780" cy="2743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>
              <a:latin typeface="Eras Medium ITC" panose="020B0602030504020804" pitchFamily="34" charset="0"/>
            </a:rPr>
            <a:t>ID # 8</a:t>
          </a:r>
        </a:p>
      </xdr:txBody>
    </xdr:sp>
    <xdr:clientData/>
  </xdr:twoCellAnchor>
  <xdr:twoCellAnchor>
    <xdr:from>
      <xdr:col>21</xdr:col>
      <xdr:colOff>617220</xdr:colOff>
      <xdr:row>5</xdr:row>
      <xdr:rowOff>0</xdr:rowOff>
    </xdr:from>
    <xdr:to>
      <xdr:col>23</xdr:col>
      <xdr:colOff>205740</xdr:colOff>
      <xdr:row>7</xdr:row>
      <xdr:rowOff>22860</xdr:rowOff>
    </xdr:to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B235A04A-5290-4242-B0CF-4006F13A2EE8}"/>
            </a:ext>
          </a:extLst>
        </xdr:cNvPr>
        <xdr:cNvSpPr txBox="1"/>
      </xdr:nvSpPr>
      <xdr:spPr>
        <a:xfrm>
          <a:off x="15019020" y="990600"/>
          <a:ext cx="960120" cy="419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>
              <a:latin typeface="Eras Medium ITC" panose="020B0602030504020804" pitchFamily="34" charset="0"/>
            </a:rPr>
            <a:t>ABSENCE</a:t>
          </a:r>
        </a:p>
        <a:p>
          <a:pPr algn="ctr"/>
          <a:r>
            <a:rPr lang="en-US" sz="1100" b="1" baseline="0">
              <a:latin typeface="Eras Medium ITC" panose="020B0602030504020804" pitchFamily="34" charset="0"/>
            </a:rPr>
            <a:t>8</a:t>
          </a:r>
          <a:endParaRPr lang="en-US" sz="1100" b="1">
            <a:latin typeface="Eras Medium ITC" panose="020B0602030504020804" pitchFamily="34" charset="0"/>
          </a:endParaRPr>
        </a:p>
      </xdr:txBody>
    </xdr:sp>
    <xdr:clientData/>
  </xdr:twoCellAnchor>
  <xdr:twoCellAnchor>
    <xdr:from>
      <xdr:col>21</xdr:col>
      <xdr:colOff>609600</xdr:colOff>
      <xdr:row>7</xdr:row>
      <xdr:rowOff>83820</xdr:rowOff>
    </xdr:from>
    <xdr:to>
      <xdr:col>23</xdr:col>
      <xdr:colOff>213360</xdr:colOff>
      <xdr:row>10</xdr:row>
      <xdr:rowOff>160020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776C95D3-C770-41BD-BB8A-37BA8DE1D3CA}"/>
            </a:ext>
          </a:extLst>
        </xdr:cNvPr>
        <xdr:cNvSpPr txBox="1"/>
      </xdr:nvSpPr>
      <xdr:spPr>
        <a:xfrm>
          <a:off x="15011400" y="1470660"/>
          <a:ext cx="975360" cy="6705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>
              <a:latin typeface="Eras Medium ITC" panose="020B0602030504020804" pitchFamily="34" charset="0"/>
            </a:rPr>
            <a:t>YEARS</a:t>
          </a:r>
          <a:r>
            <a:rPr lang="en-US" sz="1100" b="1" baseline="0">
              <a:latin typeface="Eras Medium ITC" panose="020B0602030504020804" pitchFamily="34" charset="0"/>
            </a:rPr>
            <a:t> EMPLOYEED</a:t>
          </a:r>
        </a:p>
        <a:p>
          <a:pPr algn="ctr"/>
          <a:r>
            <a:rPr lang="en-US" sz="1100" b="1" baseline="0">
              <a:latin typeface="Eras Medium ITC" panose="020B0602030504020804" pitchFamily="34" charset="0"/>
            </a:rPr>
            <a:t>30</a:t>
          </a:r>
          <a:endParaRPr lang="en-US" sz="1100" b="1">
            <a:latin typeface="Eras Medium ITC" panose="020B0602030504020804" pitchFamily="34" charset="0"/>
          </a:endParaRPr>
        </a:p>
      </xdr:txBody>
    </xdr:sp>
    <xdr:clientData/>
  </xdr:twoCellAnchor>
  <xdr:twoCellAnchor>
    <xdr:from>
      <xdr:col>21</xdr:col>
      <xdr:colOff>647700</xdr:colOff>
      <xdr:row>14</xdr:row>
      <xdr:rowOff>53340</xdr:rowOff>
    </xdr:from>
    <xdr:to>
      <xdr:col>23</xdr:col>
      <xdr:colOff>182880</xdr:colOff>
      <xdr:row>15</xdr:row>
      <xdr:rowOff>129540</xdr:rowOff>
    </xdr:to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0E5E2684-A349-4963-8ED7-1F4A13CE6D6F}"/>
            </a:ext>
          </a:extLst>
        </xdr:cNvPr>
        <xdr:cNvSpPr txBox="1"/>
      </xdr:nvSpPr>
      <xdr:spPr>
        <a:xfrm>
          <a:off x="15049500" y="2827020"/>
          <a:ext cx="906780" cy="2743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>
              <a:latin typeface="Eras Medium ITC" panose="020B0602030504020804" pitchFamily="34" charset="0"/>
            </a:rPr>
            <a:t>ID # 19</a:t>
          </a:r>
        </a:p>
      </xdr:txBody>
    </xdr:sp>
    <xdr:clientData/>
  </xdr:twoCellAnchor>
  <xdr:twoCellAnchor>
    <xdr:from>
      <xdr:col>21</xdr:col>
      <xdr:colOff>617220</xdr:colOff>
      <xdr:row>16</xdr:row>
      <xdr:rowOff>83820</xdr:rowOff>
    </xdr:from>
    <xdr:to>
      <xdr:col>23</xdr:col>
      <xdr:colOff>205740</xdr:colOff>
      <xdr:row>18</xdr:row>
      <xdr:rowOff>106680</xdr:rowOff>
    </xdr:to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E6C1BE30-59D0-4895-AA37-57715E38CFCF}"/>
            </a:ext>
          </a:extLst>
        </xdr:cNvPr>
        <xdr:cNvSpPr txBox="1"/>
      </xdr:nvSpPr>
      <xdr:spPr>
        <a:xfrm>
          <a:off x="15019020" y="3253740"/>
          <a:ext cx="960120" cy="419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>
              <a:latin typeface="Eras Medium ITC" panose="020B0602030504020804" pitchFamily="34" charset="0"/>
            </a:rPr>
            <a:t>ABSENCE</a:t>
          </a:r>
        </a:p>
        <a:p>
          <a:pPr algn="ctr"/>
          <a:r>
            <a:rPr lang="en-US" sz="1100" b="1" baseline="0">
              <a:latin typeface="Eras Medium ITC" panose="020B0602030504020804" pitchFamily="34" charset="0"/>
            </a:rPr>
            <a:t>6</a:t>
          </a:r>
          <a:endParaRPr lang="en-US" sz="1100" b="1">
            <a:latin typeface="Eras Medium ITC" panose="020B0602030504020804" pitchFamily="34" charset="0"/>
          </a:endParaRPr>
        </a:p>
      </xdr:txBody>
    </xdr:sp>
    <xdr:clientData/>
  </xdr:twoCellAnchor>
  <xdr:twoCellAnchor>
    <xdr:from>
      <xdr:col>21</xdr:col>
      <xdr:colOff>609600</xdr:colOff>
      <xdr:row>18</xdr:row>
      <xdr:rowOff>167640</xdr:rowOff>
    </xdr:from>
    <xdr:to>
      <xdr:col>23</xdr:col>
      <xdr:colOff>213360</xdr:colOff>
      <xdr:row>22</xdr:row>
      <xdr:rowOff>45720</xdr:rowOff>
    </xdr:to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7987E6F4-BFFF-4F2E-8730-1FD71B41443F}"/>
            </a:ext>
          </a:extLst>
        </xdr:cNvPr>
        <xdr:cNvSpPr txBox="1"/>
      </xdr:nvSpPr>
      <xdr:spPr>
        <a:xfrm>
          <a:off x="15011400" y="3733800"/>
          <a:ext cx="975360" cy="6705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>
              <a:latin typeface="Eras Medium ITC" panose="020B0602030504020804" pitchFamily="34" charset="0"/>
            </a:rPr>
            <a:t>YEARS</a:t>
          </a:r>
          <a:r>
            <a:rPr lang="en-US" sz="1100" b="1" baseline="0">
              <a:latin typeface="Eras Medium ITC" panose="020B0602030504020804" pitchFamily="34" charset="0"/>
            </a:rPr>
            <a:t> EMPLOYEED</a:t>
          </a:r>
        </a:p>
        <a:p>
          <a:pPr algn="ctr"/>
          <a:r>
            <a:rPr lang="en-US" sz="1100" b="1" baseline="0">
              <a:latin typeface="Eras Medium ITC" panose="020B0602030504020804" pitchFamily="34" charset="0"/>
            </a:rPr>
            <a:t>17</a:t>
          </a:r>
          <a:endParaRPr lang="en-US" sz="1100" b="1">
            <a:latin typeface="Eras Medium ITC" panose="020B0602030504020804" pitchFamily="34" charset="0"/>
          </a:endParaRPr>
        </a:p>
      </xdr:txBody>
    </xdr:sp>
    <xdr:clientData/>
  </xdr:twoCellAnchor>
  <xdr:twoCellAnchor>
    <xdr:from>
      <xdr:col>22</xdr:col>
      <xdr:colOff>0</xdr:colOff>
      <xdr:row>25</xdr:row>
      <xdr:rowOff>152400</xdr:rowOff>
    </xdr:from>
    <xdr:to>
      <xdr:col>23</xdr:col>
      <xdr:colOff>220980</xdr:colOff>
      <xdr:row>27</xdr:row>
      <xdr:rowOff>30480</xdr:rowOff>
    </xdr:to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66F79B87-B966-4CB2-9FB0-9A32F5055D75}"/>
            </a:ext>
          </a:extLst>
        </xdr:cNvPr>
        <xdr:cNvSpPr txBox="1"/>
      </xdr:nvSpPr>
      <xdr:spPr>
        <a:xfrm>
          <a:off x="15087600" y="5105400"/>
          <a:ext cx="906780" cy="2743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>
              <a:latin typeface="Eras Medium ITC" panose="020B0602030504020804" pitchFamily="34" charset="0"/>
            </a:rPr>
            <a:t>ID # 16</a:t>
          </a:r>
        </a:p>
      </xdr:txBody>
    </xdr:sp>
    <xdr:clientData/>
  </xdr:twoCellAnchor>
  <xdr:twoCellAnchor>
    <xdr:from>
      <xdr:col>21</xdr:col>
      <xdr:colOff>655320</xdr:colOff>
      <xdr:row>27</xdr:row>
      <xdr:rowOff>152400</xdr:rowOff>
    </xdr:from>
    <xdr:to>
      <xdr:col>23</xdr:col>
      <xdr:colOff>243840</xdr:colOff>
      <xdr:row>29</xdr:row>
      <xdr:rowOff>175260</xdr:rowOff>
    </xdr:to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CF20D3EB-7B32-4C7E-90EB-41BAC7E5A279}"/>
            </a:ext>
          </a:extLst>
        </xdr:cNvPr>
        <xdr:cNvSpPr txBox="1"/>
      </xdr:nvSpPr>
      <xdr:spPr>
        <a:xfrm>
          <a:off x="15057120" y="5501640"/>
          <a:ext cx="960120" cy="419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>
              <a:latin typeface="Eras Medium ITC" panose="020B0602030504020804" pitchFamily="34" charset="0"/>
            </a:rPr>
            <a:t>ABSENCE</a:t>
          </a:r>
        </a:p>
        <a:p>
          <a:pPr algn="ctr"/>
          <a:r>
            <a:rPr lang="en-US" sz="1100" b="1">
              <a:latin typeface="Eras Medium ITC" panose="020B0602030504020804" pitchFamily="34" charset="0"/>
            </a:rPr>
            <a:t>8</a:t>
          </a:r>
        </a:p>
      </xdr:txBody>
    </xdr:sp>
    <xdr:clientData/>
  </xdr:twoCellAnchor>
  <xdr:twoCellAnchor>
    <xdr:from>
      <xdr:col>21</xdr:col>
      <xdr:colOff>655320</xdr:colOff>
      <xdr:row>30</xdr:row>
      <xdr:rowOff>45720</xdr:rowOff>
    </xdr:from>
    <xdr:to>
      <xdr:col>23</xdr:col>
      <xdr:colOff>259080</xdr:colOff>
      <xdr:row>33</xdr:row>
      <xdr:rowOff>121920</xdr:rowOff>
    </xdr:to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31FA58A6-F361-4DC5-9EDA-954649145FAE}"/>
            </a:ext>
          </a:extLst>
        </xdr:cNvPr>
        <xdr:cNvSpPr txBox="1"/>
      </xdr:nvSpPr>
      <xdr:spPr>
        <a:xfrm>
          <a:off x="15057120" y="5989320"/>
          <a:ext cx="975360" cy="6705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>
              <a:latin typeface="Eras Medium ITC" panose="020B0602030504020804" pitchFamily="34" charset="0"/>
            </a:rPr>
            <a:t>YEARS</a:t>
          </a:r>
          <a:r>
            <a:rPr lang="en-US" sz="1100" b="1" baseline="0">
              <a:latin typeface="Eras Medium ITC" panose="020B0602030504020804" pitchFamily="34" charset="0"/>
            </a:rPr>
            <a:t> EMPLOYEED</a:t>
          </a:r>
        </a:p>
        <a:p>
          <a:pPr algn="ctr"/>
          <a:r>
            <a:rPr lang="en-US" sz="1100" b="1" baseline="0">
              <a:latin typeface="Eras Medium ITC" panose="020B0602030504020804" pitchFamily="34" charset="0"/>
            </a:rPr>
            <a:t>20</a:t>
          </a:r>
          <a:endParaRPr lang="en-US" sz="1100" b="1">
            <a:latin typeface="Eras Medium ITC" panose="020B0602030504020804" pitchFamily="34" charset="0"/>
          </a:endParaRPr>
        </a:p>
      </xdr:txBody>
    </xdr:sp>
    <xdr:clientData/>
  </xdr:twoCellAnchor>
  <xdr:twoCellAnchor>
    <xdr:from>
      <xdr:col>8</xdr:col>
      <xdr:colOff>329565</xdr:colOff>
      <xdr:row>3</xdr:row>
      <xdr:rowOff>76200</xdr:rowOff>
    </xdr:from>
    <xdr:to>
      <xdr:col>15</xdr:col>
      <xdr:colOff>680085</xdr:colOff>
      <xdr:row>22</xdr:row>
      <xdr:rowOff>15240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35CDCB81-EF95-4E86-94B3-82312ED488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624840</xdr:colOff>
      <xdr:row>0</xdr:row>
      <xdr:rowOff>121920</xdr:rowOff>
    </xdr:from>
    <xdr:to>
      <xdr:col>12</xdr:col>
      <xdr:colOff>114300</xdr:colOff>
      <xdr:row>2</xdr:row>
      <xdr:rowOff>182880</xdr:rowOff>
    </xdr:to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702E2E44-EB1B-43CD-A746-0C9B7F3C51D8}"/>
            </a:ext>
          </a:extLst>
        </xdr:cNvPr>
        <xdr:cNvSpPr txBox="1"/>
      </xdr:nvSpPr>
      <xdr:spPr>
        <a:xfrm>
          <a:off x="4053840" y="121920"/>
          <a:ext cx="4290060" cy="4572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 b="1">
              <a:solidFill>
                <a:srgbClr val="C00000"/>
              </a:solidFill>
              <a:latin typeface="Eras Medium ITC" panose="020B0602030504020804" pitchFamily="34" charset="0"/>
            </a:rPr>
            <a:t>MOST FREQUENT ABSENCE</a:t>
          </a:r>
          <a:r>
            <a:rPr lang="en-US" sz="1200" b="1" baseline="0">
              <a:solidFill>
                <a:srgbClr val="C00000"/>
              </a:solidFill>
              <a:latin typeface="Eras Medium ITC" panose="020B0602030504020804" pitchFamily="34" charset="0"/>
            </a:rPr>
            <a:t> BY DATE</a:t>
          </a:r>
          <a:endParaRPr lang="en-US" sz="1200" b="1">
            <a:solidFill>
              <a:srgbClr val="C00000"/>
            </a:solidFill>
            <a:latin typeface="Eras Medium ITC" panose="020B0602030504020804" pitchFamily="34" charset="0"/>
          </a:endParaRPr>
        </a:p>
      </xdr:txBody>
    </xdr:sp>
    <xdr:clientData/>
  </xdr:twoCellAnchor>
  <xdr:twoCellAnchor>
    <xdr:from>
      <xdr:col>4</xdr:col>
      <xdr:colOff>518160</xdr:colOff>
      <xdr:row>4</xdr:row>
      <xdr:rowOff>30480</xdr:rowOff>
    </xdr:from>
    <xdr:to>
      <xdr:col>8</xdr:col>
      <xdr:colOff>68580</xdr:colOff>
      <xdr:row>7</xdr:row>
      <xdr:rowOff>83820</xdr:rowOff>
    </xdr:to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CF51678C-28BA-B09C-1524-36F8821A129F}"/>
            </a:ext>
          </a:extLst>
        </xdr:cNvPr>
        <xdr:cNvSpPr txBox="1"/>
      </xdr:nvSpPr>
      <xdr:spPr>
        <a:xfrm>
          <a:off x="3261360" y="822960"/>
          <a:ext cx="2293620" cy="6477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00" b="1">
              <a:solidFill>
                <a:sysClr val="windowText" lastClr="000000"/>
              </a:solidFill>
              <a:latin typeface="Eras Medium ITC" panose="020B0602030504020804" pitchFamily="34" charset="0"/>
            </a:rPr>
            <a:t>#1</a:t>
          </a:r>
          <a:r>
            <a:rPr lang="en-US" sz="1400" b="1" baseline="0">
              <a:solidFill>
                <a:sysClr val="windowText" lastClr="000000"/>
              </a:solidFill>
              <a:latin typeface="Eras Medium ITC" panose="020B0602030504020804" pitchFamily="34" charset="0"/>
            </a:rPr>
            <a:t> JULY 25, 2018</a:t>
          </a:r>
        </a:p>
        <a:p>
          <a:pPr algn="ctr"/>
          <a:r>
            <a:rPr lang="en-US" sz="1400" b="1" baseline="0">
              <a:solidFill>
                <a:sysClr val="windowText" lastClr="000000"/>
              </a:solidFill>
              <a:latin typeface="Eras Medium ITC" panose="020B0602030504020804" pitchFamily="34" charset="0"/>
            </a:rPr>
            <a:t>117 HOURS</a:t>
          </a:r>
          <a:endParaRPr lang="en-US" sz="1400" b="1">
            <a:solidFill>
              <a:sysClr val="windowText" lastClr="000000"/>
            </a:solidFill>
            <a:latin typeface="Eras Medium ITC" panose="020B0602030504020804" pitchFamily="34" charset="0"/>
          </a:endParaRPr>
        </a:p>
      </xdr:txBody>
    </xdr:sp>
    <xdr:clientData/>
  </xdr:twoCellAnchor>
  <xdr:twoCellAnchor>
    <xdr:from>
      <xdr:col>4</xdr:col>
      <xdr:colOff>518160</xdr:colOff>
      <xdr:row>9</xdr:row>
      <xdr:rowOff>174413</xdr:rowOff>
    </xdr:from>
    <xdr:to>
      <xdr:col>8</xdr:col>
      <xdr:colOff>68580</xdr:colOff>
      <xdr:row>12</xdr:row>
      <xdr:rowOff>182033</xdr:rowOff>
    </xdr:to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2089C8E5-0AB5-404D-8CC1-2892B2F8E83A}"/>
            </a:ext>
          </a:extLst>
        </xdr:cNvPr>
        <xdr:cNvSpPr txBox="1"/>
      </xdr:nvSpPr>
      <xdr:spPr>
        <a:xfrm>
          <a:off x="3261360" y="1927013"/>
          <a:ext cx="2293620" cy="59182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00" b="1">
              <a:latin typeface="Eras Medium ITC" panose="020B0602030504020804" pitchFamily="34" charset="0"/>
            </a:rPr>
            <a:t>#2 MARCH 26, 2018</a:t>
          </a:r>
        </a:p>
        <a:p>
          <a:pPr algn="ctr"/>
          <a:r>
            <a:rPr lang="en-US" sz="1400" b="1">
              <a:latin typeface="Eras Medium ITC" panose="020B0602030504020804" pitchFamily="34" charset="0"/>
            </a:rPr>
            <a:t>106 HOURS</a:t>
          </a:r>
        </a:p>
      </xdr:txBody>
    </xdr:sp>
    <xdr:clientData/>
  </xdr:twoCellAnchor>
  <xdr:twoCellAnchor>
    <xdr:from>
      <xdr:col>4</xdr:col>
      <xdr:colOff>518160</xdr:colOff>
      <xdr:row>16</xdr:row>
      <xdr:rowOff>45720</xdr:rowOff>
    </xdr:from>
    <xdr:to>
      <xdr:col>8</xdr:col>
      <xdr:colOff>68580</xdr:colOff>
      <xdr:row>19</xdr:row>
      <xdr:rowOff>38100</xdr:rowOff>
    </xdr:to>
    <xdr:sp macro="" textlink="">
      <xdr:nvSpPr>
        <xdr:cNvPr id="47" name="TextBox 46">
          <a:extLst>
            <a:ext uri="{FF2B5EF4-FFF2-40B4-BE49-F238E27FC236}">
              <a16:creationId xmlns:a16="http://schemas.microsoft.com/office/drawing/2014/main" id="{F0F0A09C-2EE1-44DC-9FE8-A8C2A0AD8C76}"/>
            </a:ext>
          </a:extLst>
        </xdr:cNvPr>
        <xdr:cNvSpPr txBox="1"/>
      </xdr:nvSpPr>
      <xdr:spPr>
        <a:xfrm>
          <a:off x="3261360" y="3215640"/>
          <a:ext cx="2293620" cy="58674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00" b="1">
              <a:latin typeface="Eras Medium ITC" panose="020B0602030504020804" pitchFamily="34" charset="0"/>
            </a:rPr>
            <a:t>#3 AUGUST 8, 2016</a:t>
          </a:r>
        </a:p>
        <a:p>
          <a:pPr algn="ctr"/>
          <a:r>
            <a:rPr lang="en-US" sz="1400" b="1">
              <a:latin typeface="Eras Medium ITC" panose="020B0602030504020804" pitchFamily="34" charset="0"/>
            </a:rPr>
            <a:t>80 HOURS</a:t>
          </a:r>
        </a:p>
      </xdr:txBody>
    </xdr:sp>
    <xdr:clientData/>
  </xdr:twoCellAnchor>
  <xdr:twoCellAnchor editAs="oneCell">
    <xdr:from>
      <xdr:col>0</xdr:col>
      <xdr:colOff>113241</xdr:colOff>
      <xdr:row>21</xdr:row>
      <xdr:rowOff>70910</xdr:rowOff>
    </xdr:from>
    <xdr:to>
      <xdr:col>3</xdr:col>
      <xdr:colOff>351365</xdr:colOff>
      <xdr:row>38</xdr:row>
      <xdr:rowOff>46851</xdr:rowOff>
    </xdr:to>
    <xdr:pic>
      <xdr:nvPicPr>
        <xdr:cNvPr id="19" name="Picture 18" descr="People in business attire seated at table in conversation, woman in center of two men">
          <a:extLst>
            <a:ext uri="{FF2B5EF4-FFF2-40B4-BE49-F238E27FC236}">
              <a16:creationId xmlns:a16="http://schemas.microsoft.com/office/drawing/2014/main" id="{89CFDFAF-26FD-4C9D-AD66-A7F0BBD0F1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alphaModFix amt="2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41" y="4160310"/>
          <a:ext cx="2295524" cy="3286408"/>
        </a:xfrm>
        <a:prstGeom prst="rect">
          <a:avLst/>
        </a:prstGeom>
        <a:ln>
          <a:noFill/>
        </a:ln>
        <a:effectLst>
          <a:softEdge rad="112500"/>
        </a:effectLst>
      </xdr:spPr>
    </xdr:pic>
    <xdr:clientData/>
  </xdr:twoCellAnchor>
  <xdr:twoCellAnchor>
    <xdr:from>
      <xdr:col>13</xdr:col>
      <xdr:colOff>626533</xdr:colOff>
      <xdr:row>28</xdr:row>
      <xdr:rowOff>25401</xdr:rowOff>
    </xdr:from>
    <xdr:to>
      <xdr:col>15</xdr:col>
      <xdr:colOff>474133</xdr:colOff>
      <xdr:row>34</xdr:row>
      <xdr:rowOff>59268</xdr:rowOff>
    </xdr:to>
    <xdr:sp macro="" textlink="">
      <xdr:nvSpPr>
        <xdr:cNvPr id="31" name="Flowchart: Connector 30">
          <a:extLst>
            <a:ext uri="{FF2B5EF4-FFF2-40B4-BE49-F238E27FC236}">
              <a16:creationId xmlns:a16="http://schemas.microsoft.com/office/drawing/2014/main" id="{E22A0945-1CE5-488D-EEC5-C91A8B496039}"/>
            </a:ext>
          </a:extLst>
        </xdr:cNvPr>
        <xdr:cNvSpPr/>
      </xdr:nvSpPr>
      <xdr:spPr>
        <a:xfrm>
          <a:off x="9541933" y="5477934"/>
          <a:ext cx="1219200" cy="1202267"/>
        </a:xfrm>
        <a:prstGeom prst="flowChartConnector">
          <a:avLst/>
        </a:prstGeom>
        <a:solidFill>
          <a:srgbClr val="8238BA"/>
        </a:solidFill>
        <a:ln w="63500" cap="sq" cmpd="sng">
          <a:solidFill>
            <a:schemeClr val="bg1">
              <a:lumMod val="95000"/>
              <a:alpha val="68000"/>
            </a:schemeClr>
          </a:solidFill>
          <a:extLst>
            <a:ext uri="{C807C97D-BFC1-408E-A445-0C87EB9F89A2}">
              <ask:lineSketchStyleProps xmlns:ask="http://schemas.microsoft.com/office/drawing/2018/sketchyshapes" sd="1219033472">
                <a:custGeom>
                  <a:avLst/>
                  <a:gdLst>
                    <a:gd name="connsiteX0" fmla="*/ 0 w 1219200"/>
                    <a:gd name="connsiteY0" fmla="*/ 601134 h 1202267"/>
                    <a:gd name="connsiteX1" fmla="*/ 609600 w 1219200"/>
                    <a:gd name="connsiteY1" fmla="*/ 0 h 1202267"/>
                    <a:gd name="connsiteX2" fmla="*/ 1219200 w 1219200"/>
                    <a:gd name="connsiteY2" fmla="*/ 601134 h 1202267"/>
                    <a:gd name="connsiteX3" fmla="*/ 609600 w 1219200"/>
                    <a:gd name="connsiteY3" fmla="*/ 1202268 h 1202267"/>
                    <a:gd name="connsiteX4" fmla="*/ 0 w 1219200"/>
                    <a:gd name="connsiteY4" fmla="*/ 601134 h 1202267"/>
                  </a:gdLst>
                  <a:ahLst/>
                  <a:cxnLst>
                    <a:cxn ang="0">
                      <a:pos x="connsiteX0" y="connsiteY0"/>
                    </a:cxn>
                    <a:cxn ang="0">
                      <a:pos x="connsiteX1" y="connsiteY1"/>
                    </a:cxn>
                    <a:cxn ang="0">
                      <a:pos x="connsiteX2" y="connsiteY2"/>
                    </a:cxn>
                    <a:cxn ang="0">
                      <a:pos x="connsiteX3" y="connsiteY3"/>
                    </a:cxn>
                    <a:cxn ang="0">
                      <a:pos x="connsiteX4" y="connsiteY4"/>
                    </a:cxn>
                  </a:cxnLst>
                  <a:rect l="l" t="t" r="r" b="b"/>
                  <a:pathLst>
                    <a:path w="1219200" h="1202267" fill="none" extrusionOk="0">
                      <a:moveTo>
                        <a:pt x="0" y="601134"/>
                      </a:moveTo>
                      <a:cubicBezTo>
                        <a:pt x="39677" y="273844"/>
                        <a:pt x="294033" y="-43436"/>
                        <a:pt x="609600" y="0"/>
                      </a:cubicBezTo>
                      <a:cubicBezTo>
                        <a:pt x="934147" y="-1857"/>
                        <a:pt x="1177019" y="308850"/>
                        <a:pt x="1219200" y="601134"/>
                      </a:cubicBezTo>
                      <a:cubicBezTo>
                        <a:pt x="1218289" y="924447"/>
                        <a:pt x="924478" y="1232557"/>
                        <a:pt x="609600" y="1202268"/>
                      </a:cubicBezTo>
                      <a:cubicBezTo>
                        <a:pt x="316728" y="1226789"/>
                        <a:pt x="29775" y="940290"/>
                        <a:pt x="0" y="601134"/>
                      </a:cubicBezTo>
                      <a:close/>
                    </a:path>
                    <a:path w="1219200" h="1202267" stroke="0" extrusionOk="0">
                      <a:moveTo>
                        <a:pt x="0" y="601134"/>
                      </a:moveTo>
                      <a:cubicBezTo>
                        <a:pt x="-48244" y="239379"/>
                        <a:pt x="237344" y="13355"/>
                        <a:pt x="609600" y="0"/>
                      </a:cubicBezTo>
                      <a:cubicBezTo>
                        <a:pt x="958988" y="2677"/>
                        <a:pt x="1188283" y="270120"/>
                        <a:pt x="1219200" y="601134"/>
                      </a:cubicBezTo>
                      <a:cubicBezTo>
                        <a:pt x="1193106" y="958614"/>
                        <a:pt x="937558" y="1250440"/>
                        <a:pt x="609600" y="1202268"/>
                      </a:cubicBezTo>
                      <a:cubicBezTo>
                        <a:pt x="230887" y="1179267"/>
                        <a:pt x="47003" y="955589"/>
                        <a:pt x="0" y="601134"/>
                      </a:cubicBezTo>
                      <a:close/>
                    </a:path>
                  </a:pathLst>
                </a:custGeom>
                <ask:type>
                  <ask:lineSketchNone/>
                </ask:type>
              </ask:lineSketchStyleProps>
            </a:ext>
          </a:extLst>
        </a:ln>
        <a:effectLst>
          <a:glow rad="127000">
            <a:srgbClr val="9E38BA"/>
          </a:glo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177800</xdr:colOff>
      <xdr:row>30</xdr:row>
      <xdr:rowOff>169334</xdr:rowOff>
    </xdr:from>
    <xdr:to>
      <xdr:col>16</xdr:col>
      <xdr:colOff>313267</xdr:colOff>
      <xdr:row>31</xdr:row>
      <xdr:rowOff>101601</xdr:rowOff>
    </xdr:to>
    <xdr:sp macro="" textlink="">
      <xdr:nvSpPr>
        <xdr:cNvPr id="66" name="Flowchart: Connector 65">
          <a:extLst>
            <a:ext uri="{FF2B5EF4-FFF2-40B4-BE49-F238E27FC236}">
              <a16:creationId xmlns:a16="http://schemas.microsoft.com/office/drawing/2014/main" id="{A93A3246-BC00-4D02-A71F-AB66DCA93DDC}"/>
            </a:ext>
          </a:extLst>
        </xdr:cNvPr>
        <xdr:cNvSpPr/>
      </xdr:nvSpPr>
      <xdr:spPr>
        <a:xfrm>
          <a:off x="11150600" y="6011334"/>
          <a:ext cx="135467" cy="127000"/>
        </a:xfrm>
        <a:prstGeom prst="flowChartConnector">
          <a:avLst/>
        </a:prstGeom>
        <a:gradFill>
          <a:gsLst>
            <a:gs pos="0">
              <a:srgbClr val="9E38BA"/>
            </a:gs>
            <a:gs pos="44000">
              <a:srgbClr val="7030A0"/>
            </a:gs>
            <a:gs pos="72000">
              <a:srgbClr val="7030A0"/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  <a:ln>
          <a:noFill/>
        </a:ln>
        <a:effectLst>
          <a:glow rad="101600">
            <a:srgbClr val="9E38BA">
              <a:alpha val="40000"/>
            </a:srgbClr>
          </a:glow>
          <a:outerShdw blurRad="50800" dist="50800" dir="600000" algn="ctr" rotWithShape="0">
            <a:srgbClr val="9E38BA">
              <a:alpha val="43000"/>
            </a:srgb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474133</xdr:colOff>
      <xdr:row>30</xdr:row>
      <xdr:rowOff>169333</xdr:rowOff>
    </xdr:from>
    <xdr:to>
      <xdr:col>16</xdr:col>
      <xdr:colOff>584201</xdr:colOff>
      <xdr:row>31</xdr:row>
      <xdr:rowOff>84667</xdr:rowOff>
    </xdr:to>
    <xdr:sp macro="" textlink="">
      <xdr:nvSpPr>
        <xdr:cNvPr id="67" name="Flowchart: Connector 66">
          <a:extLst>
            <a:ext uri="{FF2B5EF4-FFF2-40B4-BE49-F238E27FC236}">
              <a16:creationId xmlns:a16="http://schemas.microsoft.com/office/drawing/2014/main" id="{21780D79-753B-4678-B5BC-EFF9CD329D84}"/>
            </a:ext>
          </a:extLst>
        </xdr:cNvPr>
        <xdr:cNvSpPr/>
      </xdr:nvSpPr>
      <xdr:spPr>
        <a:xfrm>
          <a:off x="11446933" y="6011333"/>
          <a:ext cx="110068" cy="110067"/>
        </a:xfrm>
        <a:prstGeom prst="flowChartConnector">
          <a:avLst/>
        </a:prstGeom>
        <a:solidFill>
          <a:srgbClr val="8238BA"/>
        </a:solidFill>
        <a:ln>
          <a:noFill/>
        </a:ln>
        <a:effectLst>
          <a:glow rad="88900">
            <a:srgbClr val="9E38BA">
              <a:alpha val="72000"/>
            </a:srgbClr>
          </a:glo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601134</xdr:colOff>
      <xdr:row>30</xdr:row>
      <xdr:rowOff>177800</xdr:rowOff>
    </xdr:from>
    <xdr:to>
      <xdr:col>16</xdr:col>
      <xdr:colOff>50801</xdr:colOff>
      <xdr:row>31</xdr:row>
      <xdr:rowOff>118534</xdr:rowOff>
    </xdr:to>
    <xdr:sp macro="" textlink="">
      <xdr:nvSpPr>
        <xdr:cNvPr id="68" name="Flowchart: Connector 67">
          <a:extLst>
            <a:ext uri="{FF2B5EF4-FFF2-40B4-BE49-F238E27FC236}">
              <a16:creationId xmlns:a16="http://schemas.microsoft.com/office/drawing/2014/main" id="{E2DCAC23-AB5C-42FD-B663-022AEC1C2B64}"/>
            </a:ext>
          </a:extLst>
        </xdr:cNvPr>
        <xdr:cNvSpPr/>
      </xdr:nvSpPr>
      <xdr:spPr>
        <a:xfrm>
          <a:off x="10888134" y="6019800"/>
          <a:ext cx="135467" cy="135467"/>
        </a:xfrm>
        <a:prstGeom prst="flowChartConnector">
          <a:avLst/>
        </a:prstGeom>
        <a:gradFill>
          <a:gsLst>
            <a:gs pos="0">
              <a:srgbClr val="9E38BA"/>
            </a:gs>
            <a:gs pos="44000">
              <a:srgbClr val="7030A0"/>
            </a:gs>
            <a:gs pos="72000">
              <a:srgbClr val="7030A0"/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  <a:ln>
          <a:noFill/>
        </a:ln>
        <a:effectLst>
          <a:glow rad="101600">
            <a:srgbClr val="9E38BA">
              <a:alpha val="40000"/>
            </a:srgbClr>
          </a:glow>
          <a:outerShdw blurRad="50800" dist="50800" dir="600000" algn="ctr" rotWithShape="0">
            <a:srgbClr val="9E38BA">
              <a:alpha val="43000"/>
            </a:srgb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465668</xdr:colOff>
      <xdr:row>27</xdr:row>
      <xdr:rowOff>16933</xdr:rowOff>
    </xdr:from>
    <xdr:to>
      <xdr:col>14</xdr:col>
      <xdr:colOff>601135</xdr:colOff>
      <xdr:row>27</xdr:row>
      <xdr:rowOff>152400</xdr:rowOff>
    </xdr:to>
    <xdr:sp macro="" textlink="">
      <xdr:nvSpPr>
        <xdr:cNvPr id="69" name="Flowchart: Connector 68">
          <a:extLst>
            <a:ext uri="{FF2B5EF4-FFF2-40B4-BE49-F238E27FC236}">
              <a16:creationId xmlns:a16="http://schemas.microsoft.com/office/drawing/2014/main" id="{0D1E69EA-43DC-48FF-B8E5-49681B6C4A39}"/>
            </a:ext>
          </a:extLst>
        </xdr:cNvPr>
        <xdr:cNvSpPr/>
      </xdr:nvSpPr>
      <xdr:spPr>
        <a:xfrm>
          <a:off x="10066868" y="5274733"/>
          <a:ext cx="135467" cy="135467"/>
        </a:xfrm>
        <a:prstGeom prst="flowChartConnector">
          <a:avLst/>
        </a:prstGeom>
        <a:gradFill>
          <a:gsLst>
            <a:gs pos="0">
              <a:srgbClr val="9E38BA"/>
            </a:gs>
            <a:gs pos="44000">
              <a:srgbClr val="7030A0"/>
            </a:gs>
            <a:gs pos="72000">
              <a:srgbClr val="7030A0"/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  <a:ln>
          <a:noFill/>
        </a:ln>
        <a:effectLst>
          <a:glow rad="101600">
            <a:srgbClr val="9E38BA">
              <a:alpha val="40000"/>
            </a:srgbClr>
          </a:glow>
          <a:outerShdw blurRad="50800" dist="50800" dir="600000" algn="ctr" rotWithShape="0">
            <a:srgbClr val="9E38BA">
              <a:alpha val="43000"/>
            </a:srgb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448734</xdr:colOff>
      <xdr:row>34</xdr:row>
      <xdr:rowOff>135467</xdr:rowOff>
    </xdr:from>
    <xdr:to>
      <xdr:col>14</xdr:col>
      <xdr:colOff>626534</xdr:colOff>
      <xdr:row>35</xdr:row>
      <xdr:rowOff>135466</xdr:rowOff>
    </xdr:to>
    <xdr:sp macro="" textlink="">
      <xdr:nvSpPr>
        <xdr:cNvPr id="71" name="Flowchart: Connector 70">
          <a:extLst>
            <a:ext uri="{FF2B5EF4-FFF2-40B4-BE49-F238E27FC236}">
              <a16:creationId xmlns:a16="http://schemas.microsoft.com/office/drawing/2014/main" id="{A0834164-889C-4C66-B085-0E747E7B52A8}"/>
            </a:ext>
          </a:extLst>
        </xdr:cNvPr>
        <xdr:cNvSpPr/>
      </xdr:nvSpPr>
      <xdr:spPr>
        <a:xfrm>
          <a:off x="10049934" y="6756400"/>
          <a:ext cx="177800" cy="194733"/>
        </a:xfrm>
        <a:prstGeom prst="flowChartConnector">
          <a:avLst/>
        </a:prstGeom>
        <a:gradFill>
          <a:gsLst>
            <a:gs pos="0">
              <a:srgbClr val="9E38BA"/>
            </a:gs>
            <a:gs pos="44000">
              <a:srgbClr val="7030A0"/>
            </a:gs>
            <a:gs pos="72000">
              <a:srgbClr val="7030A0"/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  <a:ln>
          <a:noFill/>
        </a:ln>
        <a:effectLst>
          <a:glow rad="101600">
            <a:srgbClr val="9E38BA">
              <a:alpha val="40000"/>
            </a:srgbClr>
          </a:glow>
          <a:outerShdw blurRad="50800" dist="50800" dir="600000" algn="ctr" rotWithShape="0">
            <a:srgbClr val="9E38BA">
              <a:alpha val="43000"/>
            </a:srgb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237068</xdr:colOff>
      <xdr:row>34</xdr:row>
      <xdr:rowOff>67735</xdr:rowOff>
    </xdr:from>
    <xdr:to>
      <xdr:col>13</xdr:col>
      <xdr:colOff>364067</xdr:colOff>
      <xdr:row>34</xdr:row>
      <xdr:rowOff>177801</xdr:rowOff>
    </xdr:to>
    <xdr:sp macro="" textlink="">
      <xdr:nvSpPr>
        <xdr:cNvPr id="72" name="Flowchart: Connector 71">
          <a:extLst>
            <a:ext uri="{FF2B5EF4-FFF2-40B4-BE49-F238E27FC236}">
              <a16:creationId xmlns:a16="http://schemas.microsoft.com/office/drawing/2014/main" id="{729CB30D-223C-4244-8AB9-6AFB8EDF2B5A}"/>
            </a:ext>
          </a:extLst>
        </xdr:cNvPr>
        <xdr:cNvSpPr/>
      </xdr:nvSpPr>
      <xdr:spPr>
        <a:xfrm>
          <a:off x="9152468" y="6688668"/>
          <a:ext cx="126999" cy="110066"/>
        </a:xfrm>
        <a:prstGeom prst="flowChartConnector">
          <a:avLst/>
        </a:prstGeom>
        <a:gradFill>
          <a:gsLst>
            <a:gs pos="0">
              <a:srgbClr val="9E38BA"/>
            </a:gs>
            <a:gs pos="44000">
              <a:srgbClr val="7030A0"/>
            </a:gs>
            <a:gs pos="72000">
              <a:srgbClr val="7030A0"/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  <a:ln>
          <a:noFill/>
        </a:ln>
        <a:effectLst>
          <a:glow rad="101600">
            <a:srgbClr val="9E38BA">
              <a:alpha val="40000"/>
            </a:srgbClr>
          </a:glow>
          <a:outerShdw blurRad="50800" dist="50800" dir="600000" algn="ctr" rotWithShape="0">
            <a:srgbClr val="9E38BA">
              <a:alpha val="43000"/>
            </a:srgb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457201</xdr:colOff>
      <xdr:row>33</xdr:row>
      <xdr:rowOff>93134</xdr:rowOff>
    </xdr:from>
    <xdr:to>
      <xdr:col>13</xdr:col>
      <xdr:colOff>592668</xdr:colOff>
      <xdr:row>34</xdr:row>
      <xdr:rowOff>33868</xdr:rowOff>
    </xdr:to>
    <xdr:sp macro="" textlink="">
      <xdr:nvSpPr>
        <xdr:cNvPr id="73" name="Flowchart: Connector 72">
          <a:extLst>
            <a:ext uri="{FF2B5EF4-FFF2-40B4-BE49-F238E27FC236}">
              <a16:creationId xmlns:a16="http://schemas.microsoft.com/office/drawing/2014/main" id="{42B7F123-0D65-416B-8E27-64C9D91F4AB1}"/>
            </a:ext>
          </a:extLst>
        </xdr:cNvPr>
        <xdr:cNvSpPr/>
      </xdr:nvSpPr>
      <xdr:spPr>
        <a:xfrm>
          <a:off x="9372601" y="6519334"/>
          <a:ext cx="135467" cy="135467"/>
        </a:xfrm>
        <a:prstGeom prst="flowChartConnector">
          <a:avLst/>
        </a:prstGeom>
        <a:gradFill>
          <a:gsLst>
            <a:gs pos="0">
              <a:srgbClr val="9E38BA"/>
            </a:gs>
            <a:gs pos="44000">
              <a:srgbClr val="7030A0"/>
            </a:gs>
            <a:gs pos="72000">
              <a:srgbClr val="7030A0"/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  <a:ln>
          <a:noFill/>
        </a:ln>
        <a:effectLst>
          <a:glow rad="101600">
            <a:srgbClr val="9E38BA">
              <a:alpha val="40000"/>
            </a:srgbClr>
          </a:glow>
          <a:outerShdw blurRad="50800" dist="50800" dir="600000" algn="ctr" rotWithShape="0">
            <a:srgbClr val="9E38BA">
              <a:alpha val="43000"/>
            </a:srgb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160868</xdr:colOff>
      <xdr:row>36</xdr:row>
      <xdr:rowOff>110067</xdr:rowOff>
    </xdr:from>
    <xdr:to>
      <xdr:col>16</xdr:col>
      <xdr:colOff>262468</xdr:colOff>
      <xdr:row>37</xdr:row>
      <xdr:rowOff>33868</xdr:rowOff>
    </xdr:to>
    <xdr:sp macro="" textlink="">
      <xdr:nvSpPr>
        <xdr:cNvPr id="74" name="Flowchart: Connector 73">
          <a:extLst>
            <a:ext uri="{FF2B5EF4-FFF2-40B4-BE49-F238E27FC236}">
              <a16:creationId xmlns:a16="http://schemas.microsoft.com/office/drawing/2014/main" id="{9080A17C-9667-45B5-AA03-133447EFDD8F}"/>
            </a:ext>
          </a:extLst>
        </xdr:cNvPr>
        <xdr:cNvSpPr/>
      </xdr:nvSpPr>
      <xdr:spPr>
        <a:xfrm>
          <a:off x="11133668" y="7120467"/>
          <a:ext cx="101600" cy="118534"/>
        </a:xfrm>
        <a:prstGeom prst="flowChartConnector">
          <a:avLst/>
        </a:prstGeom>
        <a:gradFill>
          <a:gsLst>
            <a:gs pos="0">
              <a:srgbClr val="9E38BA"/>
            </a:gs>
            <a:gs pos="44000">
              <a:srgbClr val="7030A0"/>
            </a:gs>
            <a:gs pos="72000">
              <a:srgbClr val="7030A0"/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  <a:ln>
          <a:noFill/>
        </a:ln>
        <a:effectLst>
          <a:glow rad="101600">
            <a:srgbClr val="9E38BA">
              <a:alpha val="40000"/>
            </a:srgbClr>
          </a:glow>
          <a:outerShdw blurRad="50800" dist="50800" dir="600000" algn="ctr" rotWithShape="0">
            <a:srgbClr val="9E38BA">
              <a:alpha val="43000"/>
            </a:srgb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406400</xdr:colOff>
      <xdr:row>34</xdr:row>
      <xdr:rowOff>16934</xdr:rowOff>
    </xdr:from>
    <xdr:to>
      <xdr:col>15</xdr:col>
      <xdr:colOff>524934</xdr:colOff>
      <xdr:row>34</xdr:row>
      <xdr:rowOff>160867</xdr:rowOff>
    </xdr:to>
    <xdr:sp macro="" textlink="">
      <xdr:nvSpPr>
        <xdr:cNvPr id="76" name="Flowchart: Connector 75">
          <a:extLst>
            <a:ext uri="{FF2B5EF4-FFF2-40B4-BE49-F238E27FC236}">
              <a16:creationId xmlns:a16="http://schemas.microsoft.com/office/drawing/2014/main" id="{DE42CB01-B27F-4546-81B1-07DDDF5CBA70}"/>
            </a:ext>
          </a:extLst>
        </xdr:cNvPr>
        <xdr:cNvSpPr/>
      </xdr:nvSpPr>
      <xdr:spPr>
        <a:xfrm>
          <a:off x="10693400" y="6637867"/>
          <a:ext cx="118534" cy="143933"/>
        </a:xfrm>
        <a:prstGeom prst="flowChartConnector">
          <a:avLst/>
        </a:prstGeom>
        <a:gradFill>
          <a:gsLst>
            <a:gs pos="0">
              <a:srgbClr val="9E38BA"/>
            </a:gs>
            <a:gs pos="44000">
              <a:srgbClr val="7030A0"/>
            </a:gs>
            <a:gs pos="72000">
              <a:srgbClr val="7030A0"/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  <a:ln>
          <a:noFill/>
        </a:ln>
        <a:effectLst>
          <a:glow rad="101600">
            <a:srgbClr val="9E38BA">
              <a:alpha val="40000"/>
            </a:srgbClr>
          </a:glow>
          <a:outerShdw blurRad="50800" dist="50800" dir="600000" algn="ctr" rotWithShape="0">
            <a:srgbClr val="9E38BA">
              <a:alpha val="43000"/>
            </a:srgb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677336</xdr:colOff>
      <xdr:row>35</xdr:row>
      <xdr:rowOff>50801</xdr:rowOff>
    </xdr:from>
    <xdr:to>
      <xdr:col>13</xdr:col>
      <xdr:colOff>93134</xdr:colOff>
      <xdr:row>35</xdr:row>
      <xdr:rowOff>152401</xdr:rowOff>
    </xdr:to>
    <xdr:sp macro="" textlink="">
      <xdr:nvSpPr>
        <xdr:cNvPr id="77" name="Flowchart: Connector 76">
          <a:extLst>
            <a:ext uri="{FF2B5EF4-FFF2-40B4-BE49-F238E27FC236}">
              <a16:creationId xmlns:a16="http://schemas.microsoft.com/office/drawing/2014/main" id="{C1DFCCC6-290E-4570-86E8-AE0F8A4D7DD8}"/>
            </a:ext>
          </a:extLst>
        </xdr:cNvPr>
        <xdr:cNvSpPr/>
      </xdr:nvSpPr>
      <xdr:spPr>
        <a:xfrm>
          <a:off x="8906936" y="6866468"/>
          <a:ext cx="101598" cy="101600"/>
        </a:xfrm>
        <a:prstGeom prst="flowChartConnector">
          <a:avLst/>
        </a:prstGeom>
        <a:gradFill>
          <a:gsLst>
            <a:gs pos="0">
              <a:srgbClr val="9E38BA"/>
            </a:gs>
            <a:gs pos="44000">
              <a:srgbClr val="7030A0"/>
            </a:gs>
            <a:gs pos="72000">
              <a:srgbClr val="7030A0"/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  <a:ln>
          <a:noFill/>
        </a:ln>
        <a:effectLst>
          <a:glow rad="101600">
            <a:srgbClr val="9E38BA">
              <a:alpha val="40000"/>
            </a:srgbClr>
          </a:glow>
          <a:outerShdw blurRad="50800" dist="50800" dir="600000" algn="ctr" rotWithShape="0">
            <a:srgbClr val="9E38BA">
              <a:alpha val="43000"/>
            </a:srgb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304802</xdr:colOff>
      <xdr:row>30</xdr:row>
      <xdr:rowOff>177801</xdr:rowOff>
    </xdr:from>
    <xdr:to>
      <xdr:col>13</xdr:col>
      <xdr:colOff>423334</xdr:colOff>
      <xdr:row>31</xdr:row>
      <xdr:rowOff>93134</xdr:rowOff>
    </xdr:to>
    <xdr:sp macro="" textlink="">
      <xdr:nvSpPr>
        <xdr:cNvPr id="79" name="Flowchart: Connector 78">
          <a:extLst>
            <a:ext uri="{FF2B5EF4-FFF2-40B4-BE49-F238E27FC236}">
              <a16:creationId xmlns:a16="http://schemas.microsoft.com/office/drawing/2014/main" id="{66CEFFE3-3F7A-42A6-BFFF-C1724D9CF83F}"/>
            </a:ext>
          </a:extLst>
        </xdr:cNvPr>
        <xdr:cNvSpPr/>
      </xdr:nvSpPr>
      <xdr:spPr>
        <a:xfrm>
          <a:off x="9220202" y="6019801"/>
          <a:ext cx="118532" cy="110066"/>
        </a:xfrm>
        <a:prstGeom prst="flowChartConnector">
          <a:avLst/>
        </a:prstGeom>
        <a:gradFill>
          <a:gsLst>
            <a:gs pos="0">
              <a:srgbClr val="9E38BA"/>
            </a:gs>
            <a:gs pos="44000">
              <a:srgbClr val="7030A0"/>
            </a:gs>
            <a:gs pos="72000">
              <a:srgbClr val="7030A0"/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  <a:ln>
          <a:noFill/>
        </a:ln>
        <a:effectLst>
          <a:glow rad="101600">
            <a:srgbClr val="9E38BA">
              <a:alpha val="40000"/>
            </a:srgbClr>
          </a:glow>
          <a:outerShdw blurRad="50800" dist="50800" dir="600000" algn="ctr" rotWithShape="0">
            <a:srgbClr val="9E38BA">
              <a:alpha val="43000"/>
            </a:srgb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372535</xdr:colOff>
      <xdr:row>27</xdr:row>
      <xdr:rowOff>67736</xdr:rowOff>
    </xdr:from>
    <xdr:to>
      <xdr:col>13</xdr:col>
      <xdr:colOff>457201</xdr:colOff>
      <xdr:row>27</xdr:row>
      <xdr:rowOff>135468</xdr:rowOff>
    </xdr:to>
    <xdr:sp macro="" textlink="">
      <xdr:nvSpPr>
        <xdr:cNvPr id="80" name="Flowchart: Connector 79">
          <a:extLst>
            <a:ext uri="{FF2B5EF4-FFF2-40B4-BE49-F238E27FC236}">
              <a16:creationId xmlns:a16="http://schemas.microsoft.com/office/drawing/2014/main" id="{D426065F-8585-40FD-A49C-EF621AB090AB}"/>
            </a:ext>
          </a:extLst>
        </xdr:cNvPr>
        <xdr:cNvSpPr/>
      </xdr:nvSpPr>
      <xdr:spPr>
        <a:xfrm>
          <a:off x="9287935" y="5325536"/>
          <a:ext cx="84666" cy="67732"/>
        </a:xfrm>
        <a:prstGeom prst="flowChartConnector">
          <a:avLst/>
        </a:prstGeom>
        <a:gradFill>
          <a:gsLst>
            <a:gs pos="0">
              <a:srgbClr val="9E38BA"/>
            </a:gs>
            <a:gs pos="44000">
              <a:srgbClr val="7030A0"/>
            </a:gs>
            <a:gs pos="72000">
              <a:srgbClr val="7030A0"/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  <a:ln>
          <a:noFill/>
        </a:ln>
        <a:effectLst>
          <a:glow rad="101600">
            <a:srgbClr val="9E38BA">
              <a:alpha val="40000"/>
            </a:srgbClr>
          </a:glow>
          <a:outerShdw blurRad="50800" dist="50800" dir="600000" algn="ctr" rotWithShape="0">
            <a:srgbClr val="9E38BA">
              <a:alpha val="43000"/>
            </a:srgb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491069</xdr:colOff>
      <xdr:row>37</xdr:row>
      <xdr:rowOff>101601</xdr:rowOff>
    </xdr:from>
    <xdr:to>
      <xdr:col>14</xdr:col>
      <xdr:colOff>609600</xdr:colOff>
      <xdr:row>37</xdr:row>
      <xdr:rowOff>194733</xdr:rowOff>
    </xdr:to>
    <xdr:sp macro="" textlink="">
      <xdr:nvSpPr>
        <xdr:cNvPr id="81" name="Flowchart: Connector 80">
          <a:extLst>
            <a:ext uri="{FF2B5EF4-FFF2-40B4-BE49-F238E27FC236}">
              <a16:creationId xmlns:a16="http://schemas.microsoft.com/office/drawing/2014/main" id="{069CF125-5CF5-4781-9994-729447E1C2E1}"/>
            </a:ext>
          </a:extLst>
        </xdr:cNvPr>
        <xdr:cNvSpPr/>
      </xdr:nvSpPr>
      <xdr:spPr>
        <a:xfrm>
          <a:off x="10092269" y="7306734"/>
          <a:ext cx="118531" cy="93132"/>
        </a:xfrm>
        <a:prstGeom prst="flowChartConnector">
          <a:avLst/>
        </a:prstGeom>
        <a:gradFill>
          <a:gsLst>
            <a:gs pos="0">
              <a:srgbClr val="9E38BA"/>
            </a:gs>
            <a:gs pos="44000">
              <a:srgbClr val="7030A0"/>
            </a:gs>
            <a:gs pos="72000">
              <a:srgbClr val="7030A0"/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  <a:ln>
          <a:noFill/>
        </a:ln>
        <a:effectLst>
          <a:glow rad="101600">
            <a:srgbClr val="9E38BA">
              <a:alpha val="40000"/>
            </a:srgbClr>
          </a:glow>
          <a:outerShdw blurRad="50800" dist="50800" dir="600000" algn="ctr" rotWithShape="0">
            <a:srgbClr val="9E38BA">
              <a:alpha val="43000"/>
            </a:srgb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457201</xdr:colOff>
      <xdr:row>30</xdr:row>
      <xdr:rowOff>160866</xdr:rowOff>
    </xdr:from>
    <xdr:to>
      <xdr:col>12</xdr:col>
      <xdr:colOff>592668</xdr:colOff>
      <xdr:row>31</xdr:row>
      <xdr:rowOff>101600</xdr:rowOff>
    </xdr:to>
    <xdr:sp macro="" textlink="">
      <xdr:nvSpPr>
        <xdr:cNvPr id="82" name="Flowchart: Connector 81">
          <a:extLst>
            <a:ext uri="{FF2B5EF4-FFF2-40B4-BE49-F238E27FC236}">
              <a16:creationId xmlns:a16="http://schemas.microsoft.com/office/drawing/2014/main" id="{1D223AC4-1C1B-496A-9D37-6F3344659629}"/>
            </a:ext>
          </a:extLst>
        </xdr:cNvPr>
        <xdr:cNvSpPr/>
      </xdr:nvSpPr>
      <xdr:spPr>
        <a:xfrm>
          <a:off x="8686801" y="6002866"/>
          <a:ext cx="135467" cy="135467"/>
        </a:xfrm>
        <a:prstGeom prst="flowChartConnector">
          <a:avLst/>
        </a:prstGeom>
        <a:gradFill>
          <a:gsLst>
            <a:gs pos="0">
              <a:srgbClr val="9E38BA"/>
            </a:gs>
            <a:gs pos="44000">
              <a:srgbClr val="7030A0"/>
            </a:gs>
            <a:gs pos="72000">
              <a:srgbClr val="7030A0"/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  <a:ln>
          <a:noFill/>
        </a:ln>
        <a:effectLst>
          <a:glow rad="101600">
            <a:srgbClr val="9E38BA">
              <a:alpha val="40000"/>
            </a:srgbClr>
          </a:glow>
          <a:outerShdw blurRad="50800" dist="50800" dir="600000" algn="ctr" rotWithShape="0">
            <a:srgbClr val="9E38BA">
              <a:alpha val="43000"/>
            </a:srgb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152402</xdr:colOff>
      <xdr:row>26</xdr:row>
      <xdr:rowOff>76200</xdr:rowOff>
    </xdr:from>
    <xdr:to>
      <xdr:col>13</xdr:col>
      <xdr:colOff>245534</xdr:colOff>
      <xdr:row>26</xdr:row>
      <xdr:rowOff>169333</xdr:rowOff>
    </xdr:to>
    <xdr:sp macro="" textlink="">
      <xdr:nvSpPr>
        <xdr:cNvPr id="83" name="Flowchart: Connector 82">
          <a:extLst>
            <a:ext uri="{FF2B5EF4-FFF2-40B4-BE49-F238E27FC236}">
              <a16:creationId xmlns:a16="http://schemas.microsoft.com/office/drawing/2014/main" id="{CF567216-85EF-4784-91C8-E89DDAF0FB42}"/>
            </a:ext>
          </a:extLst>
        </xdr:cNvPr>
        <xdr:cNvSpPr/>
      </xdr:nvSpPr>
      <xdr:spPr>
        <a:xfrm>
          <a:off x="9067802" y="5139267"/>
          <a:ext cx="93132" cy="93133"/>
        </a:xfrm>
        <a:prstGeom prst="flowChartConnector">
          <a:avLst/>
        </a:prstGeom>
        <a:gradFill>
          <a:gsLst>
            <a:gs pos="0">
              <a:srgbClr val="9E38BA"/>
            </a:gs>
            <a:gs pos="44000">
              <a:srgbClr val="7030A0"/>
            </a:gs>
            <a:gs pos="72000">
              <a:srgbClr val="7030A0"/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  <a:ln>
          <a:noFill/>
        </a:ln>
        <a:effectLst>
          <a:glow rad="101600">
            <a:srgbClr val="9E38BA">
              <a:alpha val="40000"/>
            </a:srgbClr>
          </a:glow>
          <a:outerShdw blurRad="50800" dist="50800" dir="600000" algn="ctr" rotWithShape="0">
            <a:srgbClr val="9E38BA">
              <a:alpha val="43000"/>
            </a:srgb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558802</xdr:colOff>
      <xdr:row>28</xdr:row>
      <xdr:rowOff>25401</xdr:rowOff>
    </xdr:from>
    <xdr:to>
      <xdr:col>14</xdr:col>
      <xdr:colOff>8469</xdr:colOff>
      <xdr:row>28</xdr:row>
      <xdr:rowOff>160868</xdr:rowOff>
    </xdr:to>
    <xdr:sp macro="" textlink="">
      <xdr:nvSpPr>
        <xdr:cNvPr id="84" name="Flowchart: Connector 83">
          <a:extLst>
            <a:ext uri="{FF2B5EF4-FFF2-40B4-BE49-F238E27FC236}">
              <a16:creationId xmlns:a16="http://schemas.microsoft.com/office/drawing/2014/main" id="{7AC3A211-8978-482F-A30A-C389EBE0C512}"/>
            </a:ext>
          </a:extLst>
        </xdr:cNvPr>
        <xdr:cNvSpPr/>
      </xdr:nvSpPr>
      <xdr:spPr>
        <a:xfrm>
          <a:off x="9474202" y="5477934"/>
          <a:ext cx="135467" cy="135467"/>
        </a:xfrm>
        <a:prstGeom prst="flowChartConnector">
          <a:avLst/>
        </a:prstGeom>
        <a:gradFill>
          <a:gsLst>
            <a:gs pos="0">
              <a:srgbClr val="9E38BA"/>
            </a:gs>
            <a:gs pos="44000">
              <a:srgbClr val="7030A0"/>
            </a:gs>
            <a:gs pos="72000">
              <a:srgbClr val="7030A0"/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  <a:ln>
          <a:noFill/>
        </a:ln>
        <a:effectLst>
          <a:glow rad="101600">
            <a:srgbClr val="9E38BA">
              <a:alpha val="40000"/>
            </a:srgbClr>
          </a:glow>
          <a:outerShdw blurRad="50800" dist="50800" dir="600000" algn="ctr" rotWithShape="0">
            <a:srgbClr val="9E38BA">
              <a:alpha val="43000"/>
            </a:srgb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491068</xdr:colOff>
      <xdr:row>24</xdr:row>
      <xdr:rowOff>143933</xdr:rowOff>
    </xdr:from>
    <xdr:to>
      <xdr:col>14</xdr:col>
      <xdr:colOff>567268</xdr:colOff>
      <xdr:row>25</xdr:row>
      <xdr:rowOff>25399</xdr:rowOff>
    </xdr:to>
    <xdr:sp macro="" textlink="">
      <xdr:nvSpPr>
        <xdr:cNvPr id="85" name="Flowchart: Connector 84">
          <a:extLst>
            <a:ext uri="{FF2B5EF4-FFF2-40B4-BE49-F238E27FC236}">
              <a16:creationId xmlns:a16="http://schemas.microsoft.com/office/drawing/2014/main" id="{7CBA1E67-7B61-4DBE-927A-5CBC6E0904DD}"/>
            </a:ext>
          </a:extLst>
        </xdr:cNvPr>
        <xdr:cNvSpPr/>
      </xdr:nvSpPr>
      <xdr:spPr>
        <a:xfrm>
          <a:off x="10092268" y="4817533"/>
          <a:ext cx="76200" cy="76199"/>
        </a:xfrm>
        <a:prstGeom prst="flowChartConnector">
          <a:avLst/>
        </a:prstGeom>
        <a:gradFill>
          <a:gsLst>
            <a:gs pos="0">
              <a:srgbClr val="9E38BA">
                <a:alpha val="13000"/>
              </a:srgbClr>
            </a:gs>
            <a:gs pos="44000">
              <a:srgbClr val="7030A0"/>
            </a:gs>
            <a:gs pos="72000">
              <a:srgbClr val="7030A0"/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  <a:ln>
          <a:noFill/>
        </a:ln>
        <a:effectLst>
          <a:glow rad="101600">
            <a:srgbClr val="9E38BA">
              <a:alpha val="40000"/>
            </a:srgbClr>
          </a:glow>
          <a:outerShdw blurRad="50800" dist="50800" dir="600000" algn="ctr" rotWithShape="0">
            <a:srgbClr val="9E38BA">
              <a:alpha val="43000"/>
            </a:srgb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482601</xdr:colOff>
      <xdr:row>25</xdr:row>
      <xdr:rowOff>160869</xdr:rowOff>
    </xdr:from>
    <xdr:to>
      <xdr:col>14</xdr:col>
      <xdr:colOff>567267</xdr:colOff>
      <xdr:row>26</xdr:row>
      <xdr:rowOff>50801</xdr:rowOff>
    </xdr:to>
    <xdr:sp macro="" textlink="">
      <xdr:nvSpPr>
        <xdr:cNvPr id="86" name="Flowchart: Connector 85">
          <a:extLst>
            <a:ext uri="{FF2B5EF4-FFF2-40B4-BE49-F238E27FC236}">
              <a16:creationId xmlns:a16="http://schemas.microsoft.com/office/drawing/2014/main" id="{08143833-337D-4878-ABD6-7DE67AB8BDE3}"/>
            </a:ext>
          </a:extLst>
        </xdr:cNvPr>
        <xdr:cNvSpPr/>
      </xdr:nvSpPr>
      <xdr:spPr>
        <a:xfrm>
          <a:off x="10083801" y="5029202"/>
          <a:ext cx="84666" cy="84666"/>
        </a:xfrm>
        <a:prstGeom prst="flowChartConnector">
          <a:avLst/>
        </a:prstGeom>
        <a:gradFill>
          <a:gsLst>
            <a:gs pos="0">
              <a:srgbClr val="9E38BA"/>
            </a:gs>
            <a:gs pos="44000">
              <a:srgbClr val="7030A0"/>
            </a:gs>
            <a:gs pos="72000">
              <a:srgbClr val="7030A0"/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  <a:ln>
          <a:noFill/>
        </a:ln>
        <a:effectLst>
          <a:glow rad="101600">
            <a:srgbClr val="9E38BA">
              <a:alpha val="40000"/>
            </a:srgbClr>
          </a:glow>
          <a:outerShdw blurRad="50800" dist="50800" dir="600000" algn="ctr" rotWithShape="0">
            <a:srgbClr val="9E38BA">
              <a:alpha val="43000"/>
            </a:srgb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423336</xdr:colOff>
      <xdr:row>27</xdr:row>
      <xdr:rowOff>160867</xdr:rowOff>
    </xdr:from>
    <xdr:to>
      <xdr:col>15</xdr:col>
      <xdr:colOff>491068</xdr:colOff>
      <xdr:row>28</xdr:row>
      <xdr:rowOff>59267</xdr:rowOff>
    </xdr:to>
    <xdr:sp macro="" textlink="">
      <xdr:nvSpPr>
        <xdr:cNvPr id="87" name="Flowchart: Connector 86">
          <a:extLst>
            <a:ext uri="{FF2B5EF4-FFF2-40B4-BE49-F238E27FC236}">
              <a16:creationId xmlns:a16="http://schemas.microsoft.com/office/drawing/2014/main" id="{A0493C7D-C418-492A-ADE6-57058DFD649E}"/>
            </a:ext>
          </a:extLst>
        </xdr:cNvPr>
        <xdr:cNvSpPr/>
      </xdr:nvSpPr>
      <xdr:spPr>
        <a:xfrm>
          <a:off x="10710336" y="5418667"/>
          <a:ext cx="67732" cy="93133"/>
        </a:xfrm>
        <a:prstGeom prst="flowChartConnector">
          <a:avLst/>
        </a:prstGeom>
        <a:gradFill>
          <a:gsLst>
            <a:gs pos="0">
              <a:srgbClr val="9E38BA"/>
            </a:gs>
            <a:gs pos="44000">
              <a:srgbClr val="7030A0"/>
            </a:gs>
            <a:gs pos="72000">
              <a:srgbClr val="7030A0"/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  <a:ln>
          <a:noFill/>
        </a:ln>
        <a:effectLst>
          <a:glow rad="101600">
            <a:srgbClr val="9E38BA">
              <a:alpha val="40000"/>
            </a:srgbClr>
          </a:glow>
          <a:outerShdw blurRad="50800" dist="50800" dir="600000" algn="ctr" rotWithShape="0">
            <a:srgbClr val="9E38BA">
              <a:alpha val="43000"/>
            </a:srgb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211670</xdr:colOff>
      <xdr:row>25</xdr:row>
      <xdr:rowOff>143934</xdr:rowOff>
    </xdr:from>
    <xdr:to>
      <xdr:col>16</xdr:col>
      <xdr:colOff>313268</xdr:colOff>
      <xdr:row>26</xdr:row>
      <xdr:rowOff>67734</xdr:rowOff>
    </xdr:to>
    <xdr:sp macro="" textlink="">
      <xdr:nvSpPr>
        <xdr:cNvPr id="89" name="Flowchart: Connector 88">
          <a:extLst>
            <a:ext uri="{FF2B5EF4-FFF2-40B4-BE49-F238E27FC236}">
              <a16:creationId xmlns:a16="http://schemas.microsoft.com/office/drawing/2014/main" id="{08C6AC57-F362-483D-BA58-1972B89512F1}"/>
            </a:ext>
          </a:extLst>
        </xdr:cNvPr>
        <xdr:cNvSpPr/>
      </xdr:nvSpPr>
      <xdr:spPr>
        <a:xfrm>
          <a:off x="11184470" y="5012267"/>
          <a:ext cx="101598" cy="118534"/>
        </a:xfrm>
        <a:prstGeom prst="flowChartConnector">
          <a:avLst/>
        </a:prstGeom>
        <a:gradFill>
          <a:gsLst>
            <a:gs pos="0">
              <a:srgbClr val="9E38BA"/>
            </a:gs>
            <a:gs pos="44000">
              <a:srgbClr val="7030A0"/>
            </a:gs>
            <a:gs pos="72000">
              <a:srgbClr val="7030A0"/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  <a:ln>
          <a:noFill/>
        </a:ln>
        <a:effectLst>
          <a:glow rad="101600">
            <a:srgbClr val="9E38BA">
              <a:alpha val="40000"/>
            </a:srgbClr>
          </a:glow>
          <a:outerShdw blurRad="50800" dist="50800" dir="600000" algn="ctr" rotWithShape="0">
            <a:srgbClr val="9E38BA">
              <a:alpha val="43000"/>
            </a:srgb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220133</xdr:colOff>
      <xdr:row>28</xdr:row>
      <xdr:rowOff>25401</xdr:rowOff>
    </xdr:from>
    <xdr:to>
      <xdr:col>11</xdr:col>
      <xdr:colOff>67733</xdr:colOff>
      <xdr:row>34</xdr:row>
      <xdr:rowOff>59268</xdr:rowOff>
    </xdr:to>
    <xdr:sp macro="" textlink="">
      <xdr:nvSpPr>
        <xdr:cNvPr id="90" name="Flowchart: Connector 89">
          <a:extLst>
            <a:ext uri="{FF2B5EF4-FFF2-40B4-BE49-F238E27FC236}">
              <a16:creationId xmlns:a16="http://schemas.microsoft.com/office/drawing/2014/main" id="{6C498260-0842-45E7-97B5-C5C094256F36}"/>
            </a:ext>
          </a:extLst>
        </xdr:cNvPr>
        <xdr:cNvSpPr/>
      </xdr:nvSpPr>
      <xdr:spPr>
        <a:xfrm>
          <a:off x="6392333" y="5477934"/>
          <a:ext cx="1219200" cy="1202267"/>
        </a:xfrm>
        <a:prstGeom prst="flowChartConnector">
          <a:avLst/>
        </a:prstGeom>
        <a:solidFill>
          <a:srgbClr val="FFC000"/>
        </a:solidFill>
        <a:ln w="63500" cap="sq" cmpd="sng">
          <a:solidFill>
            <a:schemeClr val="bg1">
              <a:lumMod val="95000"/>
              <a:alpha val="51000"/>
            </a:schemeClr>
          </a:solidFill>
          <a:extLst>
            <a:ext uri="{C807C97D-BFC1-408E-A445-0C87EB9F89A2}">
              <ask:lineSketchStyleProps xmlns:ask="http://schemas.microsoft.com/office/drawing/2018/sketchyshapes" sd="1219033472">
                <a:custGeom>
                  <a:avLst/>
                  <a:gdLst>
                    <a:gd name="connsiteX0" fmla="*/ 0 w 1219200"/>
                    <a:gd name="connsiteY0" fmla="*/ 601134 h 1202267"/>
                    <a:gd name="connsiteX1" fmla="*/ 609600 w 1219200"/>
                    <a:gd name="connsiteY1" fmla="*/ 0 h 1202267"/>
                    <a:gd name="connsiteX2" fmla="*/ 1219200 w 1219200"/>
                    <a:gd name="connsiteY2" fmla="*/ 601134 h 1202267"/>
                    <a:gd name="connsiteX3" fmla="*/ 609600 w 1219200"/>
                    <a:gd name="connsiteY3" fmla="*/ 1202268 h 1202267"/>
                    <a:gd name="connsiteX4" fmla="*/ 0 w 1219200"/>
                    <a:gd name="connsiteY4" fmla="*/ 601134 h 1202267"/>
                  </a:gdLst>
                  <a:ahLst/>
                  <a:cxnLst>
                    <a:cxn ang="0">
                      <a:pos x="connsiteX0" y="connsiteY0"/>
                    </a:cxn>
                    <a:cxn ang="0">
                      <a:pos x="connsiteX1" y="connsiteY1"/>
                    </a:cxn>
                    <a:cxn ang="0">
                      <a:pos x="connsiteX2" y="connsiteY2"/>
                    </a:cxn>
                    <a:cxn ang="0">
                      <a:pos x="connsiteX3" y="connsiteY3"/>
                    </a:cxn>
                    <a:cxn ang="0">
                      <a:pos x="connsiteX4" y="connsiteY4"/>
                    </a:cxn>
                  </a:cxnLst>
                  <a:rect l="l" t="t" r="r" b="b"/>
                  <a:pathLst>
                    <a:path w="1219200" h="1202267" fill="none" extrusionOk="0">
                      <a:moveTo>
                        <a:pt x="0" y="601134"/>
                      </a:moveTo>
                      <a:cubicBezTo>
                        <a:pt x="39677" y="273844"/>
                        <a:pt x="294033" y="-43436"/>
                        <a:pt x="609600" y="0"/>
                      </a:cubicBezTo>
                      <a:cubicBezTo>
                        <a:pt x="934147" y="-1857"/>
                        <a:pt x="1177019" y="308850"/>
                        <a:pt x="1219200" y="601134"/>
                      </a:cubicBezTo>
                      <a:cubicBezTo>
                        <a:pt x="1218289" y="924447"/>
                        <a:pt x="924478" y="1232557"/>
                        <a:pt x="609600" y="1202268"/>
                      </a:cubicBezTo>
                      <a:cubicBezTo>
                        <a:pt x="316728" y="1226789"/>
                        <a:pt x="29775" y="940290"/>
                        <a:pt x="0" y="601134"/>
                      </a:cubicBezTo>
                      <a:close/>
                    </a:path>
                    <a:path w="1219200" h="1202267" stroke="0" extrusionOk="0">
                      <a:moveTo>
                        <a:pt x="0" y="601134"/>
                      </a:moveTo>
                      <a:cubicBezTo>
                        <a:pt x="-48244" y="239379"/>
                        <a:pt x="237344" y="13355"/>
                        <a:pt x="609600" y="0"/>
                      </a:cubicBezTo>
                      <a:cubicBezTo>
                        <a:pt x="958988" y="2677"/>
                        <a:pt x="1188283" y="270120"/>
                        <a:pt x="1219200" y="601134"/>
                      </a:cubicBezTo>
                      <a:cubicBezTo>
                        <a:pt x="1193106" y="958614"/>
                        <a:pt x="937558" y="1250440"/>
                        <a:pt x="609600" y="1202268"/>
                      </a:cubicBezTo>
                      <a:cubicBezTo>
                        <a:pt x="230887" y="1179267"/>
                        <a:pt x="47003" y="955589"/>
                        <a:pt x="0" y="601134"/>
                      </a:cubicBezTo>
                      <a:close/>
                    </a:path>
                  </a:pathLst>
                </a:custGeom>
                <ask:type>
                  <ask:lineSketchNone/>
                </ask:type>
              </ask:lineSketchStyleProps>
            </a:ext>
          </a:extLst>
        </a:ln>
        <a:effectLst>
          <a:glow rad="139700">
            <a:srgbClr val="FFFF00">
              <a:alpha val="40000"/>
            </a:srgbClr>
          </a:glo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397933</xdr:colOff>
      <xdr:row>28</xdr:row>
      <xdr:rowOff>25401</xdr:rowOff>
    </xdr:from>
    <xdr:to>
      <xdr:col>7</xdr:col>
      <xdr:colOff>245533</xdr:colOff>
      <xdr:row>34</xdr:row>
      <xdr:rowOff>59268</xdr:rowOff>
    </xdr:to>
    <xdr:sp macro="" textlink="">
      <xdr:nvSpPr>
        <xdr:cNvPr id="91" name="Flowchart: Connector 90">
          <a:extLst>
            <a:ext uri="{FF2B5EF4-FFF2-40B4-BE49-F238E27FC236}">
              <a16:creationId xmlns:a16="http://schemas.microsoft.com/office/drawing/2014/main" id="{599C2A5C-B68C-4A0C-AAF8-E739C3EC9563}"/>
            </a:ext>
          </a:extLst>
        </xdr:cNvPr>
        <xdr:cNvSpPr/>
      </xdr:nvSpPr>
      <xdr:spPr>
        <a:xfrm>
          <a:off x="3826933" y="5477934"/>
          <a:ext cx="1219200" cy="1202267"/>
        </a:xfrm>
        <a:prstGeom prst="flowChartConnector">
          <a:avLst/>
        </a:prstGeom>
        <a:solidFill>
          <a:srgbClr val="00B050"/>
        </a:solidFill>
        <a:ln w="63500" cap="sq" cmpd="sng">
          <a:solidFill>
            <a:schemeClr val="bg1">
              <a:lumMod val="95000"/>
              <a:alpha val="37000"/>
            </a:schemeClr>
          </a:solidFill>
          <a:extLst>
            <a:ext uri="{C807C97D-BFC1-408E-A445-0C87EB9F89A2}">
              <ask:lineSketchStyleProps xmlns:ask="http://schemas.microsoft.com/office/drawing/2018/sketchyshapes" sd="1219033472">
                <a:custGeom>
                  <a:avLst/>
                  <a:gdLst>
                    <a:gd name="connsiteX0" fmla="*/ 0 w 1219200"/>
                    <a:gd name="connsiteY0" fmla="*/ 601134 h 1202267"/>
                    <a:gd name="connsiteX1" fmla="*/ 609600 w 1219200"/>
                    <a:gd name="connsiteY1" fmla="*/ 0 h 1202267"/>
                    <a:gd name="connsiteX2" fmla="*/ 1219200 w 1219200"/>
                    <a:gd name="connsiteY2" fmla="*/ 601134 h 1202267"/>
                    <a:gd name="connsiteX3" fmla="*/ 609600 w 1219200"/>
                    <a:gd name="connsiteY3" fmla="*/ 1202268 h 1202267"/>
                    <a:gd name="connsiteX4" fmla="*/ 0 w 1219200"/>
                    <a:gd name="connsiteY4" fmla="*/ 601134 h 1202267"/>
                  </a:gdLst>
                  <a:ahLst/>
                  <a:cxnLst>
                    <a:cxn ang="0">
                      <a:pos x="connsiteX0" y="connsiteY0"/>
                    </a:cxn>
                    <a:cxn ang="0">
                      <a:pos x="connsiteX1" y="connsiteY1"/>
                    </a:cxn>
                    <a:cxn ang="0">
                      <a:pos x="connsiteX2" y="connsiteY2"/>
                    </a:cxn>
                    <a:cxn ang="0">
                      <a:pos x="connsiteX3" y="connsiteY3"/>
                    </a:cxn>
                    <a:cxn ang="0">
                      <a:pos x="connsiteX4" y="connsiteY4"/>
                    </a:cxn>
                  </a:cxnLst>
                  <a:rect l="l" t="t" r="r" b="b"/>
                  <a:pathLst>
                    <a:path w="1219200" h="1202267" fill="none" extrusionOk="0">
                      <a:moveTo>
                        <a:pt x="0" y="601134"/>
                      </a:moveTo>
                      <a:cubicBezTo>
                        <a:pt x="39677" y="273844"/>
                        <a:pt x="294033" y="-43436"/>
                        <a:pt x="609600" y="0"/>
                      </a:cubicBezTo>
                      <a:cubicBezTo>
                        <a:pt x="934147" y="-1857"/>
                        <a:pt x="1177019" y="308850"/>
                        <a:pt x="1219200" y="601134"/>
                      </a:cubicBezTo>
                      <a:cubicBezTo>
                        <a:pt x="1218289" y="924447"/>
                        <a:pt x="924478" y="1232557"/>
                        <a:pt x="609600" y="1202268"/>
                      </a:cubicBezTo>
                      <a:cubicBezTo>
                        <a:pt x="316728" y="1226789"/>
                        <a:pt x="29775" y="940290"/>
                        <a:pt x="0" y="601134"/>
                      </a:cubicBezTo>
                      <a:close/>
                    </a:path>
                    <a:path w="1219200" h="1202267" stroke="0" extrusionOk="0">
                      <a:moveTo>
                        <a:pt x="0" y="601134"/>
                      </a:moveTo>
                      <a:cubicBezTo>
                        <a:pt x="-48244" y="239379"/>
                        <a:pt x="237344" y="13355"/>
                        <a:pt x="609600" y="0"/>
                      </a:cubicBezTo>
                      <a:cubicBezTo>
                        <a:pt x="958988" y="2677"/>
                        <a:pt x="1188283" y="270120"/>
                        <a:pt x="1219200" y="601134"/>
                      </a:cubicBezTo>
                      <a:cubicBezTo>
                        <a:pt x="1193106" y="958614"/>
                        <a:pt x="937558" y="1250440"/>
                        <a:pt x="609600" y="1202268"/>
                      </a:cubicBezTo>
                      <a:cubicBezTo>
                        <a:pt x="230887" y="1179267"/>
                        <a:pt x="47003" y="955589"/>
                        <a:pt x="0" y="601134"/>
                      </a:cubicBezTo>
                      <a:close/>
                    </a:path>
                  </a:pathLst>
                </a:custGeom>
                <ask:type>
                  <ask:lineSketchNone/>
                </ask:type>
              </ask:lineSketchStyleProps>
            </a:ext>
          </a:extLst>
        </a:ln>
        <a:effectLst>
          <a:glow rad="127000">
            <a:srgbClr val="92D050"/>
          </a:glo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0</xdr:colOff>
      <xdr:row>26</xdr:row>
      <xdr:rowOff>0</xdr:rowOff>
    </xdr:from>
    <xdr:to>
      <xdr:col>9</xdr:col>
      <xdr:colOff>135467</xdr:colOff>
      <xdr:row>26</xdr:row>
      <xdr:rowOff>135467</xdr:rowOff>
    </xdr:to>
    <xdr:sp macro="" textlink="">
      <xdr:nvSpPr>
        <xdr:cNvPr id="92" name="Flowchart: Connector 91">
          <a:extLst>
            <a:ext uri="{FF2B5EF4-FFF2-40B4-BE49-F238E27FC236}">
              <a16:creationId xmlns:a16="http://schemas.microsoft.com/office/drawing/2014/main" id="{624ED676-CF31-4267-9248-9E6F6E515CCF}"/>
            </a:ext>
          </a:extLst>
        </xdr:cNvPr>
        <xdr:cNvSpPr/>
      </xdr:nvSpPr>
      <xdr:spPr>
        <a:xfrm>
          <a:off x="6172200" y="5063067"/>
          <a:ext cx="135467" cy="135467"/>
        </a:xfrm>
        <a:prstGeom prst="flowChartConnector">
          <a:avLst/>
        </a:prstGeom>
        <a:gradFill>
          <a:gsLst>
            <a:gs pos="0">
              <a:srgbClr val="FFFF00"/>
            </a:gs>
            <a:gs pos="44000">
              <a:srgbClr val="FFFF00"/>
            </a:gs>
            <a:gs pos="85000">
              <a:srgbClr val="FFFFCC"/>
            </a:gs>
            <a:gs pos="100000">
              <a:schemeClr val="bg1"/>
            </a:gs>
          </a:gsLst>
          <a:lin ang="5400000" scaled="1"/>
        </a:gradFill>
        <a:ln>
          <a:noFill/>
        </a:ln>
        <a:effectLst>
          <a:glow rad="101600">
            <a:srgbClr val="FFFF00">
              <a:alpha val="40000"/>
            </a:srgbClr>
          </a:glow>
          <a:outerShdw blurRad="50800" dist="50800" dir="600000" algn="ctr" rotWithShape="0">
            <a:srgbClr val="9E38BA">
              <a:alpha val="43000"/>
            </a:srgb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110066</xdr:colOff>
      <xdr:row>26</xdr:row>
      <xdr:rowOff>143933</xdr:rowOff>
    </xdr:from>
    <xdr:to>
      <xdr:col>10</xdr:col>
      <xdr:colOff>245533</xdr:colOff>
      <xdr:row>27</xdr:row>
      <xdr:rowOff>84667</xdr:rowOff>
    </xdr:to>
    <xdr:sp macro="" textlink="">
      <xdr:nvSpPr>
        <xdr:cNvPr id="109" name="Flowchart: Connector 108">
          <a:extLst>
            <a:ext uri="{FF2B5EF4-FFF2-40B4-BE49-F238E27FC236}">
              <a16:creationId xmlns:a16="http://schemas.microsoft.com/office/drawing/2014/main" id="{FC2B6181-8B05-42C1-8ACA-5910C1BB678C}"/>
            </a:ext>
          </a:extLst>
        </xdr:cNvPr>
        <xdr:cNvSpPr/>
      </xdr:nvSpPr>
      <xdr:spPr>
        <a:xfrm>
          <a:off x="6968066" y="5207000"/>
          <a:ext cx="135467" cy="135467"/>
        </a:xfrm>
        <a:prstGeom prst="flowChartConnector">
          <a:avLst/>
        </a:prstGeom>
        <a:gradFill>
          <a:gsLst>
            <a:gs pos="0">
              <a:srgbClr val="FFFF00"/>
            </a:gs>
            <a:gs pos="44000">
              <a:srgbClr val="FFFF00"/>
            </a:gs>
            <a:gs pos="85000">
              <a:srgbClr val="FFFFCC"/>
            </a:gs>
            <a:gs pos="100000">
              <a:schemeClr val="bg1"/>
            </a:gs>
          </a:gsLst>
          <a:lin ang="5400000" scaled="1"/>
        </a:gradFill>
        <a:ln>
          <a:noFill/>
        </a:ln>
        <a:effectLst>
          <a:glow rad="101600">
            <a:srgbClr val="FFFF00">
              <a:alpha val="40000"/>
            </a:srgbClr>
          </a:glow>
          <a:outerShdw blurRad="50800" dist="50800" dir="600000" algn="ctr" rotWithShape="0">
            <a:srgbClr val="9E38BA">
              <a:alpha val="43000"/>
            </a:srgb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287867</xdr:colOff>
      <xdr:row>27</xdr:row>
      <xdr:rowOff>160868</xdr:rowOff>
    </xdr:from>
    <xdr:to>
      <xdr:col>9</xdr:col>
      <xdr:colOff>465667</xdr:colOff>
      <xdr:row>28</xdr:row>
      <xdr:rowOff>118535</xdr:rowOff>
    </xdr:to>
    <xdr:sp macro="" textlink="">
      <xdr:nvSpPr>
        <xdr:cNvPr id="112" name="Flowchart: Connector 111">
          <a:extLst>
            <a:ext uri="{FF2B5EF4-FFF2-40B4-BE49-F238E27FC236}">
              <a16:creationId xmlns:a16="http://schemas.microsoft.com/office/drawing/2014/main" id="{E68880E4-2A5F-4782-A039-6B5D15E3516E}"/>
            </a:ext>
          </a:extLst>
        </xdr:cNvPr>
        <xdr:cNvSpPr/>
      </xdr:nvSpPr>
      <xdr:spPr>
        <a:xfrm>
          <a:off x="6460067" y="5418668"/>
          <a:ext cx="177800" cy="152400"/>
        </a:xfrm>
        <a:prstGeom prst="flowChartConnector">
          <a:avLst/>
        </a:prstGeom>
        <a:gradFill>
          <a:gsLst>
            <a:gs pos="0">
              <a:srgbClr val="FFFF00"/>
            </a:gs>
            <a:gs pos="44000">
              <a:srgbClr val="FFFF00"/>
            </a:gs>
            <a:gs pos="85000">
              <a:srgbClr val="FFFFCC"/>
            </a:gs>
            <a:gs pos="100000">
              <a:schemeClr val="bg1"/>
            </a:gs>
          </a:gsLst>
          <a:lin ang="5400000" scaled="1"/>
        </a:gradFill>
        <a:ln>
          <a:noFill/>
        </a:ln>
        <a:effectLst>
          <a:glow rad="101600">
            <a:srgbClr val="FFFF00">
              <a:alpha val="40000"/>
            </a:srgbClr>
          </a:glow>
          <a:outerShdw blurRad="50800" dist="50800" dir="600000" algn="ctr" rotWithShape="0">
            <a:srgbClr val="9E38BA">
              <a:alpha val="43000"/>
            </a:srgb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677333</xdr:colOff>
      <xdr:row>27</xdr:row>
      <xdr:rowOff>177801</xdr:rowOff>
    </xdr:from>
    <xdr:to>
      <xdr:col>11</xdr:col>
      <xdr:colOff>135467</xdr:colOff>
      <xdr:row>29</xdr:row>
      <xdr:rowOff>33866</xdr:rowOff>
    </xdr:to>
    <xdr:sp macro="" textlink="">
      <xdr:nvSpPr>
        <xdr:cNvPr id="113" name="Flowchart: Connector 112">
          <a:extLst>
            <a:ext uri="{FF2B5EF4-FFF2-40B4-BE49-F238E27FC236}">
              <a16:creationId xmlns:a16="http://schemas.microsoft.com/office/drawing/2014/main" id="{391F3DC0-603B-40EA-9569-606E51F08CFA}"/>
            </a:ext>
          </a:extLst>
        </xdr:cNvPr>
        <xdr:cNvSpPr/>
      </xdr:nvSpPr>
      <xdr:spPr>
        <a:xfrm>
          <a:off x="7535333" y="5435601"/>
          <a:ext cx="143934" cy="245532"/>
        </a:xfrm>
        <a:prstGeom prst="flowChartConnector">
          <a:avLst/>
        </a:prstGeom>
        <a:gradFill>
          <a:gsLst>
            <a:gs pos="0">
              <a:srgbClr val="FFFF00"/>
            </a:gs>
            <a:gs pos="44000">
              <a:srgbClr val="FFFF00"/>
            </a:gs>
            <a:gs pos="85000">
              <a:srgbClr val="FFFFCC"/>
            </a:gs>
            <a:gs pos="100000">
              <a:schemeClr val="bg1"/>
            </a:gs>
          </a:gsLst>
          <a:lin ang="5400000" scaled="1"/>
        </a:gradFill>
        <a:ln>
          <a:noFill/>
        </a:ln>
        <a:effectLst>
          <a:glow rad="101600">
            <a:srgbClr val="FFFF00">
              <a:alpha val="40000"/>
            </a:srgbClr>
          </a:glow>
          <a:outerShdw blurRad="50800" dist="50800" dir="600000" algn="ctr" rotWithShape="0">
            <a:srgbClr val="9E38BA">
              <a:alpha val="43000"/>
            </a:srgb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211668</xdr:colOff>
      <xdr:row>26</xdr:row>
      <xdr:rowOff>160867</xdr:rowOff>
    </xdr:from>
    <xdr:to>
      <xdr:col>11</xdr:col>
      <xdr:colOff>321734</xdr:colOff>
      <xdr:row>27</xdr:row>
      <xdr:rowOff>135468</xdr:rowOff>
    </xdr:to>
    <xdr:sp macro="" textlink="">
      <xdr:nvSpPr>
        <xdr:cNvPr id="114" name="Flowchart: Connector 113">
          <a:extLst>
            <a:ext uri="{FF2B5EF4-FFF2-40B4-BE49-F238E27FC236}">
              <a16:creationId xmlns:a16="http://schemas.microsoft.com/office/drawing/2014/main" id="{96042C86-8C0D-460A-AC42-39A24FF0AA6C}"/>
            </a:ext>
          </a:extLst>
        </xdr:cNvPr>
        <xdr:cNvSpPr/>
      </xdr:nvSpPr>
      <xdr:spPr>
        <a:xfrm>
          <a:off x="7755468" y="5223934"/>
          <a:ext cx="110066" cy="169334"/>
        </a:xfrm>
        <a:prstGeom prst="flowChartConnector">
          <a:avLst/>
        </a:prstGeom>
        <a:gradFill>
          <a:gsLst>
            <a:gs pos="0">
              <a:srgbClr val="FFFF00"/>
            </a:gs>
            <a:gs pos="44000">
              <a:srgbClr val="FFFF00"/>
            </a:gs>
            <a:gs pos="85000">
              <a:srgbClr val="FFFFCC"/>
            </a:gs>
            <a:gs pos="100000">
              <a:schemeClr val="bg1"/>
            </a:gs>
          </a:gsLst>
          <a:lin ang="5400000" scaled="1"/>
        </a:gradFill>
        <a:ln>
          <a:noFill/>
        </a:ln>
        <a:effectLst>
          <a:glow rad="101600">
            <a:srgbClr val="FFFF00">
              <a:alpha val="40000"/>
            </a:srgbClr>
          </a:glow>
          <a:outerShdw blurRad="50800" dist="50800" dir="600000" algn="ctr" rotWithShape="0">
            <a:srgbClr val="9E38BA">
              <a:alpha val="43000"/>
            </a:srgb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406400</xdr:colOff>
      <xdr:row>26</xdr:row>
      <xdr:rowOff>50801</xdr:rowOff>
    </xdr:from>
    <xdr:to>
      <xdr:col>11</xdr:col>
      <xdr:colOff>516467</xdr:colOff>
      <xdr:row>26</xdr:row>
      <xdr:rowOff>186267</xdr:rowOff>
    </xdr:to>
    <xdr:sp macro="" textlink="">
      <xdr:nvSpPr>
        <xdr:cNvPr id="115" name="Flowchart: Connector 114">
          <a:extLst>
            <a:ext uri="{FF2B5EF4-FFF2-40B4-BE49-F238E27FC236}">
              <a16:creationId xmlns:a16="http://schemas.microsoft.com/office/drawing/2014/main" id="{2875D2D3-B209-40B7-A7BB-416B373A319D}"/>
            </a:ext>
          </a:extLst>
        </xdr:cNvPr>
        <xdr:cNvSpPr/>
      </xdr:nvSpPr>
      <xdr:spPr>
        <a:xfrm>
          <a:off x="7950200" y="5113868"/>
          <a:ext cx="110067" cy="135466"/>
        </a:xfrm>
        <a:prstGeom prst="flowChartConnector">
          <a:avLst/>
        </a:prstGeom>
        <a:gradFill>
          <a:gsLst>
            <a:gs pos="0">
              <a:srgbClr val="FFFF00"/>
            </a:gs>
            <a:gs pos="44000">
              <a:srgbClr val="FFFF00"/>
            </a:gs>
            <a:gs pos="85000">
              <a:srgbClr val="FFFFCC"/>
            </a:gs>
            <a:gs pos="100000">
              <a:schemeClr val="bg1"/>
            </a:gs>
          </a:gsLst>
          <a:lin ang="5400000" scaled="1"/>
        </a:gradFill>
        <a:ln>
          <a:noFill/>
        </a:ln>
        <a:effectLst>
          <a:glow rad="101600">
            <a:srgbClr val="FFFF00">
              <a:alpha val="40000"/>
            </a:srgbClr>
          </a:glow>
          <a:outerShdw blurRad="50800" dist="50800" dir="600000" algn="ctr" rotWithShape="0">
            <a:srgbClr val="9E38BA">
              <a:alpha val="43000"/>
            </a:srgb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67734</xdr:colOff>
      <xdr:row>33</xdr:row>
      <xdr:rowOff>59267</xdr:rowOff>
    </xdr:from>
    <xdr:to>
      <xdr:col>9</xdr:col>
      <xdr:colOff>203201</xdr:colOff>
      <xdr:row>34</xdr:row>
      <xdr:rowOff>1</xdr:rowOff>
    </xdr:to>
    <xdr:sp macro="" textlink="">
      <xdr:nvSpPr>
        <xdr:cNvPr id="116" name="Flowchart: Connector 115">
          <a:extLst>
            <a:ext uri="{FF2B5EF4-FFF2-40B4-BE49-F238E27FC236}">
              <a16:creationId xmlns:a16="http://schemas.microsoft.com/office/drawing/2014/main" id="{82D6C310-991F-433A-9E1F-CE11B70ABF12}"/>
            </a:ext>
          </a:extLst>
        </xdr:cNvPr>
        <xdr:cNvSpPr/>
      </xdr:nvSpPr>
      <xdr:spPr>
        <a:xfrm>
          <a:off x="6239934" y="6485467"/>
          <a:ext cx="135467" cy="135467"/>
        </a:xfrm>
        <a:prstGeom prst="flowChartConnector">
          <a:avLst/>
        </a:prstGeom>
        <a:gradFill>
          <a:gsLst>
            <a:gs pos="0">
              <a:srgbClr val="FFFF00"/>
            </a:gs>
            <a:gs pos="44000">
              <a:srgbClr val="FFFF00"/>
            </a:gs>
            <a:gs pos="85000">
              <a:srgbClr val="FFFFCC"/>
            </a:gs>
            <a:gs pos="100000">
              <a:schemeClr val="bg1"/>
            </a:gs>
          </a:gsLst>
          <a:lin ang="5400000" scaled="1"/>
        </a:gradFill>
        <a:ln>
          <a:noFill/>
        </a:ln>
        <a:effectLst>
          <a:glow rad="101600">
            <a:srgbClr val="FFFF00">
              <a:alpha val="40000"/>
            </a:srgbClr>
          </a:glow>
          <a:outerShdw blurRad="50800" dist="50800" dir="600000" algn="ctr" rotWithShape="0">
            <a:srgbClr val="9E38BA">
              <a:alpha val="43000"/>
            </a:srgb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423334</xdr:colOff>
      <xdr:row>34</xdr:row>
      <xdr:rowOff>143934</xdr:rowOff>
    </xdr:from>
    <xdr:to>
      <xdr:col>8</xdr:col>
      <xdr:colOff>524934</xdr:colOff>
      <xdr:row>35</xdr:row>
      <xdr:rowOff>67733</xdr:rowOff>
    </xdr:to>
    <xdr:sp macro="" textlink="">
      <xdr:nvSpPr>
        <xdr:cNvPr id="118" name="Flowchart: Connector 117">
          <a:extLst>
            <a:ext uri="{FF2B5EF4-FFF2-40B4-BE49-F238E27FC236}">
              <a16:creationId xmlns:a16="http://schemas.microsoft.com/office/drawing/2014/main" id="{4AF0A136-CE36-4BF7-A567-01CAEB8C8B50}"/>
            </a:ext>
          </a:extLst>
        </xdr:cNvPr>
        <xdr:cNvSpPr/>
      </xdr:nvSpPr>
      <xdr:spPr>
        <a:xfrm>
          <a:off x="5909734" y="6764867"/>
          <a:ext cx="101600" cy="118533"/>
        </a:xfrm>
        <a:prstGeom prst="flowChartConnector">
          <a:avLst/>
        </a:prstGeom>
        <a:gradFill>
          <a:gsLst>
            <a:gs pos="0">
              <a:srgbClr val="FFFF00"/>
            </a:gs>
            <a:gs pos="44000">
              <a:srgbClr val="FFFF00"/>
            </a:gs>
            <a:gs pos="85000">
              <a:srgbClr val="FFFFCC"/>
            </a:gs>
            <a:gs pos="100000">
              <a:schemeClr val="bg1"/>
            </a:gs>
          </a:gsLst>
          <a:lin ang="5400000" scaled="1"/>
        </a:gradFill>
        <a:ln>
          <a:noFill/>
        </a:ln>
        <a:effectLst>
          <a:glow rad="101600">
            <a:srgbClr val="FFFF00">
              <a:alpha val="40000"/>
            </a:srgbClr>
          </a:glow>
          <a:outerShdw blurRad="50800" dist="50800" dir="600000" algn="ctr" rotWithShape="0">
            <a:srgbClr val="9E38BA">
              <a:alpha val="43000"/>
            </a:srgb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668866</xdr:colOff>
      <xdr:row>30</xdr:row>
      <xdr:rowOff>160867</xdr:rowOff>
    </xdr:from>
    <xdr:to>
      <xdr:col>9</xdr:col>
      <xdr:colOff>118533</xdr:colOff>
      <xdr:row>31</xdr:row>
      <xdr:rowOff>101601</xdr:rowOff>
    </xdr:to>
    <xdr:sp macro="" textlink="">
      <xdr:nvSpPr>
        <xdr:cNvPr id="119" name="Flowchart: Connector 118">
          <a:extLst>
            <a:ext uri="{FF2B5EF4-FFF2-40B4-BE49-F238E27FC236}">
              <a16:creationId xmlns:a16="http://schemas.microsoft.com/office/drawing/2014/main" id="{C2C5198C-7479-4B04-A3DD-DA7CA061908A}"/>
            </a:ext>
          </a:extLst>
        </xdr:cNvPr>
        <xdr:cNvSpPr/>
      </xdr:nvSpPr>
      <xdr:spPr>
        <a:xfrm>
          <a:off x="6155266" y="6002867"/>
          <a:ext cx="135467" cy="135467"/>
        </a:xfrm>
        <a:prstGeom prst="flowChartConnector">
          <a:avLst/>
        </a:prstGeom>
        <a:gradFill>
          <a:gsLst>
            <a:gs pos="0">
              <a:srgbClr val="FFFF00"/>
            </a:gs>
            <a:gs pos="44000">
              <a:srgbClr val="FFFF00"/>
            </a:gs>
            <a:gs pos="85000">
              <a:srgbClr val="FFFFCC"/>
            </a:gs>
            <a:gs pos="100000">
              <a:schemeClr val="bg1"/>
            </a:gs>
          </a:gsLst>
          <a:lin ang="5400000" scaled="1"/>
        </a:gradFill>
        <a:ln>
          <a:noFill/>
        </a:ln>
        <a:effectLst>
          <a:glow rad="101600">
            <a:srgbClr val="FFFF00">
              <a:alpha val="40000"/>
            </a:srgbClr>
          </a:glow>
          <a:outerShdw blurRad="50800" dist="50800" dir="600000" algn="ctr" rotWithShape="0">
            <a:srgbClr val="9E38BA">
              <a:alpha val="43000"/>
            </a:srgb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279401</xdr:colOff>
      <xdr:row>31</xdr:row>
      <xdr:rowOff>2</xdr:rowOff>
    </xdr:from>
    <xdr:to>
      <xdr:col>8</xdr:col>
      <xdr:colOff>406400</xdr:colOff>
      <xdr:row>31</xdr:row>
      <xdr:rowOff>110068</xdr:rowOff>
    </xdr:to>
    <xdr:sp macro="" textlink="">
      <xdr:nvSpPr>
        <xdr:cNvPr id="121" name="Flowchart: Connector 120">
          <a:extLst>
            <a:ext uri="{FF2B5EF4-FFF2-40B4-BE49-F238E27FC236}">
              <a16:creationId xmlns:a16="http://schemas.microsoft.com/office/drawing/2014/main" id="{198DC9AB-B831-42C7-9D89-02A6B22633D7}"/>
            </a:ext>
          </a:extLst>
        </xdr:cNvPr>
        <xdr:cNvSpPr/>
      </xdr:nvSpPr>
      <xdr:spPr>
        <a:xfrm>
          <a:off x="5765801" y="6036735"/>
          <a:ext cx="126999" cy="110066"/>
        </a:xfrm>
        <a:prstGeom prst="flowChartConnector">
          <a:avLst/>
        </a:prstGeom>
        <a:gradFill>
          <a:gsLst>
            <a:gs pos="0">
              <a:srgbClr val="FFFF00"/>
            </a:gs>
            <a:gs pos="44000">
              <a:srgbClr val="FFFF00"/>
            </a:gs>
            <a:gs pos="85000">
              <a:srgbClr val="FFFFCC"/>
            </a:gs>
            <a:gs pos="100000">
              <a:schemeClr val="bg1"/>
            </a:gs>
          </a:gsLst>
          <a:lin ang="5400000" scaled="1"/>
        </a:gradFill>
        <a:ln>
          <a:noFill/>
        </a:ln>
        <a:effectLst>
          <a:glow rad="101600">
            <a:srgbClr val="FFFF00">
              <a:alpha val="40000"/>
            </a:srgbClr>
          </a:glow>
          <a:outerShdw blurRad="50800" dist="50800" dir="600000" algn="ctr" rotWithShape="0">
            <a:srgbClr val="9E38BA">
              <a:alpha val="43000"/>
            </a:srgb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50800</xdr:colOff>
      <xdr:row>35</xdr:row>
      <xdr:rowOff>8467</xdr:rowOff>
    </xdr:from>
    <xdr:to>
      <xdr:col>10</xdr:col>
      <xdr:colOff>186267</xdr:colOff>
      <xdr:row>35</xdr:row>
      <xdr:rowOff>143934</xdr:rowOff>
    </xdr:to>
    <xdr:sp macro="" textlink="">
      <xdr:nvSpPr>
        <xdr:cNvPr id="122" name="Flowchart: Connector 121">
          <a:extLst>
            <a:ext uri="{FF2B5EF4-FFF2-40B4-BE49-F238E27FC236}">
              <a16:creationId xmlns:a16="http://schemas.microsoft.com/office/drawing/2014/main" id="{2B9FF995-B405-4B30-A91E-A22BF426F180}"/>
            </a:ext>
          </a:extLst>
        </xdr:cNvPr>
        <xdr:cNvSpPr/>
      </xdr:nvSpPr>
      <xdr:spPr>
        <a:xfrm>
          <a:off x="6908800" y="6824134"/>
          <a:ext cx="135467" cy="135467"/>
        </a:xfrm>
        <a:prstGeom prst="flowChartConnector">
          <a:avLst/>
        </a:prstGeom>
        <a:gradFill>
          <a:gsLst>
            <a:gs pos="0">
              <a:srgbClr val="FFFF00"/>
            </a:gs>
            <a:gs pos="44000">
              <a:srgbClr val="FFFF00"/>
            </a:gs>
            <a:gs pos="85000">
              <a:srgbClr val="FFFFCC"/>
            </a:gs>
            <a:gs pos="100000">
              <a:schemeClr val="bg1"/>
            </a:gs>
          </a:gsLst>
          <a:lin ang="5400000" scaled="1"/>
        </a:gradFill>
        <a:ln>
          <a:noFill/>
        </a:ln>
        <a:effectLst>
          <a:glow rad="101600">
            <a:srgbClr val="FFFF00">
              <a:alpha val="40000"/>
            </a:srgbClr>
          </a:glow>
          <a:outerShdw blurRad="50800" dist="50800" dir="600000" algn="ctr" rotWithShape="0">
            <a:srgbClr val="9E38BA">
              <a:alpha val="43000"/>
            </a:srgb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67734</xdr:colOff>
      <xdr:row>36</xdr:row>
      <xdr:rowOff>33868</xdr:rowOff>
    </xdr:from>
    <xdr:to>
      <xdr:col>10</xdr:col>
      <xdr:colOff>186268</xdr:colOff>
      <xdr:row>36</xdr:row>
      <xdr:rowOff>135468</xdr:rowOff>
    </xdr:to>
    <xdr:sp macro="" textlink="">
      <xdr:nvSpPr>
        <xdr:cNvPr id="123" name="Flowchart: Connector 122">
          <a:extLst>
            <a:ext uri="{FF2B5EF4-FFF2-40B4-BE49-F238E27FC236}">
              <a16:creationId xmlns:a16="http://schemas.microsoft.com/office/drawing/2014/main" id="{82EC7F12-3FC8-4C57-84B5-E5D1C055D4C0}"/>
            </a:ext>
          </a:extLst>
        </xdr:cNvPr>
        <xdr:cNvSpPr/>
      </xdr:nvSpPr>
      <xdr:spPr>
        <a:xfrm>
          <a:off x="6925734" y="7044268"/>
          <a:ext cx="118534" cy="101600"/>
        </a:xfrm>
        <a:prstGeom prst="flowChartConnector">
          <a:avLst/>
        </a:prstGeom>
        <a:gradFill>
          <a:gsLst>
            <a:gs pos="0">
              <a:srgbClr val="FFFF00"/>
            </a:gs>
            <a:gs pos="44000">
              <a:srgbClr val="FFFF00"/>
            </a:gs>
            <a:gs pos="85000">
              <a:srgbClr val="FFFFCC"/>
            </a:gs>
            <a:gs pos="100000">
              <a:schemeClr val="bg1"/>
            </a:gs>
          </a:gsLst>
          <a:lin ang="5400000" scaled="1"/>
        </a:gradFill>
        <a:ln>
          <a:noFill/>
        </a:ln>
        <a:effectLst>
          <a:glow rad="101600">
            <a:srgbClr val="FFFF00">
              <a:alpha val="40000"/>
            </a:srgbClr>
          </a:glow>
          <a:outerShdw blurRad="50800" dist="50800" dir="600000" algn="ctr" rotWithShape="0">
            <a:srgbClr val="9E38BA">
              <a:alpha val="43000"/>
            </a:srgb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601133</xdr:colOff>
      <xdr:row>33</xdr:row>
      <xdr:rowOff>127001</xdr:rowOff>
    </xdr:from>
    <xdr:to>
      <xdr:col>11</xdr:col>
      <xdr:colOff>127000</xdr:colOff>
      <xdr:row>34</xdr:row>
      <xdr:rowOff>33868</xdr:rowOff>
    </xdr:to>
    <xdr:sp macro="" textlink="">
      <xdr:nvSpPr>
        <xdr:cNvPr id="125" name="Flowchart: Connector 124">
          <a:extLst>
            <a:ext uri="{FF2B5EF4-FFF2-40B4-BE49-F238E27FC236}">
              <a16:creationId xmlns:a16="http://schemas.microsoft.com/office/drawing/2014/main" id="{491C9F5D-CF7D-4CC8-AF28-3E26B2AEB0AA}"/>
            </a:ext>
          </a:extLst>
        </xdr:cNvPr>
        <xdr:cNvSpPr/>
      </xdr:nvSpPr>
      <xdr:spPr>
        <a:xfrm>
          <a:off x="7459133" y="6553201"/>
          <a:ext cx="211667" cy="101600"/>
        </a:xfrm>
        <a:prstGeom prst="flowChartConnector">
          <a:avLst/>
        </a:prstGeom>
        <a:gradFill>
          <a:gsLst>
            <a:gs pos="0">
              <a:srgbClr val="FFFF00"/>
            </a:gs>
            <a:gs pos="44000">
              <a:srgbClr val="FFFF00"/>
            </a:gs>
            <a:gs pos="85000">
              <a:srgbClr val="FFFFCC"/>
            </a:gs>
            <a:gs pos="100000">
              <a:schemeClr val="bg1"/>
            </a:gs>
          </a:gsLst>
          <a:lin ang="5400000" scaled="1"/>
        </a:gradFill>
        <a:ln>
          <a:noFill/>
        </a:ln>
        <a:effectLst>
          <a:glow rad="101600">
            <a:srgbClr val="FFFF00">
              <a:alpha val="40000"/>
            </a:srgbClr>
          </a:glow>
          <a:outerShdw blurRad="50800" dist="50800" dir="600000" algn="ctr" rotWithShape="0">
            <a:srgbClr val="9E38BA">
              <a:alpha val="43000"/>
            </a:srgb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296334</xdr:colOff>
      <xdr:row>35</xdr:row>
      <xdr:rowOff>42333</xdr:rowOff>
    </xdr:from>
    <xdr:to>
      <xdr:col>11</xdr:col>
      <xdr:colOff>397934</xdr:colOff>
      <xdr:row>35</xdr:row>
      <xdr:rowOff>152400</xdr:rowOff>
    </xdr:to>
    <xdr:sp macro="" textlink="">
      <xdr:nvSpPr>
        <xdr:cNvPr id="127" name="Flowchart: Connector 126">
          <a:extLst>
            <a:ext uri="{FF2B5EF4-FFF2-40B4-BE49-F238E27FC236}">
              <a16:creationId xmlns:a16="http://schemas.microsoft.com/office/drawing/2014/main" id="{B06A292F-FD6C-4550-933F-4D1983A99B49}"/>
            </a:ext>
          </a:extLst>
        </xdr:cNvPr>
        <xdr:cNvSpPr/>
      </xdr:nvSpPr>
      <xdr:spPr>
        <a:xfrm>
          <a:off x="7840134" y="6858000"/>
          <a:ext cx="101600" cy="110067"/>
        </a:xfrm>
        <a:prstGeom prst="flowChartConnector">
          <a:avLst/>
        </a:prstGeom>
        <a:gradFill>
          <a:gsLst>
            <a:gs pos="0">
              <a:srgbClr val="FFFF00"/>
            </a:gs>
            <a:gs pos="44000">
              <a:srgbClr val="FFFF00"/>
            </a:gs>
            <a:gs pos="85000">
              <a:srgbClr val="FFFFCC"/>
            </a:gs>
            <a:gs pos="100000">
              <a:schemeClr val="bg1"/>
            </a:gs>
          </a:gsLst>
          <a:lin ang="5400000" scaled="1"/>
        </a:gradFill>
        <a:ln>
          <a:noFill/>
        </a:ln>
        <a:effectLst>
          <a:glow rad="101600">
            <a:srgbClr val="FFFF00">
              <a:alpha val="40000"/>
            </a:srgbClr>
          </a:glow>
          <a:outerShdw blurRad="50800" dist="50800" dir="600000" algn="ctr" rotWithShape="0">
            <a:srgbClr val="9E38BA">
              <a:alpha val="43000"/>
            </a:srgb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643468</xdr:colOff>
      <xdr:row>30</xdr:row>
      <xdr:rowOff>177800</xdr:rowOff>
    </xdr:from>
    <xdr:to>
      <xdr:col>12</xdr:col>
      <xdr:colOff>42334</xdr:colOff>
      <xdr:row>31</xdr:row>
      <xdr:rowOff>110067</xdr:rowOff>
    </xdr:to>
    <xdr:sp macro="" textlink="">
      <xdr:nvSpPr>
        <xdr:cNvPr id="128" name="Flowchart: Connector 127">
          <a:extLst>
            <a:ext uri="{FF2B5EF4-FFF2-40B4-BE49-F238E27FC236}">
              <a16:creationId xmlns:a16="http://schemas.microsoft.com/office/drawing/2014/main" id="{48C14DC0-975B-4E97-A7B9-03CCDD6A4D1F}"/>
            </a:ext>
          </a:extLst>
        </xdr:cNvPr>
        <xdr:cNvSpPr/>
      </xdr:nvSpPr>
      <xdr:spPr>
        <a:xfrm>
          <a:off x="8187268" y="6019800"/>
          <a:ext cx="84666" cy="127000"/>
        </a:xfrm>
        <a:prstGeom prst="flowChartConnector">
          <a:avLst/>
        </a:prstGeom>
        <a:gradFill>
          <a:gsLst>
            <a:gs pos="0">
              <a:srgbClr val="FFFF00"/>
            </a:gs>
            <a:gs pos="44000">
              <a:srgbClr val="FFFF00"/>
            </a:gs>
            <a:gs pos="85000">
              <a:srgbClr val="FFFFCC"/>
            </a:gs>
            <a:gs pos="100000">
              <a:schemeClr val="bg1"/>
            </a:gs>
          </a:gsLst>
          <a:lin ang="5400000" scaled="1"/>
        </a:gradFill>
        <a:ln>
          <a:noFill/>
        </a:ln>
        <a:effectLst>
          <a:glow rad="101600">
            <a:srgbClr val="FFFF00">
              <a:alpha val="40000"/>
            </a:srgbClr>
          </a:glow>
          <a:outerShdw blurRad="50800" dist="50800" dir="600000" algn="ctr" rotWithShape="0">
            <a:srgbClr val="9E38BA">
              <a:alpha val="43000"/>
            </a:srgb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135467</xdr:colOff>
      <xdr:row>30</xdr:row>
      <xdr:rowOff>169334</xdr:rowOff>
    </xdr:from>
    <xdr:to>
      <xdr:col>11</xdr:col>
      <xdr:colOff>287867</xdr:colOff>
      <xdr:row>31</xdr:row>
      <xdr:rowOff>160869</xdr:rowOff>
    </xdr:to>
    <xdr:sp macro="" textlink="">
      <xdr:nvSpPr>
        <xdr:cNvPr id="130" name="Flowchart: Connector 129">
          <a:extLst>
            <a:ext uri="{FF2B5EF4-FFF2-40B4-BE49-F238E27FC236}">
              <a16:creationId xmlns:a16="http://schemas.microsoft.com/office/drawing/2014/main" id="{ABAB1382-9D4F-4E09-8677-A7E93B756FC1}"/>
            </a:ext>
          </a:extLst>
        </xdr:cNvPr>
        <xdr:cNvSpPr/>
      </xdr:nvSpPr>
      <xdr:spPr>
        <a:xfrm>
          <a:off x="7679267" y="6011334"/>
          <a:ext cx="152400" cy="186268"/>
        </a:xfrm>
        <a:prstGeom prst="flowChartConnector">
          <a:avLst/>
        </a:prstGeom>
        <a:gradFill>
          <a:gsLst>
            <a:gs pos="0">
              <a:srgbClr val="FFFF00"/>
            </a:gs>
            <a:gs pos="44000">
              <a:srgbClr val="FFFF00"/>
            </a:gs>
            <a:gs pos="85000">
              <a:srgbClr val="FFFFCC"/>
            </a:gs>
            <a:gs pos="100000">
              <a:schemeClr val="bg1"/>
            </a:gs>
          </a:gsLst>
          <a:lin ang="5400000" scaled="1"/>
        </a:gradFill>
        <a:ln>
          <a:noFill/>
        </a:ln>
        <a:effectLst>
          <a:glow rad="101600">
            <a:srgbClr val="FFFF00">
              <a:alpha val="40000"/>
            </a:srgbClr>
          </a:glow>
          <a:outerShdw blurRad="50800" dist="50800" dir="600000" algn="ctr" rotWithShape="0">
            <a:srgbClr val="9E38BA">
              <a:alpha val="43000"/>
            </a:srgb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118534</xdr:colOff>
      <xdr:row>24</xdr:row>
      <xdr:rowOff>118535</xdr:rowOff>
    </xdr:from>
    <xdr:to>
      <xdr:col>10</xdr:col>
      <xdr:colOff>220133</xdr:colOff>
      <xdr:row>25</xdr:row>
      <xdr:rowOff>33868</xdr:rowOff>
    </xdr:to>
    <xdr:sp macro="" textlink="">
      <xdr:nvSpPr>
        <xdr:cNvPr id="131" name="Flowchart: Connector 130">
          <a:extLst>
            <a:ext uri="{FF2B5EF4-FFF2-40B4-BE49-F238E27FC236}">
              <a16:creationId xmlns:a16="http://schemas.microsoft.com/office/drawing/2014/main" id="{038F95F5-4404-4FB8-BC44-9483665FF3E9}"/>
            </a:ext>
          </a:extLst>
        </xdr:cNvPr>
        <xdr:cNvSpPr/>
      </xdr:nvSpPr>
      <xdr:spPr>
        <a:xfrm>
          <a:off x="6976534" y="4792135"/>
          <a:ext cx="101599" cy="110066"/>
        </a:xfrm>
        <a:prstGeom prst="flowChartConnector">
          <a:avLst/>
        </a:prstGeom>
        <a:gradFill>
          <a:gsLst>
            <a:gs pos="0">
              <a:srgbClr val="FFFF00"/>
            </a:gs>
            <a:gs pos="44000">
              <a:srgbClr val="FFFF00"/>
            </a:gs>
            <a:gs pos="85000">
              <a:srgbClr val="FFFFCC"/>
            </a:gs>
            <a:gs pos="100000">
              <a:schemeClr val="bg1"/>
            </a:gs>
          </a:gsLst>
          <a:lin ang="5400000" scaled="1"/>
        </a:gradFill>
        <a:ln>
          <a:noFill/>
        </a:ln>
        <a:effectLst>
          <a:glow rad="101600">
            <a:srgbClr val="FFFF00">
              <a:alpha val="40000"/>
            </a:srgbClr>
          </a:glow>
          <a:outerShdw blurRad="50800" dist="50800" dir="600000" algn="ctr" rotWithShape="0">
            <a:srgbClr val="9E38BA">
              <a:alpha val="43000"/>
            </a:srgb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364066</xdr:colOff>
      <xdr:row>27</xdr:row>
      <xdr:rowOff>118534</xdr:rowOff>
    </xdr:from>
    <xdr:to>
      <xdr:col>5</xdr:col>
      <xdr:colOff>541867</xdr:colOff>
      <xdr:row>28</xdr:row>
      <xdr:rowOff>67734</xdr:rowOff>
    </xdr:to>
    <xdr:sp macro="" textlink="">
      <xdr:nvSpPr>
        <xdr:cNvPr id="132" name="Flowchart: Connector 131">
          <a:extLst>
            <a:ext uri="{FF2B5EF4-FFF2-40B4-BE49-F238E27FC236}">
              <a16:creationId xmlns:a16="http://schemas.microsoft.com/office/drawing/2014/main" id="{9BA9332C-65BE-437B-93F2-10197C19179E}"/>
            </a:ext>
          </a:extLst>
        </xdr:cNvPr>
        <xdr:cNvSpPr/>
      </xdr:nvSpPr>
      <xdr:spPr>
        <a:xfrm>
          <a:off x="3793066" y="5376334"/>
          <a:ext cx="177801" cy="143933"/>
        </a:xfrm>
        <a:prstGeom prst="flowChartConnector">
          <a:avLst/>
        </a:prstGeom>
        <a:gradFill>
          <a:gsLst>
            <a:gs pos="0">
              <a:srgbClr val="00B050"/>
            </a:gs>
            <a:gs pos="44000">
              <a:srgbClr val="92D050"/>
            </a:gs>
            <a:gs pos="85000">
              <a:srgbClr val="99FF99"/>
            </a:gs>
            <a:gs pos="100000">
              <a:srgbClr val="28F84B"/>
            </a:gs>
          </a:gsLst>
          <a:lin ang="5400000" scaled="1"/>
        </a:gradFill>
        <a:ln>
          <a:noFill/>
        </a:ln>
        <a:effectLst>
          <a:glow rad="101600">
            <a:srgbClr val="95F32D">
              <a:alpha val="40000"/>
            </a:srgbClr>
          </a:glow>
          <a:outerShdw blurRad="50800" dir="600000" algn="ctr" rotWithShape="0">
            <a:srgbClr val="9E38BA">
              <a:alpha val="43000"/>
            </a:srgb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93133</xdr:colOff>
      <xdr:row>30</xdr:row>
      <xdr:rowOff>84667</xdr:rowOff>
    </xdr:from>
    <xdr:to>
      <xdr:col>5</xdr:col>
      <xdr:colOff>228600</xdr:colOff>
      <xdr:row>31</xdr:row>
      <xdr:rowOff>25401</xdr:rowOff>
    </xdr:to>
    <xdr:sp macro="" textlink="">
      <xdr:nvSpPr>
        <xdr:cNvPr id="135" name="Flowchart: Connector 134">
          <a:extLst>
            <a:ext uri="{FF2B5EF4-FFF2-40B4-BE49-F238E27FC236}">
              <a16:creationId xmlns:a16="http://schemas.microsoft.com/office/drawing/2014/main" id="{2DB7F145-49B2-4A39-90BF-9CE38C267A6F}"/>
            </a:ext>
          </a:extLst>
        </xdr:cNvPr>
        <xdr:cNvSpPr/>
      </xdr:nvSpPr>
      <xdr:spPr>
        <a:xfrm>
          <a:off x="3522133" y="5926667"/>
          <a:ext cx="135467" cy="135467"/>
        </a:xfrm>
        <a:prstGeom prst="flowChartConnector">
          <a:avLst/>
        </a:prstGeom>
        <a:gradFill>
          <a:gsLst>
            <a:gs pos="0">
              <a:srgbClr val="00B050"/>
            </a:gs>
            <a:gs pos="44000">
              <a:srgbClr val="92D050"/>
            </a:gs>
            <a:gs pos="85000">
              <a:srgbClr val="99FF99"/>
            </a:gs>
            <a:gs pos="100000">
              <a:srgbClr val="28F84B"/>
            </a:gs>
          </a:gsLst>
          <a:lin ang="5400000" scaled="1"/>
        </a:gradFill>
        <a:ln>
          <a:noFill/>
        </a:ln>
        <a:effectLst>
          <a:glow rad="101600">
            <a:srgbClr val="95F32D">
              <a:alpha val="40000"/>
            </a:srgbClr>
          </a:glow>
          <a:outerShdw blurRad="50800" dir="600000" algn="ctr" rotWithShape="0">
            <a:srgbClr val="9E38BA">
              <a:alpha val="43000"/>
            </a:srgb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313267</xdr:colOff>
      <xdr:row>27</xdr:row>
      <xdr:rowOff>0</xdr:rowOff>
    </xdr:from>
    <xdr:to>
      <xdr:col>6</xdr:col>
      <xdr:colOff>457201</xdr:colOff>
      <xdr:row>27</xdr:row>
      <xdr:rowOff>160867</xdr:rowOff>
    </xdr:to>
    <xdr:sp macro="" textlink="">
      <xdr:nvSpPr>
        <xdr:cNvPr id="136" name="Flowchart: Connector 135">
          <a:extLst>
            <a:ext uri="{FF2B5EF4-FFF2-40B4-BE49-F238E27FC236}">
              <a16:creationId xmlns:a16="http://schemas.microsoft.com/office/drawing/2014/main" id="{8F4CC44F-9A08-4A4F-8355-FF886C9130ED}"/>
            </a:ext>
          </a:extLst>
        </xdr:cNvPr>
        <xdr:cNvSpPr/>
      </xdr:nvSpPr>
      <xdr:spPr>
        <a:xfrm>
          <a:off x="4428067" y="5257800"/>
          <a:ext cx="143934" cy="160867"/>
        </a:xfrm>
        <a:prstGeom prst="flowChartConnector">
          <a:avLst/>
        </a:prstGeom>
        <a:gradFill>
          <a:gsLst>
            <a:gs pos="0">
              <a:srgbClr val="00B050"/>
            </a:gs>
            <a:gs pos="44000">
              <a:srgbClr val="92D050"/>
            </a:gs>
            <a:gs pos="85000">
              <a:srgbClr val="99FF99"/>
            </a:gs>
            <a:gs pos="100000">
              <a:srgbClr val="28F84B"/>
            </a:gs>
          </a:gsLst>
          <a:lin ang="5400000" scaled="1"/>
        </a:gradFill>
        <a:ln>
          <a:noFill/>
        </a:ln>
        <a:effectLst>
          <a:glow rad="101600">
            <a:srgbClr val="95F32D">
              <a:alpha val="40000"/>
            </a:srgbClr>
          </a:glow>
          <a:outerShdw blurRad="50800" dir="600000" algn="ctr" rotWithShape="0">
            <a:srgbClr val="9E38BA">
              <a:alpha val="43000"/>
            </a:srgb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330200</xdr:colOff>
      <xdr:row>25</xdr:row>
      <xdr:rowOff>160868</xdr:rowOff>
    </xdr:from>
    <xdr:to>
      <xdr:col>6</xdr:col>
      <xdr:colOff>508000</xdr:colOff>
      <xdr:row>26</xdr:row>
      <xdr:rowOff>93133</xdr:rowOff>
    </xdr:to>
    <xdr:sp macro="" textlink="">
      <xdr:nvSpPr>
        <xdr:cNvPr id="137" name="Flowchart: Connector 136">
          <a:extLst>
            <a:ext uri="{FF2B5EF4-FFF2-40B4-BE49-F238E27FC236}">
              <a16:creationId xmlns:a16="http://schemas.microsoft.com/office/drawing/2014/main" id="{5AF7065F-1C9F-475F-9745-F3A35AFD4487}"/>
            </a:ext>
          </a:extLst>
        </xdr:cNvPr>
        <xdr:cNvSpPr/>
      </xdr:nvSpPr>
      <xdr:spPr>
        <a:xfrm>
          <a:off x="4445000" y="5029201"/>
          <a:ext cx="177800" cy="126999"/>
        </a:xfrm>
        <a:prstGeom prst="flowChartConnector">
          <a:avLst/>
        </a:prstGeom>
        <a:gradFill>
          <a:gsLst>
            <a:gs pos="0">
              <a:srgbClr val="00B050"/>
            </a:gs>
            <a:gs pos="44000">
              <a:srgbClr val="92D050"/>
            </a:gs>
            <a:gs pos="85000">
              <a:srgbClr val="99FF99"/>
            </a:gs>
            <a:gs pos="100000">
              <a:srgbClr val="28F84B"/>
            </a:gs>
          </a:gsLst>
          <a:lin ang="5400000" scaled="1"/>
        </a:gradFill>
        <a:ln>
          <a:noFill/>
        </a:ln>
        <a:effectLst>
          <a:glow rad="101600">
            <a:srgbClr val="95F32D">
              <a:alpha val="40000"/>
            </a:srgbClr>
          </a:glow>
          <a:outerShdw blurRad="50800" dir="600000" algn="ctr" rotWithShape="0">
            <a:srgbClr val="9E38BA">
              <a:alpha val="43000"/>
            </a:srgb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347133</xdr:colOff>
      <xdr:row>24</xdr:row>
      <xdr:rowOff>152401</xdr:rowOff>
    </xdr:from>
    <xdr:to>
      <xdr:col>6</xdr:col>
      <xdr:colOff>482600</xdr:colOff>
      <xdr:row>25</xdr:row>
      <xdr:rowOff>93135</xdr:rowOff>
    </xdr:to>
    <xdr:sp macro="" textlink="">
      <xdr:nvSpPr>
        <xdr:cNvPr id="138" name="Flowchart: Connector 137">
          <a:extLst>
            <a:ext uri="{FF2B5EF4-FFF2-40B4-BE49-F238E27FC236}">
              <a16:creationId xmlns:a16="http://schemas.microsoft.com/office/drawing/2014/main" id="{50EABCCE-B365-40E0-A19D-1E617C18C5A6}"/>
            </a:ext>
          </a:extLst>
        </xdr:cNvPr>
        <xdr:cNvSpPr/>
      </xdr:nvSpPr>
      <xdr:spPr>
        <a:xfrm>
          <a:off x="4461933" y="4826001"/>
          <a:ext cx="135467" cy="135467"/>
        </a:xfrm>
        <a:prstGeom prst="flowChartConnector">
          <a:avLst/>
        </a:prstGeom>
        <a:gradFill>
          <a:gsLst>
            <a:gs pos="0">
              <a:srgbClr val="00B050"/>
            </a:gs>
            <a:gs pos="44000">
              <a:srgbClr val="92D050"/>
            </a:gs>
            <a:gs pos="85000">
              <a:srgbClr val="99FF99"/>
            </a:gs>
            <a:gs pos="100000">
              <a:srgbClr val="28F84B"/>
            </a:gs>
          </a:gsLst>
          <a:lin ang="5400000" scaled="1"/>
        </a:gradFill>
        <a:ln>
          <a:noFill/>
        </a:ln>
        <a:effectLst>
          <a:glow rad="101600">
            <a:srgbClr val="95F32D">
              <a:alpha val="40000"/>
            </a:srgbClr>
          </a:glow>
          <a:outerShdw blurRad="50800" dir="600000" algn="ctr" rotWithShape="0">
            <a:srgbClr val="9E38BA">
              <a:alpha val="43000"/>
            </a:srgb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160867</xdr:colOff>
      <xdr:row>27</xdr:row>
      <xdr:rowOff>177801</xdr:rowOff>
    </xdr:from>
    <xdr:to>
      <xdr:col>7</xdr:col>
      <xdr:colOff>287867</xdr:colOff>
      <xdr:row>28</xdr:row>
      <xdr:rowOff>177802</xdr:rowOff>
    </xdr:to>
    <xdr:sp macro="" textlink="">
      <xdr:nvSpPr>
        <xdr:cNvPr id="139" name="Flowchart: Connector 138">
          <a:extLst>
            <a:ext uri="{FF2B5EF4-FFF2-40B4-BE49-F238E27FC236}">
              <a16:creationId xmlns:a16="http://schemas.microsoft.com/office/drawing/2014/main" id="{3E583600-A0A1-4966-A68A-B1689C5B3086}"/>
            </a:ext>
          </a:extLst>
        </xdr:cNvPr>
        <xdr:cNvSpPr/>
      </xdr:nvSpPr>
      <xdr:spPr>
        <a:xfrm>
          <a:off x="4961467" y="5435601"/>
          <a:ext cx="127000" cy="194734"/>
        </a:xfrm>
        <a:prstGeom prst="flowChartConnector">
          <a:avLst/>
        </a:prstGeom>
        <a:gradFill>
          <a:gsLst>
            <a:gs pos="0">
              <a:srgbClr val="00B050"/>
            </a:gs>
            <a:gs pos="44000">
              <a:srgbClr val="92D050"/>
            </a:gs>
            <a:gs pos="85000">
              <a:srgbClr val="99FF99"/>
            </a:gs>
            <a:gs pos="100000">
              <a:srgbClr val="28F84B"/>
            </a:gs>
          </a:gsLst>
          <a:lin ang="5400000" scaled="1"/>
        </a:gradFill>
        <a:ln>
          <a:noFill/>
        </a:ln>
        <a:effectLst>
          <a:glow rad="101600">
            <a:srgbClr val="95F32D">
              <a:alpha val="40000"/>
            </a:srgbClr>
          </a:glow>
          <a:outerShdw blurRad="50800" dir="600000" algn="ctr" rotWithShape="0">
            <a:srgbClr val="9E38BA">
              <a:alpha val="43000"/>
            </a:srgb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389467</xdr:colOff>
      <xdr:row>31</xdr:row>
      <xdr:rowOff>25400</xdr:rowOff>
    </xdr:from>
    <xdr:to>
      <xdr:col>7</xdr:col>
      <xdr:colOff>524934</xdr:colOff>
      <xdr:row>31</xdr:row>
      <xdr:rowOff>160867</xdr:rowOff>
    </xdr:to>
    <xdr:sp macro="" textlink="">
      <xdr:nvSpPr>
        <xdr:cNvPr id="141" name="Flowchart: Connector 140">
          <a:extLst>
            <a:ext uri="{FF2B5EF4-FFF2-40B4-BE49-F238E27FC236}">
              <a16:creationId xmlns:a16="http://schemas.microsoft.com/office/drawing/2014/main" id="{524E3F3D-83F7-426C-903A-E9E88088C0CA}"/>
            </a:ext>
          </a:extLst>
        </xdr:cNvPr>
        <xdr:cNvSpPr/>
      </xdr:nvSpPr>
      <xdr:spPr>
        <a:xfrm>
          <a:off x="5190067" y="6062133"/>
          <a:ext cx="135467" cy="135467"/>
        </a:xfrm>
        <a:prstGeom prst="flowChartConnector">
          <a:avLst/>
        </a:prstGeom>
        <a:gradFill>
          <a:gsLst>
            <a:gs pos="0">
              <a:srgbClr val="00B050"/>
            </a:gs>
            <a:gs pos="44000">
              <a:srgbClr val="92D050"/>
            </a:gs>
            <a:gs pos="85000">
              <a:srgbClr val="99FF99"/>
            </a:gs>
            <a:gs pos="100000">
              <a:srgbClr val="28F84B"/>
            </a:gs>
          </a:gsLst>
          <a:lin ang="5400000" scaled="1"/>
        </a:gradFill>
        <a:ln>
          <a:noFill/>
        </a:ln>
        <a:effectLst>
          <a:glow rad="101600">
            <a:srgbClr val="95F32D">
              <a:alpha val="40000"/>
            </a:srgbClr>
          </a:glow>
          <a:outerShdw blurRad="50800" dir="600000" algn="ctr" rotWithShape="0">
            <a:srgbClr val="9E38BA">
              <a:alpha val="43000"/>
            </a:srgb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635000</xdr:colOff>
      <xdr:row>31</xdr:row>
      <xdr:rowOff>25400</xdr:rowOff>
    </xdr:from>
    <xdr:to>
      <xdr:col>8</xdr:col>
      <xdr:colOff>84667</xdr:colOff>
      <xdr:row>31</xdr:row>
      <xdr:rowOff>160867</xdr:rowOff>
    </xdr:to>
    <xdr:sp macro="" textlink="">
      <xdr:nvSpPr>
        <xdr:cNvPr id="142" name="Flowchart: Connector 141">
          <a:extLst>
            <a:ext uri="{FF2B5EF4-FFF2-40B4-BE49-F238E27FC236}">
              <a16:creationId xmlns:a16="http://schemas.microsoft.com/office/drawing/2014/main" id="{3DBF1A47-2589-47EB-A2A2-DC2067DDC997}"/>
            </a:ext>
          </a:extLst>
        </xdr:cNvPr>
        <xdr:cNvSpPr/>
      </xdr:nvSpPr>
      <xdr:spPr>
        <a:xfrm>
          <a:off x="5435600" y="6062133"/>
          <a:ext cx="135467" cy="135467"/>
        </a:xfrm>
        <a:prstGeom prst="flowChartConnector">
          <a:avLst/>
        </a:prstGeom>
        <a:gradFill>
          <a:gsLst>
            <a:gs pos="0">
              <a:srgbClr val="00B050"/>
            </a:gs>
            <a:gs pos="44000">
              <a:srgbClr val="92D050"/>
            </a:gs>
            <a:gs pos="85000">
              <a:srgbClr val="99FF99"/>
            </a:gs>
            <a:gs pos="100000">
              <a:srgbClr val="28F84B"/>
            </a:gs>
          </a:gsLst>
          <a:lin ang="5400000" scaled="1"/>
        </a:gradFill>
        <a:ln>
          <a:noFill/>
        </a:ln>
        <a:effectLst>
          <a:glow rad="101600">
            <a:srgbClr val="95F32D">
              <a:alpha val="40000"/>
            </a:srgbClr>
          </a:glow>
          <a:outerShdw blurRad="50800" dir="600000" algn="ctr" rotWithShape="0">
            <a:srgbClr val="9E38BA">
              <a:alpha val="43000"/>
            </a:srgb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389466</xdr:colOff>
      <xdr:row>30</xdr:row>
      <xdr:rowOff>67733</xdr:rowOff>
    </xdr:from>
    <xdr:to>
      <xdr:col>4</xdr:col>
      <xdr:colOff>524933</xdr:colOff>
      <xdr:row>31</xdr:row>
      <xdr:rowOff>8467</xdr:rowOff>
    </xdr:to>
    <xdr:sp macro="" textlink="">
      <xdr:nvSpPr>
        <xdr:cNvPr id="143" name="Flowchart: Connector 142">
          <a:extLst>
            <a:ext uri="{FF2B5EF4-FFF2-40B4-BE49-F238E27FC236}">
              <a16:creationId xmlns:a16="http://schemas.microsoft.com/office/drawing/2014/main" id="{9926B9DB-56DA-49A6-8018-84985033BF0D}"/>
            </a:ext>
          </a:extLst>
        </xdr:cNvPr>
        <xdr:cNvSpPr/>
      </xdr:nvSpPr>
      <xdr:spPr>
        <a:xfrm>
          <a:off x="3132666" y="5909733"/>
          <a:ext cx="135467" cy="135467"/>
        </a:xfrm>
        <a:prstGeom prst="flowChartConnector">
          <a:avLst/>
        </a:prstGeom>
        <a:gradFill>
          <a:gsLst>
            <a:gs pos="0">
              <a:srgbClr val="00B050"/>
            </a:gs>
            <a:gs pos="44000">
              <a:srgbClr val="92D050"/>
            </a:gs>
            <a:gs pos="85000">
              <a:srgbClr val="99FF99"/>
            </a:gs>
            <a:gs pos="100000">
              <a:srgbClr val="28F84B"/>
            </a:gs>
          </a:gsLst>
          <a:lin ang="5400000" scaled="1"/>
        </a:gradFill>
        <a:ln>
          <a:noFill/>
        </a:ln>
        <a:effectLst>
          <a:glow rad="101600">
            <a:srgbClr val="95F32D">
              <a:alpha val="40000"/>
            </a:srgbClr>
          </a:glow>
          <a:outerShdw blurRad="50800" dir="600000" algn="ctr" rotWithShape="0">
            <a:srgbClr val="9E38BA">
              <a:alpha val="43000"/>
            </a:srgb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296332</xdr:colOff>
      <xdr:row>34</xdr:row>
      <xdr:rowOff>84667</xdr:rowOff>
    </xdr:from>
    <xdr:to>
      <xdr:col>7</xdr:col>
      <xdr:colOff>448733</xdr:colOff>
      <xdr:row>35</xdr:row>
      <xdr:rowOff>0</xdr:rowOff>
    </xdr:to>
    <xdr:sp macro="" textlink="">
      <xdr:nvSpPr>
        <xdr:cNvPr id="144" name="Flowchart: Connector 143">
          <a:extLst>
            <a:ext uri="{FF2B5EF4-FFF2-40B4-BE49-F238E27FC236}">
              <a16:creationId xmlns:a16="http://schemas.microsoft.com/office/drawing/2014/main" id="{D0EA7BBA-77EC-49DA-AB2D-A924EEC3DD29}"/>
            </a:ext>
          </a:extLst>
        </xdr:cNvPr>
        <xdr:cNvSpPr/>
      </xdr:nvSpPr>
      <xdr:spPr>
        <a:xfrm>
          <a:off x="5096932" y="6705600"/>
          <a:ext cx="152401" cy="110067"/>
        </a:xfrm>
        <a:prstGeom prst="flowChartConnector">
          <a:avLst/>
        </a:prstGeom>
        <a:gradFill>
          <a:gsLst>
            <a:gs pos="0">
              <a:srgbClr val="00B050"/>
            </a:gs>
            <a:gs pos="44000">
              <a:srgbClr val="92D050"/>
            </a:gs>
            <a:gs pos="85000">
              <a:srgbClr val="99FF99"/>
            </a:gs>
            <a:gs pos="100000">
              <a:srgbClr val="28F84B"/>
            </a:gs>
          </a:gsLst>
          <a:lin ang="5400000" scaled="1"/>
        </a:gradFill>
        <a:ln>
          <a:noFill/>
        </a:ln>
        <a:effectLst>
          <a:glow rad="101600">
            <a:srgbClr val="95F32D">
              <a:alpha val="40000"/>
            </a:srgbClr>
          </a:glow>
          <a:outerShdw blurRad="50800" dir="600000" algn="ctr" rotWithShape="0">
            <a:srgbClr val="9E38BA">
              <a:alpha val="43000"/>
            </a:srgb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194734</xdr:colOff>
      <xdr:row>36</xdr:row>
      <xdr:rowOff>67734</xdr:rowOff>
    </xdr:from>
    <xdr:to>
      <xdr:col>6</xdr:col>
      <xdr:colOff>389468</xdr:colOff>
      <xdr:row>37</xdr:row>
      <xdr:rowOff>127003</xdr:rowOff>
    </xdr:to>
    <xdr:sp macro="" textlink="">
      <xdr:nvSpPr>
        <xdr:cNvPr id="145" name="Flowchart: Connector 144">
          <a:extLst>
            <a:ext uri="{FF2B5EF4-FFF2-40B4-BE49-F238E27FC236}">
              <a16:creationId xmlns:a16="http://schemas.microsoft.com/office/drawing/2014/main" id="{6B19CD8D-9BE2-4878-865E-330DA686D9C7}"/>
            </a:ext>
          </a:extLst>
        </xdr:cNvPr>
        <xdr:cNvSpPr/>
      </xdr:nvSpPr>
      <xdr:spPr>
        <a:xfrm>
          <a:off x="4309534" y="7078134"/>
          <a:ext cx="194734" cy="254002"/>
        </a:xfrm>
        <a:prstGeom prst="flowChartConnector">
          <a:avLst/>
        </a:prstGeom>
        <a:gradFill>
          <a:gsLst>
            <a:gs pos="0">
              <a:srgbClr val="00B050"/>
            </a:gs>
            <a:gs pos="44000">
              <a:srgbClr val="92D050"/>
            </a:gs>
            <a:gs pos="85000">
              <a:srgbClr val="99FF99"/>
            </a:gs>
            <a:gs pos="100000">
              <a:srgbClr val="28F84B"/>
            </a:gs>
          </a:gsLst>
          <a:lin ang="5400000" scaled="1"/>
        </a:gradFill>
        <a:ln>
          <a:noFill/>
        </a:ln>
        <a:effectLst>
          <a:glow rad="101600">
            <a:srgbClr val="95F32D">
              <a:alpha val="40000"/>
            </a:srgbClr>
          </a:glow>
          <a:outerShdw blurRad="50800" dir="600000" algn="ctr" rotWithShape="0">
            <a:srgbClr val="9E38BA">
              <a:alpha val="43000"/>
            </a:srgb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279400</xdr:colOff>
      <xdr:row>34</xdr:row>
      <xdr:rowOff>169334</xdr:rowOff>
    </xdr:from>
    <xdr:to>
      <xdr:col>6</xdr:col>
      <xdr:colOff>414867</xdr:colOff>
      <xdr:row>35</xdr:row>
      <xdr:rowOff>110067</xdr:rowOff>
    </xdr:to>
    <xdr:sp macro="" textlink="">
      <xdr:nvSpPr>
        <xdr:cNvPr id="147" name="Flowchart: Connector 146">
          <a:extLst>
            <a:ext uri="{FF2B5EF4-FFF2-40B4-BE49-F238E27FC236}">
              <a16:creationId xmlns:a16="http://schemas.microsoft.com/office/drawing/2014/main" id="{54A19736-B288-4E28-9134-B4C0E8F3BBB0}"/>
            </a:ext>
          </a:extLst>
        </xdr:cNvPr>
        <xdr:cNvSpPr/>
      </xdr:nvSpPr>
      <xdr:spPr>
        <a:xfrm>
          <a:off x="4394200" y="6790267"/>
          <a:ext cx="135467" cy="135467"/>
        </a:xfrm>
        <a:prstGeom prst="flowChartConnector">
          <a:avLst/>
        </a:prstGeom>
        <a:gradFill>
          <a:gsLst>
            <a:gs pos="0">
              <a:srgbClr val="00B050"/>
            </a:gs>
            <a:gs pos="44000">
              <a:srgbClr val="92D050"/>
            </a:gs>
            <a:gs pos="85000">
              <a:srgbClr val="99FF99"/>
            </a:gs>
            <a:gs pos="100000">
              <a:srgbClr val="28F84B"/>
            </a:gs>
          </a:gsLst>
          <a:lin ang="5400000" scaled="1"/>
        </a:gradFill>
        <a:ln>
          <a:noFill/>
        </a:ln>
        <a:effectLst>
          <a:glow rad="101600">
            <a:srgbClr val="95F32D">
              <a:alpha val="40000"/>
            </a:srgbClr>
          </a:glow>
          <a:outerShdw blurRad="50800" dir="600000" algn="ctr" rotWithShape="0">
            <a:srgbClr val="9E38BA">
              <a:alpha val="43000"/>
            </a:srgb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143932</xdr:colOff>
      <xdr:row>33</xdr:row>
      <xdr:rowOff>118533</xdr:rowOff>
    </xdr:from>
    <xdr:to>
      <xdr:col>7</xdr:col>
      <xdr:colOff>279399</xdr:colOff>
      <xdr:row>34</xdr:row>
      <xdr:rowOff>59267</xdr:rowOff>
    </xdr:to>
    <xdr:sp macro="" textlink="">
      <xdr:nvSpPr>
        <xdr:cNvPr id="148" name="Flowchart: Connector 147">
          <a:extLst>
            <a:ext uri="{FF2B5EF4-FFF2-40B4-BE49-F238E27FC236}">
              <a16:creationId xmlns:a16="http://schemas.microsoft.com/office/drawing/2014/main" id="{7D20F9CB-8E6C-4321-8F1A-F668B39A3F49}"/>
            </a:ext>
          </a:extLst>
        </xdr:cNvPr>
        <xdr:cNvSpPr/>
      </xdr:nvSpPr>
      <xdr:spPr>
        <a:xfrm>
          <a:off x="4944532" y="6544733"/>
          <a:ext cx="135467" cy="135467"/>
        </a:xfrm>
        <a:prstGeom prst="flowChartConnector">
          <a:avLst/>
        </a:prstGeom>
        <a:gradFill>
          <a:gsLst>
            <a:gs pos="0">
              <a:srgbClr val="00B050"/>
            </a:gs>
            <a:gs pos="44000">
              <a:srgbClr val="92D050"/>
            </a:gs>
            <a:gs pos="85000">
              <a:srgbClr val="99FF99"/>
            </a:gs>
            <a:gs pos="100000">
              <a:srgbClr val="28F84B"/>
            </a:gs>
          </a:gsLst>
          <a:lin ang="5400000" scaled="1"/>
        </a:gradFill>
        <a:ln>
          <a:noFill/>
        </a:ln>
        <a:effectLst>
          <a:glow rad="101600">
            <a:srgbClr val="95F32D">
              <a:alpha val="40000"/>
            </a:srgbClr>
          </a:glow>
          <a:outerShdw blurRad="50800" dir="600000" algn="ctr" rotWithShape="0">
            <a:srgbClr val="9E38BA">
              <a:alpha val="43000"/>
            </a:srgb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584199</xdr:colOff>
      <xdr:row>34</xdr:row>
      <xdr:rowOff>25400</xdr:rowOff>
    </xdr:from>
    <xdr:to>
      <xdr:col>5</xdr:col>
      <xdr:colOff>33866</xdr:colOff>
      <xdr:row>34</xdr:row>
      <xdr:rowOff>160867</xdr:rowOff>
    </xdr:to>
    <xdr:sp macro="" textlink="">
      <xdr:nvSpPr>
        <xdr:cNvPr id="149" name="Flowchart: Connector 148">
          <a:extLst>
            <a:ext uri="{FF2B5EF4-FFF2-40B4-BE49-F238E27FC236}">
              <a16:creationId xmlns:a16="http://schemas.microsoft.com/office/drawing/2014/main" id="{A61C4F34-E507-44EE-92FA-55EB62E3961B}"/>
            </a:ext>
          </a:extLst>
        </xdr:cNvPr>
        <xdr:cNvSpPr/>
      </xdr:nvSpPr>
      <xdr:spPr>
        <a:xfrm>
          <a:off x="3327399" y="6646333"/>
          <a:ext cx="135467" cy="135467"/>
        </a:xfrm>
        <a:prstGeom prst="flowChartConnector">
          <a:avLst/>
        </a:prstGeom>
        <a:gradFill>
          <a:gsLst>
            <a:gs pos="0">
              <a:srgbClr val="00B050"/>
            </a:gs>
            <a:gs pos="44000">
              <a:srgbClr val="92D050"/>
            </a:gs>
            <a:gs pos="85000">
              <a:srgbClr val="99FF99"/>
            </a:gs>
            <a:gs pos="100000">
              <a:srgbClr val="28F84B"/>
            </a:gs>
          </a:gsLst>
          <a:lin ang="5400000" scaled="1"/>
        </a:gradFill>
        <a:ln>
          <a:noFill/>
        </a:ln>
        <a:effectLst>
          <a:glow rad="101600">
            <a:srgbClr val="95F32D">
              <a:alpha val="40000"/>
            </a:srgbClr>
          </a:glow>
          <a:outerShdw blurRad="50800" dir="600000" algn="ctr" rotWithShape="0">
            <a:srgbClr val="9E38BA">
              <a:alpha val="43000"/>
            </a:srgb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220132</xdr:colOff>
      <xdr:row>32</xdr:row>
      <xdr:rowOff>126999</xdr:rowOff>
    </xdr:from>
    <xdr:to>
      <xdr:col>5</xdr:col>
      <xdr:colOff>355599</xdr:colOff>
      <xdr:row>33</xdr:row>
      <xdr:rowOff>67733</xdr:rowOff>
    </xdr:to>
    <xdr:sp macro="" textlink="">
      <xdr:nvSpPr>
        <xdr:cNvPr id="150" name="Flowchart: Connector 149">
          <a:extLst>
            <a:ext uri="{FF2B5EF4-FFF2-40B4-BE49-F238E27FC236}">
              <a16:creationId xmlns:a16="http://schemas.microsoft.com/office/drawing/2014/main" id="{AFEF7C85-84DB-42E6-8AB0-743ED4E08CE4}"/>
            </a:ext>
          </a:extLst>
        </xdr:cNvPr>
        <xdr:cNvSpPr/>
      </xdr:nvSpPr>
      <xdr:spPr>
        <a:xfrm>
          <a:off x="3649132" y="6358466"/>
          <a:ext cx="135467" cy="135467"/>
        </a:xfrm>
        <a:prstGeom prst="flowChartConnector">
          <a:avLst/>
        </a:prstGeom>
        <a:gradFill>
          <a:gsLst>
            <a:gs pos="0">
              <a:srgbClr val="00B050"/>
            </a:gs>
            <a:gs pos="44000">
              <a:srgbClr val="92D050"/>
            </a:gs>
            <a:gs pos="85000">
              <a:srgbClr val="99FF99"/>
            </a:gs>
            <a:gs pos="100000">
              <a:srgbClr val="28F84B"/>
            </a:gs>
          </a:gsLst>
          <a:lin ang="5400000" scaled="1"/>
        </a:gradFill>
        <a:ln>
          <a:noFill/>
        </a:ln>
        <a:effectLst>
          <a:glow rad="101600">
            <a:srgbClr val="95F32D">
              <a:alpha val="40000"/>
            </a:srgbClr>
          </a:glow>
          <a:outerShdw blurRad="50800" dir="600000" algn="ctr" rotWithShape="0">
            <a:srgbClr val="9E38BA">
              <a:alpha val="43000"/>
            </a:srgb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516466</xdr:colOff>
      <xdr:row>26</xdr:row>
      <xdr:rowOff>152399</xdr:rowOff>
    </xdr:from>
    <xdr:to>
      <xdr:col>7</xdr:col>
      <xdr:colOff>651933</xdr:colOff>
      <xdr:row>27</xdr:row>
      <xdr:rowOff>93133</xdr:rowOff>
    </xdr:to>
    <xdr:sp macro="" textlink="">
      <xdr:nvSpPr>
        <xdr:cNvPr id="151" name="Flowchart: Connector 150">
          <a:extLst>
            <a:ext uri="{FF2B5EF4-FFF2-40B4-BE49-F238E27FC236}">
              <a16:creationId xmlns:a16="http://schemas.microsoft.com/office/drawing/2014/main" id="{53752B9D-5BFB-4ABE-B735-C48F8EEED464}"/>
            </a:ext>
          </a:extLst>
        </xdr:cNvPr>
        <xdr:cNvSpPr/>
      </xdr:nvSpPr>
      <xdr:spPr>
        <a:xfrm>
          <a:off x="5317066" y="5215466"/>
          <a:ext cx="135467" cy="135467"/>
        </a:xfrm>
        <a:prstGeom prst="flowChartConnector">
          <a:avLst/>
        </a:prstGeom>
        <a:gradFill>
          <a:gsLst>
            <a:gs pos="0">
              <a:srgbClr val="00B050"/>
            </a:gs>
            <a:gs pos="44000">
              <a:srgbClr val="92D050"/>
            </a:gs>
            <a:gs pos="85000">
              <a:srgbClr val="99FF99"/>
            </a:gs>
            <a:gs pos="100000">
              <a:srgbClr val="28F84B"/>
            </a:gs>
          </a:gsLst>
          <a:lin ang="5400000" scaled="1"/>
        </a:gradFill>
        <a:ln>
          <a:noFill/>
        </a:ln>
        <a:effectLst>
          <a:glow rad="101600">
            <a:srgbClr val="95F32D">
              <a:alpha val="40000"/>
            </a:srgbClr>
          </a:glow>
          <a:outerShdw blurRad="50800" dir="600000" algn="ctr" rotWithShape="0">
            <a:srgbClr val="9E38BA">
              <a:alpha val="43000"/>
            </a:srgb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93133</xdr:colOff>
      <xdr:row>33</xdr:row>
      <xdr:rowOff>67733</xdr:rowOff>
    </xdr:from>
    <xdr:to>
      <xdr:col>5</xdr:col>
      <xdr:colOff>228600</xdr:colOff>
      <xdr:row>34</xdr:row>
      <xdr:rowOff>8467</xdr:rowOff>
    </xdr:to>
    <xdr:sp macro="" textlink="">
      <xdr:nvSpPr>
        <xdr:cNvPr id="153" name="Flowchart: Connector 152">
          <a:extLst>
            <a:ext uri="{FF2B5EF4-FFF2-40B4-BE49-F238E27FC236}">
              <a16:creationId xmlns:a16="http://schemas.microsoft.com/office/drawing/2014/main" id="{50A0CFD6-14BF-4421-9850-B072CE05B466}"/>
            </a:ext>
          </a:extLst>
        </xdr:cNvPr>
        <xdr:cNvSpPr/>
      </xdr:nvSpPr>
      <xdr:spPr>
        <a:xfrm>
          <a:off x="3522133" y="6493933"/>
          <a:ext cx="135467" cy="135467"/>
        </a:xfrm>
        <a:prstGeom prst="flowChartConnector">
          <a:avLst/>
        </a:prstGeom>
        <a:gradFill>
          <a:gsLst>
            <a:gs pos="0">
              <a:srgbClr val="00B050"/>
            </a:gs>
            <a:gs pos="44000">
              <a:srgbClr val="92D050"/>
            </a:gs>
            <a:gs pos="85000">
              <a:srgbClr val="99FF99"/>
            </a:gs>
            <a:gs pos="100000">
              <a:srgbClr val="28F84B"/>
            </a:gs>
          </a:gsLst>
          <a:lin ang="5400000" scaled="1"/>
        </a:gradFill>
        <a:ln>
          <a:noFill/>
        </a:ln>
        <a:effectLst>
          <a:glow rad="101600">
            <a:srgbClr val="95F32D">
              <a:alpha val="40000"/>
            </a:srgbClr>
          </a:glow>
          <a:outerShdw blurRad="50800" dir="600000" algn="ctr" rotWithShape="0">
            <a:srgbClr val="9E38BA">
              <a:alpha val="43000"/>
            </a:srgb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8466</xdr:colOff>
      <xdr:row>25</xdr:row>
      <xdr:rowOff>110067</xdr:rowOff>
    </xdr:from>
    <xdr:to>
      <xdr:col>5</xdr:col>
      <xdr:colOff>143933</xdr:colOff>
      <xdr:row>26</xdr:row>
      <xdr:rowOff>50800</xdr:rowOff>
    </xdr:to>
    <xdr:sp macro="" textlink="">
      <xdr:nvSpPr>
        <xdr:cNvPr id="154" name="Flowchart: Connector 153">
          <a:extLst>
            <a:ext uri="{FF2B5EF4-FFF2-40B4-BE49-F238E27FC236}">
              <a16:creationId xmlns:a16="http://schemas.microsoft.com/office/drawing/2014/main" id="{720E64FA-35BC-4C7A-993E-34AD7855E87B}"/>
            </a:ext>
          </a:extLst>
        </xdr:cNvPr>
        <xdr:cNvSpPr/>
      </xdr:nvSpPr>
      <xdr:spPr>
        <a:xfrm>
          <a:off x="3437466" y="4978400"/>
          <a:ext cx="135467" cy="135467"/>
        </a:xfrm>
        <a:prstGeom prst="flowChartConnector">
          <a:avLst/>
        </a:prstGeom>
        <a:gradFill>
          <a:gsLst>
            <a:gs pos="0">
              <a:srgbClr val="00B050"/>
            </a:gs>
            <a:gs pos="44000">
              <a:srgbClr val="92D050"/>
            </a:gs>
            <a:gs pos="85000">
              <a:srgbClr val="99FF99"/>
            </a:gs>
            <a:gs pos="100000">
              <a:srgbClr val="28F84B"/>
            </a:gs>
          </a:gsLst>
          <a:lin ang="5400000" scaled="1"/>
        </a:gradFill>
        <a:ln>
          <a:noFill/>
        </a:ln>
        <a:effectLst>
          <a:glow rad="101600">
            <a:srgbClr val="95F32D">
              <a:alpha val="40000"/>
            </a:srgbClr>
          </a:glow>
          <a:outerShdw blurRad="50800" dir="600000" algn="ctr" rotWithShape="0">
            <a:srgbClr val="9E38BA">
              <a:alpha val="43000"/>
            </a:srgb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558798</xdr:colOff>
      <xdr:row>35</xdr:row>
      <xdr:rowOff>126999</xdr:rowOff>
    </xdr:from>
    <xdr:to>
      <xdr:col>8</xdr:col>
      <xdr:colOff>8465</xdr:colOff>
      <xdr:row>36</xdr:row>
      <xdr:rowOff>67733</xdr:rowOff>
    </xdr:to>
    <xdr:sp macro="" textlink="">
      <xdr:nvSpPr>
        <xdr:cNvPr id="155" name="Flowchart: Connector 154">
          <a:extLst>
            <a:ext uri="{FF2B5EF4-FFF2-40B4-BE49-F238E27FC236}">
              <a16:creationId xmlns:a16="http://schemas.microsoft.com/office/drawing/2014/main" id="{77B5CA10-92EF-46AC-AB77-8BF2CE20B4F6}"/>
            </a:ext>
          </a:extLst>
        </xdr:cNvPr>
        <xdr:cNvSpPr/>
      </xdr:nvSpPr>
      <xdr:spPr>
        <a:xfrm>
          <a:off x="5359398" y="6942666"/>
          <a:ext cx="135467" cy="135467"/>
        </a:xfrm>
        <a:prstGeom prst="flowChartConnector">
          <a:avLst/>
        </a:prstGeom>
        <a:gradFill>
          <a:gsLst>
            <a:gs pos="0">
              <a:srgbClr val="00B050"/>
            </a:gs>
            <a:gs pos="44000">
              <a:srgbClr val="92D050"/>
            </a:gs>
            <a:gs pos="85000">
              <a:srgbClr val="99FF99"/>
            </a:gs>
            <a:gs pos="100000">
              <a:srgbClr val="28F84B"/>
            </a:gs>
          </a:gsLst>
          <a:lin ang="5400000" scaled="1"/>
        </a:gradFill>
        <a:ln>
          <a:noFill/>
        </a:ln>
        <a:effectLst>
          <a:glow rad="101600">
            <a:srgbClr val="95F32D">
              <a:alpha val="40000"/>
            </a:srgbClr>
          </a:glow>
          <a:outerShdw blurRad="50800" dir="600000" algn="ctr" rotWithShape="0">
            <a:srgbClr val="9E38BA">
              <a:alpha val="43000"/>
            </a:srgb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482600</xdr:colOff>
      <xdr:row>29</xdr:row>
      <xdr:rowOff>16932</xdr:rowOff>
    </xdr:from>
    <xdr:to>
      <xdr:col>7</xdr:col>
      <xdr:colOff>211667</xdr:colOff>
      <xdr:row>33</xdr:row>
      <xdr:rowOff>126999</xdr:rowOff>
    </xdr:to>
    <xdr:sp macro="" textlink="">
      <xdr:nvSpPr>
        <xdr:cNvPr id="156" name="TextBox 155">
          <a:extLst>
            <a:ext uri="{FF2B5EF4-FFF2-40B4-BE49-F238E27FC236}">
              <a16:creationId xmlns:a16="http://schemas.microsoft.com/office/drawing/2014/main" id="{D1651FB2-7B28-D8A1-3C65-E4DBCAAA3049}"/>
            </a:ext>
          </a:extLst>
        </xdr:cNvPr>
        <xdr:cNvSpPr txBox="1"/>
      </xdr:nvSpPr>
      <xdr:spPr>
        <a:xfrm>
          <a:off x="3911600" y="5664199"/>
          <a:ext cx="1100667" cy="889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200" b="1">
              <a:solidFill>
                <a:sysClr val="windowText" lastClr="000000"/>
              </a:solidFill>
              <a:latin typeface="Eras Medium ITC" panose="020B0602030504020804" pitchFamily="34" charset="0"/>
            </a:rPr>
            <a:t>AGES</a:t>
          </a:r>
          <a:r>
            <a:rPr lang="en-US" sz="1200" b="1" baseline="0">
              <a:solidFill>
                <a:sysClr val="windowText" lastClr="000000"/>
              </a:solidFill>
              <a:latin typeface="Eras Medium ITC" panose="020B0602030504020804" pitchFamily="34" charset="0"/>
            </a:rPr>
            <a:t> WITH LEAST ABSENCE</a:t>
          </a:r>
        </a:p>
        <a:p>
          <a:pPr algn="ctr"/>
          <a:r>
            <a:rPr lang="en-US" sz="1200" b="1" baseline="0">
              <a:solidFill>
                <a:sysClr val="windowText" lastClr="000000"/>
              </a:solidFill>
              <a:latin typeface="Eras Medium ITC" panose="020B0602030504020804" pitchFamily="34" charset="0"/>
            </a:rPr>
            <a:t>46</a:t>
          </a:r>
          <a:endParaRPr lang="en-US" sz="1200" b="1">
            <a:solidFill>
              <a:sysClr val="windowText" lastClr="000000"/>
            </a:solidFill>
            <a:latin typeface="Eras Medium ITC" panose="020B0602030504020804" pitchFamily="34" charset="0"/>
          </a:endParaRPr>
        </a:p>
        <a:p>
          <a:pPr algn="ctr"/>
          <a:endParaRPr lang="en-US" sz="1200">
            <a:solidFill>
              <a:sysClr val="windowText" lastClr="000000"/>
            </a:solidFill>
            <a:latin typeface="Eras Medium ITC" panose="020B0602030504020804" pitchFamily="34" charset="0"/>
          </a:endParaRPr>
        </a:p>
      </xdr:txBody>
    </xdr:sp>
    <xdr:clientData/>
  </xdr:twoCellAnchor>
  <xdr:twoCellAnchor>
    <xdr:from>
      <xdr:col>9</xdr:col>
      <xdr:colOff>287867</xdr:colOff>
      <xdr:row>28</xdr:row>
      <xdr:rowOff>194733</xdr:rowOff>
    </xdr:from>
    <xdr:to>
      <xdr:col>11</xdr:col>
      <xdr:colOff>16934</xdr:colOff>
      <xdr:row>33</xdr:row>
      <xdr:rowOff>110066</xdr:rowOff>
    </xdr:to>
    <xdr:sp macro="" textlink="">
      <xdr:nvSpPr>
        <xdr:cNvPr id="157" name="TextBox 156">
          <a:extLst>
            <a:ext uri="{FF2B5EF4-FFF2-40B4-BE49-F238E27FC236}">
              <a16:creationId xmlns:a16="http://schemas.microsoft.com/office/drawing/2014/main" id="{798EB0B2-44E3-4C4E-A684-F03F3F1ECD02}"/>
            </a:ext>
          </a:extLst>
        </xdr:cNvPr>
        <xdr:cNvSpPr txBox="1"/>
      </xdr:nvSpPr>
      <xdr:spPr>
        <a:xfrm>
          <a:off x="6460067" y="5647266"/>
          <a:ext cx="1100667" cy="889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200" b="1">
              <a:solidFill>
                <a:sysClr val="windowText" lastClr="000000"/>
              </a:solidFill>
              <a:latin typeface="Eras Medium ITC" panose="020B0602030504020804" pitchFamily="34" charset="0"/>
            </a:rPr>
            <a:t>AGES</a:t>
          </a:r>
          <a:r>
            <a:rPr lang="en-US" sz="1200" b="1" baseline="0">
              <a:solidFill>
                <a:sysClr val="windowText" lastClr="000000"/>
              </a:solidFill>
              <a:latin typeface="Eras Medium ITC" panose="020B0602030504020804" pitchFamily="34" charset="0"/>
            </a:rPr>
            <a:t> WITH MOST ABSENCE</a:t>
          </a:r>
        </a:p>
        <a:p>
          <a:pPr algn="ctr"/>
          <a:r>
            <a:rPr lang="en-US" sz="1200" b="1" baseline="0">
              <a:solidFill>
                <a:sysClr val="windowText" lastClr="000000"/>
              </a:solidFill>
              <a:latin typeface="Eras Medium ITC" panose="020B0602030504020804" pitchFamily="34" charset="0"/>
            </a:rPr>
            <a:t>28</a:t>
          </a:r>
          <a:endParaRPr lang="en-US" sz="1200" b="1">
            <a:solidFill>
              <a:sysClr val="windowText" lastClr="000000"/>
            </a:solidFill>
            <a:latin typeface="Eras Medium ITC" panose="020B0602030504020804" pitchFamily="34" charset="0"/>
          </a:endParaRPr>
        </a:p>
        <a:p>
          <a:pPr algn="ctr"/>
          <a:endParaRPr lang="en-US" sz="1200">
            <a:solidFill>
              <a:sysClr val="windowText" lastClr="000000"/>
            </a:solidFill>
            <a:latin typeface="Eras Medium ITC" panose="020B0602030504020804" pitchFamily="34" charset="0"/>
          </a:endParaRPr>
        </a:p>
      </xdr:txBody>
    </xdr:sp>
    <xdr:clientData/>
  </xdr:twoCellAnchor>
  <xdr:twoCellAnchor>
    <xdr:from>
      <xdr:col>14</xdr:col>
      <xdr:colOff>16933</xdr:colOff>
      <xdr:row>28</xdr:row>
      <xdr:rowOff>186265</xdr:rowOff>
    </xdr:from>
    <xdr:to>
      <xdr:col>15</xdr:col>
      <xdr:colOff>431800</xdr:colOff>
      <xdr:row>33</xdr:row>
      <xdr:rowOff>177799</xdr:rowOff>
    </xdr:to>
    <xdr:sp macro="" textlink="">
      <xdr:nvSpPr>
        <xdr:cNvPr id="158" name="TextBox 157">
          <a:extLst>
            <a:ext uri="{FF2B5EF4-FFF2-40B4-BE49-F238E27FC236}">
              <a16:creationId xmlns:a16="http://schemas.microsoft.com/office/drawing/2014/main" id="{5CD9B141-CEA8-40D5-92CD-620668FA8B9A}"/>
            </a:ext>
          </a:extLst>
        </xdr:cNvPr>
        <xdr:cNvSpPr txBox="1"/>
      </xdr:nvSpPr>
      <xdr:spPr>
        <a:xfrm>
          <a:off x="9618133" y="5638798"/>
          <a:ext cx="1100667" cy="9652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200" b="1">
              <a:solidFill>
                <a:sysClr val="windowText" lastClr="000000"/>
              </a:solidFill>
              <a:latin typeface="Eras Medium ITC" panose="020B0602030504020804" pitchFamily="34" charset="0"/>
            </a:rPr>
            <a:t>AGES</a:t>
          </a:r>
          <a:r>
            <a:rPr lang="en-US" sz="1200" b="1" baseline="0">
              <a:solidFill>
                <a:sysClr val="windowText" lastClr="000000"/>
              </a:solidFill>
              <a:latin typeface="Eras Medium ITC" panose="020B0602030504020804" pitchFamily="34" charset="0"/>
            </a:rPr>
            <a:t> GROUP WITH MOST ABSENCE</a:t>
          </a:r>
        </a:p>
        <a:p>
          <a:pPr algn="ctr"/>
          <a:r>
            <a:rPr lang="en-US" sz="1200" b="1" baseline="0">
              <a:solidFill>
                <a:sysClr val="windowText" lastClr="000000"/>
              </a:solidFill>
              <a:latin typeface="Eras Medium ITC" panose="020B0602030504020804" pitchFamily="34" charset="0"/>
            </a:rPr>
            <a:t>30's</a:t>
          </a:r>
          <a:endParaRPr lang="en-US" sz="1200" b="1">
            <a:solidFill>
              <a:sysClr val="windowText" lastClr="000000"/>
            </a:solidFill>
            <a:latin typeface="Eras Medium ITC" panose="020B0602030504020804" pitchFamily="34" charset="0"/>
          </a:endParaRPr>
        </a:p>
        <a:p>
          <a:pPr algn="ctr"/>
          <a:endParaRPr lang="en-US" sz="1200">
            <a:solidFill>
              <a:sysClr val="windowText" lastClr="000000"/>
            </a:solidFill>
            <a:latin typeface="Eras Medium ITC" panose="020B0602030504020804" pitchFamily="34" charset="0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84492</xdr:colOff>
      <xdr:row>35</xdr:row>
      <xdr:rowOff>25325</xdr:rowOff>
    </xdr:from>
    <xdr:to>
      <xdr:col>11</xdr:col>
      <xdr:colOff>1536102</xdr:colOff>
      <xdr:row>43</xdr:row>
      <xdr:rowOff>51995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D2F91D7-5656-89B4-A30C-5A452EC4858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054232" y="6959525"/>
              <a:ext cx="3097530" cy="161163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10</xdr:col>
      <xdr:colOff>75528</xdr:colOff>
      <xdr:row>0</xdr:row>
      <xdr:rowOff>91216</xdr:rowOff>
    </xdr:from>
    <xdr:to>
      <xdr:col>11</xdr:col>
      <xdr:colOff>1558963</xdr:colOff>
      <xdr:row>7</xdr:row>
      <xdr:rowOff>148366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C2489CCD-BAEA-27C4-2164-525A1F66527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045268" y="91216"/>
              <a:ext cx="3129355" cy="144399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10</xdr:col>
      <xdr:colOff>98387</xdr:colOff>
      <xdr:row>8</xdr:row>
      <xdr:rowOff>57150</xdr:rowOff>
    </xdr:from>
    <xdr:to>
      <xdr:col>11</xdr:col>
      <xdr:colOff>1505622</xdr:colOff>
      <xdr:row>15</xdr:row>
      <xdr:rowOff>68580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666BC5BE-4D66-8AE5-AF07-FD79E97A4BE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068127" y="1642110"/>
              <a:ext cx="3053155" cy="139827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10</xdr:col>
      <xdr:colOff>136039</xdr:colOff>
      <xdr:row>16</xdr:row>
      <xdr:rowOff>175484</xdr:rowOff>
    </xdr:from>
    <xdr:to>
      <xdr:col>11</xdr:col>
      <xdr:colOff>1503829</xdr:colOff>
      <xdr:row>24</xdr:row>
      <xdr:rowOff>49754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CEAB645C-D6F2-AE6B-EB5C-6482CCF14D6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105779" y="3345404"/>
              <a:ext cx="3013710" cy="145923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1611407</xdr:colOff>
      <xdr:row>12</xdr:row>
      <xdr:rowOff>188258</xdr:rowOff>
    </xdr:from>
    <xdr:to>
      <xdr:col>13</xdr:col>
      <xdr:colOff>1530724</xdr:colOff>
      <xdr:row>21</xdr:row>
      <xdr:rowOff>165847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8FC5D80-4838-A91C-44A2-0C5A388300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1636060</xdr:colOff>
      <xdr:row>33</xdr:row>
      <xdr:rowOff>138952</xdr:rowOff>
    </xdr:from>
    <xdr:to>
      <xdr:col>13</xdr:col>
      <xdr:colOff>1555377</xdr:colOff>
      <xdr:row>41</xdr:row>
      <xdr:rowOff>170330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BE04A10-EE1B-C3EB-DFCE-D5D6A8030C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15689</xdr:colOff>
      <xdr:row>23</xdr:row>
      <xdr:rowOff>154640</xdr:rowOff>
    </xdr:from>
    <xdr:to>
      <xdr:col>13</xdr:col>
      <xdr:colOff>1600201</xdr:colOff>
      <xdr:row>32</xdr:row>
      <xdr:rowOff>194981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AC487602-ED5A-7579-9A2D-619604CF87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717177</xdr:colOff>
      <xdr:row>29</xdr:row>
      <xdr:rowOff>17929</xdr:rowOff>
    </xdr:from>
    <xdr:to>
      <xdr:col>17</xdr:col>
      <xdr:colOff>347383</xdr:colOff>
      <xdr:row>42</xdr:row>
      <xdr:rowOff>138953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0DB58CC-0F72-1310-E708-B22100EB97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168088</xdr:colOff>
      <xdr:row>44</xdr:row>
      <xdr:rowOff>6724</xdr:rowOff>
    </xdr:from>
    <xdr:to>
      <xdr:col>13</xdr:col>
      <xdr:colOff>123264</xdr:colOff>
      <xdr:row>57</xdr:row>
      <xdr:rowOff>127748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EA2ABB6A-07D6-E165-86FC-1783827321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</xdr:col>
      <xdr:colOff>156882</xdr:colOff>
      <xdr:row>1</xdr:row>
      <xdr:rowOff>6723</xdr:rowOff>
    </xdr:from>
    <xdr:to>
      <xdr:col>18</xdr:col>
      <xdr:colOff>1434353</xdr:colOff>
      <xdr:row>14</xdr:row>
      <xdr:rowOff>127747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6BB06A3-8612-A7F1-3880-501A1EB101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90487</xdr:colOff>
      <xdr:row>3</xdr:row>
      <xdr:rowOff>80962</xdr:rowOff>
    </xdr:from>
    <xdr:to>
      <xdr:col>6</xdr:col>
      <xdr:colOff>38100</xdr:colOff>
      <xdr:row>10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8DF5B0-893E-069A-7707-1CEA36D3DB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414337</xdr:colOff>
      <xdr:row>0</xdr:row>
      <xdr:rowOff>157162</xdr:rowOff>
    </xdr:from>
    <xdr:to>
      <xdr:col>13</xdr:col>
      <xdr:colOff>619125</xdr:colOff>
      <xdr:row>9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87CDB15-270A-A42A-F72E-8E6CA3B0AD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404812</xdr:colOff>
      <xdr:row>11</xdr:row>
      <xdr:rowOff>23812</xdr:rowOff>
    </xdr:from>
    <xdr:to>
      <xdr:col>13</xdr:col>
      <xdr:colOff>600075</xdr:colOff>
      <xdr:row>20</xdr:row>
      <xdr:rowOff>104775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9137DF5-B09C-B40E-E2F1-6514116E8E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433387</xdr:colOff>
      <xdr:row>21</xdr:row>
      <xdr:rowOff>80962</xdr:rowOff>
    </xdr:from>
    <xdr:to>
      <xdr:col>13</xdr:col>
      <xdr:colOff>657225</xdr:colOff>
      <xdr:row>32</xdr:row>
      <xdr:rowOff>133350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8C9DEDE-EE4C-CB94-592B-D173C7D88F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590550</xdr:colOff>
      <xdr:row>39</xdr:row>
      <xdr:rowOff>95250</xdr:rowOff>
    </xdr:from>
    <xdr:to>
      <xdr:col>15</xdr:col>
      <xdr:colOff>316230</xdr:colOff>
      <xdr:row>53</xdr:row>
      <xdr:rowOff>64770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6D10CD2-2B60-1D58-582D-0E785367E8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567690</xdr:colOff>
      <xdr:row>58</xdr:row>
      <xdr:rowOff>133350</xdr:rowOff>
    </xdr:from>
    <xdr:to>
      <xdr:col>8</xdr:col>
      <xdr:colOff>57150</xdr:colOff>
      <xdr:row>72</xdr:row>
      <xdr:rowOff>102870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6E6BBA3E-27E8-673F-6F2C-9E5AD5D314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369570</xdr:colOff>
      <xdr:row>58</xdr:row>
      <xdr:rowOff>156210</xdr:rowOff>
    </xdr:from>
    <xdr:to>
      <xdr:col>12</xdr:col>
      <xdr:colOff>95250</xdr:colOff>
      <xdr:row>72</xdr:row>
      <xdr:rowOff>125730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103C3C3A-F4FA-6164-A29B-CBFD90A77B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278130</xdr:colOff>
      <xdr:row>55</xdr:row>
      <xdr:rowOff>140970</xdr:rowOff>
    </xdr:from>
    <xdr:to>
      <xdr:col>11</xdr:col>
      <xdr:colOff>3810</xdr:colOff>
      <xdr:row>69</xdr:row>
      <xdr:rowOff>110490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359AB1A5-1052-34D9-B810-8210DCF6A0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140970</xdr:colOff>
      <xdr:row>0</xdr:row>
      <xdr:rowOff>186690</xdr:rowOff>
    </xdr:from>
    <xdr:to>
      <xdr:col>25</xdr:col>
      <xdr:colOff>53340</xdr:colOff>
      <xdr:row>14</xdr:row>
      <xdr:rowOff>156210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1A0FA71-FBAC-4C5B-41F2-DB6B3C5A54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42861</xdr:colOff>
      <xdr:row>0</xdr:row>
      <xdr:rowOff>100011</xdr:rowOff>
    </xdr:from>
    <xdr:to>
      <xdr:col>8</xdr:col>
      <xdr:colOff>19049</xdr:colOff>
      <xdr:row>24</xdr:row>
      <xdr:rowOff>28574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AA7EC3-BC25-C92E-2635-E689314DD4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ason Scercy" refreshedDate="45345.726912152779" backgroundQuery="1" createdVersion="8" refreshedVersion="8" minRefreshableVersion="3" recordCount="0" supportSubquery="1" supportAdvancedDrill="1" xr:uid="{00000000-000A-0000-FFFF-FFFF66000000}">
  <cacheSource type="external" connectionId="1"/>
  <cacheFields count="2">
    <cacheField name="[Range].[ID].[ID]" caption="ID" numFmtId="0" level="1">
      <sharedItems containsSemiMixedTypes="0" containsString="0" containsNumber="1" containsInteger="1" minValue="1" maxValue="36" count="34">
        <n v="1"/>
        <n v="2"/>
        <n v="3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6"/>
      </sharedItems>
      <extLst>
        <ext xmlns:x15="http://schemas.microsoft.com/office/spreadsheetml/2010/11/main" uri="{4F2E5C28-24EA-4eb8-9CBF-B6C8F9C3D259}">
          <x15:cachedUniqueNames>
            <x15:cachedUniqueName index="0" name="[Range].[ID].&amp;[1]"/>
            <x15:cachedUniqueName index="1" name="[Range].[ID].&amp;[2]"/>
            <x15:cachedUniqueName index="2" name="[Range].[ID].&amp;[3]"/>
            <x15:cachedUniqueName index="3" name="[Range].[ID].&amp;[5]"/>
            <x15:cachedUniqueName index="4" name="[Range].[ID].&amp;[6]"/>
            <x15:cachedUniqueName index="5" name="[Range].[ID].&amp;[7]"/>
            <x15:cachedUniqueName index="6" name="[Range].[ID].&amp;[8]"/>
            <x15:cachedUniqueName index="7" name="[Range].[ID].&amp;[9]"/>
            <x15:cachedUniqueName index="8" name="[Range].[ID].&amp;[10]"/>
            <x15:cachedUniqueName index="9" name="[Range].[ID].&amp;[11]"/>
            <x15:cachedUniqueName index="10" name="[Range].[ID].&amp;[12]"/>
            <x15:cachedUniqueName index="11" name="[Range].[ID].&amp;[13]"/>
            <x15:cachedUniqueName index="12" name="[Range].[ID].&amp;[14]"/>
            <x15:cachedUniqueName index="13" name="[Range].[ID].&amp;[15]"/>
            <x15:cachedUniqueName index="14" name="[Range].[ID].&amp;[16]"/>
            <x15:cachedUniqueName index="15" name="[Range].[ID].&amp;[17]"/>
            <x15:cachedUniqueName index="16" name="[Range].[ID].&amp;[18]"/>
            <x15:cachedUniqueName index="17" name="[Range].[ID].&amp;[19]"/>
            <x15:cachedUniqueName index="18" name="[Range].[ID].&amp;[20]"/>
            <x15:cachedUniqueName index="19" name="[Range].[ID].&amp;[21]"/>
            <x15:cachedUniqueName index="20" name="[Range].[ID].&amp;[22]"/>
            <x15:cachedUniqueName index="21" name="[Range].[ID].&amp;[23]"/>
            <x15:cachedUniqueName index="22" name="[Range].[ID].&amp;[24]"/>
            <x15:cachedUniqueName index="23" name="[Range].[ID].&amp;[25]"/>
            <x15:cachedUniqueName index="24" name="[Range].[ID].&amp;[26]"/>
            <x15:cachedUniqueName index="25" name="[Range].[ID].&amp;[27]"/>
            <x15:cachedUniqueName index="26" name="[Range].[ID].&amp;[28]"/>
            <x15:cachedUniqueName index="27" name="[Range].[ID].&amp;[29]"/>
            <x15:cachedUniqueName index="28" name="[Range].[ID].&amp;[30]"/>
            <x15:cachedUniqueName index="29" name="[Range].[ID].&amp;[31]"/>
            <x15:cachedUniqueName index="30" name="[Range].[ID].&amp;[32]"/>
            <x15:cachedUniqueName index="31" name="[Range].[ID].&amp;[33]"/>
            <x15:cachedUniqueName index="32" name="[Range].[ID].&amp;[34]"/>
            <x15:cachedUniqueName index="33" name="[Range].[ID].&amp;[36]"/>
          </x15:cachedUniqueNames>
        </ext>
      </extLst>
    </cacheField>
    <cacheField name="[Measures].[Count of Date]" caption="Count of Date" numFmtId="0" hierarchy="15" level="32767"/>
  </cacheFields>
  <cacheHierarchies count="23">
    <cacheHierarchy uniqueName="[Range].[ID]" caption="ID" attribute="1" defaultMemberUniqueName="[Range].[ID].[All]" allUniqueName="[Range].[ID].[All]" dimensionUniqueName="[Range]" displayFolder="" count="2" memberValueDatatype="20" unbalanced="0">
      <fieldsUsage count="2">
        <fieldUsage x="-1"/>
        <fieldUsage x="0"/>
      </fieldsUsage>
    </cacheHierarchy>
    <cacheHierarchy uniqueName="[Range].[Reason for Absence]" caption="Reason for Absence" attribute="1" defaultMemberUniqueName="[Range].[Reason for Absence].[All]" allUniqueName="[Range].[Reason for Absence].[All]" dimensionUniqueName="[Range]" displayFolder="" count="0" memberValueDatatype="20" unbalanced="0"/>
    <cacheHierarchy uniqueName="[Range].[Date]" caption="Date" attribute="1" defaultMemberUniqueName="[Range].[Date].[All]" allUniqueName="[Range].[Date].[All]" dimensionUniqueName="[Range]" displayFolder="" count="0" memberValueDatatype="130" unbalanced="0"/>
    <cacheHierarchy uniqueName="[Range].[Transportation Expense]" caption="Transportation Expense" attribute="1" defaultMemberUniqueName="[Range].[Transportation Expense].[All]" allUniqueName="[Range].[Transportation Expense].[All]" dimensionUniqueName="[Range]" displayFolder="" count="0" memberValueDatatype="20" unbalanced="0"/>
    <cacheHierarchy uniqueName="[Range].[Distance to Work]" caption="Distance to Work" attribute="1" defaultMemberUniqueName="[Range].[Distance to Work].[All]" allUniqueName="[Range].[Distance to Work].[All]" dimensionUniqueName="[Range]" displayFolder="" count="0" memberValueDatatype="20" unbalanced="0"/>
    <cacheHierarchy uniqueName="[Range].[Age]" caption="Age" attribute="1" defaultMemberUniqueName="[Range].[Age].[All]" allUniqueName="[Range].[Age].[All]" dimensionUniqueName="[Range]" displayFolder="" count="0" memberValueDatatype="20" unbalanced="0"/>
    <cacheHierarchy uniqueName="[Range].[Daily Work Load Average]" caption="Daily Work Load Average" attribute="1" defaultMemberUniqueName="[Range].[Daily Work Load Average].[All]" allUniqueName="[Range].[Daily Work Load Average].[All]" dimensionUniqueName="[Range]" displayFolder="" count="0" memberValueDatatype="5" unbalanced="0"/>
    <cacheHierarchy uniqueName="[Range].[Body Mass Index]" caption="Body Mass Index" attribute="1" defaultMemberUniqueName="[Range].[Body Mass Index].[All]" allUniqueName="[Range].[Body Mass Index].[All]" dimensionUniqueName="[Range]" displayFolder="" count="0" memberValueDatatype="20" unbalanced="0"/>
    <cacheHierarchy uniqueName="[Range].[Education]" caption="Education" attribute="1" defaultMemberUniqueName="[Range].[Education].[All]" allUniqueName="[Range].[Education].[All]" dimensionUniqueName="[Range]" displayFolder="" count="0" memberValueDatatype="20" unbalanced="0"/>
    <cacheHierarchy uniqueName="[Range].[Children]" caption="Children" attribute="1" defaultMemberUniqueName="[Range].[Children].[All]" allUniqueName="[Range].[Children].[All]" dimensionUniqueName="[Range]" displayFolder="" count="0" memberValueDatatype="20" unbalanced="0"/>
    <cacheHierarchy uniqueName="[Range].[Pets]" caption="Pets" attribute="1" defaultMemberUniqueName="[Range].[Pets].[All]" allUniqueName="[Range].[Pets].[All]" dimensionUniqueName="[Range]" displayFolder="" count="0" memberValueDatatype="20" unbalanced="0"/>
    <cacheHierarchy uniqueName="[Range].[Absenteeism Time in Hours]" caption="Absenteeism Time in Hours" attribute="1" defaultMemberUniqueName="[Range].[Absenteeism Time in Hours].[All]" allUniqueName="[Range].[Absenteeism Time in Hours].[All]" dimensionUniqueName="[Range]" displayFolder="" count="0" memberValueDatatype="20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Reason for Absence]" caption="Sum of Reason for Absence" measure="1" displayFolder="" measureGroup="Range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Date]" caption="Count of Date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Distance to Work]" caption="Sum of Distance to Work" measure="1" displayFolder="" measureGroup="Range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Absenteeism Time in Hours]" caption="Sum of Absenteeism Time in Hours" measure="1" displayFolder="" measureGroup="Range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Daily Work Load Average]" caption="Sum of Daily Work Load Average" measure="1" displayFolder="" measureGroup="Range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ID]" caption="Sum of ID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ID]" caption="Count of ID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Distinct Count of ID]" caption="Distinct Count of ID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Distinct Count of Date]" caption="Distinct Count of Date" measure="1" displayFolder="" measureGroup="Rang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oboCop" refreshedDate="45348.546118287035" backgroundQuery="1" createdVersion="8" refreshedVersion="8" minRefreshableVersion="3" recordCount="0" supportSubquery="1" supportAdvancedDrill="1" xr:uid="{00000000-000A-0000-FFFF-FFFF6E000000}">
  <cacheSource type="external" connectionId="1"/>
  <cacheFields count="2">
    <cacheField name="[Range].[Date].[Date]" caption="Date" numFmtId="0" hierarchy="2" level="1">
      <sharedItems count="13">
        <s v="03/03/2016"/>
        <s v="05/11/2017"/>
        <s v="06/05/2017"/>
        <s v="06/08/2016"/>
        <s v="11/11/2015"/>
        <s v="12/05/2017"/>
        <s v="14/10/2015"/>
        <s v="18/11/2016"/>
        <s v="20/10/2016"/>
        <s v="21/03/2018"/>
        <s v="25/07/2017"/>
        <s v="26/03/2018"/>
        <s v="29/03/2016"/>
      </sharedItems>
    </cacheField>
    <cacheField name="[Measures].[Sum of Absenteeism Time in Hours]" caption="Sum of Absenteeism Time in Hours" numFmtId="0" hierarchy="17" level="32767"/>
  </cacheFields>
  <cacheHierarchies count="23">
    <cacheHierarchy uniqueName="[Range].[ID]" caption="ID" attribute="1" defaultMemberUniqueName="[Range].[ID].[All]" allUniqueName="[Range].[ID].[All]" dimensionUniqueName="[Range]" displayFolder="" count="2" memberValueDatatype="20" unbalanced="0"/>
    <cacheHierarchy uniqueName="[Range].[Reason for Absence]" caption="Reason for Absence" attribute="1" defaultMemberUniqueName="[Range].[Reason for Absence].[All]" allUniqueName="[Range].[Reason for Absence].[All]" dimensionUniqueName="[Range]" displayFolder="" count="0" memberValueDatatype="20" unbalanced="0"/>
    <cacheHierarchy uniqueName="[Range].[Date]" caption="Date" attribute="1" defaultMemberUniqueName="[Range].[Date].[All]" allUniqueName="[Range].[Date].[All]" dimensionUniqueName="[Range]" displayFolder="" count="2" memberValueDatatype="130" unbalanced="0">
      <fieldsUsage count="2">
        <fieldUsage x="-1"/>
        <fieldUsage x="0"/>
      </fieldsUsage>
    </cacheHierarchy>
    <cacheHierarchy uniqueName="[Range].[Transportation Expense]" caption="Transportation Expense" attribute="1" defaultMemberUniqueName="[Range].[Transportation Expense].[All]" allUniqueName="[Range].[Transportation Expense].[All]" dimensionUniqueName="[Range]" displayFolder="" count="0" memberValueDatatype="20" unbalanced="0"/>
    <cacheHierarchy uniqueName="[Range].[Distance to Work]" caption="Distance to Work" attribute="1" defaultMemberUniqueName="[Range].[Distance to Work].[All]" allUniqueName="[Range].[Distance to Work].[All]" dimensionUniqueName="[Range]" displayFolder="" count="0" memberValueDatatype="20" unbalanced="0"/>
    <cacheHierarchy uniqueName="[Range].[Age]" caption="Age" attribute="1" defaultMemberUniqueName="[Range].[Age].[All]" allUniqueName="[Range].[Age].[All]" dimensionUniqueName="[Range]" displayFolder="" count="0" memberValueDatatype="20" unbalanced="0"/>
    <cacheHierarchy uniqueName="[Range].[Daily Work Load Average]" caption="Daily Work Load Average" attribute="1" defaultMemberUniqueName="[Range].[Daily Work Load Average].[All]" allUniqueName="[Range].[Daily Work Load Average].[All]" dimensionUniqueName="[Range]" displayFolder="" count="0" memberValueDatatype="5" unbalanced="0"/>
    <cacheHierarchy uniqueName="[Range].[Body Mass Index]" caption="Body Mass Index" attribute="1" defaultMemberUniqueName="[Range].[Body Mass Index].[All]" allUniqueName="[Range].[Body Mass Index].[All]" dimensionUniqueName="[Range]" displayFolder="" count="0" memberValueDatatype="20" unbalanced="0"/>
    <cacheHierarchy uniqueName="[Range].[Education]" caption="Education" attribute="1" defaultMemberUniqueName="[Range].[Education].[All]" allUniqueName="[Range].[Education].[All]" dimensionUniqueName="[Range]" displayFolder="" count="0" memberValueDatatype="20" unbalanced="0"/>
    <cacheHierarchy uniqueName="[Range].[Children]" caption="Children" attribute="1" defaultMemberUniqueName="[Range].[Children].[All]" allUniqueName="[Range].[Children].[All]" dimensionUniqueName="[Range]" displayFolder="" count="0" memberValueDatatype="20" unbalanced="0"/>
    <cacheHierarchy uniqueName="[Range].[Pets]" caption="Pets" attribute="1" defaultMemberUniqueName="[Range].[Pets].[All]" allUniqueName="[Range].[Pets].[All]" dimensionUniqueName="[Range]" displayFolder="" count="0" memberValueDatatype="20" unbalanced="0"/>
    <cacheHierarchy uniqueName="[Range].[Absenteeism Time in Hours]" caption="Absenteeism Time in Hours" attribute="1" defaultMemberUniqueName="[Range].[Absenteeism Time in Hours].[All]" allUniqueName="[Range].[Absenteeism Time in Hours].[All]" dimensionUniqueName="[Range]" displayFolder="" count="0" memberValueDatatype="20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Reason for Absence]" caption="Sum of Reason for Absence" measure="1" displayFolder="" measureGroup="Range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Date]" caption="Count of Date" measure="1" displayFolder="" measureGroup="Rang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Distance to Work]" caption="Sum of Distance to Work" measure="1" displayFolder="" measureGroup="Range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Absenteeism Time in Hours]" caption="Sum of Absenteeism Time in Hours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Daily Work Load Average]" caption="Sum of Daily Work Load Average" measure="1" displayFolder="" measureGroup="Range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ID]" caption="Sum of ID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ID]" caption="Count of ID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Distinct Count of ID]" caption="Distinct Count of ID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Distinct Count of Date]" caption="Distinct Count of Date" measure="1" displayFolder="" measureGroup="Rang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boCop" refreshedDate="45348.575029513886" createdVersion="8" refreshedVersion="8" minRefreshableVersion="3" recordCount="700" xr:uid="{CD931321-9B48-449F-829C-908927CD59F0}">
  <cacheSource type="worksheet">
    <worksheetSource ref="A1:Q701" sheet="Absenteeism_data"/>
  </cacheSource>
  <cacheFields count="17">
    <cacheField name="ID" numFmtId="0">
      <sharedItems containsSemiMixedTypes="0" containsString="0" containsNumber="1" containsInteger="1" minValue="1" maxValue="36"/>
    </cacheField>
    <cacheField name="Reason for Absence" numFmtId="0">
      <sharedItems containsSemiMixedTypes="0" containsString="0" containsNumber="1" containsInteger="1" minValue="0" maxValue="28"/>
    </cacheField>
    <cacheField name="Date" numFmtId="164">
      <sharedItems containsDate="1" containsMixedTypes="1" minDate="2015-01-09T00:00:00" maxDate="2018-12-04T00:00:00"/>
    </cacheField>
    <cacheField name="Transportation Expense" numFmtId="0">
      <sharedItems containsSemiMixedTypes="0" containsString="0" containsNumber="1" containsInteger="1" minValue="118" maxValue="388"/>
    </cacheField>
    <cacheField name="Distance to Work" numFmtId="0">
      <sharedItems containsSemiMixedTypes="0" containsString="0" containsNumber="1" containsInteger="1" minValue="5" maxValue="52"/>
    </cacheField>
    <cacheField name="Age" numFmtId="0">
      <sharedItems containsSemiMixedTypes="0" containsString="0" containsNumber="1" containsInteger="1" minValue="27" maxValue="58"/>
    </cacheField>
    <cacheField name="Daily Work Load Average" numFmtId="0">
      <sharedItems containsSemiMixedTypes="0" containsString="0" containsNumber="1" minValue="205.917" maxValue="378.88400000000001"/>
    </cacheField>
    <cacheField name="Body Mass Index" numFmtId="0">
      <sharedItems containsSemiMixedTypes="0" containsString="0" containsNumber="1" containsInteger="1" minValue="19" maxValue="38"/>
    </cacheField>
    <cacheField name="Education" numFmtId="0">
      <sharedItems containsSemiMixedTypes="0" containsString="0" containsNumber="1" containsInteger="1" minValue="1" maxValue="4"/>
    </cacheField>
    <cacheField name="Children" numFmtId="0">
      <sharedItems containsSemiMixedTypes="0" containsString="0" containsNumber="1" containsInteger="1" minValue="0" maxValue="4"/>
    </cacheField>
    <cacheField name="Pets" numFmtId="0">
      <sharedItems containsSemiMixedTypes="0" containsString="0" containsNumber="1" containsInteger="1" minValue="0" maxValue="8"/>
    </cacheField>
    <cacheField name="Absenteeism Time in Hours" numFmtId="0">
      <sharedItems containsSemiMixedTypes="0" containsString="0" containsNumber="1" containsInteger="1" minValue="0" maxValue="120"/>
    </cacheField>
    <cacheField name="Total Absent Hours" numFmtId="0">
      <sharedItems containsBlank="1"/>
    </cacheField>
    <cacheField name="4733" numFmtId="0">
      <sharedItems containsString="0" containsBlank="1" containsNumber="1" minValue="28" maxValue="1424"/>
    </cacheField>
    <cacheField name="1" numFmtId="0">
      <sharedItems containsString="0" containsBlank="1" containsNumber="1" containsInteger="1" minValue="36" maxValue="36"/>
    </cacheField>
    <cacheField name="12" numFmtId="0">
      <sharedItems containsString="0" containsBlank="1" containsNumber="1" containsInteger="1" minValue="2" maxValue="36"/>
    </cacheField>
    <cacheField name="22" numFmtId="0">
      <sharedItems containsString="0" containsBlank="1" containsNumber="1" containsInteger="1" minValue="0" maxValue="11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boCop" refreshedDate="45348.585123263889" createdVersion="8" refreshedVersion="8" minRefreshableVersion="3" recordCount="700" xr:uid="{F6EF6C2B-B0CE-444F-BA5F-36153FFC48E4}">
  <cacheSource type="worksheet">
    <worksheetSource ref="A1:L701" sheet="Absenteeism_data"/>
  </cacheSource>
  <cacheFields count="12">
    <cacheField name="ID" numFmtId="0">
      <sharedItems containsSemiMixedTypes="0" containsString="0" containsNumber="1" containsInteger="1" minValue="1" maxValue="36" count="34">
        <n v="11"/>
        <n v="36"/>
        <n v="3"/>
        <n v="7"/>
        <n v="10"/>
        <n v="20"/>
        <n v="14"/>
        <n v="1"/>
        <n v="24"/>
        <n v="6"/>
        <n v="33"/>
        <n v="18"/>
        <n v="30"/>
        <n v="2"/>
        <n v="19"/>
        <n v="27"/>
        <n v="34"/>
        <n v="5"/>
        <n v="15"/>
        <n v="29"/>
        <n v="28"/>
        <n v="13"/>
        <n v="22"/>
        <n v="17"/>
        <n v="31"/>
        <n v="23"/>
        <n v="32"/>
        <n v="9"/>
        <n v="26"/>
        <n v="21"/>
        <n v="8"/>
        <n v="25"/>
        <n v="12"/>
        <n v="16"/>
      </sharedItems>
    </cacheField>
    <cacheField name="Reason for Absence" numFmtId="0">
      <sharedItems containsSemiMixedTypes="0" containsString="0" containsNumber="1" containsInteger="1" minValue="0" maxValue="28" count="28">
        <n v="26"/>
        <n v="0"/>
        <n v="23"/>
        <n v="7"/>
        <n v="22"/>
        <n v="19"/>
        <n v="1"/>
        <n v="11"/>
        <n v="14"/>
        <n v="21"/>
        <n v="10"/>
        <n v="13"/>
        <n v="28"/>
        <n v="18"/>
        <n v="25"/>
        <n v="24"/>
        <n v="6"/>
        <n v="27"/>
        <n v="17"/>
        <n v="8"/>
        <n v="12"/>
        <n v="5"/>
        <n v="9"/>
        <n v="15"/>
        <n v="4"/>
        <n v="3"/>
        <n v="2"/>
        <n v="16"/>
      </sharedItems>
    </cacheField>
    <cacheField name="Date" numFmtId="164">
      <sharedItems containsDate="1" containsMixedTypes="1" minDate="2015-01-09T00:00:00" maxDate="2018-12-04T00:00:00" count="432">
        <d v="2015-07-07T00:00:00"/>
        <s v="14/07/2015"/>
        <s v="15/07/2015"/>
        <s v="16/07/2015"/>
        <s v="23/07/2015"/>
        <d v="2015-10-07T00:00:00"/>
        <s v="17/07/2015"/>
        <s v="24/07/2015"/>
        <d v="2015-06-07T00:00:00"/>
        <s v="13/07/2015"/>
        <s v="20/07/2015"/>
        <s v="27/07/2015"/>
        <s v="30/07/2015"/>
        <d v="2015-05-08T00:00:00"/>
        <d v="2015-12-08T00:00:00"/>
        <d v="2015-03-08T00:00:00"/>
        <d v="2015-10-08T00:00:00"/>
        <s v="14/08/2015"/>
        <s v="17/08/2015"/>
        <s v="24/08/2015"/>
        <d v="2015-04-08T00:00:00"/>
        <s v="19/08/2015"/>
        <s v="28/08/2015"/>
        <s v="27/08/2015"/>
        <s v="20/08/2015"/>
        <s v="21/08/2015"/>
        <d v="2015-01-09T00:00:00"/>
        <d v="2015-07-09T00:00:00"/>
        <d v="2015-08-09T00:00:00"/>
        <d v="2015-09-09T00:00:00"/>
        <s v="13/09/2015"/>
        <s v="14/09/2015"/>
        <s v="24/09/2015"/>
        <d v="2015-04-09T00:00:00"/>
        <s v="21/09/2015"/>
        <s v="28/09/2015"/>
        <s v="15/09/2015"/>
        <s v="22/09/2015"/>
        <s v="29/09/2015"/>
        <s v="16/09/2015"/>
        <s v="23/09/2015"/>
        <s v="30/09/2015"/>
        <d v="2015-11-09T00:00:00"/>
        <s v="18/09/2015"/>
        <s v="25/09/2015"/>
        <d v="2015-06-10T00:00:00"/>
        <s v="13/10/2015"/>
        <s v="14/10/2015"/>
        <s v="15/10/2015"/>
        <s v="16/10/2015"/>
        <s v="21/10/2015"/>
        <s v="22/10/2015"/>
        <s v="20/10/2015"/>
        <s v="23/10/2015"/>
        <s v="30/10/2015"/>
        <d v="2015-05-11T00:00:00"/>
        <d v="2015-04-11T00:00:00"/>
        <d v="2015-12-11T00:00:00"/>
        <s v="19/11/2015"/>
        <d v="2015-02-11T00:00:00"/>
        <d v="2015-09-11T00:00:00"/>
        <s v="16/11/2015"/>
        <s v="18/11/2015"/>
        <s v="20/11/2015"/>
        <s v="25/11/2015"/>
        <s v="27/11/2015"/>
        <d v="2015-10-11T00:00:00"/>
        <d v="2015-11-11T00:00:00"/>
        <s v="26/11/2015"/>
        <d v="2015-01-12T00:00:00"/>
        <d v="2015-02-12T00:00:00"/>
        <d v="2015-03-12T00:00:00"/>
        <d v="2015-04-12T00:00:00"/>
        <d v="2015-08-12T00:00:00"/>
        <d v="2015-09-12T00:00:00"/>
        <d v="2015-10-12T00:00:00"/>
        <d v="2015-11-12T00:00:00"/>
        <s v="15/12/2015"/>
        <s v="16/12/2015"/>
        <s v="18/12/2015"/>
        <d v="2016-06-01T00:00:00"/>
        <d v="2016-04-01T00:00:00"/>
        <d v="2016-05-01T00:00:00"/>
        <d v="2016-07-01T00:00:00"/>
        <d v="2016-08-01T00:00:00"/>
        <d v="2016-11-01T00:00:00"/>
        <d v="2016-12-01T00:00:00"/>
        <s v="13/01/2016"/>
        <s v="14/01/2016"/>
        <s v="15/01/2016"/>
        <s v="21/01/2016"/>
        <s v="28/01/2016"/>
        <s v="25/01/2016"/>
        <s v="26/01/2016"/>
        <d v="2016-05-02T00:00:00"/>
        <d v="2016-03-02T00:00:00"/>
        <d v="2016-10-02T00:00:00"/>
        <d v="2016-11-02T00:00:00"/>
        <d v="2016-12-02T00:00:00"/>
        <d v="2016-08-02T00:00:00"/>
        <d v="2016-09-02T00:00:00"/>
        <s v="15/02/2016"/>
        <s v="16/02/2016"/>
        <s v="23/02/2016"/>
        <s v="25/02/2016"/>
        <s v="17/02/2016"/>
        <d v="2016-01-03T00:00:00"/>
        <d v="2016-08-03T00:00:00"/>
        <s v="15/03/2016"/>
        <s v="16/03/2016"/>
        <d v="2016-02-03T00:00:00"/>
        <d v="2016-03-03T00:00:00"/>
        <d v="2016-04-03T00:00:00"/>
        <d v="2016-07-03T00:00:00"/>
        <s v="14/03/2016"/>
        <s v="21/03/2016"/>
        <s v="22/03/2016"/>
        <s v="24/03/2016"/>
        <s v="25/03/2016"/>
        <s v="28/03/2016"/>
        <s v="29/03/2016"/>
        <s v="30/03/2016"/>
        <s v="17/03/2016"/>
        <s v="18/03/2016"/>
        <d v="2016-06-04T00:00:00"/>
        <s v="13/04/2016"/>
        <d v="2016-12-04T00:00:00"/>
        <s v="14/04/2016"/>
        <s v="15/04/2016"/>
        <d v="2016-07-04T00:00:00"/>
        <d v="2016-08-04T00:00:00"/>
        <s v="22/04/2016"/>
        <s v="29/04/2016"/>
        <s v="26/04/2016"/>
        <s v="27/04/2016"/>
        <s v="28/04/2016"/>
        <d v="2016-04-04T00:00:00"/>
        <d v="2016-04-05T00:00:00"/>
        <d v="2016-05-05T00:00:00"/>
        <d v="2016-02-05T00:00:00"/>
        <d v="2016-03-05T00:00:00"/>
        <d v="2016-11-05T00:00:00"/>
        <d v="2016-09-05T00:00:00"/>
        <d v="2016-10-05T00:00:00"/>
        <s v="18/05/2016"/>
        <s v="25/05/2016"/>
        <s v="24/05/2016"/>
        <s v="27/05/2016"/>
        <d v="2016-06-06T00:00:00"/>
        <s v="13/06/2016"/>
        <s v="14/06/2016"/>
        <s v="16/06/2016"/>
        <s v="17/06/2016"/>
        <s v="20/06/2016"/>
        <s v="27/06/2016"/>
        <s v="29/06/2016"/>
        <d v="2016-03-06T00:00:00"/>
        <d v="2016-07-06T00:00:00"/>
        <d v="2016-08-06T00:00:00"/>
        <d v="2016-09-06T00:00:00"/>
        <d v="2016-10-06T00:00:00"/>
        <s v="30/06/2016"/>
        <d v="2016-05-07T00:00:00"/>
        <d v="2016-06-07T00:00:00"/>
        <d v="2016-08-07T00:00:00"/>
        <d v="2016-12-07T00:00:00"/>
        <s v="14/07/2016"/>
        <s v="15/07/2016"/>
        <s v="18/07/2016"/>
        <s v="19/07/2016"/>
        <s v="20/07/2016"/>
        <s v="21/07/2016"/>
        <d v="2016-11-07T00:00:00"/>
        <d v="2016-04-08T00:00:00"/>
        <d v="2016-11-08T00:00:00"/>
        <d v="2016-07-08T00:00:00"/>
        <d v="2016-08-08T00:00:00"/>
        <d v="2016-10-08T00:00:00"/>
        <d v="2016-09-08T00:00:00"/>
        <s v="14/08/2016"/>
        <s v="15/08/2016"/>
        <s v="17/08/2016"/>
        <s v="24/08/2016"/>
        <s v="30/08/2016"/>
        <d v="2016-05-09T00:00:00"/>
        <d v="2016-09-09T00:00:00"/>
        <d v="2016-07-09T00:00:00"/>
        <d v="2016-08-09T00:00:00"/>
        <d v="2016-12-09T00:00:00"/>
        <s v="13/09/2016"/>
        <s v="14/09/2016"/>
        <s v="15/09/2016"/>
        <s v="16/09/2016"/>
        <s v="26/09/2016"/>
        <d v="2016-05-10T00:00:00"/>
        <d v="2016-06-10T00:00:00"/>
        <d v="2016-12-10T00:00:00"/>
        <s v="14/10/2016"/>
        <s v="15/10/2016"/>
        <s v="16/10/2016"/>
        <s v="19/10/2016"/>
        <s v="20/10/2016"/>
        <s v="22/10/2016"/>
        <s v="26/10/2016"/>
        <s v="27/10/2016"/>
        <s v="28/10/2016"/>
        <s v="29/10/2016"/>
        <d v="2016-07-11T00:00:00"/>
        <d v="2016-08-11T00:00:00"/>
        <d v="2016-11-11T00:00:00"/>
        <s v="14/11/2016"/>
        <s v="15/11/2016"/>
        <s v="16/11/2016"/>
        <s v="17/11/2016"/>
        <s v="18/11/2016"/>
        <s v="21/11/2016"/>
        <s v="22/11/2016"/>
        <s v="23/11/2016"/>
        <s v="25/11/2016"/>
        <s v="29/11/2016"/>
        <s v="24/11/2016"/>
        <d v="2016-05-12T00:00:00"/>
        <d v="2016-06-12T00:00:00"/>
        <d v="2016-09-12T00:00:00"/>
        <s v="15/12/2016"/>
        <s v="16/12/2016"/>
        <s v="20/12/2016"/>
        <s v="22/12/2016"/>
        <s v="23/12/2016"/>
        <s v="21/12/2016"/>
        <s v="19/12/2016"/>
        <d v="2017-04-01T00:00:00"/>
        <d v="2017-09-01T00:00:00"/>
        <d v="2017-03-01T00:00:00"/>
        <d v="2017-11-01T00:00:00"/>
        <s v="16/01/2017"/>
        <s v="25/01/2017"/>
        <s v="27/01/2017"/>
        <d v="2017-07-02T00:00:00"/>
        <d v="2017-01-02T00:00:00"/>
        <d v="2017-03-02T00:00:00"/>
        <d v="2017-10-02T00:00:00"/>
        <s v="17/02/2017"/>
        <s v="13/02/2017"/>
        <s v="15/02/2017"/>
        <s v="16/02/2017"/>
        <s v="21/02/2017"/>
        <s v="22/02/2017"/>
        <s v="24/02/2017"/>
        <d v="2017-07-03T00:00:00"/>
        <d v="2017-08-03T00:00:00"/>
        <d v="2017-10-03T00:00:00"/>
        <s v="13/03/2017"/>
        <s v="14/03/2017"/>
        <s v="20/03/2017"/>
        <s v="22/03/2017"/>
        <s v="23/03/2017"/>
        <s v="24/03/2017"/>
        <s v="28/03/2017"/>
        <s v="29/03/2017"/>
        <s v="30/03/2017"/>
        <s v="31/03/2017"/>
        <s v="27/03/2017"/>
        <d v="2017-05-04T00:00:00"/>
        <d v="2017-07-04T00:00:00"/>
        <d v="2017-10-04T00:00:00"/>
        <d v="2017-12-04T00:00:00"/>
        <s v="17/04/2017"/>
        <s v="19/04/2017"/>
        <s v="28/04/2017"/>
        <s v="24/04/2017"/>
        <s v="26/04/2017"/>
        <d v="2017-01-05T00:00:00"/>
        <d v="2017-03-05T00:00:00"/>
        <d v="2017-08-05T00:00:00"/>
        <d v="2017-10-05T00:00:00"/>
        <d v="2017-11-05T00:00:00"/>
        <d v="2017-12-05T00:00:00"/>
        <s v="15/05/2017"/>
        <s v="17/05/2017"/>
        <s v="19/05/2017"/>
        <s v="22/05/2017"/>
        <s v="29/05/2017"/>
        <s v="31/05/2017"/>
        <d v="2017-05-06T00:00:00"/>
        <d v="2017-06-06T00:00:00"/>
        <d v="2017-08-06T00:00:00"/>
        <d v="2017-09-06T00:00:00"/>
        <d v="2017-12-06T00:00:00"/>
        <s v="13/06/2017"/>
        <s v="19/06/2017"/>
        <s v="20/06/2017"/>
        <s v="26/06/2017"/>
        <s v="28/06/2017"/>
        <s v="30/06/2017"/>
        <s v="27/06/2017"/>
        <d v="2017-06-07T00:00:00"/>
        <d v="2017-07-07T00:00:00"/>
        <d v="2017-10-07T00:00:00"/>
        <s v="14/07/2017"/>
        <s v="17/07/2017"/>
        <s v="18/07/2017"/>
        <s v="24/07/2017"/>
        <s v="25/07/2017"/>
        <s v="28/07/2017"/>
        <s v="27/07/2017"/>
        <d v="2017-03-08T00:00:00"/>
        <d v="2017-07-08T00:00:00"/>
        <d v="2017-08-08T00:00:00"/>
        <d v="2017-10-08T00:00:00"/>
        <s v="14/08/2017"/>
        <s v="15/08/2017"/>
        <s v="17/08/2017"/>
        <s v="22/08/2017"/>
        <s v="24/08/2017"/>
        <s v="28/08/2017"/>
        <d v="2017-05-09T00:00:00"/>
        <d v="2017-07-09T00:00:00"/>
        <d v="2017-08-09T00:00:00"/>
        <d v="2017-11-09T00:00:00"/>
        <s v="13/09/2017"/>
        <s v="18/09/2017"/>
        <s v="19/09/2017"/>
        <s v="26/09/2017"/>
        <d v="2017-05-10T00:00:00"/>
        <d v="2017-06-10T00:00:00"/>
        <d v="2017-11-10T00:00:00"/>
        <s v="17/10/2017"/>
        <s v="19/10/2017"/>
        <s v="20/10/2017"/>
        <s v="24/10/2017"/>
        <s v="25/10/2017"/>
        <s v="26/10/2017"/>
        <s v="27/10/2017"/>
        <s v="29/10/2017"/>
        <s v="31/10/2017"/>
        <d v="2017-07-11T00:00:00"/>
        <d v="2017-08-11T00:00:00"/>
        <d v="2017-10-11T00:00:00"/>
        <s v="14/11/2017"/>
        <s v="15/11/2017"/>
        <s v="17/11/2017"/>
        <s v="21/11/2017"/>
        <s v="22/11/2017"/>
        <s v="23/11/2017"/>
        <s v="27/11/2017"/>
        <s v="28/11/2017"/>
        <s v="29/11/2017"/>
        <s v="30/11/2017"/>
        <s v="24/11/2017"/>
        <d v="2017-05-12T00:00:00"/>
        <d v="2017-06-12T00:00:00"/>
        <d v="2017-08-12T00:00:00"/>
        <s v="13/12/2017"/>
        <s v="14/12/2017"/>
        <s v="15/12/2017"/>
        <s v="18/12/2017"/>
        <s v="19/12/2017"/>
        <s v="21/12/2017"/>
        <d v="2018-01-01T00:00:00"/>
        <d v="2018-04-01T00:00:00"/>
        <d v="2018-05-01T00:00:00"/>
        <d v="2018-08-01T00:00:00"/>
        <d v="2018-10-01T00:00:00"/>
        <d v="2018-11-01T00:00:00"/>
        <d v="2018-12-01T00:00:00"/>
        <s v="15/01/2018"/>
        <s v="16/01/2018"/>
        <s v="17/01/2018"/>
        <s v="18/01/2018"/>
        <s v="26/01/2018"/>
        <d v="2018-06-02T00:00:00"/>
        <d v="2018-07-02T00:00:00"/>
        <d v="2018-08-02T00:00:00"/>
        <d v="2018-09-02T00:00:00"/>
        <d v="2018-12-02T00:00:00"/>
        <s v="13/02/2018"/>
        <s v="14/02/2018"/>
        <s v="15/02/2018"/>
        <s v="16/02/2018"/>
        <s v="21/02/2018"/>
        <s v="22/02/2018"/>
        <s v="23/02/2018"/>
        <s v="26/02/2018"/>
        <s v="27/02/2018"/>
        <s v="28/02/2018"/>
        <d v="2018-05-03T00:00:00"/>
        <d v="2018-06-03T00:00:00"/>
        <d v="2018-07-03T00:00:00"/>
        <d v="2018-08-03T00:00:00"/>
        <d v="2018-09-03T00:00:00"/>
        <d v="2018-12-03T00:00:00"/>
        <s v="13/03/2018"/>
        <s v="14/03/2018"/>
        <s v="15/03/2018"/>
        <s v="16/03/2018"/>
        <s v="19/03/2018"/>
        <s v="20/03/2018"/>
        <s v="21/03/2018"/>
        <s v="22/03/2018"/>
        <s v="23/03/2018"/>
        <s v="27/03/2018"/>
        <s v="28/03/2018"/>
        <s v="29/03/2018"/>
        <s v="26/03/2018"/>
        <d v="2018-02-04T00:00:00"/>
        <d v="2018-03-04T00:00:00"/>
        <d v="2018-04-04T00:00:00"/>
        <d v="2018-05-04T00:00:00"/>
        <d v="2018-06-04T00:00:00"/>
        <d v="2018-09-04T00:00:00"/>
        <d v="2018-10-04T00:00:00"/>
        <d v="2018-11-04T00:00:00"/>
        <s v="13/04/2018"/>
        <s v="16/04/2018"/>
        <s v="17/04/2018"/>
        <s v="20/04/2018"/>
        <s v="24/04/2018"/>
        <s v="26/04/2018"/>
        <s v="27/04/2018"/>
        <d v="2018-07-05T00:00:00"/>
        <d v="2018-09-05T00:00:00"/>
        <d v="2018-10-05T00:00:00"/>
        <d v="2018-11-05T00:00:00"/>
        <s v="14/05/2018"/>
        <s v="15/05/2018"/>
        <s v="16/05/2018"/>
        <s v="18/05/2018"/>
        <s v="21/05/2018"/>
        <s v="23/05/2018"/>
        <s v="24/05/2018"/>
        <s v="31/05/2018"/>
      </sharedItems>
    </cacheField>
    <cacheField name="Transportation Expense" numFmtId="0">
      <sharedItems containsSemiMixedTypes="0" containsString="0" containsNumber="1" containsInteger="1" minValue="118" maxValue="388"/>
    </cacheField>
    <cacheField name="Distance to Work" numFmtId="0">
      <sharedItems containsSemiMixedTypes="0" containsString="0" containsNumber="1" containsInteger="1" minValue="5" maxValue="52"/>
    </cacheField>
    <cacheField name="Age" numFmtId="0">
      <sharedItems containsSemiMixedTypes="0" containsString="0" containsNumber="1" containsInteger="1" minValue="27" maxValue="58"/>
    </cacheField>
    <cacheField name="Daily Work Load Average" numFmtId="0">
      <sharedItems containsSemiMixedTypes="0" containsString="0" containsNumber="1" minValue="205.917" maxValue="378.88400000000001"/>
    </cacheField>
    <cacheField name="Body Mass Index" numFmtId="0">
      <sharedItems containsSemiMixedTypes="0" containsString="0" containsNumber="1" containsInteger="1" minValue="19" maxValue="38"/>
    </cacheField>
    <cacheField name="Education" numFmtId="0">
      <sharedItems containsSemiMixedTypes="0" containsString="0" containsNumber="1" containsInteger="1" minValue="1" maxValue="4"/>
    </cacheField>
    <cacheField name="Children" numFmtId="0">
      <sharedItems containsSemiMixedTypes="0" containsString="0" containsNumber="1" containsInteger="1" minValue="0" maxValue="4"/>
    </cacheField>
    <cacheField name="Pets" numFmtId="0">
      <sharedItems containsSemiMixedTypes="0" containsString="0" containsNumber="1" containsInteger="1" minValue="0" maxValue="8"/>
    </cacheField>
    <cacheField name="Absenteeism Time in Hours" numFmtId="0">
      <sharedItems containsSemiMixedTypes="0" containsString="0" containsNumber="1" containsInteger="1" minValue="0" maxValue="120" count="19">
        <n v="4"/>
        <n v="0"/>
        <n v="2"/>
        <n v="8"/>
        <n v="40"/>
        <n v="1"/>
        <n v="7"/>
        <n v="3"/>
        <n v="32"/>
        <n v="5"/>
        <n v="16"/>
        <n v="24"/>
        <n v="64"/>
        <n v="56"/>
        <n v="80"/>
        <n v="120"/>
        <n v="112"/>
        <n v="104"/>
        <n v="4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oboCop" refreshedDate="45349.503823842591" backgroundQuery="1" createdVersion="8" refreshedVersion="8" minRefreshableVersion="3" recordCount="0" supportSubquery="1" supportAdvancedDrill="1" xr:uid="{00000000-000A-0000-FFFF-FFFF67000000}">
  <cacheSource type="external" connectionId="1"/>
  <cacheFields count="2">
    <cacheField name="[Measures].[Sum of Absenteeism Time in Hours]" caption="Sum of Absenteeism Time in Hours" numFmtId="0" hierarchy="17" level="32767"/>
    <cacheField name="[Range].[Age].[Age]" caption="Age" numFmtId="0" hierarchy="5" level="1">
      <sharedItems containsSemiMixedTypes="0" containsString="0" containsNumber="1" containsInteger="1" minValue="27" maxValue="58" count="21">
        <n v="27"/>
        <n v="28"/>
        <n v="29"/>
        <n v="30"/>
        <n v="31"/>
        <n v="32"/>
        <n v="33"/>
        <n v="34"/>
        <n v="36"/>
        <n v="37"/>
        <n v="38"/>
        <n v="39"/>
        <n v="40"/>
        <n v="41"/>
        <n v="43"/>
        <n v="46"/>
        <n v="47"/>
        <n v="48"/>
        <n v="49"/>
        <n v="50"/>
        <n v="58"/>
      </sharedItems>
      <extLst>
        <ext xmlns:x15="http://schemas.microsoft.com/office/spreadsheetml/2010/11/main" uri="{4F2E5C28-24EA-4eb8-9CBF-B6C8F9C3D259}">
          <x15:cachedUniqueNames>
            <x15:cachedUniqueName index="0" name="[Range].[Age].&amp;[27]"/>
            <x15:cachedUniqueName index="1" name="[Range].[Age].&amp;[28]"/>
            <x15:cachedUniqueName index="2" name="[Range].[Age].&amp;[29]"/>
            <x15:cachedUniqueName index="3" name="[Range].[Age].&amp;[30]"/>
            <x15:cachedUniqueName index="4" name="[Range].[Age].&amp;[31]"/>
            <x15:cachedUniqueName index="5" name="[Range].[Age].&amp;[32]"/>
            <x15:cachedUniqueName index="6" name="[Range].[Age].&amp;[33]"/>
            <x15:cachedUniqueName index="7" name="[Range].[Age].&amp;[34]"/>
            <x15:cachedUniqueName index="8" name="[Range].[Age].&amp;[36]"/>
            <x15:cachedUniqueName index="9" name="[Range].[Age].&amp;[37]"/>
            <x15:cachedUniqueName index="10" name="[Range].[Age].&amp;[38]"/>
            <x15:cachedUniqueName index="11" name="[Range].[Age].&amp;[39]"/>
            <x15:cachedUniqueName index="12" name="[Range].[Age].&amp;[40]"/>
            <x15:cachedUniqueName index="13" name="[Range].[Age].&amp;[41]"/>
            <x15:cachedUniqueName index="14" name="[Range].[Age].&amp;[43]"/>
            <x15:cachedUniqueName index="15" name="[Range].[Age].&amp;[46]"/>
            <x15:cachedUniqueName index="16" name="[Range].[Age].&amp;[47]"/>
            <x15:cachedUniqueName index="17" name="[Range].[Age].&amp;[48]"/>
            <x15:cachedUniqueName index="18" name="[Range].[Age].&amp;[49]"/>
            <x15:cachedUniqueName index="19" name="[Range].[Age].&amp;[50]"/>
            <x15:cachedUniqueName index="20" name="[Range].[Age].&amp;[58]"/>
          </x15:cachedUniqueNames>
        </ext>
      </extLst>
    </cacheField>
  </cacheFields>
  <cacheHierarchies count="23">
    <cacheHierarchy uniqueName="[Range].[ID]" caption="ID" attribute="1" defaultMemberUniqueName="[Range].[ID].[All]" allUniqueName="[Range].[ID].[All]" dimensionUniqueName="[Range]" displayFolder="" count="2" memberValueDatatype="20" unbalanced="0"/>
    <cacheHierarchy uniqueName="[Range].[Reason for Absence]" caption="Reason for Absence" attribute="1" defaultMemberUniqueName="[Range].[Reason for Absence].[All]" allUniqueName="[Range].[Reason for Absence].[All]" dimensionUniqueName="[Range]" displayFolder="" count="0" memberValueDatatype="20" unbalanced="0"/>
    <cacheHierarchy uniqueName="[Range].[Date]" caption="Date" attribute="1" defaultMemberUniqueName="[Range].[Date].[All]" allUniqueName="[Range].[Date].[All]" dimensionUniqueName="[Range]" displayFolder="" count="0" memberValueDatatype="130" unbalanced="0"/>
    <cacheHierarchy uniqueName="[Range].[Transportation Expense]" caption="Transportation Expense" attribute="1" defaultMemberUniqueName="[Range].[Transportation Expense].[All]" allUniqueName="[Range].[Transportation Expense].[All]" dimensionUniqueName="[Range]" displayFolder="" count="0" memberValueDatatype="20" unbalanced="0"/>
    <cacheHierarchy uniqueName="[Range].[Distance to Work]" caption="Distance to Work" attribute="1" defaultMemberUniqueName="[Range].[Distance to Work].[All]" allUniqueName="[Range].[Distance to Work].[All]" dimensionUniqueName="[Range]" displayFolder="" count="0" memberValueDatatype="20" unbalanced="0"/>
    <cacheHierarchy uniqueName="[Range].[Age]" caption="Age" attribute="1" defaultMemberUniqueName="[Range].[Age].[All]" allUniqueName="[Range].[Age].[All]" dimensionUniqueName="[Range]" displayFolder="" count="2" memberValueDatatype="20" unbalanced="0">
      <fieldsUsage count="2">
        <fieldUsage x="-1"/>
        <fieldUsage x="1"/>
      </fieldsUsage>
    </cacheHierarchy>
    <cacheHierarchy uniqueName="[Range].[Daily Work Load Average]" caption="Daily Work Load Average" attribute="1" defaultMemberUniqueName="[Range].[Daily Work Load Average].[All]" allUniqueName="[Range].[Daily Work Load Average].[All]" dimensionUniqueName="[Range]" displayFolder="" count="0" memberValueDatatype="5" unbalanced="0"/>
    <cacheHierarchy uniqueName="[Range].[Body Mass Index]" caption="Body Mass Index" attribute="1" defaultMemberUniqueName="[Range].[Body Mass Index].[All]" allUniqueName="[Range].[Body Mass Index].[All]" dimensionUniqueName="[Range]" displayFolder="" count="0" memberValueDatatype="20" unbalanced="0"/>
    <cacheHierarchy uniqueName="[Range].[Education]" caption="Education" attribute="1" defaultMemberUniqueName="[Range].[Education].[All]" allUniqueName="[Range].[Education].[All]" dimensionUniqueName="[Range]" displayFolder="" count="0" memberValueDatatype="20" unbalanced="0"/>
    <cacheHierarchy uniqueName="[Range].[Children]" caption="Children" attribute="1" defaultMemberUniqueName="[Range].[Children].[All]" allUniqueName="[Range].[Children].[All]" dimensionUniqueName="[Range]" displayFolder="" count="0" memberValueDatatype="20" unbalanced="0"/>
    <cacheHierarchy uniqueName="[Range].[Pets]" caption="Pets" attribute="1" defaultMemberUniqueName="[Range].[Pets].[All]" allUniqueName="[Range].[Pets].[All]" dimensionUniqueName="[Range]" displayFolder="" count="0" memberValueDatatype="20" unbalanced="0"/>
    <cacheHierarchy uniqueName="[Range].[Absenteeism Time in Hours]" caption="Absenteeism Time in Hours" attribute="1" defaultMemberUniqueName="[Range].[Absenteeism Time in Hours].[All]" allUniqueName="[Range].[Absenteeism Time in Hours].[All]" dimensionUniqueName="[Range]" displayFolder="" count="0" memberValueDatatype="20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Reason for Absence]" caption="Sum of Reason for Absence" measure="1" displayFolder="" measureGroup="Range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Date]" caption="Count of Date" measure="1" displayFolder="" measureGroup="Rang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Distance to Work]" caption="Sum of Distance to Work" measure="1" displayFolder="" measureGroup="Range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Absenteeism Time in Hours]" caption="Sum of Absenteeism Time in Hours" measure="1" displayFolder="" measureGroup="Range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Daily Work Load Average]" caption="Sum of Daily Work Load Average" measure="1" displayFolder="" measureGroup="Range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ID]" caption="Sum of ID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ID]" caption="Count of ID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Distinct Count of ID]" caption="Distinct Count of ID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Distinct Count of Date]" caption="Distinct Count of Date" measure="1" displayFolder="" measureGroup="Rang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0">
  <r>
    <n v="11"/>
    <n v="26"/>
    <d v="2015-07-07T00:00:00"/>
    <n v="289"/>
    <n v="36"/>
    <n v="33"/>
    <n v="239.554"/>
    <n v="30"/>
    <n v="1"/>
    <n v="2"/>
    <n v="1"/>
    <n v="4"/>
    <s v="Average Travel Expense"/>
    <n v="222.34714285714287"/>
    <n v="36"/>
    <n v="2"/>
    <n v="5"/>
  </r>
  <r>
    <n v="36"/>
    <n v="0"/>
    <s v="14/07/2015"/>
    <n v="118"/>
    <n v="13"/>
    <n v="50"/>
    <n v="239.554"/>
    <n v="31"/>
    <n v="1"/>
    <n v="1"/>
    <n v="0"/>
    <n v="0"/>
    <s v="Average Distance"/>
    <n v="29.892857142857142"/>
    <m/>
    <n v="3"/>
    <n v="113"/>
  </r>
  <r>
    <n v="3"/>
    <n v="23"/>
    <s v="15/07/2015"/>
    <n v="179"/>
    <n v="51"/>
    <n v="38"/>
    <n v="239.554"/>
    <n v="31"/>
    <n v="1"/>
    <n v="0"/>
    <n v="0"/>
    <n v="2"/>
    <s v="Average Work Load Average"/>
    <n v="271.8017742857146"/>
    <m/>
    <n v="4"/>
    <n v="0"/>
  </r>
  <r>
    <n v="7"/>
    <n v="7"/>
    <s v="16/07/2015"/>
    <n v="279"/>
    <n v="5"/>
    <n v="39"/>
    <n v="239.554"/>
    <n v="24"/>
    <n v="1"/>
    <n v="2"/>
    <n v="0"/>
    <n v="4"/>
    <s v="Total count of days"/>
    <n v="1424"/>
    <m/>
    <n v="5"/>
    <n v="18"/>
  </r>
  <r>
    <n v="11"/>
    <n v="23"/>
    <s v="23/07/2015"/>
    <n v="289"/>
    <n v="36"/>
    <n v="33"/>
    <n v="239.554"/>
    <n v="30"/>
    <n v="1"/>
    <n v="2"/>
    <n v="1"/>
    <n v="2"/>
    <s v="Max Reasons"/>
    <n v="28"/>
    <m/>
    <n v="6"/>
    <n v="7"/>
  </r>
  <r>
    <n v="3"/>
    <n v="23"/>
    <d v="2015-10-07T00:00:00"/>
    <n v="179"/>
    <n v="51"/>
    <n v="38"/>
    <n v="239.554"/>
    <n v="31"/>
    <n v="1"/>
    <n v="0"/>
    <n v="0"/>
    <n v="2"/>
    <m/>
    <m/>
    <m/>
    <n v="7"/>
    <n v="6"/>
  </r>
  <r>
    <n v="10"/>
    <n v="22"/>
    <s v="17/07/2015"/>
    <n v="361"/>
    <n v="52"/>
    <n v="28"/>
    <n v="239.554"/>
    <n v="27"/>
    <n v="1"/>
    <n v="1"/>
    <n v="4"/>
    <n v="8"/>
    <m/>
    <m/>
    <m/>
    <n v="8"/>
    <n v="1"/>
  </r>
  <r>
    <n v="20"/>
    <n v="23"/>
    <s v="24/07/2015"/>
    <n v="260"/>
    <n v="50"/>
    <n v="36"/>
    <n v="239.554"/>
    <n v="23"/>
    <n v="1"/>
    <n v="4"/>
    <n v="0"/>
    <n v="4"/>
    <m/>
    <m/>
    <m/>
    <n v="9"/>
    <n v="6"/>
  </r>
  <r>
    <n v="14"/>
    <n v="19"/>
    <d v="2015-06-07T00:00:00"/>
    <n v="155"/>
    <n v="12"/>
    <n v="34"/>
    <n v="239.554"/>
    <n v="25"/>
    <n v="1"/>
    <n v="2"/>
    <n v="0"/>
    <n v="40"/>
    <m/>
    <m/>
    <m/>
    <n v="10"/>
    <n v="22"/>
  </r>
  <r>
    <n v="1"/>
    <n v="22"/>
    <s v="13/07/2015"/>
    <n v="235"/>
    <n v="11"/>
    <n v="37"/>
    <n v="239.554"/>
    <n v="29"/>
    <n v="3"/>
    <n v="1"/>
    <n v="1"/>
    <n v="8"/>
    <m/>
    <m/>
    <m/>
    <n v="11"/>
    <n v="39"/>
  </r>
  <r>
    <n v="20"/>
    <n v="1"/>
    <s v="20/07/2015"/>
    <n v="260"/>
    <n v="50"/>
    <n v="36"/>
    <n v="239.554"/>
    <n v="23"/>
    <n v="1"/>
    <n v="4"/>
    <n v="0"/>
    <n v="8"/>
    <m/>
    <m/>
    <m/>
    <n v="12"/>
    <n v="3"/>
  </r>
  <r>
    <n v="20"/>
    <n v="1"/>
    <s v="14/07/2015"/>
    <n v="260"/>
    <n v="50"/>
    <n v="36"/>
    <n v="239.554"/>
    <n v="23"/>
    <n v="1"/>
    <n v="4"/>
    <n v="0"/>
    <n v="8"/>
    <m/>
    <m/>
    <m/>
    <n v="13"/>
    <n v="14"/>
  </r>
  <r>
    <n v="20"/>
    <n v="11"/>
    <s v="15/07/2015"/>
    <n v="260"/>
    <n v="50"/>
    <n v="36"/>
    <n v="239.554"/>
    <n v="23"/>
    <n v="1"/>
    <n v="4"/>
    <n v="0"/>
    <n v="8"/>
    <m/>
    <m/>
    <m/>
    <n v="14"/>
    <n v="27"/>
  </r>
  <r>
    <n v="3"/>
    <n v="11"/>
    <s v="15/07/2015"/>
    <n v="179"/>
    <n v="51"/>
    <n v="38"/>
    <n v="239.554"/>
    <n v="31"/>
    <n v="1"/>
    <n v="0"/>
    <n v="0"/>
    <n v="1"/>
    <m/>
    <m/>
    <m/>
    <n v="15"/>
    <n v="36"/>
  </r>
  <r>
    <n v="3"/>
    <n v="23"/>
    <s v="15/07/2015"/>
    <n v="179"/>
    <n v="51"/>
    <n v="38"/>
    <n v="239.554"/>
    <n v="31"/>
    <n v="1"/>
    <n v="0"/>
    <n v="0"/>
    <n v="4"/>
    <m/>
    <m/>
    <m/>
    <n v="16"/>
    <n v="1"/>
  </r>
  <r>
    <n v="24"/>
    <n v="14"/>
    <s v="17/07/2015"/>
    <n v="246"/>
    <n v="25"/>
    <n v="41"/>
    <n v="239.554"/>
    <n v="23"/>
    <n v="1"/>
    <n v="0"/>
    <n v="0"/>
    <n v="8"/>
    <m/>
    <m/>
    <m/>
    <n v="17"/>
    <n v="19"/>
  </r>
  <r>
    <n v="3"/>
    <n v="23"/>
    <s v="17/07/2015"/>
    <n v="179"/>
    <n v="51"/>
    <n v="38"/>
    <n v="239.554"/>
    <n v="31"/>
    <n v="1"/>
    <n v="0"/>
    <n v="0"/>
    <n v="2"/>
    <m/>
    <m/>
    <m/>
    <n v="18"/>
    <n v="16"/>
  </r>
  <r>
    <n v="3"/>
    <n v="21"/>
    <s v="27/07/2015"/>
    <n v="179"/>
    <n v="51"/>
    <n v="38"/>
    <n v="239.554"/>
    <n v="31"/>
    <n v="1"/>
    <n v="0"/>
    <n v="0"/>
    <n v="8"/>
    <m/>
    <m/>
    <m/>
    <n v="19"/>
    <n v="3"/>
  </r>
  <r>
    <n v="6"/>
    <n v="11"/>
    <s v="30/07/2015"/>
    <n v="189"/>
    <n v="29"/>
    <n v="33"/>
    <n v="239.554"/>
    <n v="25"/>
    <n v="1"/>
    <n v="2"/>
    <n v="2"/>
    <n v="8"/>
    <m/>
    <m/>
    <m/>
    <n v="20"/>
    <n v="42"/>
  </r>
  <r>
    <n v="33"/>
    <n v="23"/>
    <d v="2015-05-08T00:00:00"/>
    <n v="248"/>
    <n v="25"/>
    <n v="47"/>
    <n v="205.917"/>
    <n v="32"/>
    <n v="1"/>
    <n v="2"/>
    <n v="1"/>
    <n v="2"/>
    <m/>
    <m/>
    <m/>
    <n v="21"/>
    <n v="2"/>
  </r>
  <r>
    <n v="18"/>
    <n v="10"/>
    <d v="2015-12-08T00:00:00"/>
    <n v="330"/>
    <n v="16"/>
    <n v="28"/>
    <n v="205.917"/>
    <n v="25"/>
    <n v="2"/>
    <n v="0"/>
    <n v="0"/>
    <n v="8"/>
    <m/>
    <m/>
    <m/>
    <n v="22"/>
    <n v="41"/>
  </r>
  <r>
    <n v="3"/>
    <n v="11"/>
    <d v="2015-03-08T00:00:00"/>
    <n v="179"/>
    <n v="51"/>
    <n v="38"/>
    <n v="205.917"/>
    <n v="31"/>
    <n v="1"/>
    <n v="0"/>
    <n v="0"/>
    <n v="1"/>
    <m/>
    <m/>
    <m/>
    <n v="23"/>
    <n v="7"/>
  </r>
  <r>
    <n v="10"/>
    <n v="13"/>
    <d v="2015-10-08T00:00:00"/>
    <n v="361"/>
    <n v="52"/>
    <n v="28"/>
    <n v="205.917"/>
    <n v="27"/>
    <n v="1"/>
    <n v="1"/>
    <n v="4"/>
    <n v="40"/>
    <m/>
    <m/>
    <m/>
    <n v="24"/>
    <n v="30"/>
  </r>
  <r>
    <n v="20"/>
    <n v="28"/>
    <s v="14/08/2015"/>
    <n v="260"/>
    <n v="50"/>
    <n v="36"/>
    <n v="205.917"/>
    <n v="23"/>
    <n v="1"/>
    <n v="4"/>
    <n v="0"/>
    <n v="4"/>
    <m/>
    <m/>
    <m/>
    <n v="25"/>
    <n v="10"/>
  </r>
  <r>
    <n v="11"/>
    <n v="18"/>
    <s v="17/08/2015"/>
    <n v="289"/>
    <n v="36"/>
    <n v="33"/>
    <n v="205.917"/>
    <n v="30"/>
    <n v="1"/>
    <n v="2"/>
    <n v="1"/>
    <n v="8"/>
    <m/>
    <m/>
    <m/>
    <n v="26"/>
    <n v="5"/>
  </r>
  <r>
    <n v="10"/>
    <n v="25"/>
    <s v="24/08/2015"/>
    <n v="361"/>
    <n v="52"/>
    <n v="28"/>
    <n v="205.917"/>
    <n v="27"/>
    <n v="1"/>
    <n v="1"/>
    <n v="4"/>
    <n v="7"/>
    <m/>
    <m/>
    <m/>
    <n v="27"/>
    <n v="7"/>
  </r>
  <r>
    <n v="11"/>
    <n v="23"/>
    <d v="2015-04-08T00:00:00"/>
    <n v="289"/>
    <n v="36"/>
    <n v="33"/>
    <n v="205.917"/>
    <n v="30"/>
    <n v="1"/>
    <n v="2"/>
    <n v="1"/>
    <n v="1"/>
    <m/>
    <m/>
    <m/>
    <n v="28"/>
    <n v="74"/>
  </r>
  <r>
    <n v="30"/>
    <n v="28"/>
    <d v="2015-12-08T00:00:00"/>
    <n v="157"/>
    <n v="27"/>
    <n v="29"/>
    <n v="205.917"/>
    <n v="22"/>
    <n v="1"/>
    <n v="0"/>
    <n v="0"/>
    <n v="4"/>
    <m/>
    <m/>
    <m/>
    <n v="29"/>
    <n v="5"/>
  </r>
  <r>
    <n v="11"/>
    <n v="18"/>
    <s v="19/08/2015"/>
    <n v="289"/>
    <n v="36"/>
    <n v="33"/>
    <n v="205.917"/>
    <n v="30"/>
    <n v="1"/>
    <n v="2"/>
    <n v="1"/>
    <n v="8"/>
    <m/>
    <m/>
    <m/>
    <n v="30"/>
    <n v="7"/>
  </r>
  <r>
    <n v="3"/>
    <n v="23"/>
    <s v="28/08/2015"/>
    <n v="179"/>
    <n v="51"/>
    <n v="38"/>
    <n v="205.917"/>
    <n v="31"/>
    <n v="1"/>
    <n v="0"/>
    <n v="0"/>
    <n v="2"/>
    <m/>
    <m/>
    <m/>
    <n v="31"/>
    <n v="3"/>
  </r>
  <r>
    <n v="3"/>
    <n v="18"/>
    <s v="17/08/2015"/>
    <n v="179"/>
    <n v="51"/>
    <n v="38"/>
    <n v="205.917"/>
    <n v="31"/>
    <n v="1"/>
    <n v="0"/>
    <n v="0"/>
    <n v="8"/>
    <m/>
    <m/>
    <m/>
    <n v="32"/>
    <n v="5"/>
  </r>
  <r>
    <n v="2"/>
    <n v="18"/>
    <s v="27/08/2015"/>
    <n v="235"/>
    <n v="29"/>
    <n v="48"/>
    <n v="205.917"/>
    <n v="33"/>
    <n v="1"/>
    <n v="1"/>
    <n v="5"/>
    <n v="8"/>
    <m/>
    <m/>
    <m/>
    <n v="33"/>
    <n v="24"/>
  </r>
  <r>
    <n v="1"/>
    <n v="23"/>
    <s v="27/08/2015"/>
    <n v="235"/>
    <n v="11"/>
    <n v="37"/>
    <n v="205.917"/>
    <n v="29"/>
    <n v="3"/>
    <n v="1"/>
    <n v="1"/>
    <n v="4"/>
    <m/>
    <m/>
    <m/>
    <n v="34"/>
    <n v="48"/>
  </r>
  <r>
    <n v="2"/>
    <n v="18"/>
    <s v="17/08/2015"/>
    <n v="235"/>
    <n v="29"/>
    <n v="48"/>
    <n v="205.917"/>
    <n v="33"/>
    <n v="1"/>
    <n v="1"/>
    <n v="5"/>
    <n v="8"/>
    <m/>
    <m/>
    <m/>
    <n v="35"/>
    <n v="0"/>
  </r>
  <r>
    <n v="3"/>
    <n v="23"/>
    <s v="17/08/2015"/>
    <n v="179"/>
    <n v="51"/>
    <n v="38"/>
    <n v="205.917"/>
    <n v="31"/>
    <n v="1"/>
    <n v="0"/>
    <n v="0"/>
    <n v="2"/>
    <m/>
    <m/>
    <m/>
    <n v="36"/>
    <n v="31"/>
  </r>
  <r>
    <n v="10"/>
    <n v="23"/>
    <s v="17/08/2015"/>
    <n v="361"/>
    <n v="52"/>
    <n v="28"/>
    <n v="205.917"/>
    <n v="27"/>
    <n v="1"/>
    <n v="1"/>
    <n v="4"/>
    <n v="1"/>
    <m/>
    <m/>
    <m/>
    <m/>
    <m/>
  </r>
  <r>
    <n v="11"/>
    <n v="24"/>
    <d v="2015-04-08T00:00:00"/>
    <n v="289"/>
    <n v="36"/>
    <n v="33"/>
    <n v="205.917"/>
    <n v="30"/>
    <n v="1"/>
    <n v="2"/>
    <n v="1"/>
    <n v="8"/>
    <m/>
    <m/>
    <m/>
    <m/>
    <m/>
  </r>
  <r>
    <n v="19"/>
    <n v="11"/>
    <s v="20/08/2015"/>
    <n v="291"/>
    <n v="50"/>
    <n v="32"/>
    <n v="205.917"/>
    <n v="23"/>
    <n v="1"/>
    <n v="0"/>
    <n v="0"/>
    <n v="4"/>
    <m/>
    <m/>
    <m/>
    <m/>
    <m/>
  </r>
  <r>
    <n v="2"/>
    <n v="28"/>
    <s v="21/08/2015"/>
    <n v="235"/>
    <n v="29"/>
    <n v="48"/>
    <n v="205.917"/>
    <n v="33"/>
    <n v="1"/>
    <n v="1"/>
    <n v="5"/>
    <n v="8"/>
    <m/>
    <m/>
    <m/>
    <m/>
    <m/>
  </r>
  <r>
    <n v="20"/>
    <n v="23"/>
    <s v="28/08/2015"/>
    <n v="260"/>
    <n v="50"/>
    <n v="36"/>
    <n v="205.917"/>
    <n v="23"/>
    <n v="1"/>
    <n v="4"/>
    <n v="0"/>
    <n v="4"/>
    <m/>
    <m/>
    <m/>
    <m/>
    <m/>
  </r>
  <r>
    <n v="27"/>
    <n v="23"/>
    <d v="2015-01-09T00:00:00"/>
    <n v="184"/>
    <n v="42"/>
    <n v="27"/>
    <n v="241.476"/>
    <n v="21"/>
    <n v="1"/>
    <n v="0"/>
    <n v="0"/>
    <n v="2"/>
    <m/>
    <m/>
    <m/>
    <m/>
    <m/>
  </r>
  <r>
    <n v="34"/>
    <n v="23"/>
    <d v="2015-07-09T00:00:00"/>
    <n v="118"/>
    <n v="10"/>
    <n v="37"/>
    <n v="241.476"/>
    <n v="28"/>
    <n v="1"/>
    <n v="0"/>
    <n v="0"/>
    <n v="4"/>
    <m/>
    <m/>
    <m/>
    <m/>
    <m/>
  </r>
  <r>
    <n v="3"/>
    <n v="23"/>
    <d v="2015-01-09T00:00:00"/>
    <n v="179"/>
    <n v="51"/>
    <n v="38"/>
    <n v="241.476"/>
    <n v="31"/>
    <n v="1"/>
    <n v="0"/>
    <n v="0"/>
    <n v="4"/>
    <m/>
    <m/>
    <m/>
    <m/>
    <m/>
  </r>
  <r>
    <n v="5"/>
    <n v="19"/>
    <d v="2015-08-09T00:00:00"/>
    <n v="235"/>
    <n v="20"/>
    <n v="43"/>
    <n v="241.476"/>
    <n v="38"/>
    <n v="1"/>
    <n v="1"/>
    <n v="0"/>
    <n v="8"/>
    <m/>
    <m/>
    <m/>
    <m/>
    <m/>
  </r>
  <r>
    <n v="14"/>
    <n v="23"/>
    <d v="2015-09-09T00:00:00"/>
    <n v="155"/>
    <n v="12"/>
    <n v="34"/>
    <n v="241.476"/>
    <n v="25"/>
    <n v="1"/>
    <n v="2"/>
    <n v="0"/>
    <n v="2"/>
    <m/>
    <m/>
    <m/>
    <m/>
    <m/>
  </r>
  <r>
    <n v="34"/>
    <n v="23"/>
    <s v="13/09/2015"/>
    <n v="118"/>
    <n v="10"/>
    <n v="37"/>
    <n v="241.476"/>
    <n v="28"/>
    <n v="1"/>
    <n v="0"/>
    <n v="0"/>
    <n v="3"/>
    <m/>
    <m/>
    <m/>
    <m/>
    <m/>
  </r>
  <r>
    <n v="3"/>
    <n v="23"/>
    <s v="14/09/2015"/>
    <n v="179"/>
    <n v="51"/>
    <n v="38"/>
    <n v="241.476"/>
    <n v="31"/>
    <n v="1"/>
    <n v="0"/>
    <n v="0"/>
    <n v="3"/>
    <m/>
    <m/>
    <m/>
    <m/>
    <m/>
  </r>
  <r>
    <n v="15"/>
    <n v="23"/>
    <s v="24/09/2015"/>
    <n v="291"/>
    <n v="31"/>
    <n v="40"/>
    <n v="241.476"/>
    <n v="25"/>
    <n v="1"/>
    <n v="1"/>
    <n v="1"/>
    <n v="4"/>
    <m/>
    <m/>
    <m/>
    <m/>
    <m/>
  </r>
  <r>
    <n v="20"/>
    <n v="22"/>
    <d v="2015-04-09T00:00:00"/>
    <n v="260"/>
    <n v="50"/>
    <n v="36"/>
    <n v="241.476"/>
    <n v="23"/>
    <n v="1"/>
    <n v="4"/>
    <n v="0"/>
    <n v="8"/>
    <m/>
    <m/>
    <m/>
    <m/>
    <m/>
  </r>
  <r>
    <n v="15"/>
    <n v="14"/>
    <s v="14/09/2015"/>
    <n v="291"/>
    <n v="31"/>
    <n v="40"/>
    <n v="241.476"/>
    <n v="25"/>
    <n v="1"/>
    <n v="1"/>
    <n v="1"/>
    <n v="32"/>
    <m/>
    <m/>
    <m/>
    <m/>
    <m/>
  </r>
  <r>
    <n v="20"/>
    <n v="0"/>
    <s v="21/09/2015"/>
    <n v="260"/>
    <n v="50"/>
    <n v="36"/>
    <n v="241.476"/>
    <n v="23"/>
    <n v="1"/>
    <n v="4"/>
    <n v="0"/>
    <n v="0"/>
    <m/>
    <m/>
    <m/>
    <m/>
    <m/>
  </r>
  <r>
    <n v="29"/>
    <n v="0"/>
    <s v="28/09/2015"/>
    <n v="225"/>
    <n v="26"/>
    <n v="28"/>
    <n v="241.476"/>
    <n v="24"/>
    <n v="1"/>
    <n v="1"/>
    <n v="2"/>
    <n v="0"/>
    <m/>
    <m/>
    <m/>
    <m/>
    <m/>
  </r>
  <r>
    <n v="28"/>
    <n v="23"/>
    <d v="2015-08-09T00:00:00"/>
    <n v="225"/>
    <n v="26"/>
    <n v="28"/>
    <n v="241.476"/>
    <n v="24"/>
    <n v="1"/>
    <n v="1"/>
    <n v="2"/>
    <n v="2"/>
    <m/>
    <m/>
    <m/>
    <m/>
    <m/>
  </r>
  <r>
    <n v="34"/>
    <n v="23"/>
    <s v="15/09/2015"/>
    <n v="118"/>
    <n v="10"/>
    <n v="37"/>
    <n v="241.476"/>
    <n v="28"/>
    <n v="1"/>
    <n v="0"/>
    <n v="0"/>
    <n v="2"/>
    <m/>
    <m/>
    <m/>
    <m/>
    <m/>
  </r>
  <r>
    <n v="11"/>
    <n v="0"/>
    <s v="22/09/2015"/>
    <n v="289"/>
    <n v="36"/>
    <n v="33"/>
    <n v="241.476"/>
    <n v="30"/>
    <n v="1"/>
    <n v="2"/>
    <n v="1"/>
    <n v="0"/>
    <m/>
    <m/>
    <m/>
    <m/>
    <m/>
  </r>
  <r>
    <n v="36"/>
    <n v="0"/>
    <s v="29/09/2015"/>
    <n v="118"/>
    <n v="13"/>
    <n v="50"/>
    <n v="241.476"/>
    <n v="31"/>
    <n v="1"/>
    <n v="1"/>
    <n v="0"/>
    <n v="0"/>
    <m/>
    <m/>
    <m/>
    <m/>
    <m/>
  </r>
  <r>
    <n v="28"/>
    <n v="18"/>
    <s v="16/09/2015"/>
    <n v="225"/>
    <n v="26"/>
    <n v="28"/>
    <n v="241.476"/>
    <n v="24"/>
    <n v="1"/>
    <n v="1"/>
    <n v="2"/>
    <n v="3"/>
    <m/>
    <m/>
    <m/>
    <m/>
    <m/>
  </r>
  <r>
    <n v="3"/>
    <n v="23"/>
    <s v="23/09/2015"/>
    <n v="179"/>
    <n v="51"/>
    <n v="38"/>
    <n v="241.476"/>
    <n v="31"/>
    <n v="1"/>
    <n v="0"/>
    <n v="0"/>
    <n v="3"/>
    <m/>
    <m/>
    <m/>
    <m/>
    <m/>
  </r>
  <r>
    <n v="13"/>
    <n v="0"/>
    <s v="30/09/2015"/>
    <n v="369"/>
    <n v="17"/>
    <n v="31"/>
    <n v="241.476"/>
    <n v="25"/>
    <n v="1"/>
    <n v="3"/>
    <n v="0"/>
    <n v="0"/>
    <m/>
    <m/>
    <m/>
    <m/>
    <m/>
  </r>
  <r>
    <n v="33"/>
    <n v="23"/>
    <d v="2015-11-09T00:00:00"/>
    <n v="248"/>
    <n v="25"/>
    <n v="47"/>
    <n v="241.476"/>
    <n v="32"/>
    <n v="1"/>
    <n v="2"/>
    <n v="1"/>
    <n v="1"/>
    <m/>
    <m/>
    <m/>
    <m/>
    <m/>
  </r>
  <r>
    <n v="3"/>
    <n v="23"/>
    <s v="18/09/2015"/>
    <n v="179"/>
    <n v="51"/>
    <n v="38"/>
    <n v="241.476"/>
    <n v="31"/>
    <n v="1"/>
    <n v="0"/>
    <n v="0"/>
    <n v="3"/>
    <m/>
    <m/>
    <m/>
    <m/>
    <m/>
  </r>
  <r>
    <n v="20"/>
    <n v="23"/>
    <s v="25/09/2015"/>
    <n v="260"/>
    <n v="50"/>
    <n v="36"/>
    <n v="241.476"/>
    <n v="23"/>
    <n v="1"/>
    <n v="4"/>
    <n v="0"/>
    <n v="4"/>
    <m/>
    <m/>
    <m/>
    <m/>
    <m/>
  </r>
  <r>
    <n v="3"/>
    <n v="23"/>
    <d v="2015-06-10T00:00:00"/>
    <n v="179"/>
    <n v="51"/>
    <n v="38"/>
    <n v="253.465"/>
    <n v="31"/>
    <n v="1"/>
    <n v="0"/>
    <n v="0"/>
    <n v="3"/>
    <m/>
    <m/>
    <m/>
    <m/>
    <m/>
  </r>
  <r>
    <n v="34"/>
    <n v="23"/>
    <s v="13/10/2015"/>
    <n v="118"/>
    <n v="10"/>
    <n v="37"/>
    <n v="253.465"/>
    <n v="28"/>
    <n v="1"/>
    <n v="0"/>
    <n v="0"/>
    <n v="3"/>
    <m/>
    <m/>
    <m/>
    <m/>
    <m/>
  </r>
  <r>
    <n v="36"/>
    <n v="0"/>
    <s v="14/10/2015"/>
    <n v="118"/>
    <n v="13"/>
    <n v="50"/>
    <n v="253.465"/>
    <n v="31"/>
    <n v="1"/>
    <n v="1"/>
    <n v="0"/>
    <n v="0"/>
    <m/>
    <m/>
    <m/>
    <m/>
    <m/>
  </r>
  <r>
    <n v="22"/>
    <n v="23"/>
    <s v="15/10/2015"/>
    <n v="179"/>
    <n v="26"/>
    <n v="30"/>
    <n v="253.465"/>
    <n v="19"/>
    <n v="3"/>
    <n v="0"/>
    <n v="0"/>
    <n v="1"/>
    <m/>
    <m/>
    <m/>
    <m/>
    <m/>
  </r>
  <r>
    <n v="3"/>
    <n v="23"/>
    <s v="16/10/2015"/>
    <n v="179"/>
    <n v="51"/>
    <n v="38"/>
    <n v="253.465"/>
    <n v="31"/>
    <n v="1"/>
    <n v="0"/>
    <n v="0"/>
    <n v="3"/>
    <m/>
    <m/>
    <m/>
    <m/>
    <m/>
  </r>
  <r>
    <n v="28"/>
    <n v="23"/>
    <s v="16/10/2015"/>
    <n v="225"/>
    <n v="26"/>
    <n v="28"/>
    <n v="253.465"/>
    <n v="24"/>
    <n v="1"/>
    <n v="1"/>
    <n v="2"/>
    <n v="3"/>
    <m/>
    <m/>
    <m/>
    <m/>
    <m/>
  </r>
  <r>
    <n v="34"/>
    <n v="23"/>
    <d v="2015-06-10T00:00:00"/>
    <n v="118"/>
    <n v="10"/>
    <n v="37"/>
    <n v="253.465"/>
    <n v="28"/>
    <n v="1"/>
    <n v="0"/>
    <n v="0"/>
    <n v="3"/>
    <m/>
    <m/>
    <m/>
    <m/>
    <m/>
  </r>
  <r>
    <n v="28"/>
    <n v="23"/>
    <s v="14/10/2015"/>
    <n v="225"/>
    <n v="26"/>
    <n v="28"/>
    <n v="253.465"/>
    <n v="24"/>
    <n v="1"/>
    <n v="1"/>
    <n v="2"/>
    <n v="2"/>
    <m/>
    <m/>
    <m/>
    <m/>
    <m/>
  </r>
  <r>
    <n v="33"/>
    <n v="23"/>
    <s v="21/10/2015"/>
    <n v="248"/>
    <n v="25"/>
    <n v="47"/>
    <n v="253.465"/>
    <n v="32"/>
    <n v="1"/>
    <n v="2"/>
    <n v="1"/>
    <n v="2"/>
    <m/>
    <m/>
    <m/>
    <m/>
    <m/>
  </r>
  <r>
    <n v="15"/>
    <n v="23"/>
    <s v="22/10/2015"/>
    <n v="291"/>
    <n v="31"/>
    <n v="40"/>
    <n v="253.465"/>
    <n v="25"/>
    <n v="1"/>
    <n v="1"/>
    <n v="1"/>
    <n v="5"/>
    <m/>
    <m/>
    <m/>
    <m/>
    <m/>
  </r>
  <r>
    <n v="3"/>
    <n v="23"/>
    <s v="21/10/2015"/>
    <n v="179"/>
    <n v="51"/>
    <n v="38"/>
    <n v="253.465"/>
    <n v="31"/>
    <n v="1"/>
    <n v="0"/>
    <n v="0"/>
    <n v="8"/>
    <m/>
    <m/>
    <m/>
    <m/>
    <m/>
  </r>
  <r>
    <n v="28"/>
    <n v="23"/>
    <s v="21/10/2015"/>
    <n v="225"/>
    <n v="26"/>
    <n v="28"/>
    <n v="253.465"/>
    <n v="24"/>
    <n v="1"/>
    <n v="1"/>
    <n v="2"/>
    <n v="3"/>
    <m/>
    <m/>
    <m/>
    <m/>
    <m/>
  </r>
  <r>
    <n v="20"/>
    <n v="19"/>
    <s v="22/10/2015"/>
    <n v="260"/>
    <n v="50"/>
    <n v="36"/>
    <n v="253.465"/>
    <n v="23"/>
    <n v="1"/>
    <n v="4"/>
    <n v="0"/>
    <n v="16"/>
    <m/>
    <m/>
    <m/>
    <m/>
    <m/>
  </r>
  <r>
    <n v="15"/>
    <n v="14"/>
    <s v="13/10/2015"/>
    <n v="291"/>
    <n v="31"/>
    <n v="40"/>
    <n v="253.465"/>
    <n v="25"/>
    <n v="1"/>
    <n v="1"/>
    <n v="1"/>
    <n v="8"/>
    <m/>
    <m/>
    <m/>
    <m/>
    <m/>
  </r>
  <r>
    <n v="28"/>
    <n v="28"/>
    <s v="20/10/2015"/>
    <n v="225"/>
    <n v="26"/>
    <n v="28"/>
    <n v="253.465"/>
    <n v="24"/>
    <n v="1"/>
    <n v="1"/>
    <n v="2"/>
    <n v="2"/>
    <m/>
    <m/>
    <m/>
    <m/>
    <m/>
  </r>
  <r>
    <n v="11"/>
    <n v="26"/>
    <s v="21/10/2015"/>
    <n v="289"/>
    <n v="36"/>
    <n v="33"/>
    <n v="253.465"/>
    <n v="30"/>
    <n v="1"/>
    <n v="2"/>
    <n v="1"/>
    <n v="8"/>
    <m/>
    <m/>
    <m/>
    <m/>
    <m/>
  </r>
  <r>
    <n v="10"/>
    <n v="23"/>
    <s v="23/10/2015"/>
    <n v="361"/>
    <n v="52"/>
    <n v="28"/>
    <n v="253.465"/>
    <n v="27"/>
    <n v="1"/>
    <n v="1"/>
    <n v="4"/>
    <n v="1"/>
    <m/>
    <m/>
    <m/>
    <m/>
    <m/>
  </r>
  <r>
    <n v="20"/>
    <n v="28"/>
    <s v="30/10/2015"/>
    <n v="260"/>
    <n v="50"/>
    <n v="36"/>
    <n v="253.465"/>
    <n v="23"/>
    <n v="1"/>
    <n v="4"/>
    <n v="0"/>
    <n v="3"/>
    <m/>
    <m/>
    <m/>
    <m/>
    <m/>
  </r>
  <r>
    <n v="3"/>
    <n v="23"/>
    <d v="2015-05-11T00:00:00"/>
    <n v="179"/>
    <n v="51"/>
    <n v="38"/>
    <n v="306.34500000000003"/>
    <n v="31"/>
    <n v="1"/>
    <n v="0"/>
    <n v="0"/>
    <n v="1"/>
    <m/>
    <m/>
    <m/>
    <m/>
    <m/>
  </r>
  <r>
    <n v="28"/>
    <n v="23"/>
    <d v="2015-04-11T00:00:00"/>
    <n v="225"/>
    <n v="26"/>
    <n v="28"/>
    <n v="306.34500000000003"/>
    <n v="24"/>
    <n v="1"/>
    <n v="1"/>
    <n v="2"/>
    <n v="1"/>
    <m/>
    <m/>
    <m/>
    <m/>
    <m/>
  </r>
  <r>
    <n v="3"/>
    <n v="13"/>
    <d v="2015-05-11T00:00:00"/>
    <n v="179"/>
    <n v="51"/>
    <n v="38"/>
    <n v="306.34500000000003"/>
    <n v="31"/>
    <n v="1"/>
    <n v="0"/>
    <n v="0"/>
    <n v="8"/>
    <m/>
    <m/>
    <m/>
    <m/>
    <m/>
  </r>
  <r>
    <n v="17"/>
    <n v="21"/>
    <d v="2015-12-11T00:00:00"/>
    <n v="179"/>
    <n v="22"/>
    <n v="40"/>
    <n v="306.34500000000003"/>
    <n v="22"/>
    <n v="2"/>
    <n v="2"/>
    <n v="0"/>
    <n v="8"/>
    <m/>
    <m/>
    <m/>
    <m/>
    <m/>
  </r>
  <r>
    <n v="15"/>
    <n v="23"/>
    <s v="19/11/2015"/>
    <n v="291"/>
    <n v="31"/>
    <n v="40"/>
    <n v="306.34500000000003"/>
    <n v="25"/>
    <n v="1"/>
    <n v="1"/>
    <n v="1"/>
    <n v="5"/>
    <m/>
    <m/>
    <m/>
    <m/>
    <m/>
  </r>
  <r>
    <n v="14"/>
    <n v="10"/>
    <d v="2015-02-11T00:00:00"/>
    <n v="155"/>
    <n v="12"/>
    <n v="34"/>
    <n v="306.34500000000003"/>
    <n v="25"/>
    <n v="1"/>
    <n v="2"/>
    <n v="0"/>
    <n v="32"/>
    <m/>
    <m/>
    <m/>
    <m/>
    <m/>
  </r>
  <r>
    <n v="6"/>
    <n v="22"/>
    <d v="2015-09-11T00:00:00"/>
    <n v="189"/>
    <n v="29"/>
    <n v="33"/>
    <n v="306.34500000000003"/>
    <n v="25"/>
    <n v="1"/>
    <n v="2"/>
    <n v="2"/>
    <n v="8"/>
    <m/>
    <m/>
    <m/>
    <m/>
    <m/>
  </r>
  <r>
    <n v="15"/>
    <n v="14"/>
    <s v="16/11/2015"/>
    <n v="291"/>
    <n v="31"/>
    <n v="40"/>
    <n v="306.34500000000003"/>
    <n v="25"/>
    <n v="1"/>
    <n v="1"/>
    <n v="1"/>
    <n v="40"/>
    <m/>
    <m/>
    <m/>
    <m/>
    <m/>
  </r>
  <r>
    <n v="28"/>
    <n v="23"/>
    <s v="18/11/2015"/>
    <n v="225"/>
    <n v="26"/>
    <n v="28"/>
    <n v="306.34500000000003"/>
    <n v="24"/>
    <n v="1"/>
    <n v="1"/>
    <n v="2"/>
    <n v="1"/>
    <m/>
    <m/>
    <m/>
    <m/>
    <m/>
  </r>
  <r>
    <n v="14"/>
    <n v="6"/>
    <s v="20/11/2015"/>
    <n v="155"/>
    <n v="12"/>
    <n v="34"/>
    <n v="306.34500000000003"/>
    <n v="25"/>
    <n v="1"/>
    <n v="2"/>
    <n v="0"/>
    <n v="8"/>
    <m/>
    <m/>
    <m/>
    <m/>
    <m/>
  </r>
  <r>
    <n v="28"/>
    <n v="23"/>
    <s v="18/11/2015"/>
    <n v="225"/>
    <n v="26"/>
    <n v="28"/>
    <n v="306.34500000000003"/>
    <n v="24"/>
    <n v="1"/>
    <n v="1"/>
    <n v="2"/>
    <n v="3"/>
    <m/>
    <m/>
    <m/>
    <m/>
    <m/>
  </r>
  <r>
    <n v="17"/>
    <n v="21"/>
    <s v="25/11/2015"/>
    <n v="179"/>
    <n v="22"/>
    <n v="40"/>
    <n v="306.34500000000003"/>
    <n v="22"/>
    <n v="2"/>
    <n v="2"/>
    <n v="0"/>
    <n v="8"/>
    <m/>
    <m/>
    <m/>
    <m/>
    <m/>
  </r>
  <r>
    <n v="28"/>
    <n v="13"/>
    <s v="20/11/2015"/>
    <n v="225"/>
    <n v="26"/>
    <n v="28"/>
    <n v="306.34500000000003"/>
    <n v="24"/>
    <n v="1"/>
    <n v="1"/>
    <n v="2"/>
    <n v="3"/>
    <m/>
    <m/>
    <m/>
    <m/>
    <m/>
  </r>
  <r>
    <n v="20"/>
    <n v="28"/>
    <s v="27/11/2015"/>
    <n v="260"/>
    <n v="50"/>
    <n v="36"/>
    <n v="306.34500000000003"/>
    <n v="23"/>
    <n v="1"/>
    <n v="4"/>
    <n v="0"/>
    <n v="4"/>
    <m/>
    <m/>
    <m/>
    <m/>
    <m/>
  </r>
  <r>
    <n v="33"/>
    <n v="28"/>
    <d v="2015-02-11T00:00:00"/>
    <n v="248"/>
    <n v="25"/>
    <n v="47"/>
    <n v="306.34500000000003"/>
    <n v="32"/>
    <n v="1"/>
    <n v="2"/>
    <n v="1"/>
    <n v="1"/>
    <m/>
    <m/>
    <m/>
    <m/>
    <m/>
  </r>
  <r>
    <n v="28"/>
    <n v="28"/>
    <d v="2015-10-11T00:00:00"/>
    <n v="225"/>
    <n v="26"/>
    <n v="28"/>
    <n v="306.34500000000003"/>
    <n v="24"/>
    <n v="1"/>
    <n v="1"/>
    <n v="2"/>
    <n v="3"/>
    <m/>
    <m/>
    <m/>
    <m/>
    <m/>
  </r>
  <r>
    <n v="11"/>
    <n v="7"/>
    <d v="2015-11-11T00:00:00"/>
    <n v="289"/>
    <n v="36"/>
    <n v="33"/>
    <n v="306.34500000000003"/>
    <n v="30"/>
    <n v="1"/>
    <n v="2"/>
    <n v="1"/>
    <n v="24"/>
    <m/>
    <m/>
    <m/>
    <m/>
    <m/>
  </r>
  <r>
    <n v="15"/>
    <n v="23"/>
    <s v="26/11/2015"/>
    <n v="291"/>
    <n v="31"/>
    <n v="40"/>
    <n v="306.34500000000003"/>
    <n v="25"/>
    <n v="1"/>
    <n v="1"/>
    <n v="1"/>
    <n v="3"/>
    <m/>
    <m/>
    <m/>
    <m/>
    <m/>
  </r>
  <r>
    <n v="33"/>
    <n v="23"/>
    <d v="2015-01-12T00:00:00"/>
    <n v="248"/>
    <n v="25"/>
    <n v="47"/>
    <n v="261.30599999999998"/>
    <n v="32"/>
    <n v="1"/>
    <n v="2"/>
    <n v="1"/>
    <n v="1"/>
    <m/>
    <m/>
    <m/>
    <m/>
    <m/>
  </r>
  <r>
    <n v="34"/>
    <n v="19"/>
    <d v="2015-01-12T00:00:00"/>
    <n v="118"/>
    <n v="10"/>
    <n v="37"/>
    <n v="261.30599999999998"/>
    <n v="28"/>
    <n v="1"/>
    <n v="0"/>
    <n v="0"/>
    <n v="64"/>
    <m/>
    <m/>
    <m/>
    <m/>
    <m/>
  </r>
  <r>
    <n v="36"/>
    <n v="23"/>
    <d v="2015-02-12T00:00:00"/>
    <n v="118"/>
    <n v="13"/>
    <n v="50"/>
    <n v="261.30599999999998"/>
    <n v="31"/>
    <n v="1"/>
    <n v="1"/>
    <n v="0"/>
    <n v="2"/>
    <m/>
    <m/>
    <m/>
    <m/>
    <m/>
  </r>
  <r>
    <n v="1"/>
    <n v="26"/>
    <d v="2015-02-12T00:00:00"/>
    <n v="235"/>
    <n v="11"/>
    <n v="37"/>
    <n v="261.30599999999998"/>
    <n v="29"/>
    <n v="3"/>
    <n v="1"/>
    <n v="1"/>
    <n v="8"/>
    <m/>
    <m/>
    <m/>
    <m/>
    <m/>
  </r>
  <r>
    <n v="28"/>
    <n v="23"/>
    <d v="2015-03-12T00:00:00"/>
    <n v="225"/>
    <n v="26"/>
    <n v="28"/>
    <n v="261.30599999999998"/>
    <n v="24"/>
    <n v="1"/>
    <n v="1"/>
    <n v="2"/>
    <n v="2"/>
    <m/>
    <m/>
    <m/>
    <m/>
    <m/>
  </r>
  <r>
    <n v="20"/>
    <n v="26"/>
    <d v="2015-04-12T00:00:00"/>
    <n v="260"/>
    <n v="50"/>
    <n v="36"/>
    <n v="261.30599999999998"/>
    <n v="23"/>
    <n v="1"/>
    <n v="4"/>
    <n v="0"/>
    <n v="8"/>
    <m/>
    <m/>
    <m/>
    <m/>
    <m/>
  </r>
  <r>
    <n v="34"/>
    <n v="19"/>
    <d v="2015-08-12T00:00:00"/>
    <n v="118"/>
    <n v="10"/>
    <n v="37"/>
    <n v="261.30599999999998"/>
    <n v="28"/>
    <n v="1"/>
    <n v="0"/>
    <n v="0"/>
    <n v="56"/>
    <m/>
    <m/>
    <m/>
    <m/>
    <m/>
  </r>
  <r>
    <n v="10"/>
    <n v="22"/>
    <d v="2015-09-12T00:00:00"/>
    <n v="361"/>
    <n v="52"/>
    <n v="28"/>
    <n v="261.30599999999998"/>
    <n v="27"/>
    <n v="1"/>
    <n v="1"/>
    <n v="4"/>
    <n v="8"/>
    <m/>
    <m/>
    <m/>
    <m/>
    <m/>
  </r>
  <r>
    <n v="28"/>
    <n v="28"/>
    <d v="2015-10-12T00:00:00"/>
    <n v="225"/>
    <n v="26"/>
    <n v="28"/>
    <n v="261.30599999999998"/>
    <n v="24"/>
    <n v="1"/>
    <n v="1"/>
    <n v="2"/>
    <n v="3"/>
    <m/>
    <m/>
    <m/>
    <m/>
    <m/>
  </r>
  <r>
    <n v="20"/>
    <n v="28"/>
    <d v="2015-11-12T00:00:00"/>
    <n v="260"/>
    <n v="50"/>
    <n v="36"/>
    <n v="261.30599999999998"/>
    <n v="23"/>
    <n v="1"/>
    <n v="4"/>
    <n v="0"/>
    <n v="3"/>
    <m/>
    <m/>
    <m/>
    <m/>
    <m/>
  </r>
  <r>
    <n v="28"/>
    <n v="23"/>
    <s v="15/12/2015"/>
    <n v="225"/>
    <n v="26"/>
    <n v="28"/>
    <n v="261.30599999999998"/>
    <n v="24"/>
    <n v="1"/>
    <n v="1"/>
    <n v="2"/>
    <n v="2"/>
    <m/>
    <m/>
    <m/>
    <m/>
    <m/>
  </r>
  <r>
    <n v="10"/>
    <n v="22"/>
    <s v="16/12/2015"/>
    <n v="361"/>
    <n v="52"/>
    <n v="28"/>
    <n v="261.30599999999998"/>
    <n v="27"/>
    <n v="1"/>
    <n v="1"/>
    <n v="4"/>
    <n v="8"/>
    <m/>
    <m/>
    <m/>
    <m/>
    <m/>
  </r>
  <r>
    <n v="34"/>
    <n v="27"/>
    <d v="2015-11-12T00:00:00"/>
    <n v="118"/>
    <n v="10"/>
    <n v="37"/>
    <n v="261.30599999999998"/>
    <n v="28"/>
    <n v="1"/>
    <n v="0"/>
    <n v="0"/>
    <n v="2"/>
    <m/>
    <m/>
    <m/>
    <m/>
    <m/>
  </r>
  <r>
    <n v="24"/>
    <n v="19"/>
    <s v="18/12/2015"/>
    <n v="246"/>
    <n v="25"/>
    <n v="41"/>
    <n v="261.30599999999998"/>
    <n v="23"/>
    <n v="1"/>
    <n v="0"/>
    <n v="0"/>
    <n v="8"/>
    <m/>
    <m/>
    <m/>
    <m/>
    <m/>
  </r>
  <r>
    <n v="28"/>
    <n v="23"/>
    <s v="18/12/2015"/>
    <n v="225"/>
    <n v="26"/>
    <n v="28"/>
    <n v="261.30599999999998"/>
    <n v="24"/>
    <n v="1"/>
    <n v="1"/>
    <n v="2"/>
    <n v="2"/>
    <m/>
    <m/>
    <m/>
    <m/>
    <m/>
  </r>
  <r>
    <n v="28"/>
    <n v="23"/>
    <d v="2016-06-01T00:00:00"/>
    <n v="225"/>
    <n v="26"/>
    <n v="28"/>
    <n v="308.59300000000002"/>
    <n v="24"/>
    <n v="1"/>
    <n v="1"/>
    <n v="2"/>
    <n v="1"/>
    <m/>
    <m/>
    <m/>
    <m/>
    <m/>
  </r>
  <r>
    <n v="34"/>
    <n v="19"/>
    <d v="2016-04-01T00:00:00"/>
    <n v="118"/>
    <n v="10"/>
    <n v="37"/>
    <n v="308.59300000000002"/>
    <n v="28"/>
    <n v="1"/>
    <n v="0"/>
    <n v="0"/>
    <n v="1"/>
    <m/>
    <m/>
    <m/>
    <m/>
    <m/>
  </r>
  <r>
    <n v="34"/>
    <n v="27"/>
    <d v="2016-05-01T00:00:00"/>
    <n v="118"/>
    <n v="10"/>
    <n v="37"/>
    <n v="308.59300000000002"/>
    <n v="28"/>
    <n v="1"/>
    <n v="0"/>
    <n v="0"/>
    <n v="1"/>
    <m/>
    <m/>
    <m/>
    <m/>
    <m/>
  </r>
  <r>
    <n v="14"/>
    <n v="18"/>
    <d v="2016-05-01T00:00:00"/>
    <n v="155"/>
    <n v="12"/>
    <n v="34"/>
    <n v="308.59300000000002"/>
    <n v="25"/>
    <n v="1"/>
    <n v="2"/>
    <n v="0"/>
    <n v="8"/>
    <m/>
    <m/>
    <m/>
    <m/>
    <m/>
  </r>
  <r>
    <n v="28"/>
    <n v="27"/>
    <d v="2016-06-01T00:00:00"/>
    <n v="225"/>
    <n v="26"/>
    <n v="28"/>
    <n v="308.59300000000002"/>
    <n v="24"/>
    <n v="1"/>
    <n v="1"/>
    <n v="2"/>
    <n v="2"/>
    <m/>
    <m/>
    <m/>
    <m/>
    <m/>
  </r>
  <r>
    <n v="27"/>
    <n v="23"/>
    <d v="2016-07-01T00:00:00"/>
    <n v="184"/>
    <n v="42"/>
    <n v="27"/>
    <n v="308.59300000000002"/>
    <n v="21"/>
    <n v="1"/>
    <n v="0"/>
    <n v="0"/>
    <n v="2"/>
    <m/>
    <m/>
    <m/>
    <m/>
    <m/>
  </r>
  <r>
    <n v="28"/>
    <n v="28"/>
    <d v="2016-07-01T00:00:00"/>
    <n v="225"/>
    <n v="26"/>
    <n v="28"/>
    <n v="308.59300000000002"/>
    <n v="24"/>
    <n v="1"/>
    <n v="1"/>
    <n v="2"/>
    <n v="2"/>
    <m/>
    <m/>
    <m/>
    <m/>
    <m/>
  </r>
  <r>
    <n v="28"/>
    <n v="27"/>
    <d v="2016-08-01T00:00:00"/>
    <n v="225"/>
    <n v="26"/>
    <n v="28"/>
    <n v="308.59300000000002"/>
    <n v="24"/>
    <n v="1"/>
    <n v="1"/>
    <n v="2"/>
    <n v="1"/>
    <m/>
    <m/>
    <m/>
    <m/>
    <m/>
  </r>
  <r>
    <n v="34"/>
    <n v="27"/>
    <d v="2016-11-01T00:00:00"/>
    <n v="118"/>
    <n v="10"/>
    <n v="37"/>
    <n v="308.59300000000002"/>
    <n v="28"/>
    <n v="1"/>
    <n v="0"/>
    <n v="0"/>
    <n v="2"/>
    <m/>
    <m/>
    <m/>
    <m/>
    <m/>
  </r>
  <r>
    <n v="28"/>
    <n v="27"/>
    <d v="2016-12-01T00:00:00"/>
    <n v="225"/>
    <n v="26"/>
    <n v="28"/>
    <n v="308.59300000000002"/>
    <n v="24"/>
    <n v="1"/>
    <n v="1"/>
    <n v="2"/>
    <n v="2"/>
    <m/>
    <m/>
    <m/>
    <m/>
    <m/>
  </r>
  <r>
    <n v="34"/>
    <n v="27"/>
    <d v="2016-12-01T00:00:00"/>
    <n v="118"/>
    <n v="10"/>
    <n v="37"/>
    <n v="308.59300000000002"/>
    <n v="28"/>
    <n v="1"/>
    <n v="0"/>
    <n v="0"/>
    <n v="2"/>
    <m/>
    <m/>
    <m/>
    <m/>
    <m/>
  </r>
  <r>
    <n v="34"/>
    <n v="27"/>
    <s v="13/01/2016"/>
    <n v="118"/>
    <n v="10"/>
    <n v="37"/>
    <n v="308.59300000000002"/>
    <n v="28"/>
    <n v="1"/>
    <n v="0"/>
    <n v="0"/>
    <n v="2"/>
    <m/>
    <m/>
    <m/>
    <m/>
    <m/>
  </r>
  <r>
    <n v="34"/>
    <n v="27"/>
    <s v="14/01/2016"/>
    <n v="118"/>
    <n v="10"/>
    <n v="37"/>
    <n v="308.59300000000002"/>
    <n v="28"/>
    <n v="1"/>
    <n v="0"/>
    <n v="0"/>
    <n v="2"/>
    <m/>
    <m/>
    <m/>
    <m/>
    <m/>
  </r>
  <r>
    <n v="34"/>
    <n v="27"/>
    <s v="15/01/2016"/>
    <n v="118"/>
    <n v="10"/>
    <n v="37"/>
    <n v="308.59300000000002"/>
    <n v="28"/>
    <n v="1"/>
    <n v="0"/>
    <n v="0"/>
    <n v="2"/>
    <m/>
    <m/>
    <m/>
    <m/>
    <m/>
  </r>
  <r>
    <n v="34"/>
    <n v="27"/>
    <d v="2016-11-01T00:00:00"/>
    <n v="118"/>
    <n v="10"/>
    <n v="37"/>
    <n v="308.59300000000002"/>
    <n v="28"/>
    <n v="1"/>
    <n v="0"/>
    <n v="0"/>
    <n v="2"/>
    <m/>
    <m/>
    <m/>
    <m/>
    <m/>
  </r>
  <r>
    <n v="34"/>
    <n v="27"/>
    <d v="2016-12-01T00:00:00"/>
    <n v="118"/>
    <n v="10"/>
    <n v="37"/>
    <n v="308.59300000000002"/>
    <n v="28"/>
    <n v="1"/>
    <n v="0"/>
    <n v="0"/>
    <n v="2"/>
    <m/>
    <m/>
    <m/>
    <m/>
    <m/>
  </r>
  <r>
    <n v="22"/>
    <n v="18"/>
    <d v="2016-12-01T00:00:00"/>
    <n v="179"/>
    <n v="26"/>
    <n v="30"/>
    <n v="308.59300000000002"/>
    <n v="19"/>
    <n v="3"/>
    <n v="0"/>
    <n v="0"/>
    <n v="8"/>
    <m/>
    <m/>
    <m/>
    <m/>
    <m/>
  </r>
  <r>
    <n v="11"/>
    <n v="18"/>
    <d v="2016-12-01T00:00:00"/>
    <n v="289"/>
    <n v="36"/>
    <n v="33"/>
    <n v="308.59300000000002"/>
    <n v="30"/>
    <n v="1"/>
    <n v="2"/>
    <n v="1"/>
    <n v="8"/>
    <m/>
    <m/>
    <m/>
    <m/>
    <m/>
  </r>
  <r>
    <n v="34"/>
    <n v="27"/>
    <s v="13/01/2016"/>
    <n v="118"/>
    <n v="10"/>
    <n v="37"/>
    <n v="308.59300000000002"/>
    <n v="28"/>
    <n v="1"/>
    <n v="0"/>
    <n v="0"/>
    <n v="2"/>
    <m/>
    <m/>
    <m/>
    <m/>
    <m/>
  </r>
  <r>
    <n v="27"/>
    <n v="23"/>
    <s v="21/01/2016"/>
    <n v="184"/>
    <n v="42"/>
    <n v="27"/>
    <n v="308.59300000000002"/>
    <n v="21"/>
    <n v="1"/>
    <n v="0"/>
    <n v="0"/>
    <n v="2"/>
    <m/>
    <m/>
    <m/>
    <m/>
    <m/>
  </r>
  <r>
    <n v="34"/>
    <n v="27"/>
    <s v="28/01/2016"/>
    <n v="118"/>
    <n v="10"/>
    <n v="37"/>
    <n v="308.59300000000002"/>
    <n v="28"/>
    <n v="1"/>
    <n v="0"/>
    <n v="0"/>
    <n v="2"/>
    <m/>
    <m/>
    <m/>
    <m/>
    <m/>
  </r>
  <r>
    <n v="34"/>
    <n v="27"/>
    <s v="25/01/2016"/>
    <n v="118"/>
    <n v="10"/>
    <n v="37"/>
    <n v="308.59300000000002"/>
    <n v="28"/>
    <n v="1"/>
    <n v="0"/>
    <n v="0"/>
    <n v="0"/>
    <m/>
    <m/>
    <m/>
    <m/>
    <m/>
  </r>
  <r>
    <n v="28"/>
    <n v="23"/>
    <s v="26/01/2016"/>
    <n v="225"/>
    <n v="26"/>
    <n v="28"/>
    <n v="308.59300000000002"/>
    <n v="24"/>
    <n v="1"/>
    <n v="1"/>
    <n v="2"/>
    <n v="1"/>
    <m/>
    <m/>
    <m/>
    <m/>
    <m/>
  </r>
  <r>
    <n v="11"/>
    <n v="22"/>
    <s v="28/01/2016"/>
    <n v="289"/>
    <n v="36"/>
    <n v="33"/>
    <n v="308.59300000000002"/>
    <n v="30"/>
    <n v="1"/>
    <n v="2"/>
    <n v="1"/>
    <n v="3"/>
    <m/>
    <m/>
    <m/>
    <m/>
    <m/>
  </r>
  <r>
    <n v="27"/>
    <n v="23"/>
    <d v="2016-05-02T00:00:00"/>
    <n v="184"/>
    <n v="42"/>
    <n v="27"/>
    <n v="302.58499999999998"/>
    <n v="21"/>
    <n v="1"/>
    <n v="0"/>
    <n v="0"/>
    <n v="1"/>
    <m/>
    <m/>
    <m/>
    <m/>
    <m/>
  </r>
  <r>
    <n v="24"/>
    <n v="1"/>
    <d v="2016-03-02T00:00:00"/>
    <n v="246"/>
    <n v="25"/>
    <n v="41"/>
    <n v="302.58499999999998"/>
    <n v="23"/>
    <n v="1"/>
    <n v="0"/>
    <n v="0"/>
    <n v="8"/>
    <m/>
    <m/>
    <m/>
    <m/>
    <m/>
  </r>
  <r>
    <n v="3"/>
    <n v="11"/>
    <d v="2016-10-02T00:00:00"/>
    <n v="179"/>
    <n v="51"/>
    <n v="38"/>
    <n v="302.58499999999998"/>
    <n v="31"/>
    <n v="1"/>
    <n v="0"/>
    <n v="0"/>
    <n v="8"/>
    <m/>
    <m/>
    <m/>
    <m/>
    <m/>
  </r>
  <r>
    <n v="14"/>
    <n v="28"/>
    <d v="2016-11-02T00:00:00"/>
    <n v="155"/>
    <n v="12"/>
    <n v="34"/>
    <n v="302.58499999999998"/>
    <n v="25"/>
    <n v="1"/>
    <n v="2"/>
    <n v="0"/>
    <n v="2"/>
    <m/>
    <m/>
    <m/>
    <m/>
    <m/>
  </r>
  <r>
    <n v="6"/>
    <n v="23"/>
    <d v="2016-11-02T00:00:00"/>
    <n v="189"/>
    <n v="29"/>
    <n v="33"/>
    <n v="302.58499999999998"/>
    <n v="25"/>
    <n v="1"/>
    <n v="2"/>
    <n v="2"/>
    <n v="8"/>
    <m/>
    <m/>
    <m/>
    <m/>
    <m/>
  </r>
  <r>
    <n v="20"/>
    <n v="28"/>
    <d v="2016-12-02T00:00:00"/>
    <n v="260"/>
    <n v="50"/>
    <n v="36"/>
    <n v="302.58499999999998"/>
    <n v="23"/>
    <n v="1"/>
    <n v="4"/>
    <n v="0"/>
    <n v="2"/>
    <m/>
    <m/>
    <m/>
    <m/>
    <m/>
  </r>
  <r>
    <n v="11"/>
    <n v="22"/>
    <d v="2016-12-02T00:00:00"/>
    <n v="289"/>
    <n v="36"/>
    <n v="33"/>
    <n v="302.58499999999998"/>
    <n v="30"/>
    <n v="1"/>
    <n v="2"/>
    <n v="1"/>
    <n v="8"/>
    <m/>
    <m/>
    <m/>
    <m/>
    <m/>
  </r>
  <r>
    <n v="31"/>
    <n v="11"/>
    <d v="2016-08-02T00:00:00"/>
    <n v="388"/>
    <n v="15"/>
    <n v="50"/>
    <n v="302.58499999999998"/>
    <n v="24"/>
    <n v="1"/>
    <n v="0"/>
    <n v="0"/>
    <n v="8"/>
    <m/>
    <m/>
    <m/>
    <m/>
    <m/>
  </r>
  <r>
    <n v="31"/>
    <n v="1"/>
    <d v="2016-09-02T00:00:00"/>
    <n v="388"/>
    <n v="15"/>
    <n v="50"/>
    <n v="302.58499999999998"/>
    <n v="24"/>
    <n v="1"/>
    <n v="0"/>
    <n v="0"/>
    <n v="8"/>
    <m/>
    <m/>
    <m/>
    <m/>
    <m/>
  </r>
  <r>
    <n v="28"/>
    <n v="28"/>
    <s v="15/02/2016"/>
    <n v="225"/>
    <n v="26"/>
    <n v="28"/>
    <n v="302.58499999999998"/>
    <n v="24"/>
    <n v="1"/>
    <n v="1"/>
    <n v="2"/>
    <n v="2"/>
    <m/>
    <m/>
    <m/>
    <m/>
    <m/>
  </r>
  <r>
    <n v="28"/>
    <n v="23"/>
    <d v="2016-09-02T00:00:00"/>
    <n v="225"/>
    <n v="26"/>
    <n v="28"/>
    <n v="302.58499999999998"/>
    <n v="24"/>
    <n v="1"/>
    <n v="1"/>
    <n v="2"/>
    <n v="2"/>
    <m/>
    <m/>
    <m/>
    <m/>
    <m/>
  </r>
  <r>
    <n v="22"/>
    <n v="23"/>
    <s v="16/02/2016"/>
    <n v="179"/>
    <n v="26"/>
    <n v="30"/>
    <n v="302.58499999999998"/>
    <n v="19"/>
    <n v="3"/>
    <n v="0"/>
    <n v="0"/>
    <n v="1"/>
    <m/>
    <m/>
    <m/>
    <m/>
    <m/>
  </r>
  <r>
    <n v="27"/>
    <n v="23"/>
    <s v="23/02/2016"/>
    <n v="184"/>
    <n v="42"/>
    <n v="27"/>
    <n v="302.58499999999998"/>
    <n v="21"/>
    <n v="1"/>
    <n v="0"/>
    <n v="0"/>
    <n v="8"/>
    <m/>
    <m/>
    <m/>
    <m/>
    <m/>
  </r>
  <r>
    <n v="28"/>
    <n v="25"/>
    <s v="25/02/2016"/>
    <n v="225"/>
    <n v="26"/>
    <n v="28"/>
    <n v="302.58499999999998"/>
    <n v="24"/>
    <n v="1"/>
    <n v="1"/>
    <n v="2"/>
    <n v="3"/>
    <m/>
    <m/>
    <m/>
    <m/>
    <m/>
  </r>
  <r>
    <n v="18"/>
    <n v="18"/>
    <s v="15/02/2016"/>
    <n v="330"/>
    <n v="16"/>
    <n v="28"/>
    <n v="302.58499999999998"/>
    <n v="25"/>
    <n v="2"/>
    <n v="0"/>
    <n v="0"/>
    <n v="8"/>
    <m/>
    <m/>
    <m/>
    <m/>
    <m/>
  </r>
  <r>
    <n v="18"/>
    <n v="23"/>
    <s v="16/02/2016"/>
    <n v="330"/>
    <n v="16"/>
    <n v="28"/>
    <n v="302.58499999999998"/>
    <n v="25"/>
    <n v="2"/>
    <n v="0"/>
    <n v="0"/>
    <n v="1"/>
    <m/>
    <m/>
    <m/>
    <m/>
    <m/>
  </r>
  <r>
    <n v="28"/>
    <n v="23"/>
    <s v="17/02/2016"/>
    <n v="225"/>
    <n v="26"/>
    <n v="28"/>
    <n v="302.58499999999998"/>
    <n v="24"/>
    <n v="1"/>
    <n v="1"/>
    <n v="2"/>
    <n v="1"/>
    <m/>
    <m/>
    <m/>
    <m/>
    <m/>
  </r>
  <r>
    <n v="6"/>
    <n v="19"/>
    <s v="25/02/2016"/>
    <n v="189"/>
    <n v="29"/>
    <n v="33"/>
    <n v="302.58499999999998"/>
    <n v="25"/>
    <n v="1"/>
    <n v="2"/>
    <n v="2"/>
    <n v="8"/>
    <m/>
    <m/>
    <m/>
    <m/>
    <m/>
  </r>
  <r>
    <n v="19"/>
    <n v="28"/>
    <d v="2016-01-03T00:00:00"/>
    <n v="291"/>
    <n v="50"/>
    <n v="32"/>
    <n v="343.25299999999999"/>
    <n v="23"/>
    <n v="1"/>
    <n v="0"/>
    <n v="0"/>
    <n v="2"/>
    <m/>
    <m/>
    <m/>
    <m/>
    <m/>
  </r>
  <r>
    <n v="20"/>
    <n v="19"/>
    <d v="2016-01-03T00:00:00"/>
    <n v="260"/>
    <n v="50"/>
    <n v="36"/>
    <n v="343.25299999999999"/>
    <n v="23"/>
    <n v="1"/>
    <n v="4"/>
    <n v="0"/>
    <n v="8"/>
    <m/>
    <m/>
    <m/>
    <m/>
    <m/>
  </r>
  <r>
    <n v="30"/>
    <n v="19"/>
    <d v="2016-08-03T00:00:00"/>
    <n v="157"/>
    <n v="27"/>
    <n v="29"/>
    <n v="343.25299999999999"/>
    <n v="22"/>
    <n v="1"/>
    <n v="0"/>
    <n v="0"/>
    <n v="3"/>
    <m/>
    <m/>
    <m/>
    <m/>
    <m/>
  </r>
  <r>
    <n v="17"/>
    <n v="17"/>
    <s v="15/03/2016"/>
    <n v="179"/>
    <n v="22"/>
    <n v="40"/>
    <n v="343.25299999999999"/>
    <n v="22"/>
    <n v="2"/>
    <n v="2"/>
    <n v="0"/>
    <n v="8"/>
    <m/>
    <m/>
    <m/>
    <m/>
    <m/>
  </r>
  <r>
    <n v="15"/>
    <n v="22"/>
    <s v="16/03/2016"/>
    <n v="291"/>
    <n v="31"/>
    <n v="40"/>
    <n v="343.25299999999999"/>
    <n v="25"/>
    <n v="1"/>
    <n v="1"/>
    <n v="1"/>
    <n v="8"/>
    <m/>
    <m/>
    <m/>
    <m/>
    <m/>
  </r>
  <r>
    <n v="20"/>
    <n v="13"/>
    <d v="2016-02-03T00:00:00"/>
    <n v="260"/>
    <n v="50"/>
    <n v="36"/>
    <n v="343.25299999999999"/>
    <n v="23"/>
    <n v="1"/>
    <n v="4"/>
    <n v="0"/>
    <n v="8"/>
    <m/>
    <m/>
    <m/>
    <m/>
    <m/>
  </r>
  <r>
    <n v="22"/>
    <n v="13"/>
    <d v="2016-03-03T00:00:00"/>
    <n v="179"/>
    <n v="26"/>
    <n v="30"/>
    <n v="343.25299999999999"/>
    <n v="19"/>
    <n v="3"/>
    <n v="0"/>
    <n v="0"/>
    <n v="8"/>
    <m/>
    <m/>
    <m/>
    <m/>
    <m/>
  </r>
  <r>
    <n v="33"/>
    <n v="14"/>
    <d v="2016-04-03T00:00:00"/>
    <n v="248"/>
    <n v="25"/>
    <n v="47"/>
    <n v="343.25299999999999"/>
    <n v="32"/>
    <n v="1"/>
    <n v="2"/>
    <n v="1"/>
    <n v="3"/>
    <m/>
    <m/>
    <m/>
    <m/>
    <m/>
  </r>
  <r>
    <n v="20"/>
    <n v="13"/>
    <d v="2016-04-03T00:00:00"/>
    <n v="260"/>
    <n v="50"/>
    <n v="36"/>
    <n v="343.25299999999999"/>
    <n v="23"/>
    <n v="1"/>
    <n v="4"/>
    <n v="0"/>
    <n v="40"/>
    <m/>
    <m/>
    <m/>
    <m/>
    <m/>
  </r>
  <r>
    <n v="17"/>
    <n v="11"/>
    <d v="2016-07-03T00:00:00"/>
    <n v="179"/>
    <n v="22"/>
    <n v="40"/>
    <n v="343.25299999999999"/>
    <n v="22"/>
    <n v="2"/>
    <n v="2"/>
    <n v="0"/>
    <n v="40"/>
    <m/>
    <m/>
    <m/>
    <m/>
    <m/>
  </r>
  <r>
    <n v="14"/>
    <n v="1"/>
    <s v="14/03/2016"/>
    <n v="155"/>
    <n v="12"/>
    <n v="34"/>
    <n v="343.25299999999999"/>
    <n v="25"/>
    <n v="1"/>
    <n v="2"/>
    <n v="0"/>
    <n v="16"/>
    <m/>
    <m/>
    <m/>
    <m/>
    <m/>
  </r>
  <r>
    <n v="20"/>
    <n v="26"/>
    <s v="21/03/2016"/>
    <n v="260"/>
    <n v="50"/>
    <n v="36"/>
    <n v="343.25299999999999"/>
    <n v="23"/>
    <n v="1"/>
    <n v="4"/>
    <n v="0"/>
    <n v="16"/>
    <m/>
    <m/>
    <m/>
    <m/>
    <m/>
  </r>
  <r>
    <n v="14"/>
    <n v="13"/>
    <s v="22/03/2016"/>
    <n v="155"/>
    <n v="12"/>
    <n v="34"/>
    <n v="343.25299999999999"/>
    <n v="25"/>
    <n v="1"/>
    <n v="2"/>
    <n v="0"/>
    <n v="8"/>
    <m/>
    <m/>
    <m/>
    <m/>
    <m/>
  </r>
  <r>
    <n v="11"/>
    <n v="6"/>
    <s v="24/03/2016"/>
    <n v="289"/>
    <n v="36"/>
    <n v="33"/>
    <n v="343.25299999999999"/>
    <n v="30"/>
    <n v="1"/>
    <n v="2"/>
    <n v="1"/>
    <n v="8"/>
    <m/>
    <m/>
    <m/>
    <m/>
    <m/>
  </r>
  <r>
    <n v="17"/>
    <n v="8"/>
    <s v="24/03/2016"/>
    <n v="179"/>
    <n v="22"/>
    <n v="40"/>
    <n v="343.25299999999999"/>
    <n v="22"/>
    <n v="2"/>
    <n v="2"/>
    <n v="0"/>
    <n v="8"/>
    <m/>
    <m/>
    <m/>
    <m/>
    <m/>
  </r>
  <r>
    <n v="20"/>
    <n v="28"/>
    <s v="25/03/2016"/>
    <n v="260"/>
    <n v="50"/>
    <n v="36"/>
    <n v="343.25299999999999"/>
    <n v="23"/>
    <n v="1"/>
    <n v="4"/>
    <n v="0"/>
    <n v="4"/>
    <m/>
    <m/>
    <m/>
    <m/>
    <m/>
  </r>
  <r>
    <n v="28"/>
    <n v="23"/>
    <s v="25/03/2016"/>
    <n v="225"/>
    <n v="26"/>
    <n v="28"/>
    <n v="343.25299999999999"/>
    <n v="24"/>
    <n v="1"/>
    <n v="1"/>
    <n v="2"/>
    <n v="1"/>
    <m/>
    <m/>
    <m/>
    <m/>
    <m/>
  </r>
  <r>
    <n v="7"/>
    <n v="14"/>
    <s v="28/03/2016"/>
    <n v="279"/>
    <n v="5"/>
    <n v="39"/>
    <n v="343.25299999999999"/>
    <n v="24"/>
    <n v="1"/>
    <n v="2"/>
    <n v="0"/>
    <n v="8"/>
    <m/>
    <m/>
    <m/>
    <m/>
    <m/>
  </r>
  <r>
    <n v="3"/>
    <n v="13"/>
    <s v="29/03/2016"/>
    <n v="179"/>
    <n v="51"/>
    <n v="38"/>
    <n v="343.25299999999999"/>
    <n v="31"/>
    <n v="1"/>
    <n v="0"/>
    <n v="0"/>
    <n v="24"/>
    <m/>
    <m/>
    <m/>
    <m/>
    <m/>
  </r>
  <r>
    <n v="28"/>
    <n v="23"/>
    <s v="30/03/2016"/>
    <n v="225"/>
    <n v="26"/>
    <n v="28"/>
    <n v="343.25299999999999"/>
    <n v="24"/>
    <n v="1"/>
    <n v="1"/>
    <n v="2"/>
    <n v="2"/>
    <m/>
    <m/>
    <m/>
    <m/>
    <m/>
  </r>
  <r>
    <n v="28"/>
    <n v="11"/>
    <s v="28/03/2016"/>
    <n v="225"/>
    <n v="26"/>
    <n v="28"/>
    <n v="343.25299999999999"/>
    <n v="24"/>
    <n v="1"/>
    <n v="1"/>
    <n v="2"/>
    <n v="8"/>
    <m/>
    <m/>
    <m/>
    <m/>
    <m/>
  </r>
  <r>
    <n v="22"/>
    <n v="13"/>
    <s v="28/03/2016"/>
    <n v="179"/>
    <n v="26"/>
    <n v="30"/>
    <n v="343.25299999999999"/>
    <n v="19"/>
    <n v="3"/>
    <n v="0"/>
    <n v="0"/>
    <n v="1"/>
    <m/>
    <m/>
    <m/>
    <m/>
    <m/>
  </r>
  <r>
    <n v="28"/>
    <n v="11"/>
    <s v="29/03/2016"/>
    <n v="225"/>
    <n v="26"/>
    <n v="28"/>
    <n v="343.25299999999999"/>
    <n v="24"/>
    <n v="1"/>
    <n v="1"/>
    <n v="2"/>
    <n v="8"/>
    <m/>
    <m/>
    <m/>
    <m/>
    <m/>
  </r>
  <r>
    <n v="28"/>
    <n v="11"/>
    <s v="30/03/2016"/>
    <n v="225"/>
    <n v="26"/>
    <n v="28"/>
    <n v="343.25299999999999"/>
    <n v="24"/>
    <n v="1"/>
    <n v="1"/>
    <n v="2"/>
    <n v="16"/>
    <m/>
    <m/>
    <m/>
    <m/>
    <m/>
  </r>
  <r>
    <n v="3"/>
    <n v="13"/>
    <s v="30/03/2016"/>
    <n v="179"/>
    <n v="51"/>
    <n v="38"/>
    <n v="343.25299999999999"/>
    <n v="31"/>
    <n v="1"/>
    <n v="0"/>
    <n v="0"/>
    <n v="3"/>
    <m/>
    <m/>
    <m/>
    <m/>
    <m/>
  </r>
  <r>
    <n v="7"/>
    <n v="14"/>
    <s v="17/03/2016"/>
    <n v="279"/>
    <n v="5"/>
    <n v="39"/>
    <n v="343.25299999999999"/>
    <n v="24"/>
    <n v="1"/>
    <n v="2"/>
    <n v="0"/>
    <n v="16"/>
    <m/>
    <m/>
    <m/>
    <m/>
    <m/>
  </r>
  <r>
    <n v="28"/>
    <n v="28"/>
    <s v="18/03/2016"/>
    <n v="225"/>
    <n v="26"/>
    <n v="28"/>
    <n v="343.25299999999999"/>
    <n v="24"/>
    <n v="1"/>
    <n v="1"/>
    <n v="2"/>
    <n v="2"/>
    <m/>
    <m/>
    <m/>
    <m/>
    <m/>
  </r>
  <r>
    <n v="33"/>
    <n v="14"/>
    <s v="25/03/2016"/>
    <n v="248"/>
    <n v="25"/>
    <n v="47"/>
    <n v="343.25299999999999"/>
    <n v="32"/>
    <n v="1"/>
    <n v="2"/>
    <n v="1"/>
    <n v="3"/>
    <m/>
    <m/>
    <m/>
    <m/>
    <m/>
  </r>
  <r>
    <n v="28"/>
    <n v="28"/>
    <s v="28/03/2016"/>
    <n v="225"/>
    <n v="26"/>
    <n v="28"/>
    <n v="343.25299999999999"/>
    <n v="24"/>
    <n v="1"/>
    <n v="1"/>
    <n v="2"/>
    <n v="1"/>
    <m/>
    <m/>
    <m/>
    <m/>
    <m/>
  </r>
  <r>
    <n v="15"/>
    <n v="28"/>
    <d v="2016-06-04T00:00:00"/>
    <n v="291"/>
    <n v="31"/>
    <n v="40"/>
    <n v="326.452"/>
    <n v="25"/>
    <n v="1"/>
    <n v="1"/>
    <n v="1"/>
    <n v="1"/>
    <m/>
    <m/>
    <m/>
    <m/>
    <m/>
  </r>
  <r>
    <n v="28"/>
    <n v="23"/>
    <s v="13/04/2016"/>
    <n v="225"/>
    <n v="26"/>
    <n v="28"/>
    <n v="326.452"/>
    <n v="24"/>
    <n v="1"/>
    <n v="1"/>
    <n v="2"/>
    <n v="1"/>
    <m/>
    <m/>
    <m/>
    <m/>
    <m/>
  </r>
  <r>
    <n v="14"/>
    <n v="28"/>
    <d v="2016-12-04T00:00:00"/>
    <n v="155"/>
    <n v="12"/>
    <n v="34"/>
    <n v="326.452"/>
    <n v="25"/>
    <n v="1"/>
    <n v="2"/>
    <n v="0"/>
    <n v="1"/>
    <m/>
    <m/>
    <m/>
    <m/>
    <m/>
  </r>
  <r>
    <n v="24"/>
    <n v="13"/>
    <s v="13/04/2016"/>
    <n v="246"/>
    <n v="25"/>
    <n v="41"/>
    <n v="326.452"/>
    <n v="23"/>
    <n v="1"/>
    <n v="0"/>
    <n v="0"/>
    <n v="24"/>
    <m/>
    <m/>
    <m/>
    <m/>
    <m/>
  </r>
  <r>
    <n v="14"/>
    <n v="23"/>
    <s v="14/04/2016"/>
    <n v="155"/>
    <n v="12"/>
    <n v="34"/>
    <n v="326.452"/>
    <n v="25"/>
    <n v="1"/>
    <n v="2"/>
    <n v="0"/>
    <n v="1"/>
    <m/>
    <m/>
    <m/>
    <m/>
    <m/>
  </r>
  <r>
    <n v="28"/>
    <n v="28"/>
    <s v="15/04/2016"/>
    <n v="225"/>
    <n v="26"/>
    <n v="28"/>
    <n v="326.452"/>
    <n v="24"/>
    <n v="1"/>
    <n v="1"/>
    <n v="2"/>
    <n v="2"/>
    <m/>
    <m/>
    <m/>
    <m/>
    <m/>
  </r>
  <r>
    <n v="20"/>
    <n v="28"/>
    <s v="15/04/2016"/>
    <n v="260"/>
    <n v="50"/>
    <n v="36"/>
    <n v="326.452"/>
    <n v="23"/>
    <n v="1"/>
    <n v="4"/>
    <n v="0"/>
    <n v="4"/>
    <m/>
    <m/>
    <m/>
    <m/>
    <m/>
  </r>
  <r>
    <n v="3"/>
    <n v="13"/>
    <d v="2016-06-04T00:00:00"/>
    <n v="179"/>
    <n v="51"/>
    <n v="38"/>
    <n v="326.452"/>
    <n v="31"/>
    <n v="1"/>
    <n v="0"/>
    <n v="0"/>
    <n v="24"/>
    <m/>
    <m/>
    <m/>
    <m/>
    <m/>
  </r>
  <r>
    <n v="36"/>
    <n v="23"/>
    <d v="2016-07-04T00:00:00"/>
    <n v="118"/>
    <n v="13"/>
    <n v="50"/>
    <n v="326.452"/>
    <n v="31"/>
    <n v="1"/>
    <n v="1"/>
    <n v="0"/>
    <n v="1"/>
    <m/>
    <m/>
    <m/>
    <m/>
    <m/>
  </r>
  <r>
    <n v="15"/>
    <n v="23"/>
    <d v="2016-08-04T00:00:00"/>
    <n v="291"/>
    <n v="31"/>
    <n v="40"/>
    <n v="326.452"/>
    <n v="25"/>
    <n v="1"/>
    <n v="1"/>
    <n v="1"/>
    <n v="3"/>
    <m/>
    <m/>
    <m/>
    <m/>
    <m/>
  </r>
  <r>
    <n v="24"/>
    <n v="14"/>
    <d v="2016-08-04T00:00:00"/>
    <n v="246"/>
    <n v="25"/>
    <n v="41"/>
    <n v="326.452"/>
    <n v="23"/>
    <n v="1"/>
    <n v="0"/>
    <n v="0"/>
    <n v="8"/>
    <m/>
    <m/>
    <m/>
    <m/>
    <m/>
  </r>
  <r>
    <n v="15"/>
    <n v="28"/>
    <s v="22/04/2016"/>
    <n v="291"/>
    <n v="31"/>
    <n v="40"/>
    <n v="326.452"/>
    <n v="25"/>
    <n v="1"/>
    <n v="1"/>
    <n v="1"/>
    <n v="1"/>
    <m/>
    <m/>
    <m/>
    <m/>
    <m/>
  </r>
  <r>
    <n v="33"/>
    <n v="28"/>
    <s v="29/04/2016"/>
    <n v="248"/>
    <n v="25"/>
    <n v="47"/>
    <n v="326.452"/>
    <n v="32"/>
    <n v="1"/>
    <n v="2"/>
    <n v="1"/>
    <n v="8"/>
    <m/>
    <m/>
    <m/>
    <m/>
    <m/>
  </r>
  <r>
    <n v="20"/>
    <n v="19"/>
    <s v="29/04/2016"/>
    <n v="260"/>
    <n v="50"/>
    <n v="36"/>
    <n v="326.452"/>
    <n v="23"/>
    <n v="1"/>
    <n v="4"/>
    <n v="0"/>
    <n v="56"/>
    <m/>
    <m/>
    <m/>
    <m/>
    <m/>
  </r>
  <r>
    <n v="11"/>
    <n v="19"/>
    <s v="26/04/2016"/>
    <n v="289"/>
    <n v="36"/>
    <n v="33"/>
    <n v="326.452"/>
    <n v="30"/>
    <n v="1"/>
    <n v="2"/>
    <n v="1"/>
    <n v="8"/>
    <m/>
    <m/>
    <m/>
    <m/>
    <m/>
  </r>
  <r>
    <n v="14"/>
    <n v="12"/>
    <s v="27/04/2016"/>
    <n v="155"/>
    <n v="12"/>
    <n v="34"/>
    <n v="326.452"/>
    <n v="25"/>
    <n v="1"/>
    <n v="2"/>
    <n v="0"/>
    <n v="24"/>
    <m/>
    <m/>
    <m/>
    <m/>
    <m/>
  </r>
  <r>
    <n v="23"/>
    <n v="19"/>
    <s v="27/04/2016"/>
    <n v="378"/>
    <n v="49"/>
    <n v="36"/>
    <n v="326.452"/>
    <n v="21"/>
    <n v="1"/>
    <n v="2"/>
    <n v="4"/>
    <n v="8"/>
    <m/>
    <m/>
    <m/>
    <m/>
    <m/>
  </r>
  <r>
    <n v="11"/>
    <n v="13"/>
    <s v="28/04/2016"/>
    <n v="289"/>
    <n v="36"/>
    <n v="33"/>
    <n v="326.452"/>
    <n v="30"/>
    <n v="1"/>
    <n v="2"/>
    <n v="1"/>
    <n v="16"/>
    <m/>
    <m/>
    <m/>
    <m/>
    <m/>
  </r>
  <r>
    <n v="1"/>
    <n v="7"/>
    <d v="2016-08-04T00:00:00"/>
    <n v="235"/>
    <n v="11"/>
    <n v="37"/>
    <n v="326.452"/>
    <n v="29"/>
    <n v="3"/>
    <n v="1"/>
    <n v="1"/>
    <n v="3"/>
    <m/>
    <m/>
    <m/>
    <m/>
    <m/>
  </r>
  <r>
    <n v="2"/>
    <n v="0"/>
    <d v="2016-04-04T00:00:00"/>
    <n v="235"/>
    <n v="29"/>
    <n v="48"/>
    <n v="326.452"/>
    <n v="33"/>
    <n v="1"/>
    <n v="1"/>
    <n v="5"/>
    <n v="0"/>
    <m/>
    <m/>
    <m/>
    <m/>
    <m/>
  </r>
  <r>
    <n v="11"/>
    <n v="13"/>
    <d v="2016-04-05T00:00:00"/>
    <n v="289"/>
    <n v="36"/>
    <n v="33"/>
    <n v="378.88400000000001"/>
    <n v="30"/>
    <n v="1"/>
    <n v="2"/>
    <n v="1"/>
    <n v="8"/>
    <m/>
    <m/>
    <m/>
    <m/>
    <m/>
  </r>
  <r>
    <n v="14"/>
    <n v="28"/>
    <d v="2016-05-05T00:00:00"/>
    <n v="155"/>
    <n v="12"/>
    <n v="34"/>
    <n v="378.88400000000001"/>
    <n v="25"/>
    <n v="1"/>
    <n v="2"/>
    <n v="0"/>
    <n v="2"/>
    <m/>
    <m/>
    <m/>
    <m/>
    <m/>
  </r>
  <r>
    <n v="14"/>
    <n v="28"/>
    <d v="2016-02-05T00:00:00"/>
    <n v="155"/>
    <n v="12"/>
    <n v="34"/>
    <n v="378.88400000000001"/>
    <n v="25"/>
    <n v="1"/>
    <n v="2"/>
    <n v="0"/>
    <n v="1"/>
    <m/>
    <m/>
    <m/>
    <m/>
    <m/>
  </r>
  <r>
    <n v="3"/>
    <n v="18"/>
    <d v="2016-03-05T00:00:00"/>
    <n v="179"/>
    <n v="51"/>
    <n v="38"/>
    <n v="378.88400000000001"/>
    <n v="31"/>
    <n v="1"/>
    <n v="0"/>
    <n v="0"/>
    <n v="8"/>
    <m/>
    <m/>
    <m/>
    <m/>
    <m/>
  </r>
  <r>
    <n v="28"/>
    <n v="19"/>
    <d v="2016-03-05T00:00:00"/>
    <n v="225"/>
    <n v="26"/>
    <n v="28"/>
    <n v="378.88400000000001"/>
    <n v="24"/>
    <n v="1"/>
    <n v="1"/>
    <n v="2"/>
    <n v="8"/>
    <m/>
    <m/>
    <m/>
    <m/>
    <m/>
  </r>
  <r>
    <n v="27"/>
    <n v="7"/>
    <d v="2016-11-05T00:00:00"/>
    <n v="184"/>
    <n v="42"/>
    <n v="27"/>
    <n v="378.88400000000001"/>
    <n v="21"/>
    <n v="1"/>
    <n v="0"/>
    <n v="0"/>
    <n v="4"/>
    <m/>
    <m/>
    <m/>
    <m/>
    <m/>
  </r>
  <r>
    <n v="14"/>
    <n v="28"/>
    <d v="2016-09-05T00:00:00"/>
    <n v="155"/>
    <n v="12"/>
    <n v="34"/>
    <n v="378.88400000000001"/>
    <n v="25"/>
    <n v="1"/>
    <n v="2"/>
    <n v="0"/>
    <n v="2"/>
    <m/>
    <m/>
    <m/>
    <m/>
    <m/>
  </r>
  <r>
    <n v="3"/>
    <n v="12"/>
    <d v="2016-10-05T00:00:00"/>
    <n v="179"/>
    <n v="51"/>
    <n v="38"/>
    <n v="378.88400000000001"/>
    <n v="31"/>
    <n v="1"/>
    <n v="0"/>
    <n v="0"/>
    <n v="1"/>
    <m/>
    <m/>
    <m/>
    <m/>
    <m/>
  </r>
  <r>
    <n v="11"/>
    <n v="13"/>
    <d v="2016-04-05T00:00:00"/>
    <n v="289"/>
    <n v="36"/>
    <n v="33"/>
    <n v="378.88400000000001"/>
    <n v="30"/>
    <n v="1"/>
    <n v="2"/>
    <n v="1"/>
    <n v="24"/>
    <m/>
    <m/>
    <m/>
    <m/>
    <m/>
  </r>
  <r>
    <n v="7"/>
    <n v="0"/>
    <d v="2016-11-05T00:00:00"/>
    <n v="279"/>
    <n v="5"/>
    <n v="39"/>
    <n v="378.88400000000001"/>
    <n v="24"/>
    <n v="1"/>
    <n v="2"/>
    <n v="0"/>
    <n v="0"/>
    <m/>
    <m/>
    <m/>
    <m/>
    <m/>
  </r>
  <r>
    <n v="18"/>
    <n v="0"/>
    <s v="18/05/2016"/>
    <n v="330"/>
    <n v="16"/>
    <n v="28"/>
    <n v="378.88400000000001"/>
    <n v="25"/>
    <n v="2"/>
    <n v="0"/>
    <n v="0"/>
    <n v="0"/>
    <m/>
    <m/>
    <m/>
    <m/>
    <m/>
  </r>
  <r>
    <n v="23"/>
    <n v="0"/>
    <s v="25/05/2016"/>
    <n v="378"/>
    <n v="49"/>
    <n v="36"/>
    <n v="378.88400000000001"/>
    <n v="21"/>
    <n v="1"/>
    <n v="2"/>
    <n v="4"/>
    <n v="0"/>
    <m/>
    <m/>
    <m/>
    <m/>
    <m/>
  </r>
  <r>
    <n v="31"/>
    <n v="0"/>
    <s v="25/05/2016"/>
    <n v="388"/>
    <n v="15"/>
    <n v="50"/>
    <n v="378.88400000000001"/>
    <n v="24"/>
    <n v="1"/>
    <n v="0"/>
    <n v="0"/>
    <n v="0"/>
    <m/>
    <m/>
    <m/>
    <m/>
    <m/>
  </r>
  <r>
    <n v="3"/>
    <n v="11"/>
    <s v="24/05/2016"/>
    <n v="179"/>
    <n v="51"/>
    <n v="38"/>
    <n v="378.88400000000001"/>
    <n v="31"/>
    <n v="1"/>
    <n v="0"/>
    <n v="0"/>
    <n v="1"/>
    <m/>
    <m/>
    <m/>
    <m/>
    <m/>
  </r>
  <r>
    <n v="36"/>
    <n v="13"/>
    <d v="2016-11-05T00:00:00"/>
    <n v="118"/>
    <n v="13"/>
    <n v="50"/>
    <n v="378.88400000000001"/>
    <n v="31"/>
    <n v="1"/>
    <n v="1"/>
    <n v="0"/>
    <n v="24"/>
    <m/>
    <m/>
    <m/>
    <m/>
    <m/>
  </r>
  <r>
    <n v="10"/>
    <n v="22"/>
    <s v="27/05/2016"/>
    <n v="361"/>
    <n v="52"/>
    <n v="28"/>
    <n v="378.88400000000001"/>
    <n v="27"/>
    <n v="1"/>
    <n v="1"/>
    <n v="4"/>
    <n v="8"/>
    <m/>
    <m/>
    <m/>
    <m/>
    <m/>
  </r>
  <r>
    <n v="24"/>
    <n v="19"/>
    <d v="2016-06-06T00:00:00"/>
    <n v="246"/>
    <n v="25"/>
    <n v="41"/>
    <n v="377.55"/>
    <n v="23"/>
    <n v="1"/>
    <n v="0"/>
    <n v="0"/>
    <n v="8"/>
    <m/>
    <m/>
    <m/>
    <m/>
    <m/>
  </r>
  <r>
    <n v="10"/>
    <n v="22"/>
    <s v="13/06/2016"/>
    <n v="361"/>
    <n v="52"/>
    <n v="28"/>
    <n v="377.55"/>
    <n v="27"/>
    <n v="1"/>
    <n v="1"/>
    <n v="4"/>
    <n v="8"/>
    <m/>
    <m/>
    <m/>
    <m/>
    <m/>
  </r>
  <r>
    <n v="24"/>
    <n v="10"/>
    <s v="14/06/2016"/>
    <n v="246"/>
    <n v="25"/>
    <n v="41"/>
    <n v="377.55"/>
    <n v="23"/>
    <n v="1"/>
    <n v="0"/>
    <n v="0"/>
    <n v="24"/>
    <m/>
    <m/>
    <m/>
    <m/>
    <m/>
  </r>
  <r>
    <n v="15"/>
    <n v="23"/>
    <s v="16/06/2016"/>
    <n v="291"/>
    <n v="31"/>
    <n v="40"/>
    <n v="377.55"/>
    <n v="25"/>
    <n v="1"/>
    <n v="1"/>
    <n v="1"/>
    <n v="4"/>
    <m/>
    <m/>
    <m/>
    <m/>
    <m/>
  </r>
  <r>
    <n v="24"/>
    <n v="10"/>
    <s v="17/06/2016"/>
    <n v="246"/>
    <n v="25"/>
    <n v="41"/>
    <n v="377.55"/>
    <n v="23"/>
    <n v="1"/>
    <n v="0"/>
    <n v="0"/>
    <n v="8"/>
    <m/>
    <m/>
    <m/>
    <m/>
    <m/>
  </r>
  <r>
    <n v="3"/>
    <n v="11"/>
    <s v="13/06/2016"/>
    <n v="179"/>
    <n v="51"/>
    <n v="38"/>
    <n v="377.55"/>
    <n v="31"/>
    <n v="1"/>
    <n v="0"/>
    <n v="0"/>
    <n v="8"/>
    <m/>
    <m/>
    <m/>
    <m/>
    <m/>
  </r>
  <r>
    <n v="14"/>
    <n v="23"/>
    <s v="20/06/2016"/>
    <n v="155"/>
    <n v="12"/>
    <n v="34"/>
    <n v="377.55"/>
    <n v="25"/>
    <n v="1"/>
    <n v="2"/>
    <n v="0"/>
    <n v="4"/>
    <m/>
    <m/>
    <m/>
    <m/>
    <m/>
  </r>
  <r>
    <n v="24"/>
    <n v="10"/>
    <s v="27/06/2016"/>
    <n v="246"/>
    <n v="25"/>
    <n v="41"/>
    <n v="377.55"/>
    <n v="23"/>
    <n v="1"/>
    <n v="0"/>
    <n v="0"/>
    <n v="8"/>
    <m/>
    <m/>
    <m/>
    <m/>
    <m/>
  </r>
  <r>
    <n v="36"/>
    <n v="13"/>
    <s v="29/06/2016"/>
    <n v="118"/>
    <n v="13"/>
    <n v="50"/>
    <n v="377.55"/>
    <n v="31"/>
    <n v="1"/>
    <n v="1"/>
    <n v="0"/>
    <n v="8"/>
    <m/>
    <m/>
    <m/>
    <m/>
    <m/>
  </r>
  <r>
    <n v="1"/>
    <n v="13"/>
    <d v="2016-03-06T00:00:00"/>
    <n v="235"/>
    <n v="11"/>
    <n v="37"/>
    <n v="377.55"/>
    <n v="29"/>
    <n v="3"/>
    <n v="1"/>
    <n v="1"/>
    <n v="16"/>
    <m/>
    <m/>
    <m/>
    <m/>
    <m/>
  </r>
  <r>
    <n v="36"/>
    <n v="23"/>
    <d v="2016-07-06T00:00:00"/>
    <n v="118"/>
    <n v="13"/>
    <n v="50"/>
    <n v="377.55"/>
    <n v="31"/>
    <n v="1"/>
    <n v="1"/>
    <n v="0"/>
    <n v="1"/>
    <m/>
    <m/>
    <m/>
    <m/>
    <m/>
  </r>
  <r>
    <n v="36"/>
    <n v="13"/>
    <d v="2016-08-06T00:00:00"/>
    <n v="118"/>
    <n v="13"/>
    <n v="50"/>
    <n v="377.55"/>
    <n v="31"/>
    <n v="1"/>
    <n v="1"/>
    <n v="0"/>
    <n v="80"/>
    <m/>
    <m/>
    <m/>
    <m/>
    <m/>
  </r>
  <r>
    <n v="23"/>
    <n v="22"/>
    <d v="2016-09-06T00:00:00"/>
    <n v="378"/>
    <n v="49"/>
    <n v="36"/>
    <n v="377.55"/>
    <n v="21"/>
    <n v="1"/>
    <n v="2"/>
    <n v="4"/>
    <n v="8"/>
    <m/>
    <m/>
    <m/>
    <m/>
    <m/>
  </r>
  <r>
    <n v="3"/>
    <n v="11"/>
    <d v="2016-10-06T00:00:00"/>
    <n v="179"/>
    <n v="51"/>
    <n v="38"/>
    <n v="377.55"/>
    <n v="31"/>
    <n v="1"/>
    <n v="0"/>
    <n v="0"/>
    <n v="2"/>
    <m/>
    <m/>
    <m/>
    <m/>
    <m/>
  </r>
  <r>
    <n v="32"/>
    <n v="28"/>
    <s v="20/06/2016"/>
    <n v="289"/>
    <n v="48"/>
    <n v="49"/>
    <n v="377.55"/>
    <n v="36"/>
    <n v="1"/>
    <n v="0"/>
    <n v="2"/>
    <n v="2"/>
    <m/>
    <m/>
    <m/>
    <m/>
    <m/>
  </r>
  <r>
    <n v="28"/>
    <n v="28"/>
    <s v="30/06/2016"/>
    <n v="225"/>
    <n v="26"/>
    <n v="28"/>
    <n v="377.55"/>
    <n v="24"/>
    <n v="1"/>
    <n v="1"/>
    <n v="2"/>
    <n v="2"/>
    <m/>
    <m/>
    <m/>
    <m/>
    <m/>
  </r>
  <r>
    <n v="14"/>
    <n v="19"/>
    <d v="2016-05-07T00:00:00"/>
    <n v="155"/>
    <n v="12"/>
    <n v="34"/>
    <n v="275.31200000000001"/>
    <n v="25"/>
    <n v="1"/>
    <n v="2"/>
    <n v="0"/>
    <n v="16"/>
    <m/>
    <m/>
    <m/>
    <m/>
    <m/>
  </r>
  <r>
    <n v="36"/>
    <n v="1"/>
    <d v="2016-06-07T00:00:00"/>
    <n v="118"/>
    <n v="13"/>
    <n v="50"/>
    <n v="275.31200000000001"/>
    <n v="31"/>
    <n v="1"/>
    <n v="1"/>
    <n v="0"/>
    <n v="8"/>
    <m/>
    <m/>
    <m/>
    <m/>
    <m/>
  </r>
  <r>
    <n v="34"/>
    <n v="5"/>
    <d v="2016-08-07T00:00:00"/>
    <n v="118"/>
    <n v="10"/>
    <n v="37"/>
    <n v="275.31200000000001"/>
    <n v="28"/>
    <n v="1"/>
    <n v="0"/>
    <n v="0"/>
    <n v="8"/>
    <m/>
    <m/>
    <m/>
    <m/>
    <m/>
  </r>
  <r>
    <n v="34"/>
    <n v="26"/>
    <d v="2016-08-07T00:00:00"/>
    <n v="118"/>
    <n v="10"/>
    <n v="37"/>
    <n v="275.31200000000001"/>
    <n v="28"/>
    <n v="1"/>
    <n v="0"/>
    <n v="0"/>
    <n v="4"/>
    <m/>
    <m/>
    <m/>
    <m/>
    <m/>
  </r>
  <r>
    <n v="18"/>
    <n v="26"/>
    <d v="2016-12-07T00:00:00"/>
    <n v="330"/>
    <n v="16"/>
    <n v="28"/>
    <n v="275.31200000000001"/>
    <n v="25"/>
    <n v="2"/>
    <n v="0"/>
    <n v="0"/>
    <n v="8"/>
    <m/>
    <m/>
    <m/>
    <m/>
    <m/>
  </r>
  <r>
    <n v="22"/>
    <n v="18"/>
    <s v="14/07/2016"/>
    <n v="179"/>
    <n v="26"/>
    <n v="30"/>
    <n v="275.31200000000001"/>
    <n v="19"/>
    <n v="3"/>
    <n v="0"/>
    <n v="0"/>
    <n v="8"/>
    <m/>
    <m/>
    <m/>
    <m/>
    <m/>
  </r>
  <r>
    <n v="14"/>
    <n v="25"/>
    <s v="15/07/2016"/>
    <n v="155"/>
    <n v="12"/>
    <n v="34"/>
    <n v="275.31200000000001"/>
    <n v="25"/>
    <n v="1"/>
    <n v="2"/>
    <n v="0"/>
    <n v="2"/>
    <m/>
    <m/>
    <m/>
    <m/>
    <m/>
  </r>
  <r>
    <n v="18"/>
    <n v="1"/>
    <s v="18/07/2016"/>
    <n v="330"/>
    <n v="16"/>
    <n v="28"/>
    <n v="275.31200000000001"/>
    <n v="25"/>
    <n v="2"/>
    <n v="0"/>
    <n v="0"/>
    <n v="8"/>
    <m/>
    <m/>
    <m/>
    <m/>
    <m/>
  </r>
  <r>
    <n v="18"/>
    <n v="1"/>
    <s v="19/07/2016"/>
    <n v="330"/>
    <n v="16"/>
    <n v="28"/>
    <n v="275.31200000000001"/>
    <n v="25"/>
    <n v="2"/>
    <n v="0"/>
    <n v="0"/>
    <n v="8"/>
    <m/>
    <m/>
    <m/>
    <m/>
    <m/>
  </r>
  <r>
    <n v="30"/>
    <n v="25"/>
    <s v="18/07/2016"/>
    <n v="157"/>
    <n v="27"/>
    <n v="29"/>
    <n v="275.31200000000001"/>
    <n v="22"/>
    <n v="1"/>
    <n v="0"/>
    <n v="0"/>
    <n v="3"/>
    <m/>
    <m/>
    <m/>
    <m/>
    <m/>
  </r>
  <r>
    <n v="10"/>
    <n v="22"/>
    <s v="19/07/2016"/>
    <n v="361"/>
    <n v="52"/>
    <n v="28"/>
    <n v="275.31200000000001"/>
    <n v="27"/>
    <n v="1"/>
    <n v="1"/>
    <n v="4"/>
    <n v="8"/>
    <m/>
    <m/>
    <m/>
    <m/>
    <m/>
  </r>
  <r>
    <n v="11"/>
    <n v="26"/>
    <s v="20/07/2016"/>
    <n v="289"/>
    <n v="36"/>
    <n v="33"/>
    <n v="275.31200000000001"/>
    <n v="30"/>
    <n v="1"/>
    <n v="2"/>
    <n v="1"/>
    <n v="8"/>
    <m/>
    <m/>
    <m/>
    <m/>
    <m/>
  </r>
  <r>
    <n v="3"/>
    <n v="26"/>
    <s v="21/07/2016"/>
    <n v="179"/>
    <n v="51"/>
    <n v="38"/>
    <n v="275.31200000000001"/>
    <n v="31"/>
    <n v="1"/>
    <n v="0"/>
    <n v="0"/>
    <n v="8"/>
    <m/>
    <m/>
    <m/>
    <m/>
    <m/>
  </r>
  <r>
    <n v="11"/>
    <n v="19"/>
    <d v="2016-11-07T00:00:00"/>
    <n v="289"/>
    <n v="36"/>
    <n v="33"/>
    <n v="275.31200000000001"/>
    <n v="30"/>
    <n v="1"/>
    <n v="2"/>
    <n v="1"/>
    <n v="32"/>
    <m/>
    <m/>
    <m/>
    <m/>
    <m/>
  </r>
  <r>
    <n v="11"/>
    <n v="19"/>
    <s v="14/07/2016"/>
    <n v="289"/>
    <n v="36"/>
    <n v="33"/>
    <n v="275.31200000000001"/>
    <n v="30"/>
    <n v="1"/>
    <n v="2"/>
    <n v="1"/>
    <n v="8"/>
    <m/>
    <m/>
    <m/>
    <m/>
    <m/>
  </r>
  <r>
    <n v="20"/>
    <n v="0"/>
    <s v="21/07/2016"/>
    <n v="260"/>
    <n v="50"/>
    <n v="36"/>
    <n v="275.31200000000001"/>
    <n v="23"/>
    <n v="1"/>
    <n v="4"/>
    <n v="0"/>
    <n v="0"/>
    <m/>
    <m/>
    <m/>
    <m/>
    <m/>
  </r>
  <r>
    <n v="11"/>
    <n v="19"/>
    <d v="2016-04-08T00:00:00"/>
    <n v="289"/>
    <n v="36"/>
    <n v="33"/>
    <n v="265.61500000000001"/>
    <n v="30"/>
    <n v="1"/>
    <n v="2"/>
    <n v="1"/>
    <n v="8"/>
    <m/>
    <m/>
    <m/>
    <m/>
    <m/>
  </r>
  <r>
    <n v="30"/>
    <n v="19"/>
    <d v="2016-11-08T00:00:00"/>
    <n v="157"/>
    <n v="27"/>
    <n v="29"/>
    <n v="265.61500000000001"/>
    <n v="22"/>
    <n v="1"/>
    <n v="0"/>
    <n v="0"/>
    <n v="3"/>
    <m/>
    <m/>
    <m/>
    <m/>
    <m/>
  </r>
  <r>
    <n v="11"/>
    <n v="23"/>
    <d v="2016-07-08T00:00:00"/>
    <n v="289"/>
    <n v="36"/>
    <n v="33"/>
    <n v="265.61500000000001"/>
    <n v="30"/>
    <n v="1"/>
    <n v="2"/>
    <n v="1"/>
    <n v="1"/>
    <m/>
    <m/>
    <m/>
    <m/>
    <m/>
  </r>
  <r>
    <n v="9"/>
    <n v="18"/>
    <d v="2016-08-08T00:00:00"/>
    <n v="228"/>
    <n v="14"/>
    <n v="58"/>
    <n v="265.61500000000001"/>
    <n v="22"/>
    <n v="1"/>
    <n v="2"/>
    <n v="1"/>
    <n v="8"/>
    <m/>
    <m/>
    <m/>
    <m/>
    <m/>
  </r>
  <r>
    <n v="26"/>
    <n v="13"/>
    <d v="2016-10-08T00:00:00"/>
    <n v="300"/>
    <n v="26"/>
    <n v="43"/>
    <n v="265.61500000000001"/>
    <n v="25"/>
    <n v="1"/>
    <n v="2"/>
    <n v="1"/>
    <n v="1"/>
    <m/>
    <m/>
    <m/>
    <m/>
    <m/>
  </r>
  <r>
    <n v="26"/>
    <n v="14"/>
    <d v="2016-10-08T00:00:00"/>
    <n v="300"/>
    <n v="26"/>
    <n v="43"/>
    <n v="265.61500000000001"/>
    <n v="25"/>
    <n v="1"/>
    <n v="2"/>
    <n v="1"/>
    <n v="2"/>
    <m/>
    <m/>
    <m/>
    <m/>
    <m/>
  </r>
  <r>
    <n v="20"/>
    <n v="28"/>
    <d v="2016-11-08T00:00:00"/>
    <n v="260"/>
    <n v="50"/>
    <n v="36"/>
    <n v="265.61500000000001"/>
    <n v="23"/>
    <n v="1"/>
    <n v="4"/>
    <n v="0"/>
    <n v="4"/>
    <m/>
    <m/>
    <m/>
    <m/>
    <m/>
  </r>
  <r>
    <n v="11"/>
    <n v="23"/>
    <d v="2016-08-08T00:00:00"/>
    <n v="289"/>
    <n v="36"/>
    <n v="33"/>
    <n v="265.61500000000001"/>
    <n v="30"/>
    <n v="1"/>
    <n v="2"/>
    <n v="1"/>
    <n v="4"/>
    <m/>
    <m/>
    <m/>
    <m/>
    <m/>
  </r>
  <r>
    <n v="33"/>
    <n v="23"/>
    <d v="2016-09-08T00:00:00"/>
    <n v="248"/>
    <n v="25"/>
    <n v="47"/>
    <n v="265.61500000000001"/>
    <n v="32"/>
    <n v="1"/>
    <n v="2"/>
    <n v="1"/>
    <n v="1"/>
    <m/>
    <m/>
    <m/>
    <m/>
    <m/>
  </r>
  <r>
    <n v="21"/>
    <n v="11"/>
    <d v="2016-10-08T00:00:00"/>
    <n v="268"/>
    <n v="11"/>
    <n v="33"/>
    <n v="265.61500000000001"/>
    <n v="25"/>
    <n v="2"/>
    <n v="0"/>
    <n v="0"/>
    <n v="8"/>
    <m/>
    <m/>
    <m/>
    <m/>
    <m/>
  </r>
  <r>
    <n v="22"/>
    <n v="23"/>
    <d v="2016-10-08T00:00:00"/>
    <n v="179"/>
    <n v="26"/>
    <n v="30"/>
    <n v="265.61500000000001"/>
    <n v="19"/>
    <n v="3"/>
    <n v="0"/>
    <n v="0"/>
    <n v="1"/>
    <m/>
    <m/>
    <m/>
    <m/>
    <m/>
  </r>
  <r>
    <n v="36"/>
    <n v="13"/>
    <d v="2016-10-08T00:00:00"/>
    <n v="118"/>
    <n v="13"/>
    <n v="50"/>
    <n v="265.61500000000001"/>
    <n v="31"/>
    <n v="1"/>
    <n v="1"/>
    <n v="0"/>
    <n v="3"/>
    <m/>
    <m/>
    <m/>
    <m/>
    <m/>
  </r>
  <r>
    <n v="33"/>
    <n v="25"/>
    <s v="14/08/2016"/>
    <n v="248"/>
    <n v="25"/>
    <n v="47"/>
    <n v="265.61500000000001"/>
    <n v="32"/>
    <n v="1"/>
    <n v="2"/>
    <n v="1"/>
    <n v="2"/>
    <m/>
    <m/>
    <m/>
    <m/>
    <m/>
  </r>
  <r>
    <n v="1"/>
    <n v="23"/>
    <s v="15/08/2016"/>
    <n v="235"/>
    <n v="11"/>
    <n v="37"/>
    <n v="265.61500000000001"/>
    <n v="29"/>
    <n v="3"/>
    <n v="1"/>
    <n v="1"/>
    <n v="1"/>
    <m/>
    <m/>
    <m/>
    <m/>
    <m/>
  </r>
  <r>
    <n v="36"/>
    <n v="23"/>
    <s v="17/08/2016"/>
    <n v="118"/>
    <n v="13"/>
    <n v="50"/>
    <n v="265.61500000000001"/>
    <n v="31"/>
    <n v="1"/>
    <n v="1"/>
    <n v="0"/>
    <n v="1"/>
    <m/>
    <m/>
    <m/>
    <m/>
    <m/>
  </r>
  <r>
    <n v="1"/>
    <n v="19"/>
    <s v="24/08/2016"/>
    <n v="235"/>
    <n v="11"/>
    <n v="37"/>
    <n v="265.61500000000001"/>
    <n v="29"/>
    <n v="3"/>
    <n v="1"/>
    <n v="1"/>
    <n v="8"/>
    <m/>
    <m/>
    <m/>
    <m/>
    <m/>
  </r>
  <r>
    <n v="10"/>
    <n v="8"/>
    <d v="2016-08-08T00:00:00"/>
    <n v="361"/>
    <n v="52"/>
    <n v="28"/>
    <n v="265.61500000000001"/>
    <n v="27"/>
    <n v="1"/>
    <n v="1"/>
    <n v="4"/>
    <n v="8"/>
    <m/>
    <m/>
    <m/>
    <m/>
    <m/>
  </r>
  <r>
    <n v="27"/>
    <n v="6"/>
    <s v="30/08/2016"/>
    <n v="184"/>
    <n v="42"/>
    <n v="27"/>
    <n v="265.61500000000001"/>
    <n v="21"/>
    <n v="1"/>
    <n v="0"/>
    <n v="0"/>
    <n v="8"/>
    <m/>
    <m/>
    <m/>
    <m/>
    <m/>
  </r>
  <r>
    <n v="3"/>
    <n v="11"/>
    <d v="2016-05-09T00:00:00"/>
    <n v="179"/>
    <n v="51"/>
    <n v="38"/>
    <n v="294.21699999999998"/>
    <n v="31"/>
    <n v="1"/>
    <n v="0"/>
    <n v="0"/>
    <n v="8"/>
    <m/>
    <m/>
    <m/>
    <m/>
    <m/>
  </r>
  <r>
    <n v="3"/>
    <n v="23"/>
    <d v="2016-09-09T00:00:00"/>
    <n v="179"/>
    <n v="51"/>
    <n v="38"/>
    <n v="294.21699999999998"/>
    <n v="31"/>
    <n v="1"/>
    <n v="0"/>
    <n v="0"/>
    <n v="3"/>
    <m/>
    <m/>
    <m/>
    <m/>
    <m/>
  </r>
  <r>
    <n v="11"/>
    <n v="19"/>
    <d v="2016-07-09T00:00:00"/>
    <n v="289"/>
    <n v="36"/>
    <n v="33"/>
    <n v="294.21699999999998"/>
    <n v="30"/>
    <n v="1"/>
    <n v="2"/>
    <n v="1"/>
    <n v="24"/>
    <m/>
    <m/>
    <m/>
    <m/>
    <m/>
  </r>
  <r>
    <n v="5"/>
    <n v="0"/>
    <d v="2016-08-09T00:00:00"/>
    <n v="235"/>
    <n v="20"/>
    <n v="43"/>
    <n v="294.21699999999998"/>
    <n v="38"/>
    <n v="1"/>
    <n v="1"/>
    <n v="0"/>
    <n v="0"/>
    <m/>
    <m/>
    <m/>
    <m/>
    <m/>
  </r>
  <r>
    <n v="24"/>
    <n v="9"/>
    <d v="2016-12-09T00:00:00"/>
    <n v="246"/>
    <n v="25"/>
    <n v="41"/>
    <n v="294.21699999999998"/>
    <n v="23"/>
    <n v="1"/>
    <n v="0"/>
    <n v="0"/>
    <n v="16"/>
    <m/>
    <m/>
    <m/>
    <m/>
    <m/>
  </r>
  <r>
    <n v="15"/>
    <n v="28"/>
    <s v="13/09/2016"/>
    <n v="291"/>
    <n v="31"/>
    <n v="40"/>
    <n v="294.21699999999998"/>
    <n v="25"/>
    <n v="1"/>
    <n v="1"/>
    <n v="1"/>
    <n v="3"/>
    <m/>
    <m/>
    <m/>
    <m/>
    <m/>
  </r>
  <r>
    <n v="8"/>
    <n v="0"/>
    <s v="13/09/2016"/>
    <n v="231"/>
    <n v="35"/>
    <n v="39"/>
    <n v="294.21699999999998"/>
    <n v="35"/>
    <n v="1"/>
    <n v="2"/>
    <n v="2"/>
    <n v="0"/>
    <m/>
    <m/>
    <m/>
    <m/>
    <m/>
  </r>
  <r>
    <n v="19"/>
    <n v="0"/>
    <s v="13/09/2016"/>
    <n v="291"/>
    <n v="50"/>
    <n v="32"/>
    <n v="294.21699999999998"/>
    <n v="23"/>
    <n v="1"/>
    <n v="0"/>
    <n v="0"/>
    <n v="0"/>
    <m/>
    <m/>
    <m/>
    <m/>
    <m/>
  </r>
  <r>
    <n v="3"/>
    <n v="13"/>
    <s v="14/09/2016"/>
    <n v="179"/>
    <n v="51"/>
    <n v="38"/>
    <n v="294.21699999999998"/>
    <n v="31"/>
    <n v="1"/>
    <n v="0"/>
    <n v="0"/>
    <n v="8"/>
    <m/>
    <m/>
    <m/>
    <m/>
    <m/>
  </r>
  <r>
    <n v="24"/>
    <n v="9"/>
    <s v="14/09/2016"/>
    <n v="246"/>
    <n v="25"/>
    <n v="41"/>
    <n v="294.21699999999998"/>
    <n v="23"/>
    <n v="1"/>
    <n v="0"/>
    <n v="0"/>
    <n v="32"/>
    <m/>
    <m/>
    <m/>
    <m/>
    <m/>
  </r>
  <r>
    <n v="3"/>
    <n v="23"/>
    <s v="15/09/2016"/>
    <n v="179"/>
    <n v="51"/>
    <n v="38"/>
    <n v="294.21699999999998"/>
    <n v="31"/>
    <n v="1"/>
    <n v="0"/>
    <n v="0"/>
    <n v="1"/>
    <m/>
    <m/>
    <m/>
    <m/>
    <m/>
  </r>
  <r>
    <n v="15"/>
    <n v="28"/>
    <s v="16/09/2016"/>
    <n v="291"/>
    <n v="31"/>
    <n v="40"/>
    <n v="294.21699999999998"/>
    <n v="25"/>
    <n v="1"/>
    <n v="1"/>
    <n v="1"/>
    <n v="4"/>
    <m/>
    <m/>
    <m/>
    <m/>
    <m/>
  </r>
  <r>
    <n v="20"/>
    <n v="28"/>
    <s v="16/09/2016"/>
    <n v="260"/>
    <n v="50"/>
    <n v="36"/>
    <n v="294.21699999999998"/>
    <n v="23"/>
    <n v="1"/>
    <n v="4"/>
    <n v="0"/>
    <n v="4"/>
    <m/>
    <m/>
    <m/>
    <m/>
    <m/>
  </r>
  <r>
    <n v="5"/>
    <n v="26"/>
    <s v="14/09/2016"/>
    <n v="235"/>
    <n v="20"/>
    <n v="43"/>
    <n v="294.21699999999998"/>
    <n v="38"/>
    <n v="1"/>
    <n v="1"/>
    <n v="0"/>
    <n v="8"/>
    <m/>
    <m/>
    <m/>
    <m/>
    <m/>
  </r>
  <r>
    <n v="36"/>
    <n v="28"/>
    <s v="15/09/2016"/>
    <n v="118"/>
    <n v="13"/>
    <n v="50"/>
    <n v="294.21699999999998"/>
    <n v="31"/>
    <n v="1"/>
    <n v="1"/>
    <n v="0"/>
    <n v="1"/>
    <m/>
    <m/>
    <m/>
    <m/>
    <m/>
  </r>
  <r>
    <n v="5"/>
    <n v="0"/>
    <s v="15/09/2016"/>
    <n v="235"/>
    <n v="20"/>
    <n v="43"/>
    <n v="294.21699999999998"/>
    <n v="38"/>
    <n v="1"/>
    <n v="1"/>
    <n v="0"/>
    <n v="0"/>
    <m/>
    <m/>
    <m/>
    <m/>
    <m/>
  </r>
  <r>
    <n v="15"/>
    <n v="28"/>
    <s v="16/09/2016"/>
    <n v="291"/>
    <n v="31"/>
    <n v="40"/>
    <n v="294.21699999999998"/>
    <n v="25"/>
    <n v="1"/>
    <n v="1"/>
    <n v="1"/>
    <n v="3"/>
    <m/>
    <m/>
    <m/>
    <m/>
    <m/>
  </r>
  <r>
    <n v="15"/>
    <n v="7"/>
    <s v="26/09/2016"/>
    <n v="291"/>
    <n v="31"/>
    <n v="40"/>
    <n v="294.21699999999998"/>
    <n v="25"/>
    <n v="1"/>
    <n v="1"/>
    <n v="1"/>
    <n v="40"/>
    <m/>
    <m/>
    <m/>
    <m/>
    <m/>
  </r>
  <r>
    <n v="3"/>
    <n v="13"/>
    <s v="26/09/2016"/>
    <n v="179"/>
    <n v="51"/>
    <n v="38"/>
    <n v="294.21699999999998"/>
    <n v="31"/>
    <n v="1"/>
    <n v="0"/>
    <n v="0"/>
    <n v="8"/>
    <m/>
    <m/>
    <m/>
    <m/>
    <m/>
  </r>
  <r>
    <n v="11"/>
    <n v="24"/>
    <d v="2016-05-10T00:00:00"/>
    <n v="289"/>
    <n v="36"/>
    <n v="33"/>
    <n v="265.017"/>
    <n v="30"/>
    <n v="1"/>
    <n v="2"/>
    <n v="1"/>
    <n v="8"/>
    <m/>
    <m/>
    <m/>
    <m/>
    <m/>
  </r>
  <r>
    <n v="1"/>
    <n v="26"/>
    <d v="2016-05-10T00:00:00"/>
    <n v="235"/>
    <n v="11"/>
    <n v="37"/>
    <n v="265.017"/>
    <n v="29"/>
    <n v="3"/>
    <n v="1"/>
    <n v="1"/>
    <n v="4"/>
    <m/>
    <m/>
    <m/>
    <m/>
    <m/>
  </r>
  <r>
    <n v="11"/>
    <n v="26"/>
    <d v="2016-05-10T00:00:00"/>
    <n v="289"/>
    <n v="36"/>
    <n v="33"/>
    <n v="265.017"/>
    <n v="30"/>
    <n v="1"/>
    <n v="2"/>
    <n v="1"/>
    <n v="8"/>
    <m/>
    <m/>
    <m/>
    <m/>
    <m/>
  </r>
  <r>
    <n v="11"/>
    <n v="22"/>
    <d v="2016-06-10T00:00:00"/>
    <n v="289"/>
    <n v="36"/>
    <n v="33"/>
    <n v="265.017"/>
    <n v="30"/>
    <n v="1"/>
    <n v="2"/>
    <n v="1"/>
    <n v="8"/>
    <m/>
    <m/>
    <m/>
    <m/>
    <m/>
  </r>
  <r>
    <n v="36"/>
    <n v="0"/>
    <d v="2016-06-10T00:00:00"/>
    <n v="118"/>
    <n v="13"/>
    <n v="50"/>
    <n v="265.017"/>
    <n v="31"/>
    <n v="1"/>
    <n v="1"/>
    <n v="0"/>
    <n v="0"/>
    <m/>
    <m/>
    <m/>
    <m/>
    <m/>
  </r>
  <r>
    <n v="33"/>
    <n v="0"/>
    <d v="2016-06-10T00:00:00"/>
    <n v="248"/>
    <n v="25"/>
    <n v="47"/>
    <n v="265.017"/>
    <n v="32"/>
    <n v="1"/>
    <n v="2"/>
    <n v="1"/>
    <n v="0"/>
    <m/>
    <m/>
    <m/>
    <m/>
    <m/>
  </r>
  <r>
    <n v="22"/>
    <n v="1"/>
    <d v="2016-12-10T00:00:00"/>
    <n v="179"/>
    <n v="26"/>
    <n v="30"/>
    <n v="265.017"/>
    <n v="19"/>
    <n v="3"/>
    <n v="0"/>
    <n v="0"/>
    <n v="8"/>
    <m/>
    <m/>
    <m/>
    <m/>
    <m/>
  </r>
  <r>
    <n v="34"/>
    <n v="7"/>
    <d v="2016-12-10T00:00:00"/>
    <n v="118"/>
    <n v="10"/>
    <n v="37"/>
    <n v="265.017"/>
    <n v="28"/>
    <n v="1"/>
    <n v="0"/>
    <n v="0"/>
    <n v="3"/>
    <m/>
    <m/>
    <m/>
    <m/>
    <m/>
  </r>
  <r>
    <n v="13"/>
    <n v="22"/>
    <d v="2016-12-10T00:00:00"/>
    <n v="369"/>
    <n v="17"/>
    <n v="31"/>
    <n v="265.017"/>
    <n v="25"/>
    <n v="1"/>
    <n v="3"/>
    <n v="0"/>
    <n v="8"/>
    <m/>
    <m/>
    <m/>
    <m/>
    <m/>
  </r>
  <r>
    <n v="3"/>
    <n v="28"/>
    <s v="14/10/2016"/>
    <n v="179"/>
    <n v="51"/>
    <n v="38"/>
    <n v="265.017"/>
    <n v="31"/>
    <n v="1"/>
    <n v="0"/>
    <n v="0"/>
    <n v="1"/>
    <m/>
    <m/>
    <m/>
    <m/>
    <m/>
  </r>
  <r>
    <n v="22"/>
    <n v="1"/>
    <s v="14/10/2016"/>
    <n v="179"/>
    <n v="26"/>
    <n v="30"/>
    <n v="265.017"/>
    <n v="19"/>
    <n v="3"/>
    <n v="0"/>
    <n v="0"/>
    <n v="64"/>
    <m/>
    <m/>
    <m/>
    <m/>
    <m/>
  </r>
  <r>
    <n v="5"/>
    <n v="0"/>
    <s v="14/10/2016"/>
    <n v="235"/>
    <n v="20"/>
    <n v="43"/>
    <n v="265.017"/>
    <n v="38"/>
    <n v="1"/>
    <n v="1"/>
    <n v="0"/>
    <n v="0"/>
    <m/>
    <m/>
    <m/>
    <m/>
    <m/>
  </r>
  <r>
    <n v="11"/>
    <n v="19"/>
    <s v="15/10/2016"/>
    <n v="289"/>
    <n v="36"/>
    <n v="33"/>
    <n v="265.017"/>
    <n v="30"/>
    <n v="1"/>
    <n v="2"/>
    <n v="1"/>
    <n v="16"/>
    <m/>
    <m/>
    <m/>
    <m/>
    <m/>
  </r>
  <r>
    <n v="20"/>
    <n v="28"/>
    <s v="16/10/2016"/>
    <n v="260"/>
    <n v="50"/>
    <n v="36"/>
    <n v="265.017"/>
    <n v="23"/>
    <n v="1"/>
    <n v="4"/>
    <n v="0"/>
    <n v="3"/>
    <m/>
    <m/>
    <m/>
    <m/>
    <m/>
  </r>
  <r>
    <n v="5"/>
    <n v="0"/>
    <s v="16/10/2016"/>
    <n v="235"/>
    <n v="20"/>
    <n v="43"/>
    <n v="265.017"/>
    <n v="38"/>
    <n v="1"/>
    <n v="1"/>
    <n v="0"/>
    <n v="0"/>
    <m/>
    <m/>
    <m/>
    <m/>
    <m/>
  </r>
  <r>
    <n v="5"/>
    <n v="23"/>
    <s v="19/10/2016"/>
    <n v="235"/>
    <n v="20"/>
    <n v="43"/>
    <n v="265.017"/>
    <n v="38"/>
    <n v="1"/>
    <n v="1"/>
    <n v="0"/>
    <n v="2"/>
    <m/>
    <m/>
    <m/>
    <m/>
    <m/>
  </r>
  <r>
    <n v="5"/>
    <n v="23"/>
    <s v="19/10/2016"/>
    <n v="235"/>
    <n v="20"/>
    <n v="43"/>
    <n v="265.017"/>
    <n v="38"/>
    <n v="1"/>
    <n v="1"/>
    <n v="0"/>
    <n v="2"/>
    <m/>
    <m/>
    <m/>
    <m/>
    <m/>
  </r>
  <r>
    <n v="36"/>
    <n v="28"/>
    <s v="20/10/2016"/>
    <n v="118"/>
    <n v="13"/>
    <n v="50"/>
    <n v="265.017"/>
    <n v="31"/>
    <n v="1"/>
    <n v="1"/>
    <n v="0"/>
    <n v="1"/>
    <m/>
    <m/>
    <m/>
    <m/>
    <m/>
  </r>
  <r>
    <n v="15"/>
    <n v="28"/>
    <s v="20/10/2016"/>
    <n v="291"/>
    <n v="31"/>
    <n v="40"/>
    <n v="265.017"/>
    <n v="25"/>
    <n v="1"/>
    <n v="1"/>
    <n v="1"/>
    <n v="4"/>
    <m/>
    <m/>
    <m/>
    <m/>
    <m/>
  </r>
  <r>
    <n v="22"/>
    <n v="23"/>
    <s v="22/10/2016"/>
    <n v="179"/>
    <n v="26"/>
    <n v="30"/>
    <n v="265.017"/>
    <n v="19"/>
    <n v="3"/>
    <n v="0"/>
    <n v="0"/>
    <n v="16"/>
    <m/>
    <m/>
    <m/>
    <m/>
    <m/>
  </r>
  <r>
    <n v="36"/>
    <n v="28"/>
    <s v="22/10/2016"/>
    <n v="118"/>
    <n v="13"/>
    <n v="50"/>
    <n v="265.017"/>
    <n v="31"/>
    <n v="1"/>
    <n v="1"/>
    <n v="0"/>
    <n v="1"/>
    <m/>
    <m/>
    <m/>
    <m/>
    <m/>
  </r>
  <r>
    <n v="10"/>
    <n v="10"/>
    <s v="26/10/2016"/>
    <n v="361"/>
    <n v="52"/>
    <n v="28"/>
    <n v="265.017"/>
    <n v="27"/>
    <n v="1"/>
    <n v="1"/>
    <n v="4"/>
    <n v="8"/>
    <m/>
    <m/>
    <m/>
    <m/>
    <m/>
  </r>
  <r>
    <n v="20"/>
    <n v="0"/>
    <s v="27/10/2016"/>
    <n v="260"/>
    <n v="50"/>
    <n v="36"/>
    <n v="265.017"/>
    <n v="23"/>
    <n v="1"/>
    <n v="4"/>
    <n v="0"/>
    <n v="0"/>
    <m/>
    <m/>
    <m/>
    <m/>
    <m/>
  </r>
  <r>
    <n v="15"/>
    <n v="0"/>
    <s v="27/10/2016"/>
    <n v="291"/>
    <n v="31"/>
    <n v="40"/>
    <n v="265.017"/>
    <n v="25"/>
    <n v="1"/>
    <n v="1"/>
    <n v="1"/>
    <n v="0"/>
    <m/>
    <m/>
    <m/>
    <m/>
    <m/>
  </r>
  <r>
    <n v="30"/>
    <n v="0"/>
    <s v="27/10/2016"/>
    <n v="157"/>
    <n v="27"/>
    <n v="29"/>
    <n v="265.017"/>
    <n v="22"/>
    <n v="1"/>
    <n v="0"/>
    <n v="0"/>
    <n v="0"/>
    <m/>
    <m/>
    <m/>
    <m/>
    <m/>
  </r>
  <r>
    <n v="22"/>
    <n v="1"/>
    <s v="28/10/2016"/>
    <n v="179"/>
    <n v="26"/>
    <n v="30"/>
    <n v="265.017"/>
    <n v="19"/>
    <n v="3"/>
    <n v="0"/>
    <n v="0"/>
    <n v="5"/>
    <m/>
    <m/>
    <m/>
    <m/>
    <m/>
  </r>
  <r>
    <n v="22"/>
    <n v="7"/>
    <s v="28/10/2016"/>
    <n v="179"/>
    <n v="26"/>
    <n v="30"/>
    <n v="265.017"/>
    <n v="19"/>
    <n v="3"/>
    <n v="0"/>
    <n v="0"/>
    <n v="5"/>
    <m/>
    <m/>
    <m/>
    <m/>
    <m/>
  </r>
  <r>
    <n v="36"/>
    <n v="23"/>
    <s v="29/10/2016"/>
    <n v="118"/>
    <n v="13"/>
    <n v="50"/>
    <n v="265.017"/>
    <n v="31"/>
    <n v="1"/>
    <n v="1"/>
    <n v="0"/>
    <n v="1"/>
    <m/>
    <m/>
    <m/>
    <m/>
    <m/>
  </r>
  <r>
    <n v="34"/>
    <n v="11"/>
    <d v="2016-07-11T00:00:00"/>
    <n v="118"/>
    <n v="10"/>
    <n v="37"/>
    <n v="284.03100000000001"/>
    <n v="28"/>
    <n v="1"/>
    <n v="0"/>
    <n v="0"/>
    <n v="8"/>
    <m/>
    <m/>
    <m/>
    <m/>
    <m/>
  </r>
  <r>
    <n v="33"/>
    <n v="23"/>
    <d v="2016-07-11T00:00:00"/>
    <n v="248"/>
    <n v="25"/>
    <n v="47"/>
    <n v="284.03100000000001"/>
    <n v="32"/>
    <n v="1"/>
    <n v="2"/>
    <n v="1"/>
    <n v="2"/>
    <m/>
    <m/>
    <m/>
    <m/>
    <m/>
  </r>
  <r>
    <n v="3"/>
    <n v="6"/>
    <d v="2016-08-11T00:00:00"/>
    <n v="179"/>
    <n v="51"/>
    <n v="38"/>
    <n v="284.03100000000001"/>
    <n v="31"/>
    <n v="1"/>
    <n v="0"/>
    <n v="0"/>
    <n v="8"/>
    <m/>
    <m/>
    <m/>
    <m/>
    <m/>
  </r>
  <r>
    <n v="20"/>
    <n v="28"/>
    <d v="2016-11-11T00:00:00"/>
    <n v="260"/>
    <n v="50"/>
    <n v="36"/>
    <n v="284.03100000000001"/>
    <n v="23"/>
    <n v="1"/>
    <n v="4"/>
    <n v="0"/>
    <n v="3"/>
    <m/>
    <m/>
    <m/>
    <m/>
    <m/>
  </r>
  <r>
    <n v="15"/>
    <n v="23"/>
    <s v="14/11/2016"/>
    <n v="291"/>
    <n v="31"/>
    <n v="40"/>
    <n v="284.03100000000001"/>
    <n v="25"/>
    <n v="1"/>
    <n v="1"/>
    <n v="1"/>
    <n v="1"/>
    <m/>
    <m/>
    <m/>
    <m/>
    <m/>
  </r>
  <r>
    <n v="23"/>
    <n v="1"/>
    <s v="14/11/2016"/>
    <n v="378"/>
    <n v="49"/>
    <n v="36"/>
    <n v="284.03100000000001"/>
    <n v="21"/>
    <n v="1"/>
    <n v="2"/>
    <n v="4"/>
    <n v="8"/>
    <m/>
    <m/>
    <m/>
    <m/>
    <m/>
  </r>
  <r>
    <n v="14"/>
    <n v="11"/>
    <s v="14/11/2016"/>
    <n v="155"/>
    <n v="12"/>
    <n v="34"/>
    <n v="284.03100000000001"/>
    <n v="25"/>
    <n v="1"/>
    <n v="2"/>
    <n v="0"/>
    <n v="120"/>
    <m/>
    <m/>
    <m/>
    <m/>
    <m/>
  </r>
  <r>
    <n v="5"/>
    <n v="26"/>
    <s v="14/11/2016"/>
    <n v="235"/>
    <n v="20"/>
    <n v="43"/>
    <n v="284.03100000000001"/>
    <n v="38"/>
    <n v="1"/>
    <n v="1"/>
    <n v="0"/>
    <n v="8"/>
    <m/>
    <m/>
    <m/>
    <m/>
    <m/>
  </r>
  <r>
    <n v="18"/>
    <n v="0"/>
    <s v="15/11/2016"/>
    <n v="330"/>
    <n v="16"/>
    <n v="28"/>
    <n v="284.03100000000001"/>
    <n v="25"/>
    <n v="2"/>
    <n v="0"/>
    <n v="0"/>
    <n v="0"/>
    <m/>
    <m/>
    <m/>
    <m/>
    <m/>
  </r>
  <r>
    <n v="1"/>
    <n v="18"/>
    <s v="16/11/2016"/>
    <n v="235"/>
    <n v="11"/>
    <n v="37"/>
    <n v="284.03100000000001"/>
    <n v="29"/>
    <n v="3"/>
    <n v="1"/>
    <n v="1"/>
    <n v="1"/>
    <m/>
    <m/>
    <m/>
    <m/>
    <m/>
  </r>
  <r>
    <n v="34"/>
    <n v="11"/>
    <s v="16/11/2016"/>
    <n v="118"/>
    <n v="10"/>
    <n v="37"/>
    <n v="284.03100000000001"/>
    <n v="28"/>
    <n v="1"/>
    <n v="0"/>
    <n v="0"/>
    <n v="3"/>
    <m/>
    <m/>
    <m/>
    <m/>
    <m/>
  </r>
  <r>
    <n v="1"/>
    <n v="25"/>
    <s v="17/11/2016"/>
    <n v="235"/>
    <n v="11"/>
    <n v="37"/>
    <n v="284.03100000000001"/>
    <n v="29"/>
    <n v="3"/>
    <n v="1"/>
    <n v="1"/>
    <n v="2"/>
    <m/>
    <m/>
    <m/>
    <m/>
    <m/>
  </r>
  <r>
    <n v="3"/>
    <n v="28"/>
    <s v="17/11/2016"/>
    <n v="179"/>
    <n v="51"/>
    <n v="38"/>
    <n v="284.03100000000001"/>
    <n v="31"/>
    <n v="1"/>
    <n v="0"/>
    <n v="0"/>
    <n v="3"/>
    <m/>
    <m/>
    <m/>
    <m/>
    <m/>
  </r>
  <r>
    <n v="24"/>
    <n v="13"/>
    <s v="18/11/2016"/>
    <n v="246"/>
    <n v="25"/>
    <n v="41"/>
    <n v="284.03100000000001"/>
    <n v="23"/>
    <n v="1"/>
    <n v="0"/>
    <n v="0"/>
    <n v="8"/>
    <m/>
    <m/>
    <m/>
    <m/>
    <m/>
  </r>
  <r>
    <n v="15"/>
    <n v="12"/>
    <s v="18/11/2016"/>
    <n v="291"/>
    <n v="31"/>
    <n v="40"/>
    <n v="284.03100000000001"/>
    <n v="25"/>
    <n v="1"/>
    <n v="1"/>
    <n v="1"/>
    <n v="4"/>
    <m/>
    <m/>
    <m/>
    <m/>
    <m/>
  </r>
  <r>
    <n v="24"/>
    <n v="13"/>
    <s v="21/11/2016"/>
    <n v="246"/>
    <n v="25"/>
    <n v="41"/>
    <n v="284.03100000000001"/>
    <n v="23"/>
    <n v="1"/>
    <n v="0"/>
    <n v="0"/>
    <n v="8"/>
    <m/>
    <m/>
    <m/>
    <m/>
    <m/>
  </r>
  <r>
    <n v="3"/>
    <n v="28"/>
    <s v="22/11/2016"/>
    <n v="179"/>
    <n v="51"/>
    <n v="38"/>
    <n v="284.03100000000001"/>
    <n v="31"/>
    <n v="1"/>
    <n v="0"/>
    <n v="0"/>
    <n v="1"/>
    <m/>
    <m/>
    <m/>
    <m/>
    <m/>
  </r>
  <r>
    <n v="20"/>
    <n v="10"/>
    <s v="23/11/2016"/>
    <n v="260"/>
    <n v="50"/>
    <n v="36"/>
    <n v="284.03100000000001"/>
    <n v="23"/>
    <n v="1"/>
    <n v="4"/>
    <n v="0"/>
    <n v="8"/>
    <m/>
    <m/>
    <m/>
    <m/>
    <m/>
  </r>
  <r>
    <n v="20"/>
    <n v="15"/>
    <s v="25/11/2016"/>
    <n v="260"/>
    <n v="50"/>
    <n v="36"/>
    <n v="284.03100000000001"/>
    <n v="23"/>
    <n v="1"/>
    <n v="4"/>
    <n v="0"/>
    <n v="8"/>
    <m/>
    <m/>
    <m/>
    <m/>
    <m/>
  </r>
  <r>
    <n v="23"/>
    <n v="0"/>
    <s v="25/11/2016"/>
    <n v="378"/>
    <n v="49"/>
    <n v="36"/>
    <n v="284.03100000000001"/>
    <n v="21"/>
    <n v="1"/>
    <n v="2"/>
    <n v="4"/>
    <n v="0"/>
    <m/>
    <m/>
    <m/>
    <m/>
    <m/>
  </r>
  <r>
    <n v="7"/>
    <n v="0"/>
    <s v="29/11/2016"/>
    <n v="279"/>
    <n v="5"/>
    <n v="39"/>
    <n v="284.03100000000001"/>
    <n v="24"/>
    <n v="1"/>
    <n v="2"/>
    <n v="0"/>
    <n v="0"/>
    <m/>
    <m/>
    <m/>
    <m/>
    <m/>
  </r>
  <r>
    <n v="3"/>
    <n v="23"/>
    <s v="24/11/2016"/>
    <n v="179"/>
    <n v="51"/>
    <n v="38"/>
    <n v="284.03100000000001"/>
    <n v="31"/>
    <n v="1"/>
    <n v="0"/>
    <n v="0"/>
    <n v="1"/>
    <m/>
    <m/>
    <m/>
    <m/>
    <m/>
  </r>
  <r>
    <n v="28"/>
    <n v="12"/>
    <d v="2016-05-12T00:00:00"/>
    <n v="225"/>
    <n v="26"/>
    <n v="28"/>
    <n v="236.62899999999999"/>
    <n v="24"/>
    <n v="1"/>
    <n v="1"/>
    <n v="2"/>
    <n v="3"/>
    <m/>
    <m/>
    <m/>
    <m/>
    <m/>
  </r>
  <r>
    <n v="3"/>
    <n v="28"/>
    <d v="2016-05-12T00:00:00"/>
    <n v="179"/>
    <n v="51"/>
    <n v="38"/>
    <n v="236.62899999999999"/>
    <n v="31"/>
    <n v="1"/>
    <n v="0"/>
    <n v="0"/>
    <n v="2"/>
    <m/>
    <m/>
    <m/>
    <m/>
    <m/>
  </r>
  <r>
    <n v="3"/>
    <n v="28"/>
    <d v="2016-05-12T00:00:00"/>
    <n v="179"/>
    <n v="51"/>
    <n v="38"/>
    <n v="236.62899999999999"/>
    <n v="31"/>
    <n v="1"/>
    <n v="0"/>
    <n v="0"/>
    <n v="1"/>
    <m/>
    <m/>
    <m/>
    <m/>
    <m/>
  </r>
  <r>
    <n v="1"/>
    <n v="23"/>
    <d v="2016-05-12T00:00:00"/>
    <n v="235"/>
    <n v="11"/>
    <n v="37"/>
    <n v="236.62899999999999"/>
    <n v="29"/>
    <n v="3"/>
    <n v="1"/>
    <n v="1"/>
    <n v="3"/>
    <m/>
    <m/>
    <m/>
    <m/>
    <m/>
  </r>
  <r>
    <n v="36"/>
    <n v="28"/>
    <d v="2016-06-12T00:00:00"/>
    <n v="118"/>
    <n v="13"/>
    <n v="50"/>
    <n v="236.62899999999999"/>
    <n v="31"/>
    <n v="1"/>
    <n v="1"/>
    <n v="0"/>
    <n v="1"/>
    <m/>
    <m/>
    <m/>
    <m/>
    <m/>
  </r>
  <r>
    <n v="20"/>
    <n v="28"/>
    <d v="2016-09-12T00:00:00"/>
    <n v="260"/>
    <n v="50"/>
    <n v="36"/>
    <n v="236.62899999999999"/>
    <n v="23"/>
    <n v="1"/>
    <n v="4"/>
    <n v="0"/>
    <n v="4"/>
    <m/>
    <m/>
    <m/>
    <m/>
    <m/>
  </r>
  <r>
    <n v="24"/>
    <n v="4"/>
    <s v="15/12/2016"/>
    <n v="246"/>
    <n v="25"/>
    <n v="41"/>
    <n v="236.62899999999999"/>
    <n v="23"/>
    <n v="1"/>
    <n v="0"/>
    <n v="0"/>
    <n v="8"/>
    <m/>
    <m/>
    <m/>
    <m/>
    <m/>
  </r>
  <r>
    <n v="3"/>
    <n v="28"/>
    <s v="15/12/2016"/>
    <n v="179"/>
    <n v="51"/>
    <n v="38"/>
    <n v="236.62899999999999"/>
    <n v="31"/>
    <n v="1"/>
    <n v="0"/>
    <n v="0"/>
    <n v="1"/>
    <m/>
    <m/>
    <m/>
    <m/>
    <m/>
  </r>
  <r>
    <n v="3"/>
    <n v="28"/>
    <s v="16/12/2016"/>
    <n v="179"/>
    <n v="51"/>
    <n v="38"/>
    <n v="236.62899999999999"/>
    <n v="31"/>
    <n v="1"/>
    <n v="0"/>
    <n v="0"/>
    <n v="1"/>
    <m/>
    <m/>
    <m/>
    <m/>
    <m/>
  </r>
  <r>
    <n v="22"/>
    <n v="23"/>
    <s v="20/12/2016"/>
    <n v="179"/>
    <n v="26"/>
    <n v="30"/>
    <n v="236.62899999999999"/>
    <n v="19"/>
    <n v="3"/>
    <n v="0"/>
    <n v="0"/>
    <n v="1"/>
    <m/>
    <m/>
    <m/>
    <m/>
    <m/>
  </r>
  <r>
    <n v="34"/>
    <n v="25"/>
    <s v="20/12/2016"/>
    <n v="118"/>
    <n v="10"/>
    <n v="37"/>
    <n v="236.62899999999999"/>
    <n v="28"/>
    <n v="1"/>
    <n v="0"/>
    <n v="0"/>
    <n v="8"/>
    <m/>
    <m/>
    <m/>
    <m/>
    <m/>
  </r>
  <r>
    <n v="1"/>
    <n v="25"/>
    <s v="22/12/2016"/>
    <n v="235"/>
    <n v="11"/>
    <n v="37"/>
    <n v="236.62899999999999"/>
    <n v="29"/>
    <n v="3"/>
    <n v="1"/>
    <n v="1"/>
    <n v="2"/>
    <m/>
    <m/>
    <m/>
    <m/>
    <m/>
  </r>
  <r>
    <n v="3"/>
    <n v="28"/>
    <s v="23/12/2016"/>
    <n v="179"/>
    <n v="51"/>
    <n v="38"/>
    <n v="236.62899999999999"/>
    <n v="31"/>
    <n v="1"/>
    <n v="0"/>
    <n v="0"/>
    <n v="1"/>
    <m/>
    <m/>
    <m/>
    <m/>
    <m/>
  </r>
  <r>
    <n v="5"/>
    <n v="13"/>
    <s v="20/12/2016"/>
    <n v="235"/>
    <n v="20"/>
    <n v="43"/>
    <n v="236.62899999999999"/>
    <n v="38"/>
    <n v="1"/>
    <n v="1"/>
    <n v="0"/>
    <n v="8"/>
    <m/>
    <m/>
    <m/>
    <m/>
    <m/>
  </r>
  <r>
    <n v="1"/>
    <n v="14"/>
    <s v="20/12/2016"/>
    <n v="235"/>
    <n v="11"/>
    <n v="37"/>
    <n v="236.62899999999999"/>
    <n v="29"/>
    <n v="3"/>
    <n v="1"/>
    <n v="1"/>
    <n v="4"/>
    <m/>
    <m/>
    <m/>
    <m/>
    <m/>
  </r>
  <r>
    <n v="20"/>
    <n v="26"/>
    <s v="21/12/2016"/>
    <n v="260"/>
    <n v="50"/>
    <n v="36"/>
    <n v="236.62899999999999"/>
    <n v="23"/>
    <n v="1"/>
    <n v="4"/>
    <n v="0"/>
    <n v="8"/>
    <m/>
    <m/>
    <m/>
    <m/>
    <m/>
  </r>
  <r>
    <n v="30"/>
    <n v="28"/>
    <s v="19/12/2016"/>
    <n v="157"/>
    <n v="27"/>
    <n v="29"/>
    <n v="236.62899999999999"/>
    <n v="22"/>
    <n v="1"/>
    <n v="0"/>
    <n v="0"/>
    <n v="2"/>
    <m/>
    <m/>
    <m/>
    <m/>
    <m/>
  </r>
  <r>
    <n v="3"/>
    <n v="28"/>
    <s v="19/12/2016"/>
    <n v="179"/>
    <n v="51"/>
    <n v="38"/>
    <n v="236.62899999999999"/>
    <n v="31"/>
    <n v="1"/>
    <n v="0"/>
    <n v="0"/>
    <n v="3"/>
    <m/>
    <m/>
    <m/>
    <m/>
    <m/>
  </r>
  <r>
    <n v="11"/>
    <n v="19"/>
    <s v="19/12/2016"/>
    <n v="289"/>
    <n v="36"/>
    <n v="33"/>
    <n v="236.62899999999999"/>
    <n v="30"/>
    <n v="1"/>
    <n v="2"/>
    <n v="1"/>
    <n v="8"/>
    <m/>
    <m/>
    <m/>
    <m/>
    <m/>
  </r>
  <r>
    <n v="28"/>
    <n v="23"/>
    <d v="2017-04-01T00:00:00"/>
    <n v="225"/>
    <n v="26"/>
    <n v="28"/>
    <n v="330.06099999999998"/>
    <n v="24"/>
    <n v="1"/>
    <n v="1"/>
    <n v="2"/>
    <n v="5"/>
    <m/>
    <m/>
    <m/>
    <m/>
    <m/>
  </r>
  <r>
    <n v="34"/>
    <n v="19"/>
    <d v="2017-09-01T00:00:00"/>
    <n v="118"/>
    <n v="10"/>
    <n v="37"/>
    <n v="330.06099999999998"/>
    <n v="28"/>
    <n v="1"/>
    <n v="0"/>
    <n v="0"/>
    <n v="32"/>
    <m/>
    <m/>
    <m/>
    <m/>
    <m/>
  </r>
  <r>
    <n v="14"/>
    <n v="23"/>
    <d v="2017-09-01T00:00:00"/>
    <n v="155"/>
    <n v="12"/>
    <n v="34"/>
    <n v="330.06099999999998"/>
    <n v="25"/>
    <n v="1"/>
    <n v="2"/>
    <n v="0"/>
    <n v="2"/>
    <m/>
    <m/>
    <m/>
    <m/>
    <m/>
  </r>
  <r>
    <n v="1"/>
    <n v="13"/>
    <d v="2017-03-01T00:00:00"/>
    <n v="235"/>
    <n v="11"/>
    <n v="37"/>
    <n v="330.06099999999998"/>
    <n v="29"/>
    <n v="3"/>
    <n v="1"/>
    <n v="1"/>
    <n v="1"/>
    <m/>
    <m/>
    <m/>
    <m/>
    <m/>
  </r>
  <r>
    <n v="14"/>
    <n v="23"/>
    <d v="2017-03-01T00:00:00"/>
    <n v="155"/>
    <n v="12"/>
    <n v="34"/>
    <n v="330.06099999999998"/>
    <n v="25"/>
    <n v="1"/>
    <n v="2"/>
    <n v="0"/>
    <n v="4"/>
    <m/>
    <m/>
    <m/>
    <m/>
    <m/>
  </r>
  <r>
    <n v="11"/>
    <n v="26"/>
    <d v="2017-09-01T00:00:00"/>
    <n v="289"/>
    <n v="36"/>
    <n v="33"/>
    <n v="330.06099999999998"/>
    <n v="30"/>
    <n v="1"/>
    <n v="2"/>
    <n v="1"/>
    <n v="8"/>
    <m/>
    <m/>
    <m/>
    <m/>
    <m/>
  </r>
  <r>
    <n v="15"/>
    <n v="3"/>
    <d v="2017-11-01T00:00:00"/>
    <n v="291"/>
    <n v="31"/>
    <n v="40"/>
    <n v="330.06099999999998"/>
    <n v="25"/>
    <n v="1"/>
    <n v="1"/>
    <n v="1"/>
    <n v="8"/>
    <m/>
    <m/>
    <m/>
    <m/>
    <m/>
  </r>
  <r>
    <n v="5"/>
    <n v="26"/>
    <s v="16/01/2017"/>
    <n v="235"/>
    <n v="20"/>
    <n v="43"/>
    <n v="330.06099999999998"/>
    <n v="38"/>
    <n v="1"/>
    <n v="1"/>
    <n v="0"/>
    <n v="8"/>
    <m/>
    <m/>
    <m/>
    <m/>
    <m/>
  </r>
  <r>
    <n v="36"/>
    <n v="26"/>
    <s v="16/01/2017"/>
    <n v="118"/>
    <n v="13"/>
    <n v="50"/>
    <n v="330.06099999999998"/>
    <n v="31"/>
    <n v="1"/>
    <n v="1"/>
    <n v="0"/>
    <n v="4"/>
    <m/>
    <m/>
    <m/>
    <m/>
    <m/>
  </r>
  <r>
    <n v="3"/>
    <n v="28"/>
    <s v="25/01/2017"/>
    <n v="179"/>
    <n v="51"/>
    <n v="38"/>
    <n v="330.06099999999998"/>
    <n v="31"/>
    <n v="1"/>
    <n v="0"/>
    <n v="0"/>
    <n v="1"/>
    <m/>
    <m/>
    <m/>
    <m/>
    <m/>
  </r>
  <r>
    <n v="3"/>
    <n v="28"/>
    <s v="27/01/2017"/>
    <n v="179"/>
    <n v="51"/>
    <n v="38"/>
    <n v="330.06099999999998"/>
    <n v="31"/>
    <n v="1"/>
    <n v="0"/>
    <n v="0"/>
    <n v="1"/>
    <m/>
    <m/>
    <m/>
    <m/>
    <m/>
  </r>
  <r>
    <n v="34"/>
    <n v="28"/>
    <d v="2017-07-02T00:00:00"/>
    <n v="118"/>
    <n v="10"/>
    <n v="37"/>
    <n v="251.81800000000001"/>
    <n v="28"/>
    <n v="1"/>
    <n v="0"/>
    <n v="0"/>
    <n v="2"/>
    <m/>
    <m/>
    <m/>
    <m/>
    <m/>
  </r>
  <r>
    <n v="3"/>
    <n v="27"/>
    <d v="2017-01-02T00:00:00"/>
    <n v="179"/>
    <n v="51"/>
    <n v="38"/>
    <n v="251.81800000000001"/>
    <n v="31"/>
    <n v="1"/>
    <n v="0"/>
    <n v="0"/>
    <n v="3"/>
    <m/>
    <m/>
    <m/>
    <m/>
    <m/>
  </r>
  <r>
    <n v="28"/>
    <n v="7"/>
    <d v="2017-01-02T00:00:00"/>
    <n v="225"/>
    <n v="26"/>
    <n v="28"/>
    <n v="251.81800000000001"/>
    <n v="24"/>
    <n v="1"/>
    <n v="1"/>
    <n v="2"/>
    <n v="1"/>
    <m/>
    <m/>
    <m/>
    <m/>
    <m/>
  </r>
  <r>
    <n v="11"/>
    <n v="22"/>
    <d v="2017-03-02T00:00:00"/>
    <n v="289"/>
    <n v="36"/>
    <n v="33"/>
    <n v="251.81800000000001"/>
    <n v="30"/>
    <n v="1"/>
    <n v="2"/>
    <n v="1"/>
    <n v="3"/>
    <m/>
    <m/>
    <m/>
    <m/>
    <m/>
  </r>
  <r>
    <n v="20"/>
    <n v="28"/>
    <d v="2017-10-02T00:00:00"/>
    <n v="260"/>
    <n v="50"/>
    <n v="36"/>
    <n v="251.81800000000001"/>
    <n v="23"/>
    <n v="1"/>
    <n v="4"/>
    <n v="0"/>
    <n v="3"/>
    <m/>
    <m/>
    <m/>
    <m/>
    <m/>
  </r>
  <r>
    <n v="3"/>
    <n v="23"/>
    <s v="17/02/2017"/>
    <n v="179"/>
    <n v="51"/>
    <n v="38"/>
    <n v="251.81800000000001"/>
    <n v="31"/>
    <n v="1"/>
    <n v="0"/>
    <n v="0"/>
    <n v="3"/>
    <m/>
    <m/>
    <m/>
    <m/>
    <m/>
  </r>
  <r>
    <n v="3"/>
    <n v="27"/>
    <s v="13/02/2017"/>
    <n v="179"/>
    <n v="51"/>
    <n v="38"/>
    <n v="251.81800000000001"/>
    <n v="31"/>
    <n v="1"/>
    <n v="0"/>
    <n v="0"/>
    <n v="2"/>
    <m/>
    <m/>
    <m/>
    <m/>
    <m/>
  </r>
  <r>
    <n v="3"/>
    <n v="27"/>
    <s v="15/02/2017"/>
    <n v="179"/>
    <n v="51"/>
    <n v="38"/>
    <n v="251.81800000000001"/>
    <n v="31"/>
    <n v="1"/>
    <n v="0"/>
    <n v="0"/>
    <n v="3"/>
    <m/>
    <m/>
    <m/>
    <m/>
    <m/>
  </r>
  <r>
    <n v="3"/>
    <n v="10"/>
    <s v="16/02/2017"/>
    <n v="179"/>
    <n v="51"/>
    <n v="38"/>
    <n v="251.81800000000001"/>
    <n v="31"/>
    <n v="1"/>
    <n v="0"/>
    <n v="0"/>
    <n v="8"/>
    <m/>
    <m/>
    <m/>
    <m/>
    <m/>
  </r>
  <r>
    <n v="24"/>
    <n v="26"/>
    <s v="16/02/2017"/>
    <n v="246"/>
    <n v="25"/>
    <n v="41"/>
    <n v="251.81800000000001"/>
    <n v="23"/>
    <n v="1"/>
    <n v="0"/>
    <n v="0"/>
    <n v="8"/>
    <m/>
    <m/>
    <m/>
    <m/>
    <m/>
  </r>
  <r>
    <n v="3"/>
    <n v="27"/>
    <s v="17/02/2017"/>
    <n v="179"/>
    <n v="51"/>
    <n v="38"/>
    <n v="251.81800000000001"/>
    <n v="31"/>
    <n v="1"/>
    <n v="0"/>
    <n v="0"/>
    <n v="3"/>
    <m/>
    <m/>
    <m/>
    <m/>
    <m/>
  </r>
  <r>
    <n v="6"/>
    <n v="22"/>
    <s v="13/02/2017"/>
    <n v="189"/>
    <n v="29"/>
    <n v="33"/>
    <n v="251.81800000000001"/>
    <n v="25"/>
    <n v="1"/>
    <n v="2"/>
    <n v="2"/>
    <n v="8"/>
    <m/>
    <m/>
    <m/>
    <m/>
    <m/>
  </r>
  <r>
    <n v="3"/>
    <n v="27"/>
    <s v="13/02/2017"/>
    <n v="179"/>
    <n v="51"/>
    <n v="38"/>
    <n v="251.81800000000001"/>
    <n v="31"/>
    <n v="1"/>
    <n v="0"/>
    <n v="0"/>
    <n v="3"/>
    <m/>
    <m/>
    <m/>
    <m/>
    <m/>
  </r>
  <r>
    <n v="24"/>
    <n v="23"/>
    <s v="21/02/2017"/>
    <n v="246"/>
    <n v="25"/>
    <n v="41"/>
    <n v="251.81800000000001"/>
    <n v="23"/>
    <n v="1"/>
    <n v="0"/>
    <n v="0"/>
    <n v="2"/>
    <m/>
    <m/>
    <m/>
    <m/>
    <m/>
  </r>
  <r>
    <n v="15"/>
    <n v="23"/>
    <s v="21/02/2017"/>
    <n v="291"/>
    <n v="31"/>
    <n v="40"/>
    <n v="251.81800000000001"/>
    <n v="25"/>
    <n v="1"/>
    <n v="1"/>
    <n v="1"/>
    <n v="2"/>
    <m/>
    <m/>
    <m/>
    <m/>
    <m/>
  </r>
  <r>
    <n v="30"/>
    <n v="11"/>
    <s v="22/02/2017"/>
    <n v="157"/>
    <n v="27"/>
    <n v="29"/>
    <n v="251.81800000000001"/>
    <n v="22"/>
    <n v="1"/>
    <n v="0"/>
    <n v="0"/>
    <n v="16"/>
    <m/>
    <m/>
    <m/>
    <m/>
    <m/>
  </r>
  <r>
    <n v="3"/>
    <n v="27"/>
    <s v="22/02/2017"/>
    <n v="179"/>
    <n v="51"/>
    <n v="38"/>
    <n v="251.81800000000001"/>
    <n v="31"/>
    <n v="1"/>
    <n v="0"/>
    <n v="0"/>
    <n v="3"/>
    <m/>
    <m/>
    <m/>
    <m/>
    <m/>
  </r>
  <r>
    <n v="3"/>
    <n v="27"/>
    <s v="24/02/2017"/>
    <n v="179"/>
    <n v="51"/>
    <n v="38"/>
    <n v="251.81800000000001"/>
    <n v="31"/>
    <n v="1"/>
    <n v="0"/>
    <n v="0"/>
    <n v="3"/>
    <m/>
    <m/>
    <m/>
    <m/>
    <m/>
  </r>
  <r>
    <n v="24"/>
    <n v="10"/>
    <s v="24/02/2017"/>
    <n v="246"/>
    <n v="25"/>
    <n v="41"/>
    <n v="251.81800000000001"/>
    <n v="23"/>
    <n v="1"/>
    <n v="0"/>
    <n v="0"/>
    <n v="24"/>
    <m/>
    <m/>
    <m/>
    <m/>
    <m/>
  </r>
  <r>
    <n v="3"/>
    <n v="27"/>
    <s v="22/02/2017"/>
    <n v="179"/>
    <n v="51"/>
    <n v="38"/>
    <n v="251.81800000000001"/>
    <n v="31"/>
    <n v="1"/>
    <n v="0"/>
    <n v="0"/>
    <n v="3"/>
    <m/>
    <m/>
    <m/>
    <m/>
    <m/>
  </r>
  <r>
    <n v="3"/>
    <n v="27"/>
    <s v="24/02/2017"/>
    <n v="179"/>
    <n v="51"/>
    <n v="38"/>
    <n v="251.81800000000001"/>
    <n v="31"/>
    <n v="1"/>
    <n v="0"/>
    <n v="0"/>
    <n v="3"/>
    <m/>
    <m/>
    <m/>
    <m/>
    <m/>
  </r>
  <r>
    <n v="34"/>
    <n v="18"/>
    <d v="2017-07-03T00:00:00"/>
    <n v="118"/>
    <n v="10"/>
    <n v="37"/>
    <n v="244.387"/>
    <n v="28"/>
    <n v="1"/>
    <n v="0"/>
    <n v="0"/>
    <n v="8"/>
    <m/>
    <m/>
    <m/>
    <m/>
    <m/>
  </r>
  <r>
    <n v="24"/>
    <n v="19"/>
    <d v="2017-08-03T00:00:00"/>
    <n v="246"/>
    <n v="25"/>
    <n v="41"/>
    <n v="244.387"/>
    <n v="23"/>
    <n v="1"/>
    <n v="0"/>
    <n v="0"/>
    <n v="16"/>
    <m/>
    <m/>
    <m/>
    <m/>
    <m/>
  </r>
  <r>
    <n v="24"/>
    <n v="28"/>
    <d v="2017-10-03T00:00:00"/>
    <n v="246"/>
    <n v="25"/>
    <n v="41"/>
    <n v="244.387"/>
    <n v="23"/>
    <n v="1"/>
    <n v="0"/>
    <n v="0"/>
    <n v="2"/>
    <m/>
    <m/>
    <m/>
    <m/>
    <m/>
  </r>
  <r>
    <n v="20"/>
    <n v="28"/>
    <d v="2017-10-03T00:00:00"/>
    <n v="260"/>
    <n v="50"/>
    <n v="36"/>
    <n v="244.387"/>
    <n v="23"/>
    <n v="1"/>
    <n v="4"/>
    <n v="0"/>
    <n v="4"/>
    <m/>
    <m/>
    <m/>
    <m/>
    <m/>
  </r>
  <r>
    <n v="3"/>
    <n v="28"/>
    <s v="13/03/2017"/>
    <n v="179"/>
    <n v="51"/>
    <n v="38"/>
    <n v="244.387"/>
    <n v="31"/>
    <n v="1"/>
    <n v="0"/>
    <n v="0"/>
    <n v="2"/>
    <m/>
    <m/>
    <m/>
    <m/>
    <m/>
  </r>
  <r>
    <n v="1"/>
    <n v="22"/>
    <s v="13/03/2017"/>
    <n v="235"/>
    <n v="11"/>
    <n v="37"/>
    <n v="244.387"/>
    <n v="29"/>
    <n v="3"/>
    <n v="1"/>
    <n v="1"/>
    <n v="8"/>
    <m/>
    <m/>
    <m/>
    <m/>
    <m/>
  </r>
  <r>
    <n v="17"/>
    <n v="22"/>
    <s v="14/03/2017"/>
    <n v="179"/>
    <n v="22"/>
    <n v="40"/>
    <n v="244.387"/>
    <n v="22"/>
    <n v="2"/>
    <n v="2"/>
    <n v="0"/>
    <n v="8"/>
    <m/>
    <m/>
    <m/>
    <m/>
    <m/>
  </r>
  <r>
    <n v="23"/>
    <n v="22"/>
    <s v="14/03/2017"/>
    <n v="378"/>
    <n v="49"/>
    <n v="36"/>
    <n v="244.387"/>
    <n v="21"/>
    <n v="1"/>
    <n v="2"/>
    <n v="4"/>
    <n v="8"/>
    <m/>
    <m/>
    <m/>
    <m/>
    <m/>
  </r>
  <r>
    <n v="3"/>
    <n v="28"/>
    <s v="20/03/2017"/>
    <n v="179"/>
    <n v="51"/>
    <n v="38"/>
    <n v="244.387"/>
    <n v="31"/>
    <n v="1"/>
    <n v="0"/>
    <n v="0"/>
    <n v="16"/>
    <m/>
    <m/>
    <m/>
    <m/>
    <m/>
  </r>
  <r>
    <n v="10"/>
    <n v="22"/>
    <s v="22/03/2017"/>
    <n v="361"/>
    <n v="52"/>
    <n v="28"/>
    <n v="244.387"/>
    <n v="27"/>
    <n v="1"/>
    <n v="1"/>
    <n v="4"/>
    <n v="8"/>
    <m/>
    <m/>
    <m/>
    <m/>
    <m/>
  </r>
  <r>
    <n v="13"/>
    <n v="0"/>
    <s v="22/03/2017"/>
    <n v="369"/>
    <n v="17"/>
    <n v="31"/>
    <n v="244.387"/>
    <n v="25"/>
    <n v="1"/>
    <n v="3"/>
    <n v="0"/>
    <n v="0"/>
    <m/>
    <m/>
    <m/>
    <m/>
    <m/>
  </r>
  <r>
    <n v="1"/>
    <n v="21"/>
    <s v="23/03/2017"/>
    <n v="235"/>
    <n v="11"/>
    <n v="37"/>
    <n v="244.387"/>
    <n v="29"/>
    <n v="3"/>
    <n v="1"/>
    <n v="1"/>
    <n v="8"/>
    <m/>
    <m/>
    <m/>
    <m/>
    <m/>
  </r>
  <r>
    <n v="36"/>
    <n v="23"/>
    <s v="24/03/2017"/>
    <n v="118"/>
    <n v="13"/>
    <n v="50"/>
    <n v="244.387"/>
    <n v="31"/>
    <n v="1"/>
    <n v="1"/>
    <n v="0"/>
    <n v="2"/>
    <m/>
    <m/>
    <m/>
    <m/>
    <m/>
  </r>
  <r>
    <n v="36"/>
    <n v="14"/>
    <s v="28/03/2017"/>
    <n v="118"/>
    <n v="13"/>
    <n v="50"/>
    <n v="244.387"/>
    <n v="31"/>
    <n v="1"/>
    <n v="1"/>
    <n v="0"/>
    <n v="3"/>
    <m/>
    <m/>
    <m/>
    <m/>
    <m/>
  </r>
  <r>
    <n v="36"/>
    <n v="13"/>
    <s v="29/03/2017"/>
    <n v="118"/>
    <n v="13"/>
    <n v="50"/>
    <n v="244.387"/>
    <n v="31"/>
    <n v="1"/>
    <n v="1"/>
    <n v="0"/>
    <n v="8"/>
    <m/>
    <m/>
    <m/>
    <m/>
    <m/>
  </r>
  <r>
    <n v="1"/>
    <n v="0"/>
    <s v="30/03/2017"/>
    <n v="235"/>
    <n v="11"/>
    <n v="37"/>
    <n v="244.387"/>
    <n v="29"/>
    <n v="3"/>
    <n v="1"/>
    <n v="1"/>
    <n v="0"/>
    <m/>
    <m/>
    <m/>
    <m/>
    <m/>
  </r>
  <r>
    <n v="24"/>
    <n v="0"/>
    <s v="30/03/2017"/>
    <n v="246"/>
    <n v="25"/>
    <n v="41"/>
    <n v="244.387"/>
    <n v="23"/>
    <n v="1"/>
    <n v="0"/>
    <n v="0"/>
    <n v="0"/>
    <m/>
    <m/>
    <m/>
    <m/>
    <m/>
  </r>
  <r>
    <n v="36"/>
    <n v="0"/>
    <s v="30/03/2017"/>
    <n v="118"/>
    <n v="13"/>
    <n v="50"/>
    <n v="244.387"/>
    <n v="31"/>
    <n v="1"/>
    <n v="1"/>
    <n v="0"/>
    <n v="0"/>
    <m/>
    <m/>
    <m/>
    <m/>
    <m/>
  </r>
  <r>
    <n v="3"/>
    <n v="28"/>
    <s v="31/03/2017"/>
    <n v="179"/>
    <n v="51"/>
    <n v="38"/>
    <n v="244.387"/>
    <n v="31"/>
    <n v="1"/>
    <n v="0"/>
    <n v="0"/>
    <n v="8"/>
    <m/>
    <m/>
    <m/>
    <m/>
    <m/>
  </r>
  <r>
    <n v="11"/>
    <n v="22"/>
    <s v="31/03/2017"/>
    <n v="289"/>
    <n v="36"/>
    <n v="33"/>
    <n v="244.387"/>
    <n v="30"/>
    <n v="1"/>
    <n v="2"/>
    <n v="1"/>
    <n v="8"/>
    <m/>
    <m/>
    <m/>
    <m/>
    <m/>
  </r>
  <r>
    <n v="20"/>
    <n v="19"/>
    <s v="27/03/2017"/>
    <n v="260"/>
    <n v="50"/>
    <n v="36"/>
    <n v="244.387"/>
    <n v="23"/>
    <n v="1"/>
    <n v="4"/>
    <n v="0"/>
    <n v="8"/>
    <m/>
    <m/>
    <m/>
    <m/>
    <m/>
  </r>
  <r>
    <n v="24"/>
    <n v="28"/>
    <s v="28/03/2017"/>
    <n v="246"/>
    <n v="25"/>
    <n v="41"/>
    <n v="244.387"/>
    <n v="23"/>
    <n v="1"/>
    <n v="0"/>
    <n v="0"/>
    <n v="2"/>
    <m/>
    <m/>
    <m/>
    <m/>
    <m/>
  </r>
  <r>
    <n v="3"/>
    <n v="28"/>
    <d v="2017-05-04T00:00:00"/>
    <n v="179"/>
    <n v="51"/>
    <n v="38"/>
    <n v="239.40899999999999"/>
    <n v="31"/>
    <n v="1"/>
    <n v="0"/>
    <n v="0"/>
    <n v="4"/>
    <m/>
    <m/>
    <m/>
    <m/>
    <m/>
  </r>
  <r>
    <n v="20"/>
    <n v="28"/>
    <d v="2017-07-04T00:00:00"/>
    <n v="260"/>
    <n v="50"/>
    <n v="36"/>
    <n v="239.40899999999999"/>
    <n v="23"/>
    <n v="1"/>
    <n v="4"/>
    <n v="0"/>
    <n v="3"/>
    <m/>
    <m/>
    <m/>
    <m/>
    <m/>
  </r>
  <r>
    <n v="18"/>
    <n v="26"/>
    <d v="2017-07-04T00:00:00"/>
    <n v="330"/>
    <n v="16"/>
    <n v="28"/>
    <n v="239.40899999999999"/>
    <n v="25"/>
    <n v="2"/>
    <n v="0"/>
    <n v="0"/>
    <n v="4"/>
    <m/>
    <m/>
    <m/>
    <m/>
    <m/>
  </r>
  <r>
    <n v="13"/>
    <n v="22"/>
    <d v="2017-10-04T00:00:00"/>
    <n v="369"/>
    <n v="17"/>
    <n v="31"/>
    <n v="239.40899999999999"/>
    <n v="25"/>
    <n v="1"/>
    <n v="3"/>
    <n v="0"/>
    <n v="4"/>
    <m/>
    <m/>
    <m/>
    <m/>
    <m/>
  </r>
  <r>
    <n v="33"/>
    <n v="26"/>
    <d v="2017-10-04T00:00:00"/>
    <n v="248"/>
    <n v="25"/>
    <n v="47"/>
    <n v="239.40899999999999"/>
    <n v="32"/>
    <n v="1"/>
    <n v="2"/>
    <n v="1"/>
    <n v="4"/>
    <m/>
    <m/>
    <m/>
    <m/>
    <m/>
  </r>
  <r>
    <n v="18"/>
    <n v="23"/>
    <d v="2017-12-04T00:00:00"/>
    <n v="330"/>
    <n v="16"/>
    <n v="28"/>
    <n v="239.40899999999999"/>
    <n v="25"/>
    <n v="2"/>
    <n v="0"/>
    <n v="0"/>
    <n v="8"/>
    <m/>
    <m/>
    <m/>
    <m/>
    <m/>
  </r>
  <r>
    <n v="3"/>
    <n v="28"/>
    <d v="2017-12-04T00:00:00"/>
    <n v="179"/>
    <n v="51"/>
    <n v="38"/>
    <n v="239.40899999999999"/>
    <n v="31"/>
    <n v="1"/>
    <n v="0"/>
    <n v="0"/>
    <n v="8"/>
    <m/>
    <m/>
    <m/>
    <m/>
    <m/>
  </r>
  <r>
    <n v="36"/>
    <n v="23"/>
    <s v="17/04/2017"/>
    <n v="118"/>
    <n v="13"/>
    <n v="50"/>
    <n v="239.40899999999999"/>
    <n v="31"/>
    <n v="1"/>
    <n v="1"/>
    <n v="0"/>
    <n v="1"/>
    <m/>
    <m/>
    <m/>
    <m/>
    <m/>
  </r>
  <r>
    <n v="36"/>
    <n v="13"/>
    <s v="19/04/2017"/>
    <n v="118"/>
    <n v="13"/>
    <n v="50"/>
    <n v="239.40899999999999"/>
    <n v="31"/>
    <n v="1"/>
    <n v="1"/>
    <n v="0"/>
    <n v="120"/>
    <m/>
    <m/>
    <m/>
    <m/>
    <m/>
  </r>
  <r>
    <n v="26"/>
    <n v="28"/>
    <s v="28/04/2017"/>
    <n v="300"/>
    <n v="26"/>
    <n v="43"/>
    <n v="239.40899999999999"/>
    <n v="25"/>
    <n v="1"/>
    <n v="2"/>
    <n v="1"/>
    <n v="8"/>
    <m/>
    <m/>
    <m/>
    <m/>
    <m/>
  </r>
  <r>
    <n v="20"/>
    <n v="28"/>
    <s v="28/04/2017"/>
    <n v="260"/>
    <n v="50"/>
    <n v="36"/>
    <n v="239.40899999999999"/>
    <n v="23"/>
    <n v="1"/>
    <n v="4"/>
    <n v="0"/>
    <n v="4"/>
    <m/>
    <m/>
    <m/>
    <m/>
    <m/>
  </r>
  <r>
    <n v="3"/>
    <n v="28"/>
    <s v="24/04/2017"/>
    <n v="179"/>
    <n v="51"/>
    <n v="38"/>
    <n v="239.40899999999999"/>
    <n v="31"/>
    <n v="1"/>
    <n v="0"/>
    <n v="0"/>
    <n v="4"/>
    <m/>
    <m/>
    <m/>
    <m/>
    <m/>
  </r>
  <r>
    <n v="34"/>
    <n v="11"/>
    <s v="26/04/2017"/>
    <n v="118"/>
    <n v="10"/>
    <n v="37"/>
    <n v="239.40899999999999"/>
    <n v="28"/>
    <n v="1"/>
    <n v="0"/>
    <n v="0"/>
    <n v="2"/>
    <m/>
    <m/>
    <m/>
    <m/>
    <m/>
  </r>
  <r>
    <n v="5"/>
    <n v="13"/>
    <d v="2017-01-05T00:00:00"/>
    <n v="235"/>
    <n v="20"/>
    <n v="43"/>
    <n v="246.07400000000001"/>
    <n v="38"/>
    <n v="1"/>
    <n v="1"/>
    <n v="0"/>
    <n v="16"/>
    <m/>
    <m/>
    <m/>
    <m/>
    <m/>
  </r>
  <r>
    <n v="33"/>
    <n v="23"/>
    <d v="2017-03-05T00:00:00"/>
    <n v="248"/>
    <n v="25"/>
    <n v="47"/>
    <n v="246.07400000000001"/>
    <n v="32"/>
    <n v="1"/>
    <n v="2"/>
    <n v="1"/>
    <n v="2"/>
    <m/>
    <m/>
    <m/>
    <m/>
    <m/>
  </r>
  <r>
    <n v="13"/>
    <n v="10"/>
    <d v="2017-08-05T00:00:00"/>
    <n v="369"/>
    <n v="17"/>
    <n v="31"/>
    <n v="246.07400000000001"/>
    <n v="25"/>
    <n v="1"/>
    <n v="3"/>
    <n v="0"/>
    <n v="8"/>
    <m/>
    <m/>
    <m/>
    <m/>
    <m/>
  </r>
  <r>
    <n v="22"/>
    <n v="23"/>
    <d v="2017-10-05T00:00:00"/>
    <n v="179"/>
    <n v="26"/>
    <n v="30"/>
    <n v="246.07400000000001"/>
    <n v="19"/>
    <n v="3"/>
    <n v="0"/>
    <n v="0"/>
    <n v="3"/>
    <m/>
    <m/>
    <m/>
    <m/>
    <m/>
  </r>
  <r>
    <n v="3"/>
    <n v="28"/>
    <d v="2017-10-05T00:00:00"/>
    <n v="179"/>
    <n v="51"/>
    <n v="38"/>
    <n v="246.07400000000001"/>
    <n v="31"/>
    <n v="1"/>
    <n v="0"/>
    <n v="0"/>
    <n v="4"/>
    <m/>
    <m/>
    <m/>
    <m/>
    <m/>
  </r>
  <r>
    <n v="10"/>
    <n v="23"/>
    <d v="2017-11-05T00:00:00"/>
    <n v="361"/>
    <n v="52"/>
    <n v="28"/>
    <n v="246.07400000000001"/>
    <n v="27"/>
    <n v="1"/>
    <n v="1"/>
    <n v="4"/>
    <n v="1"/>
    <m/>
    <m/>
    <m/>
    <m/>
    <m/>
  </r>
  <r>
    <n v="20"/>
    <n v="28"/>
    <d v="2017-12-05T00:00:00"/>
    <n v="260"/>
    <n v="50"/>
    <n v="36"/>
    <n v="246.07400000000001"/>
    <n v="23"/>
    <n v="1"/>
    <n v="4"/>
    <n v="0"/>
    <n v="3"/>
    <m/>
    <m/>
    <m/>
    <m/>
    <m/>
  </r>
  <r>
    <n v="17"/>
    <n v="11"/>
    <s v="15/05/2017"/>
    <n v="179"/>
    <n v="22"/>
    <n v="40"/>
    <n v="246.07400000000001"/>
    <n v="22"/>
    <n v="2"/>
    <n v="2"/>
    <n v="0"/>
    <n v="2"/>
    <m/>
    <m/>
    <m/>
    <m/>
    <m/>
  </r>
  <r>
    <n v="17"/>
    <n v="8"/>
    <s v="15/05/2017"/>
    <n v="179"/>
    <n v="22"/>
    <n v="40"/>
    <n v="246.07400000000001"/>
    <n v="22"/>
    <n v="2"/>
    <n v="2"/>
    <n v="0"/>
    <n v="3"/>
    <m/>
    <m/>
    <m/>
    <m/>
    <m/>
  </r>
  <r>
    <n v="9"/>
    <n v="18"/>
    <s v="17/05/2017"/>
    <n v="228"/>
    <n v="14"/>
    <n v="58"/>
    <n v="246.07400000000001"/>
    <n v="22"/>
    <n v="1"/>
    <n v="2"/>
    <n v="1"/>
    <n v="8"/>
    <m/>
    <m/>
    <m/>
    <m/>
    <m/>
  </r>
  <r>
    <n v="28"/>
    <n v="25"/>
    <s v="17/05/2017"/>
    <n v="225"/>
    <n v="26"/>
    <n v="28"/>
    <n v="246.07400000000001"/>
    <n v="24"/>
    <n v="1"/>
    <n v="1"/>
    <n v="2"/>
    <n v="3"/>
    <m/>
    <m/>
    <m/>
    <m/>
    <m/>
  </r>
  <r>
    <n v="18"/>
    <n v="13"/>
    <s v="19/05/2017"/>
    <n v="330"/>
    <n v="16"/>
    <n v="28"/>
    <n v="246.07400000000001"/>
    <n v="25"/>
    <n v="2"/>
    <n v="0"/>
    <n v="0"/>
    <n v="8"/>
    <m/>
    <m/>
    <m/>
    <m/>
    <m/>
  </r>
  <r>
    <n v="22"/>
    <n v="25"/>
    <s v="22/05/2017"/>
    <n v="179"/>
    <n v="26"/>
    <n v="30"/>
    <n v="246.07400000000001"/>
    <n v="19"/>
    <n v="3"/>
    <n v="0"/>
    <n v="0"/>
    <n v="2"/>
    <m/>
    <m/>
    <m/>
    <m/>
    <m/>
  </r>
  <r>
    <n v="34"/>
    <n v="28"/>
    <s v="22/05/2017"/>
    <n v="118"/>
    <n v="10"/>
    <n v="37"/>
    <n v="246.07400000000001"/>
    <n v="28"/>
    <n v="1"/>
    <n v="0"/>
    <n v="0"/>
    <n v="1"/>
    <m/>
    <m/>
    <m/>
    <m/>
    <m/>
  </r>
  <r>
    <n v="1"/>
    <n v="1"/>
    <s v="29/05/2017"/>
    <n v="235"/>
    <n v="11"/>
    <n v="37"/>
    <n v="246.07400000000001"/>
    <n v="29"/>
    <n v="3"/>
    <n v="1"/>
    <n v="1"/>
    <n v="8"/>
    <m/>
    <m/>
    <m/>
    <m/>
    <m/>
  </r>
  <r>
    <n v="22"/>
    <n v="23"/>
    <s v="31/05/2017"/>
    <n v="179"/>
    <n v="26"/>
    <n v="30"/>
    <n v="246.07400000000001"/>
    <n v="19"/>
    <n v="3"/>
    <n v="0"/>
    <n v="0"/>
    <n v="3"/>
    <m/>
    <m/>
    <m/>
    <m/>
    <m/>
  </r>
  <r>
    <n v="34"/>
    <n v="23"/>
    <d v="2017-05-06T00:00:00"/>
    <n v="118"/>
    <n v="10"/>
    <n v="37"/>
    <n v="253.95699999999999"/>
    <n v="28"/>
    <n v="1"/>
    <n v="0"/>
    <n v="0"/>
    <n v="3"/>
    <m/>
    <m/>
    <m/>
    <m/>
    <m/>
  </r>
  <r>
    <n v="3"/>
    <n v="28"/>
    <d v="2017-05-06T00:00:00"/>
    <n v="179"/>
    <n v="51"/>
    <n v="38"/>
    <n v="253.95699999999999"/>
    <n v="31"/>
    <n v="1"/>
    <n v="0"/>
    <n v="0"/>
    <n v="3"/>
    <m/>
    <m/>
    <m/>
    <m/>
    <m/>
  </r>
  <r>
    <n v="34"/>
    <n v="28"/>
    <d v="2017-06-06T00:00:00"/>
    <n v="118"/>
    <n v="10"/>
    <n v="37"/>
    <n v="253.95699999999999"/>
    <n v="28"/>
    <n v="1"/>
    <n v="0"/>
    <n v="0"/>
    <n v="2"/>
    <m/>
    <m/>
    <m/>
    <m/>
    <m/>
  </r>
  <r>
    <n v="28"/>
    <n v="23"/>
    <d v="2017-08-06T00:00:00"/>
    <n v="225"/>
    <n v="26"/>
    <n v="28"/>
    <n v="253.95699999999999"/>
    <n v="24"/>
    <n v="1"/>
    <n v="1"/>
    <n v="2"/>
    <n v="4"/>
    <m/>
    <m/>
    <m/>
    <m/>
    <m/>
  </r>
  <r>
    <n v="20"/>
    <n v="28"/>
    <d v="2017-09-06T00:00:00"/>
    <n v="260"/>
    <n v="50"/>
    <n v="36"/>
    <n v="253.95699999999999"/>
    <n v="23"/>
    <n v="1"/>
    <n v="4"/>
    <n v="0"/>
    <n v="4"/>
    <m/>
    <m/>
    <m/>
    <m/>
    <m/>
  </r>
  <r>
    <n v="3"/>
    <n v="0"/>
    <d v="2017-09-06T00:00:00"/>
    <n v="179"/>
    <n v="51"/>
    <n v="38"/>
    <n v="253.95699999999999"/>
    <n v="31"/>
    <n v="1"/>
    <n v="0"/>
    <n v="0"/>
    <n v="0"/>
    <m/>
    <m/>
    <m/>
    <m/>
    <m/>
  </r>
  <r>
    <n v="15"/>
    <n v="13"/>
    <d v="2017-12-06T00:00:00"/>
    <n v="291"/>
    <n v="31"/>
    <n v="40"/>
    <n v="253.95699999999999"/>
    <n v="25"/>
    <n v="1"/>
    <n v="1"/>
    <n v="1"/>
    <n v="40"/>
    <m/>
    <m/>
    <m/>
    <m/>
    <m/>
  </r>
  <r>
    <n v="3"/>
    <n v="28"/>
    <d v="2017-12-06T00:00:00"/>
    <n v="179"/>
    <n v="51"/>
    <n v="38"/>
    <n v="253.95699999999999"/>
    <n v="31"/>
    <n v="1"/>
    <n v="0"/>
    <n v="0"/>
    <n v="24"/>
    <m/>
    <m/>
    <m/>
    <m/>
    <m/>
  </r>
  <r>
    <n v="24"/>
    <n v="28"/>
    <s v="13/06/2017"/>
    <n v="246"/>
    <n v="25"/>
    <n v="41"/>
    <n v="253.95699999999999"/>
    <n v="23"/>
    <n v="1"/>
    <n v="0"/>
    <n v="0"/>
    <n v="3"/>
    <m/>
    <m/>
    <m/>
    <m/>
    <m/>
  </r>
  <r>
    <n v="3"/>
    <n v="28"/>
    <s v="19/06/2017"/>
    <n v="179"/>
    <n v="51"/>
    <n v="38"/>
    <n v="253.95699999999999"/>
    <n v="31"/>
    <n v="1"/>
    <n v="0"/>
    <n v="0"/>
    <n v="4"/>
    <m/>
    <m/>
    <m/>
    <m/>
    <m/>
  </r>
  <r>
    <n v="5"/>
    <n v="26"/>
    <s v="20/06/2017"/>
    <n v="235"/>
    <n v="20"/>
    <n v="43"/>
    <n v="253.95699999999999"/>
    <n v="38"/>
    <n v="1"/>
    <n v="1"/>
    <n v="0"/>
    <n v="8"/>
    <m/>
    <m/>
    <m/>
    <m/>
    <m/>
  </r>
  <r>
    <n v="3"/>
    <n v="28"/>
    <s v="26/06/2017"/>
    <n v="179"/>
    <n v="51"/>
    <n v="38"/>
    <n v="253.95699999999999"/>
    <n v="31"/>
    <n v="1"/>
    <n v="0"/>
    <n v="0"/>
    <n v="2"/>
    <m/>
    <m/>
    <m/>
    <m/>
    <m/>
  </r>
  <r>
    <n v="28"/>
    <n v="23"/>
    <s v="28/06/2017"/>
    <n v="225"/>
    <n v="26"/>
    <n v="28"/>
    <n v="253.95699999999999"/>
    <n v="24"/>
    <n v="1"/>
    <n v="1"/>
    <n v="2"/>
    <n v="2"/>
    <m/>
    <m/>
    <m/>
    <m/>
    <m/>
  </r>
  <r>
    <n v="36"/>
    <n v="23"/>
    <s v="28/06/2017"/>
    <n v="118"/>
    <n v="13"/>
    <n v="50"/>
    <n v="253.95699999999999"/>
    <n v="31"/>
    <n v="1"/>
    <n v="1"/>
    <n v="0"/>
    <n v="2"/>
    <m/>
    <m/>
    <m/>
    <m/>
    <m/>
  </r>
  <r>
    <n v="3"/>
    <n v="5"/>
    <s v="28/06/2017"/>
    <n v="179"/>
    <n v="51"/>
    <n v="38"/>
    <n v="253.95699999999999"/>
    <n v="31"/>
    <n v="1"/>
    <n v="0"/>
    <n v="0"/>
    <n v="8"/>
    <m/>
    <m/>
    <m/>
    <m/>
    <m/>
  </r>
  <r>
    <n v="22"/>
    <n v="21"/>
    <s v="28/06/2017"/>
    <n v="179"/>
    <n v="26"/>
    <n v="30"/>
    <n v="253.95699999999999"/>
    <n v="19"/>
    <n v="3"/>
    <n v="0"/>
    <n v="0"/>
    <n v="2"/>
    <m/>
    <m/>
    <m/>
    <m/>
    <m/>
  </r>
  <r>
    <n v="24"/>
    <n v="28"/>
    <s v="30/06/2017"/>
    <n v="246"/>
    <n v="25"/>
    <n v="41"/>
    <n v="253.95699999999999"/>
    <n v="23"/>
    <n v="1"/>
    <n v="0"/>
    <n v="0"/>
    <n v="2"/>
    <m/>
    <m/>
    <m/>
    <m/>
    <m/>
  </r>
  <r>
    <n v="18"/>
    <n v="11"/>
    <s v="27/06/2017"/>
    <n v="330"/>
    <n v="16"/>
    <n v="28"/>
    <n v="253.95699999999999"/>
    <n v="25"/>
    <n v="2"/>
    <n v="0"/>
    <n v="0"/>
    <n v="1"/>
    <m/>
    <m/>
    <m/>
    <m/>
    <m/>
  </r>
  <r>
    <n v="1"/>
    <n v="13"/>
    <s v="27/06/2017"/>
    <n v="235"/>
    <n v="11"/>
    <n v="37"/>
    <n v="253.95699999999999"/>
    <n v="29"/>
    <n v="3"/>
    <n v="1"/>
    <n v="1"/>
    <n v="8"/>
    <m/>
    <m/>
    <m/>
    <m/>
    <m/>
  </r>
  <r>
    <n v="22"/>
    <n v="23"/>
    <d v="2017-06-07T00:00:00"/>
    <n v="179"/>
    <n v="26"/>
    <n v="30"/>
    <n v="230.29"/>
    <n v="19"/>
    <n v="3"/>
    <n v="0"/>
    <n v="0"/>
    <n v="2"/>
    <m/>
    <m/>
    <m/>
    <m/>
    <m/>
  </r>
  <r>
    <n v="28"/>
    <n v="25"/>
    <d v="2017-06-07T00:00:00"/>
    <n v="225"/>
    <n v="26"/>
    <n v="28"/>
    <n v="230.29"/>
    <n v="24"/>
    <n v="1"/>
    <n v="1"/>
    <n v="2"/>
    <n v="4"/>
    <m/>
    <m/>
    <m/>
    <m/>
    <m/>
  </r>
  <r>
    <n v="20"/>
    <n v="13"/>
    <d v="2017-07-07T00:00:00"/>
    <n v="260"/>
    <n v="50"/>
    <n v="36"/>
    <n v="230.29"/>
    <n v="23"/>
    <n v="1"/>
    <n v="4"/>
    <n v="0"/>
    <n v="8"/>
    <m/>
    <m/>
    <m/>
    <m/>
    <m/>
  </r>
  <r>
    <n v="21"/>
    <n v="7"/>
    <d v="2017-10-07T00:00:00"/>
    <n v="268"/>
    <n v="11"/>
    <n v="33"/>
    <n v="230.29"/>
    <n v="25"/>
    <n v="2"/>
    <n v="0"/>
    <n v="0"/>
    <n v="8"/>
    <m/>
    <m/>
    <m/>
    <m/>
    <m/>
  </r>
  <r>
    <n v="18"/>
    <n v="25"/>
    <s v="14/07/2017"/>
    <n v="330"/>
    <n v="16"/>
    <n v="28"/>
    <n v="230.29"/>
    <n v="25"/>
    <n v="2"/>
    <n v="0"/>
    <n v="0"/>
    <n v="8"/>
    <m/>
    <m/>
    <m/>
    <m/>
    <m/>
  </r>
  <r>
    <n v="34"/>
    <n v="26"/>
    <s v="14/07/2017"/>
    <n v="118"/>
    <n v="10"/>
    <n v="37"/>
    <n v="230.29"/>
    <n v="28"/>
    <n v="1"/>
    <n v="0"/>
    <n v="0"/>
    <n v="8"/>
    <m/>
    <m/>
    <m/>
    <m/>
    <m/>
  </r>
  <r>
    <n v="20"/>
    <n v="26"/>
    <s v="17/07/2017"/>
    <n v="260"/>
    <n v="50"/>
    <n v="36"/>
    <n v="230.29"/>
    <n v="23"/>
    <n v="1"/>
    <n v="4"/>
    <n v="0"/>
    <n v="4"/>
    <m/>
    <m/>
    <m/>
    <m/>
    <m/>
  </r>
  <r>
    <n v="34"/>
    <n v="28"/>
    <s v="18/07/2017"/>
    <n v="118"/>
    <n v="10"/>
    <n v="37"/>
    <n v="230.29"/>
    <n v="28"/>
    <n v="1"/>
    <n v="0"/>
    <n v="0"/>
    <n v="8"/>
    <m/>
    <m/>
    <m/>
    <m/>
    <m/>
  </r>
  <r>
    <n v="26"/>
    <n v="15"/>
    <s v="24/07/2017"/>
    <n v="300"/>
    <n v="26"/>
    <n v="43"/>
    <n v="230.29"/>
    <n v="25"/>
    <n v="1"/>
    <n v="2"/>
    <n v="1"/>
    <n v="8"/>
    <m/>
    <m/>
    <m/>
    <m/>
    <m/>
  </r>
  <r>
    <n v="2"/>
    <n v="23"/>
    <s v="24/07/2017"/>
    <n v="235"/>
    <n v="29"/>
    <n v="48"/>
    <n v="230.29"/>
    <n v="33"/>
    <n v="1"/>
    <n v="1"/>
    <n v="5"/>
    <n v="1"/>
    <m/>
    <m/>
    <m/>
    <m/>
    <m/>
  </r>
  <r>
    <n v="24"/>
    <n v="28"/>
    <s v="25/07/2017"/>
    <n v="246"/>
    <n v="25"/>
    <n v="41"/>
    <n v="230.29"/>
    <n v="23"/>
    <n v="1"/>
    <n v="0"/>
    <n v="0"/>
    <n v="2"/>
    <m/>
    <m/>
    <m/>
    <m/>
    <m/>
  </r>
  <r>
    <n v="28"/>
    <n v="9"/>
    <s v="25/07/2017"/>
    <n v="225"/>
    <n v="26"/>
    <n v="28"/>
    <n v="230.29"/>
    <n v="24"/>
    <n v="1"/>
    <n v="1"/>
    <n v="2"/>
    <n v="112"/>
    <m/>
    <m/>
    <m/>
    <m/>
    <m/>
  </r>
  <r>
    <n v="3"/>
    <n v="28"/>
    <s v="25/07/2017"/>
    <n v="179"/>
    <n v="51"/>
    <n v="38"/>
    <n v="230.29"/>
    <n v="31"/>
    <n v="1"/>
    <n v="0"/>
    <n v="0"/>
    <n v="1"/>
    <m/>
    <m/>
    <m/>
    <m/>
    <m/>
  </r>
  <r>
    <n v="36"/>
    <n v="23"/>
    <s v="28/07/2017"/>
    <n v="118"/>
    <n v="13"/>
    <n v="50"/>
    <n v="230.29"/>
    <n v="31"/>
    <n v="1"/>
    <n v="1"/>
    <n v="0"/>
    <n v="1"/>
    <m/>
    <m/>
    <m/>
    <m/>
    <m/>
  </r>
  <r>
    <n v="10"/>
    <n v="22"/>
    <s v="28/07/2017"/>
    <n v="361"/>
    <n v="52"/>
    <n v="28"/>
    <n v="230.29"/>
    <n v="27"/>
    <n v="1"/>
    <n v="1"/>
    <n v="4"/>
    <n v="8"/>
    <m/>
    <m/>
    <m/>
    <m/>
    <m/>
  </r>
  <r>
    <n v="11"/>
    <n v="22"/>
    <s v="24/07/2017"/>
    <n v="289"/>
    <n v="36"/>
    <n v="33"/>
    <n v="230.29"/>
    <n v="30"/>
    <n v="1"/>
    <n v="2"/>
    <n v="1"/>
    <n v="8"/>
    <m/>
    <m/>
    <m/>
    <m/>
    <m/>
  </r>
  <r>
    <n v="5"/>
    <n v="26"/>
    <s v="24/07/2017"/>
    <n v="235"/>
    <n v="20"/>
    <n v="43"/>
    <n v="230.29"/>
    <n v="38"/>
    <n v="1"/>
    <n v="1"/>
    <n v="0"/>
    <n v="8"/>
    <m/>
    <m/>
    <m/>
    <m/>
    <m/>
  </r>
  <r>
    <n v="24"/>
    <n v="28"/>
    <s v="25/07/2017"/>
    <n v="246"/>
    <n v="25"/>
    <n v="41"/>
    <n v="230.29"/>
    <n v="23"/>
    <n v="1"/>
    <n v="0"/>
    <n v="0"/>
    <n v="2"/>
    <m/>
    <m/>
    <m/>
    <m/>
    <m/>
  </r>
  <r>
    <n v="15"/>
    <n v="28"/>
    <s v="27/07/2017"/>
    <n v="291"/>
    <n v="31"/>
    <n v="40"/>
    <n v="230.29"/>
    <n v="25"/>
    <n v="1"/>
    <n v="1"/>
    <n v="1"/>
    <n v="1"/>
    <m/>
    <m/>
    <m/>
    <m/>
    <m/>
  </r>
  <r>
    <n v="7"/>
    <n v="23"/>
    <s v="27/07/2017"/>
    <n v="279"/>
    <n v="5"/>
    <n v="39"/>
    <n v="230.29"/>
    <n v="24"/>
    <n v="1"/>
    <n v="2"/>
    <n v="0"/>
    <n v="2"/>
    <m/>
    <m/>
    <m/>
    <m/>
    <m/>
  </r>
  <r>
    <n v="3"/>
    <n v="25"/>
    <d v="2017-03-08T00:00:00"/>
    <n v="179"/>
    <n v="51"/>
    <n v="38"/>
    <n v="249.797"/>
    <n v="31"/>
    <n v="1"/>
    <n v="0"/>
    <n v="0"/>
    <n v="4"/>
    <m/>
    <m/>
    <m/>
    <m/>
    <m/>
  </r>
  <r>
    <n v="17"/>
    <n v="25"/>
    <d v="2017-07-08T00:00:00"/>
    <n v="179"/>
    <n v="22"/>
    <n v="40"/>
    <n v="249.797"/>
    <n v="22"/>
    <n v="2"/>
    <n v="2"/>
    <n v="0"/>
    <n v="1"/>
    <m/>
    <m/>
    <m/>
    <m/>
    <m/>
  </r>
  <r>
    <n v="24"/>
    <n v="28"/>
    <d v="2017-08-08T00:00:00"/>
    <n v="246"/>
    <n v="25"/>
    <n v="41"/>
    <n v="249.797"/>
    <n v="23"/>
    <n v="1"/>
    <n v="0"/>
    <n v="0"/>
    <n v="4"/>
    <m/>
    <m/>
    <m/>
    <m/>
    <m/>
  </r>
  <r>
    <n v="34"/>
    <n v="28"/>
    <d v="2017-08-08T00:00:00"/>
    <n v="118"/>
    <n v="10"/>
    <n v="37"/>
    <n v="249.797"/>
    <n v="28"/>
    <n v="1"/>
    <n v="0"/>
    <n v="0"/>
    <n v="4"/>
    <m/>
    <m/>
    <m/>
    <m/>
    <m/>
  </r>
  <r>
    <n v="11"/>
    <n v="26"/>
    <d v="2017-08-08T00:00:00"/>
    <n v="289"/>
    <n v="36"/>
    <n v="33"/>
    <n v="249.797"/>
    <n v="30"/>
    <n v="1"/>
    <n v="2"/>
    <n v="1"/>
    <n v="8"/>
    <m/>
    <m/>
    <m/>
    <m/>
    <m/>
  </r>
  <r>
    <n v="5"/>
    <n v="26"/>
    <d v="2017-08-08T00:00:00"/>
    <n v="235"/>
    <n v="20"/>
    <n v="43"/>
    <n v="249.797"/>
    <n v="38"/>
    <n v="1"/>
    <n v="1"/>
    <n v="0"/>
    <n v="8"/>
    <m/>
    <m/>
    <m/>
    <m/>
    <m/>
  </r>
  <r>
    <n v="15"/>
    <n v="28"/>
    <d v="2017-10-08T00:00:00"/>
    <n v="291"/>
    <n v="31"/>
    <n v="40"/>
    <n v="249.797"/>
    <n v="25"/>
    <n v="1"/>
    <n v="1"/>
    <n v="1"/>
    <n v="4"/>
    <m/>
    <m/>
    <m/>
    <m/>
    <m/>
  </r>
  <r>
    <n v="3"/>
    <n v="25"/>
    <s v="14/08/2017"/>
    <n v="179"/>
    <n v="51"/>
    <n v="38"/>
    <n v="249.797"/>
    <n v="31"/>
    <n v="1"/>
    <n v="0"/>
    <n v="0"/>
    <n v="4"/>
    <m/>
    <m/>
    <m/>
    <m/>
    <m/>
  </r>
  <r>
    <n v="17"/>
    <n v="25"/>
    <s v="15/08/2017"/>
    <n v="179"/>
    <n v="22"/>
    <n v="40"/>
    <n v="249.797"/>
    <n v="22"/>
    <n v="2"/>
    <n v="2"/>
    <n v="0"/>
    <n v="8"/>
    <m/>
    <m/>
    <m/>
    <m/>
    <m/>
  </r>
  <r>
    <n v="18"/>
    <n v="23"/>
    <s v="17/08/2017"/>
    <n v="330"/>
    <n v="16"/>
    <n v="28"/>
    <n v="249.797"/>
    <n v="25"/>
    <n v="2"/>
    <n v="0"/>
    <n v="0"/>
    <n v="16"/>
    <m/>
    <m/>
    <m/>
    <m/>
    <m/>
  </r>
  <r>
    <n v="1"/>
    <n v="23"/>
    <s v="22/08/2017"/>
    <n v="235"/>
    <n v="11"/>
    <n v="37"/>
    <n v="249.797"/>
    <n v="29"/>
    <n v="3"/>
    <n v="1"/>
    <n v="1"/>
    <n v="4"/>
    <m/>
    <m/>
    <m/>
    <m/>
    <m/>
  </r>
  <r>
    <n v="24"/>
    <n v="28"/>
    <s v="22/08/2017"/>
    <n v="246"/>
    <n v="25"/>
    <n v="41"/>
    <n v="249.797"/>
    <n v="23"/>
    <n v="1"/>
    <n v="0"/>
    <n v="0"/>
    <n v="1"/>
    <m/>
    <m/>
    <m/>
    <m/>
    <m/>
  </r>
  <r>
    <n v="34"/>
    <n v="28"/>
    <s v="22/08/2017"/>
    <n v="118"/>
    <n v="10"/>
    <n v="37"/>
    <n v="249.797"/>
    <n v="28"/>
    <n v="1"/>
    <n v="0"/>
    <n v="0"/>
    <n v="5"/>
    <m/>
    <m/>
    <m/>
    <m/>
    <m/>
  </r>
  <r>
    <n v="15"/>
    <n v="28"/>
    <s v="24/08/2017"/>
    <n v="291"/>
    <n v="31"/>
    <n v="40"/>
    <n v="249.797"/>
    <n v="25"/>
    <n v="1"/>
    <n v="1"/>
    <n v="1"/>
    <n v="2"/>
    <m/>
    <m/>
    <m/>
    <m/>
    <m/>
  </r>
  <r>
    <n v="20"/>
    <n v="28"/>
    <s v="28/08/2017"/>
    <n v="260"/>
    <n v="50"/>
    <n v="36"/>
    <n v="249.797"/>
    <n v="23"/>
    <n v="1"/>
    <n v="4"/>
    <n v="0"/>
    <n v="3"/>
    <m/>
    <m/>
    <m/>
    <m/>
    <m/>
  </r>
  <r>
    <n v="24"/>
    <n v="28"/>
    <d v="2017-05-09T00:00:00"/>
    <n v="246"/>
    <n v="25"/>
    <n v="41"/>
    <n v="261.75599999999997"/>
    <n v="23"/>
    <n v="1"/>
    <n v="0"/>
    <n v="0"/>
    <n v="1"/>
    <m/>
    <m/>
    <m/>
    <m/>
    <m/>
  </r>
  <r>
    <n v="24"/>
    <n v="28"/>
    <d v="2017-05-09T00:00:00"/>
    <n v="246"/>
    <n v="25"/>
    <n v="41"/>
    <n v="261.75599999999997"/>
    <n v="23"/>
    <n v="1"/>
    <n v="0"/>
    <n v="0"/>
    <n v="1"/>
    <m/>
    <m/>
    <m/>
    <m/>
    <m/>
  </r>
  <r>
    <n v="34"/>
    <n v="28"/>
    <d v="2017-05-09T00:00:00"/>
    <n v="118"/>
    <n v="10"/>
    <n v="37"/>
    <n v="261.75599999999997"/>
    <n v="28"/>
    <n v="1"/>
    <n v="0"/>
    <n v="0"/>
    <n v="3"/>
    <m/>
    <m/>
    <m/>
    <m/>
    <m/>
  </r>
  <r>
    <n v="14"/>
    <n v="23"/>
    <d v="2017-05-09T00:00:00"/>
    <n v="155"/>
    <n v="12"/>
    <n v="34"/>
    <n v="261.75599999999997"/>
    <n v="25"/>
    <n v="1"/>
    <n v="2"/>
    <n v="0"/>
    <n v="2"/>
    <m/>
    <m/>
    <m/>
    <m/>
    <m/>
  </r>
  <r>
    <n v="15"/>
    <n v="28"/>
    <d v="2017-07-09T00:00:00"/>
    <n v="291"/>
    <n v="31"/>
    <n v="40"/>
    <n v="261.75599999999997"/>
    <n v="25"/>
    <n v="1"/>
    <n v="1"/>
    <n v="1"/>
    <n v="2"/>
    <m/>
    <m/>
    <m/>
    <m/>
    <m/>
  </r>
  <r>
    <n v="22"/>
    <n v="23"/>
    <d v="2017-08-09T00:00:00"/>
    <n v="179"/>
    <n v="26"/>
    <n v="30"/>
    <n v="261.75599999999997"/>
    <n v="19"/>
    <n v="3"/>
    <n v="0"/>
    <n v="0"/>
    <n v="8"/>
    <m/>
    <m/>
    <m/>
    <m/>
    <m/>
  </r>
  <r>
    <n v="33"/>
    <n v="23"/>
    <d v="2017-08-09T00:00:00"/>
    <n v="248"/>
    <n v="25"/>
    <n v="47"/>
    <n v="261.75599999999997"/>
    <n v="32"/>
    <n v="1"/>
    <n v="2"/>
    <n v="1"/>
    <n v="1"/>
    <m/>
    <m/>
    <m/>
    <m/>
    <m/>
  </r>
  <r>
    <n v="3"/>
    <n v="23"/>
    <d v="2017-11-09T00:00:00"/>
    <n v="179"/>
    <n v="51"/>
    <n v="38"/>
    <n v="261.75599999999997"/>
    <n v="31"/>
    <n v="1"/>
    <n v="0"/>
    <n v="0"/>
    <n v="4"/>
    <m/>
    <m/>
    <m/>
    <m/>
    <m/>
  </r>
  <r>
    <n v="28"/>
    <n v="23"/>
    <s v="13/09/2017"/>
    <n v="225"/>
    <n v="26"/>
    <n v="28"/>
    <n v="261.75599999999997"/>
    <n v="24"/>
    <n v="1"/>
    <n v="1"/>
    <n v="2"/>
    <n v="1"/>
    <m/>
    <m/>
    <m/>
    <m/>
    <m/>
  </r>
  <r>
    <n v="22"/>
    <n v="23"/>
    <s v="18/09/2017"/>
    <n v="179"/>
    <n v="26"/>
    <n v="30"/>
    <n v="261.75599999999997"/>
    <n v="19"/>
    <n v="3"/>
    <n v="0"/>
    <n v="0"/>
    <n v="2"/>
    <m/>
    <m/>
    <m/>
    <m/>
    <m/>
  </r>
  <r>
    <n v="13"/>
    <n v="23"/>
    <s v="19/09/2017"/>
    <n v="369"/>
    <n v="17"/>
    <n v="31"/>
    <n v="261.75599999999997"/>
    <n v="25"/>
    <n v="1"/>
    <n v="3"/>
    <n v="0"/>
    <n v="8"/>
    <m/>
    <m/>
    <m/>
    <m/>
    <m/>
  </r>
  <r>
    <n v="10"/>
    <n v="22"/>
    <s v="26/09/2017"/>
    <n v="361"/>
    <n v="52"/>
    <n v="28"/>
    <n v="261.75599999999997"/>
    <n v="27"/>
    <n v="1"/>
    <n v="1"/>
    <n v="4"/>
    <n v="8"/>
    <m/>
    <m/>
    <m/>
    <m/>
    <m/>
  </r>
  <r>
    <n v="32"/>
    <n v="4"/>
    <d v="2017-05-10T00:00:00"/>
    <n v="289"/>
    <n v="48"/>
    <n v="49"/>
    <n v="284.85300000000001"/>
    <n v="36"/>
    <n v="1"/>
    <n v="0"/>
    <n v="2"/>
    <n v="1"/>
    <m/>
    <m/>
    <m/>
    <m/>
    <m/>
  </r>
  <r>
    <n v="25"/>
    <n v="11"/>
    <d v="2017-05-10T00:00:00"/>
    <n v="235"/>
    <n v="16"/>
    <n v="32"/>
    <n v="284.85300000000001"/>
    <n v="25"/>
    <n v="3"/>
    <n v="0"/>
    <n v="0"/>
    <n v="3"/>
    <m/>
    <m/>
    <m/>
    <m/>
    <m/>
  </r>
  <r>
    <n v="24"/>
    <n v="26"/>
    <d v="2017-06-10T00:00:00"/>
    <n v="246"/>
    <n v="25"/>
    <n v="41"/>
    <n v="284.85300000000001"/>
    <n v="23"/>
    <n v="1"/>
    <n v="0"/>
    <n v="0"/>
    <n v="8"/>
    <m/>
    <m/>
    <m/>
    <m/>
    <m/>
  </r>
  <r>
    <n v="32"/>
    <n v="14"/>
    <d v="2017-11-10T00:00:00"/>
    <n v="289"/>
    <n v="48"/>
    <n v="49"/>
    <n v="284.85300000000001"/>
    <n v="36"/>
    <n v="1"/>
    <n v="0"/>
    <n v="2"/>
    <n v="3"/>
    <m/>
    <m/>
    <m/>
    <m/>
    <m/>
  </r>
  <r>
    <n v="15"/>
    <n v="28"/>
    <d v="2017-11-10T00:00:00"/>
    <n v="291"/>
    <n v="31"/>
    <n v="40"/>
    <n v="284.85300000000001"/>
    <n v="25"/>
    <n v="1"/>
    <n v="1"/>
    <n v="1"/>
    <n v="2"/>
    <m/>
    <m/>
    <m/>
    <m/>
    <m/>
  </r>
  <r>
    <n v="34"/>
    <n v="23"/>
    <s v="17/10/2017"/>
    <n v="118"/>
    <n v="10"/>
    <n v="37"/>
    <n v="284.85300000000001"/>
    <n v="28"/>
    <n v="1"/>
    <n v="0"/>
    <n v="0"/>
    <n v="2"/>
    <m/>
    <m/>
    <m/>
    <m/>
    <m/>
  </r>
  <r>
    <n v="32"/>
    <n v="23"/>
    <s v="19/10/2017"/>
    <n v="289"/>
    <n v="48"/>
    <n v="49"/>
    <n v="284.85300000000001"/>
    <n v="36"/>
    <n v="1"/>
    <n v="0"/>
    <n v="2"/>
    <n v="2"/>
    <m/>
    <m/>
    <m/>
    <m/>
    <m/>
  </r>
  <r>
    <n v="15"/>
    <n v="23"/>
    <s v="20/10/2017"/>
    <n v="291"/>
    <n v="31"/>
    <n v="40"/>
    <n v="284.85300000000001"/>
    <n v="25"/>
    <n v="1"/>
    <n v="1"/>
    <n v="1"/>
    <n v="1"/>
    <m/>
    <m/>
    <m/>
    <m/>
    <m/>
  </r>
  <r>
    <n v="28"/>
    <n v="23"/>
    <s v="24/10/2017"/>
    <n v="225"/>
    <n v="26"/>
    <n v="28"/>
    <n v="284.85300000000001"/>
    <n v="24"/>
    <n v="1"/>
    <n v="1"/>
    <n v="2"/>
    <n v="2"/>
    <m/>
    <m/>
    <m/>
    <m/>
    <m/>
  </r>
  <r>
    <n v="13"/>
    <n v="23"/>
    <s v="24/10/2017"/>
    <n v="369"/>
    <n v="17"/>
    <n v="31"/>
    <n v="284.85300000000001"/>
    <n v="25"/>
    <n v="1"/>
    <n v="3"/>
    <n v="0"/>
    <n v="8"/>
    <m/>
    <m/>
    <m/>
    <m/>
    <m/>
  </r>
  <r>
    <n v="13"/>
    <n v="23"/>
    <s v="24/10/2017"/>
    <n v="369"/>
    <n v="17"/>
    <n v="31"/>
    <n v="284.85300000000001"/>
    <n v="25"/>
    <n v="1"/>
    <n v="3"/>
    <n v="0"/>
    <n v="3"/>
    <m/>
    <m/>
    <m/>
    <m/>
    <m/>
  </r>
  <r>
    <n v="28"/>
    <n v="23"/>
    <s v="24/10/2017"/>
    <n v="225"/>
    <n v="26"/>
    <n v="28"/>
    <n v="284.85300000000001"/>
    <n v="24"/>
    <n v="1"/>
    <n v="1"/>
    <n v="2"/>
    <n v="4"/>
    <m/>
    <m/>
    <m/>
    <m/>
    <m/>
  </r>
  <r>
    <n v="13"/>
    <n v="26"/>
    <s v="24/10/2017"/>
    <n v="369"/>
    <n v="17"/>
    <n v="31"/>
    <n v="284.85300000000001"/>
    <n v="25"/>
    <n v="1"/>
    <n v="3"/>
    <n v="0"/>
    <n v="8"/>
    <m/>
    <m/>
    <m/>
    <m/>
    <m/>
  </r>
  <r>
    <n v="3"/>
    <n v="28"/>
    <s v="25/10/2017"/>
    <n v="179"/>
    <n v="51"/>
    <n v="38"/>
    <n v="284.85300000000001"/>
    <n v="31"/>
    <n v="1"/>
    <n v="0"/>
    <n v="0"/>
    <n v="3"/>
    <m/>
    <m/>
    <m/>
    <m/>
    <m/>
  </r>
  <r>
    <n v="9"/>
    <n v="1"/>
    <s v="25/10/2017"/>
    <n v="228"/>
    <n v="14"/>
    <n v="58"/>
    <n v="284.85300000000001"/>
    <n v="22"/>
    <n v="1"/>
    <n v="2"/>
    <n v="1"/>
    <n v="1"/>
    <m/>
    <m/>
    <m/>
    <m/>
    <m/>
  </r>
  <r>
    <n v="15"/>
    <n v="23"/>
    <s v="25/10/2017"/>
    <n v="291"/>
    <n v="31"/>
    <n v="40"/>
    <n v="284.85300000000001"/>
    <n v="25"/>
    <n v="1"/>
    <n v="1"/>
    <n v="1"/>
    <n v="1"/>
    <m/>
    <m/>
    <m/>
    <m/>
    <m/>
  </r>
  <r>
    <n v="13"/>
    <n v="10"/>
    <s v="26/10/2017"/>
    <n v="369"/>
    <n v="17"/>
    <n v="31"/>
    <n v="284.85300000000001"/>
    <n v="25"/>
    <n v="1"/>
    <n v="3"/>
    <n v="0"/>
    <n v="8"/>
    <m/>
    <m/>
    <m/>
    <m/>
    <m/>
  </r>
  <r>
    <n v="28"/>
    <n v="13"/>
    <s v="26/10/2017"/>
    <n v="225"/>
    <n v="26"/>
    <n v="28"/>
    <n v="284.85300000000001"/>
    <n v="24"/>
    <n v="1"/>
    <n v="1"/>
    <n v="2"/>
    <n v="1"/>
    <m/>
    <m/>
    <m/>
    <m/>
    <m/>
  </r>
  <r>
    <n v="13"/>
    <n v="10"/>
    <s v="27/10/2017"/>
    <n v="369"/>
    <n v="17"/>
    <n v="31"/>
    <n v="284.85300000000001"/>
    <n v="25"/>
    <n v="1"/>
    <n v="3"/>
    <n v="0"/>
    <n v="8"/>
    <m/>
    <m/>
    <m/>
    <m/>
    <m/>
  </r>
  <r>
    <n v="28"/>
    <n v="10"/>
    <s v="27/10/2017"/>
    <n v="225"/>
    <n v="26"/>
    <n v="28"/>
    <n v="284.85300000000001"/>
    <n v="24"/>
    <n v="1"/>
    <n v="1"/>
    <n v="2"/>
    <n v="3"/>
    <m/>
    <m/>
    <m/>
    <m/>
    <m/>
  </r>
  <r>
    <n v="6"/>
    <n v="23"/>
    <s v="29/10/2017"/>
    <n v="189"/>
    <n v="29"/>
    <n v="33"/>
    <n v="284.85300000000001"/>
    <n v="25"/>
    <n v="1"/>
    <n v="2"/>
    <n v="2"/>
    <n v="8"/>
    <m/>
    <m/>
    <m/>
    <m/>
    <m/>
  </r>
  <r>
    <n v="25"/>
    <n v="6"/>
    <s v="29/10/2017"/>
    <n v="235"/>
    <n v="16"/>
    <n v="32"/>
    <n v="284.85300000000001"/>
    <n v="25"/>
    <n v="3"/>
    <n v="0"/>
    <n v="0"/>
    <n v="8"/>
    <m/>
    <m/>
    <m/>
    <m/>
    <m/>
  </r>
  <r>
    <n v="33"/>
    <n v="10"/>
    <s v="29/10/2017"/>
    <n v="248"/>
    <n v="25"/>
    <n v="47"/>
    <n v="284.85300000000001"/>
    <n v="32"/>
    <n v="1"/>
    <n v="2"/>
    <n v="1"/>
    <n v="8"/>
    <m/>
    <m/>
    <m/>
    <m/>
    <m/>
  </r>
  <r>
    <n v="28"/>
    <n v="0"/>
    <s v="29/10/2017"/>
    <n v="225"/>
    <n v="26"/>
    <n v="28"/>
    <n v="284.85300000000001"/>
    <n v="24"/>
    <n v="1"/>
    <n v="1"/>
    <n v="2"/>
    <n v="0"/>
    <m/>
    <m/>
    <m/>
    <m/>
    <m/>
  </r>
  <r>
    <n v="28"/>
    <n v="13"/>
    <s v="31/10/2017"/>
    <n v="225"/>
    <n v="26"/>
    <n v="28"/>
    <n v="284.85300000000001"/>
    <n v="24"/>
    <n v="1"/>
    <n v="1"/>
    <n v="2"/>
    <n v="3"/>
    <m/>
    <m/>
    <m/>
    <m/>
    <m/>
  </r>
  <r>
    <n v="3"/>
    <n v="21"/>
    <d v="2017-07-11T00:00:00"/>
    <n v="179"/>
    <n v="51"/>
    <n v="38"/>
    <n v="268.51900000000001"/>
    <n v="31"/>
    <n v="1"/>
    <n v="0"/>
    <n v="0"/>
    <n v="1"/>
    <m/>
    <m/>
    <m/>
    <m/>
    <m/>
  </r>
  <r>
    <n v="34"/>
    <n v="28"/>
    <d v="2017-08-11T00:00:00"/>
    <n v="118"/>
    <n v="10"/>
    <n v="37"/>
    <n v="268.51900000000001"/>
    <n v="28"/>
    <n v="1"/>
    <n v="0"/>
    <n v="0"/>
    <n v="3"/>
    <m/>
    <m/>
    <m/>
    <m/>
    <m/>
  </r>
  <r>
    <n v="18"/>
    <n v="2"/>
    <d v="2017-08-11T00:00:00"/>
    <n v="330"/>
    <n v="16"/>
    <n v="28"/>
    <n v="268.51900000000001"/>
    <n v="25"/>
    <n v="2"/>
    <n v="0"/>
    <n v="0"/>
    <n v="24"/>
    <m/>
    <m/>
    <m/>
    <m/>
    <m/>
  </r>
  <r>
    <n v="3"/>
    <n v="28"/>
    <d v="2017-10-11T00:00:00"/>
    <n v="179"/>
    <n v="51"/>
    <n v="38"/>
    <n v="268.51900000000001"/>
    <n v="31"/>
    <n v="1"/>
    <n v="0"/>
    <n v="0"/>
    <n v="1"/>
    <m/>
    <m/>
    <m/>
    <m/>
    <m/>
  </r>
  <r>
    <n v="34"/>
    <n v="9"/>
    <s v="14/11/2017"/>
    <n v="118"/>
    <n v="10"/>
    <n v="37"/>
    <n v="268.51900000000001"/>
    <n v="28"/>
    <n v="1"/>
    <n v="0"/>
    <n v="0"/>
    <n v="8"/>
    <m/>
    <m/>
    <m/>
    <m/>
    <m/>
  </r>
  <r>
    <n v="11"/>
    <n v="24"/>
    <s v="15/11/2017"/>
    <n v="289"/>
    <n v="36"/>
    <n v="33"/>
    <n v="268.51900000000001"/>
    <n v="30"/>
    <n v="1"/>
    <n v="2"/>
    <n v="1"/>
    <n v="8"/>
    <m/>
    <m/>
    <m/>
    <m/>
    <m/>
  </r>
  <r>
    <n v="25"/>
    <n v="1"/>
    <s v="17/11/2017"/>
    <n v="235"/>
    <n v="16"/>
    <n v="32"/>
    <n v="268.51900000000001"/>
    <n v="25"/>
    <n v="3"/>
    <n v="0"/>
    <n v="0"/>
    <n v="8"/>
    <m/>
    <m/>
    <m/>
    <m/>
    <m/>
  </r>
  <r>
    <n v="28"/>
    <n v="23"/>
    <s v="17/11/2017"/>
    <n v="225"/>
    <n v="26"/>
    <n v="28"/>
    <n v="268.51900000000001"/>
    <n v="24"/>
    <n v="1"/>
    <n v="1"/>
    <n v="2"/>
    <n v="4"/>
    <m/>
    <m/>
    <m/>
    <m/>
    <m/>
  </r>
  <r>
    <n v="10"/>
    <n v="22"/>
    <s v="21/11/2017"/>
    <n v="361"/>
    <n v="52"/>
    <n v="28"/>
    <n v="268.51900000000001"/>
    <n v="27"/>
    <n v="1"/>
    <n v="1"/>
    <n v="4"/>
    <n v="8"/>
    <m/>
    <m/>
    <m/>
    <m/>
    <m/>
  </r>
  <r>
    <n v="15"/>
    <n v="28"/>
    <s v="22/11/2017"/>
    <n v="291"/>
    <n v="31"/>
    <n v="40"/>
    <n v="268.51900000000001"/>
    <n v="25"/>
    <n v="1"/>
    <n v="1"/>
    <n v="1"/>
    <n v="2"/>
    <m/>
    <m/>
    <m/>
    <m/>
    <m/>
  </r>
  <r>
    <n v="34"/>
    <n v="13"/>
    <s v="23/11/2017"/>
    <n v="118"/>
    <n v="10"/>
    <n v="37"/>
    <n v="268.51900000000001"/>
    <n v="28"/>
    <n v="1"/>
    <n v="0"/>
    <n v="0"/>
    <n v="2"/>
    <m/>
    <m/>
    <m/>
    <m/>
    <m/>
  </r>
  <r>
    <n v="28"/>
    <n v="14"/>
    <s v="23/11/2017"/>
    <n v="225"/>
    <n v="26"/>
    <n v="28"/>
    <n v="268.51900000000001"/>
    <n v="24"/>
    <n v="1"/>
    <n v="1"/>
    <n v="2"/>
    <n v="3"/>
    <m/>
    <m/>
    <m/>
    <m/>
    <m/>
  </r>
  <r>
    <n v="3"/>
    <n v="28"/>
    <s v="27/11/2017"/>
    <n v="179"/>
    <n v="51"/>
    <n v="38"/>
    <n v="268.51900000000001"/>
    <n v="31"/>
    <n v="1"/>
    <n v="0"/>
    <n v="0"/>
    <n v="1"/>
    <m/>
    <m/>
    <m/>
    <m/>
    <m/>
  </r>
  <r>
    <n v="34"/>
    <n v="23"/>
    <s v="27/11/2017"/>
    <n v="118"/>
    <n v="10"/>
    <n v="37"/>
    <n v="268.51900000000001"/>
    <n v="28"/>
    <n v="1"/>
    <n v="0"/>
    <n v="0"/>
    <n v="8"/>
    <m/>
    <m/>
    <m/>
    <m/>
    <m/>
  </r>
  <r>
    <n v="34"/>
    <n v="8"/>
    <s v="28/11/2017"/>
    <n v="118"/>
    <n v="10"/>
    <n v="37"/>
    <n v="268.51900000000001"/>
    <n v="28"/>
    <n v="1"/>
    <n v="0"/>
    <n v="0"/>
    <n v="8"/>
    <m/>
    <m/>
    <m/>
    <m/>
    <m/>
  </r>
  <r>
    <n v="28"/>
    <n v="23"/>
    <s v="28/11/2017"/>
    <n v="225"/>
    <n v="26"/>
    <n v="28"/>
    <n v="268.51900000000001"/>
    <n v="24"/>
    <n v="1"/>
    <n v="1"/>
    <n v="2"/>
    <n v="2"/>
    <m/>
    <m/>
    <m/>
    <m/>
    <m/>
  </r>
  <r>
    <n v="15"/>
    <n v="0"/>
    <s v="28/11/2017"/>
    <n v="291"/>
    <n v="31"/>
    <n v="40"/>
    <n v="268.51900000000001"/>
    <n v="25"/>
    <n v="1"/>
    <n v="1"/>
    <n v="1"/>
    <n v="0"/>
    <m/>
    <m/>
    <m/>
    <m/>
    <m/>
  </r>
  <r>
    <n v="11"/>
    <n v="0"/>
    <s v="29/11/2017"/>
    <n v="289"/>
    <n v="36"/>
    <n v="33"/>
    <n v="268.51900000000001"/>
    <n v="30"/>
    <n v="1"/>
    <n v="2"/>
    <n v="1"/>
    <n v="0"/>
    <m/>
    <m/>
    <m/>
    <m/>
    <m/>
  </r>
  <r>
    <n v="33"/>
    <n v="14"/>
    <s v="30/11/2017"/>
    <n v="248"/>
    <n v="25"/>
    <n v="47"/>
    <n v="268.51900000000001"/>
    <n v="32"/>
    <n v="1"/>
    <n v="2"/>
    <n v="1"/>
    <n v="4"/>
    <m/>
    <m/>
    <m/>
    <m/>
    <m/>
  </r>
  <r>
    <n v="5"/>
    <n v="0"/>
    <s v="30/11/2017"/>
    <n v="235"/>
    <n v="20"/>
    <n v="43"/>
    <n v="268.51900000000001"/>
    <n v="38"/>
    <n v="1"/>
    <n v="1"/>
    <n v="0"/>
    <n v="0"/>
    <m/>
    <m/>
    <m/>
    <m/>
    <m/>
  </r>
  <r>
    <n v="28"/>
    <n v="23"/>
    <s v="24/11/2017"/>
    <n v="225"/>
    <n v="26"/>
    <n v="28"/>
    <n v="268.51900000000001"/>
    <n v="24"/>
    <n v="1"/>
    <n v="1"/>
    <n v="2"/>
    <n v="2"/>
    <m/>
    <m/>
    <m/>
    <m/>
    <m/>
  </r>
  <r>
    <n v="13"/>
    <n v="26"/>
    <s v="24/11/2017"/>
    <n v="369"/>
    <n v="17"/>
    <n v="31"/>
    <n v="268.51900000000001"/>
    <n v="25"/>
    <n v="1"/>
    <n v="3"/>
    <n v="0"/>
    <n v="8"/>
    <m/>
    <m/>
    <m/>
    <m/>
    <m/>
  </r>
  <r>
    <n v="10"/>
    <n v="28"/>
    <s v="27/11/2017"/>
    <n v="361"/>
    <n v="52"/>
    <n v="28"/>
    <n v="268.51900000000001"/>
    <n v="27"/>
    <n v="1"/>
    <n v="1"/>
    <n v="4"/>
    <n v="2"/>
    <m/>
    <m/>
    <m/>
    <m/>
    <m/>
  </r>
  <r>
    <n v="3"/>
    <n v="13"/>
    <d v="2017-05-12T00:00:00"/>
    <n v="179"/>
    <n v="51"/>
    <n v="38"/>
    <n v="280.54899999999998"/>
    <n v="31"/>
    <n v="1"/>
    <n v="0"/>
    <n v="0"/>
    <n v="32"/>
    <m/>
    <m/>
    <m/>
    <m/>
    <m/>
  </r>
  <r>
    <n v="15"/>
    <n v="28"/>
    <d v="2017-06-12T00:00:00"/>
    <n v="291"/>
    <n v="31"/>
    <n v="40"/>
    <n v="280.54899999999998"/>
    <n v="25"/>
    <n v="1"/>
    <n v="1"/>
    <n v="1"/>
    <n v="1"/>
    <m/>
    <m/>
    <m/>
    <m/>
    <m/>
  </r>
  <r>
    <n v="28"/>
    <n v="23"/>
    <d v="2017-06-12T00:00:00"/>
    <n v="225"/>
    <n v="26"/>
    <n v="28"/>
    <n v="280.54899999999998"/>
    <n v="24"/>
    <n v="1"/>
    <n v="1"/>
    <n v="2"/>
    <n v="3"/>
    <m/>
    <m/>
    <m/>
    <m/>
    <m/>
  </r>
  <r>
    <n v="22"/>
    <n v="13"/>
    <d v="2017-08-12T00:00:00"/>
    <n v="179"/>
    <n v="26"/>
    <n v="30"/>
    <n v="280.54899999999998"/>
    <n v="19"/>
    <n v="3"/>
    <n v="0"/>
    <n v="0"/>
    <n v="1"/>
    <m/>
    <m/>
    <m/>
    <m/>
    <m/>
  </r>
  <r>
    <n v="28"/>
    <n v="23"/>
    <d v="2017-08-12T00:00:00"/>
    <n v="225"/>
    <n v="26"/>
    <n v="28"/>
    <n v="280.54899999999998"/>
    <n v="24"/>
    <n v="1"/>
    <n v="1"/>
    <n v="2"/>
    <n v="3"/>
    <m/>
    <m/>
    <m/>
    <m/>
    <m/>
  </r>
  <r>
    <n v="28"/>
    <n v="23"/>
    <s v="13/12/2017"/>
    <n v="225"/>
    <n v="26"/>
    <n v="28"/>
    <n v="280.54899999999998"/>
    <n v="24"/>
    <n v="1"/>
    <n v="1"/>
    <n v="2"/>
    <n v="3"/>
    <m/>
    <m/>
    <m/>
    <m/>
    <m/>
  </r>
  <r>
    <n v="10"/>
    <n v="14"/>
    <s v="14/12/2017"/>
    <n v="361"/>
    <n v="52"/>
    <n v="28"/>
    <n v="280.54899999999998"/>
    <n v="27"/>
    <n v="1"/>
    <n v="1"/>
    <n v="4"/>
    <n v="4"/>
    <m/>
    <m/>
    <m/>
    <m/>
    <m/>
  </r>
  <r>
    <n v="17"/>
    <n v="18"/>
    <s v="15/12/2017"/>
    <n v="179"/>
    <n v="22"/>
    <n v="40"/>
    <n v="280.54899999999998"/>
    <n v="22"/>
    <n v="2"/>
    <n v="2"/>
    <n v="0"/>
    <n v="2"/>
    <m/>
    <m/>
    <m/>
    <m/>
    <m/>
  </r>
  <r>
    <n v="5"/>
    <n v="26"/>
    <s v="15/12/2017"/>
    <n v="235"/>
    <n v="20"/>
    <n v="43"/>
    <n v="280.54899999999998"/>
    <n v="38"/>
    <n v="1"/>
    <n v="1"/>
    <n v="0"/>
    <n v="8"/>
    <m/>
    <m/>
    <m/>
    <m/>
    <m/>
  </r>
  <r>
    <n v="12"/>
    <n v="18"/>
    <s v="18/12/2017"/>
    <n v="233"/>
    <n v="51"/>
    <n v="31"/>
    <n v="280.54899999999998"/>
    <n v="21"/>
    <n v="2"/>
    <n v="1"/>
    <n v="8"/>
    <n v="8"/>
    <m/>
    <m/>
    <m/>
    <m/>
    <m/>
  </r>
  <r>
    <n v="22"/>
    <n v="13"/>
    <s v="19/12/2017"/>
    <n v="179"/>
    <n v="26"/>
    <n v="30"/>
    <n v="280.54899999999998"/>
    <n v="19"/>
    <n v="3"/>
    <n v="0"/>
    <n v="0"/>
    <n v="16"/>
    <m/>
    <m/>
    <m/>
    <m/>
    <m/>
  </r>
  <r>
    <n v="28"/>
    <n v="23"/>
    <s v="19/12/2017"/>
    <n v="225"/>
    <n v="26"/>
    <n v="28"/>
    <n v="280.54899999999998"/>
    <n v="24"/>
    <n v="1"/>
    <n v="1"/>
    <n v="2"/>
    <n v="2"/>
    <m/>
    <m/>
    <m/>
    <m/>
    <m/>
  </r>
  <r>
    <n v="28"/>
    <n v="23"/>
    <s v="21/12/2017"/>
    <n v="225"/>
    <n v="26"/>
    <n v="28"/>
    <n v="280.54899999999998"/>
    <n v="24"/>
    <n v="1"/>
    <n v="1"/>
    <n v="2"/>
    <n v="3"/>
    <m/>
    <m/>
    <m/>
    <m/>
    <m/>
  </r>
  <r>
    <n v="28"/>
    <n v="23"/>
    <s v="18/12/2017"/>
    <n v="225"/>
    <n v="26"/>
    <n v="28"/>
    <n v="280.54899999999998"/>
    <n v="24"/>
    <n v="1"/>
    <n v="1"/>
    <n v="2"/>
    <n v="2"/>
    <m/>
    <m/>
    <m/>
    <m/>
    <m/>
  </r>
  <r>
    <n v="14"/>
    <n v="18"/>
    <s v="19/12/2017"/>
    <n v="155"/>
    <n v="12"/>
    <n v="34"/>
    <n v="280.54899999999998"/>
    <n v="25"/>
    <n v="1"/>
    <n v="2"/>
    <n v="0"/>
    <n v="80"/>
    <m/>
    <m/>
    <m/>
    <m/>
    <m/>
  </r>
  <r>
    <n v="22"/>
    <n v="12"/>
    <d v="2018-01-01T00:00:00"/>
    <n v="179"/>
    <n v="26"/>
    <n v="30"/>
    <n v="313.53199999999998"/>
    <n v="19"/>
    <n v="3"/>
    <n v="0"/>
    <n v="0"/>
    <n v="24"/>
    <m/>
    <m/>
    <m/>
    <m/>
    <m/>
  </r>
  <r>
    <n v="22"/>
    <n v="12"/>
    <d v="2018-04-01T00:00:00"/>
    <n v="179"/>
    <n v="26"/>
    <n v="30"/>
    <n v="313.53199999999998"/>
    <n v="19"/>
    <n v="3"/>
    <n v="0"/>
    <n v="0"/>
    <n v="16"/>
    <m/>
    <m/>
    <m/>
    <m/>
    <m/>
  </r>
  <r>
    <n v="17"/>
    <n v="25"/>
    <d v="2018-04-01T00:00:00"/>
    <n v="179"/>
    <n v="22"/>
    <n v="40"/>
    <n v="313.53199999999998"/>
    <n v="22"/>
    <n v="2"/>
    <n v="2"/>
    <n v="0"/>
    <n v="2"/>
    <m/>
    <m/>
    <m/>
    <m/>
    <m/>
  </r>
  <r>
    <n v="17"/>
    <n v="25"/>
    <d v="2018-05-01T00:00:00"/>
    <n v="179"/>
    <n v="22"/>
    <n v="40"/>
    <n v="313.53199999999998"/>
    <n v="22"/>
    <n v="2"/>
    <n v="2"/>
    <n v="0"/>
    <n v="2"/>
    <m/>
    <m/>
    <m/>
    <m/>
    <m/>
  </r>
  <r>
    <n v="22"/>
    <n v="13"/>
    <d v="2018-08-01T00:00:00"/>
    <n v="179"/>
    <n v="26"/>
    <n v="30"/>
    <n v="313.53199999999998"/>
    <n v="19"/>
    <n v="3"/>
    <n v="0"/>
    <n v="0"/>
    <n v="3"/>
    <m/>
    <m/>
    <m/>
    <m/>
    <m/>
  </r>
  <r>
    <n v="17"/>
    <n v="25"/>
    <d v="2018-10-01T00:00:00"/>
    <n v="179"/>
    <n v="22"/>
    <n v="40"/>
    <n v="313.53199999999998"/>
    <n v="22"/>
    <n v="2"/>
    <n v="2"/>
    <n v="0"/>
    <n v="2"/>
    <m/>
    <m/>
    <m/>
    <m/>
    <m/>
  </r>
  <r>
    <n v="32"/>
    <n v="10"/>
    <d v="2018-11-01T00:00:00"/>
    <n v="289"/>
    <n v="48"/>
    <n v="49"/>
    <n v="313.53199999999998"/>
    <n v="36"/>
    <n v="1"/>
    <n v="0"/>
    <n v="2"/>
    <n v="8"/>
    <m/>
    <m/>
    <m/>
    <m/>
    <m/>
  </r>
  <r>
    <n v="17"/>
    <n v="18"/>
    <d v="2018-12-01T00:00:00"/>
    <n v="179"/>
    <n v="22"/>
    <n v="40"/>
    <n v="313.53199999999998"/>
    <n v="22"/>
    <n v="2"/>
    <n v="2"/>
    <n v="0"/>
    <n v="3"/>
    <m/>
    <m/>
    <m/>
    <m/>
    <m/>
  </r>
  <r>
    <n v="22"/>
    <n v="27"/>
    <s v="15/01/2018"/>
    <n v="179"/>
    <n v="26"/>
    <n v="30"/>
    <n v="313.53199999999998"/>
    <n v="19"/>
    <n v="3"/>
    <n v="0"/>
    <n v="0"/>
    <n v="2"/>
    <m/>
    <m/>
    <m/>
    <m/>
    <m/>
  </r>
  <r>
    <n v="14"/>
    <n v="18"/>
    <s v="16/01/2018"/>
    <n v="155"/>
    <n v="12"/>
    <n v="34"/>
    <n v="313.53199999999998"/>
    <n v="25"/>
    <n v="1"/>
    <n v="2"/>
    <n v="0"/>
    <n v="8"/>
    <m/>
    <m/>
    <m/>
    <m/>
    <m/>
  </r>
  <r>
    <n v="22"/>
    <n v="27"/>
    <s v="17/01/2018"/>
    <n v="179"/>
    <n v="26"/>
    <n v="30"/>
    <n v="313.53199999999998"/>
    <n v="19"/>
    <n v="3"/>
    <n v="0"/>
    <n v="0"/>
    <n v="2"/>
    <m/>
    <m/>
    <m/>
    <m/>
    <m/>
  </r>
  <r>
    <n v="3"/>
    <n v="27"/>
    <s v="17/01/2018"/>
    <n v="179"/>
    <n v="51"/>
    <n v="38"/>
    <n v="313.53199999999998"/>
    <n v="31"/>
    <n v="1"/>
    <n v="0"/>
    <n v="0"/>
    <n v="3"/>
    <m/>
    <m/>
    <m/>
    <m/>
    <m/>
  </r>
  <r>
    <n v="11"/>
    <n v="13"/>
    <s v="17/01/2018"/>
    <n v="289"/>
    <n v="36"/>
    <n v="33"/>
    <n v="313.53199999999998"/>
    <n v="30"/>
    <n v="1"/>
    <n v="2"/>
    <n v="1"/>
    <n v="8"/>
    <m/>
    <m/>
    <m/>
    <m/>
    <m/>
  </r>
  <r>
    <n v="3"/>
    <n v="27"/>
    <s v="18/01/2018"/>
    <n v="179"/>
    <n v="51"/>
    <n v="38"/>
    <n v="313.53199999999998"/>
    <n v="31"/>
    <n v="1"/>
    <n v="0"/>
    <n v="0"/>
    <n v="3"/>
    <m/>
    <m/>
    <m/>
    <m/>
    <m/>
  </r>
  <r>
    <n v="3"/>
    <n v="27"/>
    <s v="26/01/2018"/>
    <n v="179"/>
    <n v="51"/>
    <n v="38"/>
    <n v="313.53199999999998"/>
    <n v="31"/>
    <n v="1"/>
    <n v="0"/>
    <n v="0"/>
    <n v="2"/>
    <m/>
    <m/>
    <m/>
    <m/>
    <m/>
  </r>
  <r>
    <n v="3"/>
    <n v="13"/>
    <d v="2018-06-02T00:00:00"/>
    <n v="179"/>
    <n v="51"/>
    <n v="38"/>
    <n v="264.24900000000002"/>
    <n v="31"/>
    <n v="1"/>
    <n v="0"/>
    <n v="0"/>
    <n v="8"/>
    <m/>
    <m/>
    <m/>
    <m/>
    <m/>
  </r>
  <r>
    <n v="28"/>
    <n v="23"/>
    <d v="2018-06-02T00:00:00"/>
    <n v="225"/>
    <n v="26"/>
    <n v="28"/>
    <n v="264.24900000000002"/>
    <n v="24"/>
    <n v="1"/>
    <n v="1"/>
    <n v="2"/>
    <n v="3"/>
    <m/>
    <m/>
    <m/>
    <m/>
    <m/>
  </r>
  <r>
    <n v="33"/>
    <n v="1"/>
    <d v="2018-07-02T00:00:00"/>
    <n v="248"/>
    <n v="25"/>
    <n v="47"/>
    <n v="264.24900000000002"/>
    <n v="32"/>
    <n v="1"/>
    <n v="2"/>
    <n v="1"/>
    <n v="8"/>
    <m/>
    <m/>
    <m/>
    <m/>
    <m/>
  </r>
  <r>
    <n v="3"/>
    <n v="27"/>
    <d v="2018-07-02T00:00:00"/>
    <n v="179"/>
    <n v="51"/>
    <n v="38"/>
    <n v="264.24900000000002"/>
    <n v="31"/>
    <n v="1"/>
    <n v="0"/>
    <n v="0"/>
    <n v="2"/>
    <m/>
    <m/>
    <m/>
    <m/>
    <m/>
  </r>
  <r>
    <n v="28"/>
    <n v="28"/>
    <d v="2018-08-02T00:00:00"/>
    <n v="225"/>
    <n v="26"/>
    <n v="28"/>
    <n v="264.24900000000002"/>
    <n v="24"/>
    <n v="1"/>
    <n v="1"/>
    <n v="2"/>
    <n v="3"/>
    <m/>
    <m/>
    <m/>
    <m/>
    <m/>
  </r>
  <r>
    <n v="3"/>
    <n v="27"/>
    <d v="2018-08-02T00:00:00"/>
    <n v="179"/>
    <n v="51"/>
    <n v="38"/>
    <n v="264.24900000000002"/>
    <n v="31"/>
    <n v="1"/>
    <n v="0"/>
    <n v="0"/>
    <n v="2"/>
    <m/>
    <m/>
    <m/>
    <m/>
    <m/>
  </r>
  <r>
    <n v="22"/>
    <n v="27"/>
    <d v="2018-08-02T00:00:00"/>
    <n v="179"/>
    <n v="26"/>
    <n v="30"/>
    <n v="264.24900000000002"/>
    <n v="19"/>
    <n v="3"/>
    <n v="0"/>
    <n v="0"/>
    <n v="2"/>
    <m/>
    <m/>
    <m/>
    <m/>
    <m/>
  </r>
  <r>
    <n v="29"/>
    <n v="28"/>
    <d v="2018-09-02T00:00:00"/>
    <n v="225"/>
    <n v="15"/>
    <n v="41"/>
    <n v="264.24900000000002"/>
    <n v="28"/>
    <n v="4"/>
    <n v="2"/>
    <n v="2"/>
    <n v="2"/>
    <m/>
    <m/>
    <m/>
    <m/>
    <m/>
  </r>
  <r>
    <n v="3"/>
    <n v="27"/>
    <d v="2018-09-02T00:00:00"/>
    <n v="179"/>
    <n v="51"/>
    <n v="38"/>
    <n v="264.24900000000002"/>
    <n v="31"/>
    <n v="1"/>
    <n v="0"/>
    <n v="0"/>
    <n v="2"/>
    <m/>
    <m/>
    <m/>
    <m/>
    <m/>
  </r>
  <r>
    <n v="12"/>
    <n v="19"/>
    <d v="2018-12-02T00:00:00"/>
    <n v="233"/>
    <n v="51"/>
    <n v="31"/>
    <n v="264.24900000000002"/>
    <n v="21"/>
    <n v="2"/>
    <n v="1"/>
    <n v="8"/>
    <n v="2"/>
    <m/>
    <m/>
    <m/>
    <m/>
    <m/>
  </r>
  <r>
    <n v="3"/>
    <n v="27"/>
    <d v="2018-12-02T00:00:00"/>
    <n v="179"/>
    <n v="51"/>
    <n v="38"/>
    <n v="264.24900000000002"/>
    <n v="31"/>
    <n v="1"/>
    <n v="0"/>
    <n v="0"/>
    <n v="2"/>
    <m/>
    <m/>
    <m/>
    <m/>
    <m/>
  </r>
  <r>
    <n v="28"/>
    <n v="7"/>
    <s v="13/02/2018"/>
    <n v="225"/>
    <n v="26"/>
    <n v="28"/>
    <n v="264.24900000000002"/>
    <n v="24"/>
    <n v="1"/>
    <n v="1"/>
    <n v="2"/>
    <n v="8"/>
    <m/>
    <m/>
    <m/>
    <m/>
    <m/>
  </r>
  <r>
    <n v="3"/>
    <n v="27"/>
    <s v="14/02/2018"/>
    <n v="179"/>
    <n v="51"/>
    <n v="38"/>
    <n v="264.24900000000002"/>
    <n v="31"/>
    <n v="1"/>
    <n v="0"/>
    <n v="0"/>
    <n v="3"/>
    <m/>
    <m/>
    <m/>
    <m/>
    <m/>
  </r>
  <r>
    <n v="3"/>
    <n v="27"/>
    <s v="15/02/2018"/>
    <n v="179"/>
    <n v="51"/>
    <n v="38"/>
    <n v="264.24900000000002"/>
    <n v="31"/>
    <n v="1"/>
    <n v="0"/>
    <n v="0"/>
    <n v="3"/>
    <m/>
    <m/>
    <m/>
    <m/>
    <m/>
  </r>
  <r>
    <n v="28"/>
    <n v="25"/>
    <s v="15/02/2018"/>
    <n v="225"/>
    <n v="26"/>
    <n v="28"/>
    <n v="264.24900000000002"/>
    <n v="24"/>
    <n v="1"/>
    <n v="1"/>
    <n v="2"/>
    <n v="3"/>
    <m/>
    <m/>
    <m/>
    <m/>
    <m/>
  </r>
  <r>
    <n v="22"/>
    <n v="13"/>
    <s v="15/02/2018"/>
    <n v="179"/>
    <n v="26"/>
    <n v="30"/>
    <n v="264.24900000000002"/>
    <n v="19"/>
    <n v="3"/>
    <n v="0"/>
    <n v="0"/>
    <n v="2"/>
    <m/>
    <m/>
    <m/>
    <m/>
    <m/>
  </r>
  <r>
    <n v="17"/>
    <n v="23"/>
    <s v="16/02/2018"/>
    <n v="179"/>
    <n v="22"/>
    <n v="40"/>
    <n v="264.24900000000002"/>
    <n v="22"/>
    <n v="2"/>
    <n v="2"/>
    <n v="0"/>
    <n v="2"/>
    <m/>
    <m/>
    <m/>
    <m/>
    <m/>
  </r>
  <r>
    <n v="3"/>
    <n v="27"/>
    <s v="16/02/2018"/>
    <n v="179"/>
    <n v="51"/>
    <n v="38"/>
    <n v="264.24900000000002"/>
    <n v="31"/>
    <n v="1"/>
    <n v="0"/>
    <n v="0"/>
    <n v="3"/>
    <m/>
    <m/>
    <m/>
    <m/>
    <m/>
  </r>
  <r>
    <n v="12"/>
    <n v="12"/>
    <s v="21/02/2018"/>
    <n v="233"/>
    <n v="51"/>
    <n v="31"/>
    <n v="264.24900000000002"/>
    <n v="21"/>
    <n v="2"/>
    <n v="1"/>
    <n v="8"/>
    <n v="3"/>
    <m/>
    <m/>
    <m/>
    <m/>
    <m/>
  </r>
  <r>
    <n v="22"/>
    <n v="27"/>
    <s v="21/02/2018"/>
    <n v="179"/>
    <n v="26"/>
    <n v="30"/>
    <n v="264.24900000000002"/>
    <n v="19"/>
    <n v="3"/>
    <n v="0"/>
    <n v="0"/>
    <n v="2"/>
    <m/>
    <m/>
    <m/>
    <m/>
    <m/>
  </r>
  <r>
    <n v="3"/>
    <n v="27"/>
    <s v="21/02/2018"/>
    <n v="179"/>
    <n v="51"/>
    <n v="38"/>
    <n v="264.24900000000002"/>
    <n v="31"/>
    <n v="1"/>
    <n v="0"/>
    <n v="0"/>
    <n v="2"/>
    <m/>
    <m/>
    <m/>
    <m/>
    <m/>
  </r>
  <r>
    <n v="3"/>
    <n v="13"/>
    <s v="22/02/2018"/>
    <n v="179"/>
    <n v="51"/>
    <n v="38"/>
    <n v="264.24900000000002"/>
    <n v="31"/>
    <n v="1"/>
    <n v="0"/>
    <n v="0"/>
    <n v="8"/>
    <m/>
    <m/>
    <m/>
    <m/>
    <m/>
  </r>
  <r>
    <n v="3"/>
    <n v="27"/>
    <s v="23/02/2018"/>
    <n v="179"/>
    <n v="51"/>
    <n v="38"/>
    <n v="264.24900000000002"/>
    <n v="31"/>
    <n v="1"/>
    <n v="0"/>
    <n v="0"/>
    <n v="2"/>
    <m/>
    <m/>
    <m/>
    <m/>
    <m/>
  </r>
  <r>
    <n v="14"/>
    <n v="25"/>
    <s v="26/02/2018"/>
    <n v="155"/>
    <n v="12"/>
    <n v="34"/>
    <n v="264.24900000000002"/>
    <n v="25"/>
    <n v="1"/>
    <n v="2"/>
    <n v="0"/>
    <n v="5"/>
    <m/>
    <m/>
    <m/>
    <m/>
    <m/>
  </r>
  <r>
    <n v="25"/>
    <n v="25"/>
    <s v="26/02/2018"/>
    <n v="235"/>
    <n v="16"/>
    <n v="32"/>
    <n v="264.24900000000002"/>
    <n v="25"/>
    <n v="3"/>
    <n v="0"/>
    <n v="0"/>
    <n v="3"/>
    <m/>
    <m/>
    <m/>
    <m/>
    <m/>
  </r>
  <r>
    <n v="3"/>
    <n v="27"/>
    <s v="26/02/2018"/>
    <n v="179"/>
    <n v="51"/>
    <n v="38"/>
    <n v="264.24900000000002"/>
    <n v="31"/>
    <n v="1"/>
    <n v="0"/>
    <n v="0"/>
    <n v="2"/>
    <m/>
    <m/>
    <m/>
    <m/>
    <m/>
  </r>
  <r>
    <n v="28"/>
    <n v="7"/>
    <s v="26/02/2018"/>
    <n v="225"/>
    <n v="26"/>
    <n v="28"/>
    <n v="264.24900000000002"/>
    <n v="24"/>
    <n v="1"/>
    <n v="1"/>
    <n v="2"/>
    <n v="2"/>
    <m/>
    <m/>
    <m/>
    <m/>
    <m/>
  </r>
  <r>
    <n v="3"/>
    <n v="27"/>
    <s v="27/02/2018"/>
    <n v="179"/>
    <n v="51"/>
    <n v="38"/>
    <n v="264.24900000000002"/>
    <n v="31"/>
    <n v="1"/>
    <n v="0"/>
    <n v="0"/>
    <n v="2"/>
    <m/>
    <m/>
    <m/>
    <m/>
    <m/>
  </r>
  <r>
    <n v="33"/>
    <n v="23"/>
    <s v="27/02/2018"/>
    <n v="248"/>
    <n v="25"/>
    <n v="47"/>
    <n v="264.24900000000002"/>
    <n v="32"/>
    <n v="1"/>
    <n v="2"/>
    <n v="1"/>
    <n v="2"/>
    <m/>
    <m/>
    <m/>
    <m/>
    <m/>
  </r>
  <r>
    <n v="28"/>
    <n v="25"/>
    <s v="27/02/2018"/>
    <n v="225"/>
    <n v="26"/>
    <n v="28"/>
    <n v="264.24900000000002"/>
    <n v="24"/>
    <n v="1"/>
    <n v="1"/>
    <n v="2"/>
    <n v="2"/>
    <m/>
    <m/>
    <m/>
    <m/>
    <m/>
  </r>
  <r>
    <n v="3"/>
    <n v="27"/>
    <s v="28/02/2018"/>
    <n v="179"/>
    <n v="51"/>
    <n v="38"/>
    <n v="264.24900000000002"/>
    <n v="31"/>
    <n v="1"/>
    <n v="0"/>
    <n v="0"/>
    <n v="2"/>
    <m/>
    <m/>
    <m/>
    <m/>
    <m/>
  </r>
  <r>
    <n v="3"/>
    <n v="27"/>
    <s v="22/02/2018"/>
    <n v="179"/>
    <n v="51"/>
    <n v="38"/>
    <n v="264.24900000000002"/>
    <n v="31"/>
    <n v="1"/>
    <n v="0"/>
    <n v="0"/>
    <n v="2"/>
    <m/>
    <m/>
    <m/>
    <m/>
    <m/>
  </r>
  <r>
    <n v="25"/>
    <n v="25"/>
    <s v="23/02/2018"/>
    <n v="235"/>
    <n v="16"/>
    <n v="32"/>
    <n v="264.24900000000002"/>
    <n v="25"/>
    <n v="3"/>
    <n v="0"/>
    <n v="0"/>
    <n v="2"/>
    <m/>
    <m/>
    <m/>
    <m/>
    <m/>
  </r>
  <r>
    <n v="3"/>
    <n v="27"/>
    <d v="2018-05-03T00:00:00"/>
    <n v="179"/>
    <n v="51"/>
    <n v="38"/>
    <n v="222.196"/>
    <n v="31"/>
    <n v="1"/>
    <n v="0"/>
    <n v="0"/>
    <n v="2"/>
    <m/>
    <m/>
    <m/>
    <m/>
    <m/>
  </r>
  <r>
    <n v="33"/>
    <n v="23"/>
    <d v="2018-05-03T00:00:00"/>
    <n v="248"/>
    <n v="25"/>
    <n v="47"/>
    <n v="222.196"/>
    <n v="32"/>
    <n v="1"/>
    <n v="2"/>
    <n v="1"/>
    <n v="2"/>
    <m/>
    <m/>
    <m/>
    <m/>
    <m/>
  </r>
  <r>
    <n v="9"/>
    <n v="25"/>
    <d v="2018-06-03T00:00:00"/>
    <n v="228"/>
    <n v="14"/>
    <n v="58"/>
    <n v="222.196"/>
    <n v="22"/>
    <n v="1"/>
    <n v="2"/>
    <n v="1"/>
    <n v="3"/>
    <m/>
    <m/>
    <m/>
    <m/>
    <m/>
  </r>
  <r>
    <n v="33"/>
    <n v="25"/>
    <d v="2018-06-03T00:00:00"/>
    <n v="248"/>
    <n v="25"/>
    <n v="47"/>
    <n v="222.196"/>
    <n v="32"/>
    <n v="1"/>
    <n v="2"/>
    <n v="1"/>
    <n v="3"/>
    <m/>
    <m/>
    <m/>
    <m/>
    <m/>
  </r>
  <r>
    <n v="9"/>
    <n v="12"/>
    <d v="2018-06-03T00:00:00"/>
    <n v="228"/>
    <n v="14"/>
    <n v="58"/>
    <n v="222.196"/>
    <n v="22"/>
    <n v="1"/>
    <n v="2"/>
    <n v="1"/>
    <n v="112"/>
    <m/>
    <m/>
    <m/>
    <m/>
    <m/>
  </r>
  <r>
    <n v="3"/>
    <n v="27"/>
    <d v="2018-07-03T00:00:00"/>
    <n v="179"/>
    <n v="51"/>
    <n v="38"/>
    <n v="222.196"/>
    <n v="31"/>
    <n v="1"/>
    <n v="0"/>
    <n v="0"/>
    <n v="2"/>
    <m/>
    <m/>
    <m/>
    <m/>
    <m/>
  </r>
  <r>
    <n v="28"/>
    <n v="27"/>
    <d v="2018-08-03T00:00:00"/>
    <n v="225"/>
    <n v="26"/>
    <n v="28"/>
    <n v="222.196"/>
    <n v="24"/>
    <n v="1"/>
    <n v="1"/>
    <n v="2"/>
    <n v="2"/>
    <m/>
    <m/>
    <m/>
    <m/>
    <m/>
  </r>
  <r>
    <n v="3"/>
    <n v="27"/>
    <d v="2018-08-03T00:00:00"/>
    <n v="179"/>
    <n v="51"/>
    <n v="38"/>
    <n v="222.196"/>
    <n v="31"/>
    <n v="1"/>
    <n v="0"/>
    <n v="0"/>
    <n v="3"/>
    <m/>
    <m/>
    <m/>
    <m/>
    <m/>
  </r>
  <r>
    <n v="28"/>
    <n v="25"/>
    <d v="2018-08-03T00:00:00"/>
    <n v="225"/>
    <n v="26"/>
    <n v="28"/>
    <n v="222.196"/>
    <n v="24"/>
    <n v="1"/>
    <n v="1"/>
    <n v="2"/>
    <n v="2"/>
    <m/>
    <m/>
    <m/>
    <m/>
    <m/>
  </r>
  <r>
    <n v="22"/>
    <n v="27"/>
    <d v="2018-09-03T00:00:00"/>
    <n v="179"/>
    <n v="26"/>
    <n v="30"/>
    <n v="222.196"/>
    <n v="19"/>
    <n v="3"/>
    <n v="0"/>
    <n v="0"/>
    <n v="3"/>
    <m/>
    <m/>
    <m/>
    <m/>
    <m/>
  </r>
  <r>
    <n v="25"/>
    <n v="25"/>
    <d v="2018-12-03T00:00:00"/>
    <n v="235"/>
    <n v="16"/>
    <n v="32"/>
    <n v="222.196"/>
    <n v="25"/>
    <n v="3"/>
    <n v="0"/>
    <n v="0"/>
    <n v="3"/>
    <m/>
    <m/>
    <m/>
    <m/>
    <m/>
  </r>
  <r>
    <n v="10"/>
    <n v="19"/>
    <d v="2018-12-03T00:00:00"/>
    <n v="361"/>
    <n v="52"/>
    <n v="28"/>
    <n v="222.196"/>
    <n v="27"/>
    <n v="1"/>
    <n v="1"/>
    <n v="4"/>
    <n v="8"/>
    <m/>
    <m/>
    <m/>
    <m/>
    <m/>
  </r>
  <r>
    <n v="3"/>
    <n v="13"/>
    <s v="13/03/2018"/>
    <n v="179"/>
    <n v="51"/>
    <n v="38"/>
    <n v="222.196"/>
    <n v="31"/>
    <n v="1"/>
    <n v="0"/>
    <n v="0"/>
    <n v="8"/>
    <m/>
    <m/>
    <m/>
    <m/>
    <m/>
  </r>
  <r>
    <n v="3"/>
    <n v="27"/>
    <s v="14/03/2018"/>
    <n v="179"/>
    <n v="51"/>
    <n v="38"/>
    <n v="222.196"/>
    <n v="31"/>
    <n v="1"/>
    <n v="0"/>
    <n v="0"/>
    <n v="2"/>
    <m/>
    <m/>
    <m/>
    <m/>
    <m/>
  </r>
  <r>
    <n v="3"/>
    <n v="27"/>
    <s v="15/03/2018"/>
    <n v="179"/>
    <n v="51"/>
    <n v="38"/>
    <n v="222.196"/>
    <n v="31"/>
    <n v="1"/>
    <n v="0"/>
    <n v="0"/>
    <n v="3"/>
    <m/>
    <m/>
    <m/>
    <m/>
    <m/>
  </r>
  <r>
    <n v="22"/>
    <n v="27"/>
    <s v="16/03/2018"/>
    <n v="179"/>
    <n v="26"/>
    <n v="30"/>
    <n v="222.196"/>
    <n v="19"/>
    <n v="3"/>
    <n v="0"/>
    <n v="0"/>
    <n v="2"/>
    <m/>
    <m/>
    <m/>
    <m/>
    <m/>
  </r>
  <r>
    <n v="3"/>
    <n v="10"/>
    <s v="19/03/2018"/>
    <n v="179"/>
    <n v="51"/>
    <n v="38"/>
    <n v="222.196"/>
    <n v="31"/>
    <n v="1"/>
    <n v="0"/>
    <n v="0"/>
    <n v="4"/>
    <m/>
    <m/>
    <m/>
    <m/>
    <m/>
  </r>
  <r>
    <n v="33"/>
    <n v="13"/>
    <s v="19/03/2018"/>
    <n v="248"/>
    <n v="25"/>
    <n v="47"/>
    <n v="222.196"/>
    <n v="32"/>
    <n v="1"/>
    <n v="2"/>
    <n v="1"/>
    <n v="2"/>
    <m/>
    <m/>
    <m/>
    <m/>
    <m/>
  </r>
  <r>
    <n v="3"/>
    <n v="27"/>
    <s v="19/03/2018"/>
    <n v="179"/>
    <n v="51"/>
    <n v="38"/>
    <n v="222.196"/>
    <n v="31"/>
    <n v="1"/>
    <n v="0"/>
    <n v="0"/>
    <n v="3"/>
    <m/>
    <m/>
    <m/>
    <m/>
    <m/>
  </r>
  <r>
    <n v="28"/>
    <n v="7"/>
    <s v="19/03/2018"/>
    <n v="225"/>
    <n v="26"/>
    <n v="28"/>
    <n v="222.196"/>
    <n v="24"/>
    <n v="1"/>
    <n v="1"/>
    <n v="2"/>
    <n v="8"/>
    <m/>
    <m/>
    <m/>
    <m/>
    <m/>
  </r>
  <r>
    <n v="3"/>
    <n v="27"/>
    <s v="20/03/2018"/>
    <n v="179"/>
    <n v="51"/>
    <n v="38"/>
    <n v="222.196"/>
    <n v="31"/>
    <n v="1"/>
    <n v="0"/>
    <n v="0"/>
    <n v="2"/>
    <m/>
    <m/>
    <m/>
    <m/>
    <m/>
  </r>
  <r>
    <n v="11"/>
    <n v="23"/>
    <s v="21/03/2018"/>
    <n v="289"/>
    <n v="36"/>
    <n v="33"/>
    <n v="222.196"/>
    <n v="30"/>
    <n v="1"/>
    <n v="2"/>
    <n v="1"/>
    <n v="8"/>
    <m/>
    <m/>
    <m/>
    <m/>
    <m/>
  </r>
  <r>
    <n v="9"/>
    <n v="25"/>
    <s v="21/03/2018"/>
    <n v="228"/>
    <n v="14"/>
    <n v="58"/>
    <n v="222.196"/>
    <n v="22"/>
    <n v="1"/>
    <n v="2"/>
    <n v="1"/>
    <n v="2"/>
    <m/>
    <m/>
    <m/>
    <m/>
    <m/>
  </r>
  <r>
    <n v="3"/>
    <n v="27"/>
    <s v="21/03/2018"/>
    <n v="179"/>
    <n v="51"/>
    <n v="38"/>
    <n v="222.196"/>
    <n v="31"/>
    <n v="1"/>
    <n v="0"/>
    <n v="0"/>
    <n v="2"/>
    <m/>
    <m/>
    <m/>
    <m/>
    <m/>
  </r>
  <r>
    <n v="33"/>
    <n v="23"/>
    <s v="22/03/2018"/>
    <n v="248"/>
    <n v="25"/>
    <n v="47"/>
    <n v="222.196"/>
    <n v="32"/>
    <n v="1"/>
    <n v="2"/>
    <n v="1"/>
    <n v="3"/>
    <m/>
    <m/>
    <m/>
    <m/>
    <m/>
  </r>
  <r>
    <n v="3"/>
    <n v="27"/>
    <s v="22/03/2018"/>
    <n v="179"/>
    <n v="51"/>
    <n v="38"/>
    <n v="222.196"/>
    <n v="31"/>
    <n v="1"/>
    <n v="0"/>
    <n v="0"/>
    <n v="3"/>
    <m/>
    <m/>
    <m/>
    <m/>
    <m/>
  </r>
  <r>
    <n v="22"/>
    <n v="23"/>
    <s v="23/03/2018"/>
    <n v="179"/>
    <n v="26"/>
    <n v="30"/>
    <n v="222.196"/>
    <n v="19"/>
    <n v="3"/>
    <n v="0"/>
    <n v="0"/>
    <n v="2"/>
    <m/>
    <m/>
    <m/>
    <m/>
    <m/>
  </r>
  <r>
    <n v="3"/>
    <n v="27"/>
    <s v="23/03/2018"/>
    <n v="179"/>
    <n v="51"/>
    <n v="38"/>
    <n v="222.196"/>
    <n v="31"/>
    <n v="1"/>
    <n v="0"/>
    <n v="0"/>
    <n v="3"/>
    <m/>
    <m/>
    <m/>
    <m/>
    <m/>
  </r>
  <r>
    <n v="3"/>
    <n v="27"/>
    <s v="27/03/2018"/>
    <n v="179"/>
    <n v="51"/>
    <n v="38"/>
    <n v="222.196"/>
    <n v="31"/>
    <n v="1"/>
    <n v="0"/>
    <n v="0"/>
    <n v="3"/>
    <m/>
    <m/>
    <m/>
    <m/>
    <m/>
  </r>
  <r>
    <n v="16"/>
    <n v="23"/>
    <s v="28/03/2018"/>
    <n v="118"/>
    <n v="15"/>
    <n v="46"/>
    <n v="222.196"/>
    <n v="25"/>
    <n v="1"/>
    <n v="2"/>
    <n v="0"/>
    <n v="8"/>
    <m/>
    <m/>
    <m/>
    <m/>
    <m/>
  </r>
  <r>
    <n v="14"/>
    <n v="13"/>
    <s v="28/03/2018"/>
    <n v="155"/>
    <n v="12"/>
    <n v="34"/>
    <n v="222.196"/>
    <n v="25"/>
    <n v="1"/>
    <n v="2"/>
    <n v="0"/>
    <n v="24"/>
    <m/>
    <m/>
    <m/>
    <m/>
    <m/>
  </r>
  <r>
    <n v="3"/>
    <n v="27"/>
    <s v="28/03/2018"/>
    <n v="179"/>
    <n v="51"/>
    <n v="38"/>
    <n v="222.196"/>
    <n v="31"/>
    <n v="1"/>
    <n v="0"/>
    <n v="0"/>
    <n v="3"/>
    <m/>
    <m/>
    <m/>
    <m/>
    <m/>
  </r>
  <r>
    <n v="3"/>
    <n v="27"/>
    <s v="29/03/2018"/>
    <n v="179"/>
    <n v="51"/>
    <n v="38"/>
    <n v="222.196"/>
    <n v="31"/>
    <n v="1"/>
    <n v="0"/>
    <n v="0"/>
    <n v="3"/>
    <m/>
    <m/>
    <m/>
    <m/>
    <m/>
  </r>
  <r>
    <n v="22"/>
    <n v="13"/>
    <s v="26/03/2018"/>
    <n v="179"/>
    <n v="26"/>
    <n v="30"/>
    <n v="222.196"/>
    <n v="19"/>
    <n v="3"/>
    <n v="0"/>
    <n v="0"/>
    <n v="2"/>
    <m/>
    <m/>
    <m/>
    <m/>
    <m/>
  </r>
  <r>
    <n v="11"/>
    <n v="19"/>
    <s v="26/03/2018"/>
    <n v="289"/>
    <n v="36"/>
    <n v="33"/>
    <n v="222.196"/>
    <n v="30"/>
    <n v="1"/>
    <n v="2"/>
    <n v="1"/>
    <n v="104"/>
    <m/>
    <m/>
    <m/>
    <m/>
    <m/>
  </r>
  <r>
    <n v="13"/>
    <n v="22"/>
    <s v="28/03/2018"/>
    <n v="369"/>
    <n v="17"/>
    <n v="31"/>
    <n v="222.196"/>
    <n v="25"/>
    <n v="1"/>
    <n v="3"/>
    <n v="0"/>
    <n v="8"/>
    <m/>
    <m/>
    <m/>
    <m/>
    <m/>
  </r>
  <r>
    <n v="28"/>
    <n v="13"/>
    <d v="2018-02-04T00:00:00"/>
    <n v="225"/>
    <n v="26"/>
    <n v="28"/>
    <n v="246.28800000000001"/>
    <n v="24"/>
    <n v="1"/>
    <n v="1"/>
    <n v="2"/>
    <n v="8"/>
    <m/>
    <m/>
    <m/>
    <m/>
    <m/>
  </r>
  <r>
    <n v="34"/>
    <n v="10"/>
    <d v="2018-02-04T00:00:00"/>
    <n v="118"/>
    <n v="10"/>
    <n v="37"/>
    <n v="246.28800000000001"/>
    <n v="28"/>
    <n v="1"/>
    <n v="0"/>
    <n v="0"/>
    <n v="8"/>
    <m/>
    <m/>
    <m/>
    <m/>
    <m/>
  </r>
  <r>
    <n v="10"/>
    <n v="19"/>
    <d v="2018-03-04T00:00:00"/>
    <n v="361"/>
    <n v="52"/>
    <n v="28"/>
    <n v="246.28800000000001"/>
    <n v="27"/>
    <n v="1"/>
    <n v="1"/>
    <n v="4"/>
    <n v="8"/>
    <m/>
    <m/>
    <m/>
    <m/>
    <m/>
  </r>
  <r>
    <n v="33"/>
    <n v="19"/>
    <d v="2018-04-04T00:00:00"/>
    <n v="248"/>
    <n v="25"/>
    <n v="47"/>
    <n v="246.28800000000001"/>
    <n v="32"/>
    <n v="1"/>
    <n v="2"/>
    <n v="1"/>
    <n v="8"/>
    <m/>
    <m/>
    <m/>
    <m/>
    <m/>
  </r>
  <r>
    <n v="6"/>
    <n v="13"/>
    <d v="2018-05-04T00:00:00"/>
    <n v="189"/>
    <n v="29"/>
    <n v="33"/>
    <n v="246.28800000000001"/>
    <n v="25"/>
    <n v="1"/>
    <n v="2"/>
    <n v="2"/>
    <n v="8"/>
    <m/>
    <m/>
    <m/>
    <m/>
    <m/>
  </r>
  <r>
    <n v="22"/>
    <n v="27"/>
    <d v="2018-06-04T00:00:00"/>
    <n v="179"/>
    <n v="26"/>
    <n v="30"/>
    <n v="246.28800000000001"/>
    <n v="19"/>
    <n v="3"/>
    <n v="0"/>
    <n v="0"/>
    <n v="2"/>
    <m/>
    <m/>
    <m/>
    <m/>
    <m/>
  </r>
  <r>
    <n v="13"/>
    <n v="7"/>
    <d v="2018-09-04T00:00:00"/>
    <n v="369"/>
    <n v="17"/>
    <n v="31"/>
    <n v="246.28800000000001"/>
    <n v="25"/>
    <n v="1"/>
    <n v="3"/>
    <n v="0"/>
    <n v="24"/>
    <m/>
    <m/>
    <m/>
    <m/>
    <m/>
  </r>
  <r>
    <n v="17"/>
    <n v="16"/>
    <d v="2018-10-04T00:00:00"/>
    <n v="179"/>
    <n v="22"/>
    <n v="40"/>
    <n v="246.28800000000001"/>
    <n v="22"/>
    <n v="2"/>
    <n v="2"/>
    <n v="0"/>
    <n v="2"/>
    <m/>
    <m/>
    <m/>
    <m/>
    <m/>
  </r>
  <r>
    <n v="36"/>
    <n v="23"/>
    <d v="2018-10-04T00:00:00"/>
    <n v="118"/>
    <n v="13"/>
    <n v="50"/>
    <n v="246.28800000000001"/>
    <n v="31"/>
    <n v="1"/>
    <n v="1"/>
    <n v="0"/>
    <n v="3"/>
    <m/>
    <m/>
    <m/>
    <m/>
    <m/>
  </r>
  <r>
    <n v="10"/>
    <n v="23"/>
    <d v="2018-10-04T00:00:00"/>
    <n v="361"/>
    <n v="52"/>
    <n v="28"/>
    <n v="246.28800000000001"/>
    <n v="27"/>
    <n v="1"/>
    <n v="1"/>
    <n v="4"/>
    <n v="2"/>
    <m/>
    <m/>
    <m/>
    <m/>
    <m/>
  </r>
  <r>
    <n v="34"/>
    <n v="10"/>
    <d v="2018-11-04T00:00:00"/>
    <n v="118"/>
    <n v="10"/>
    <n v="37"/>
    <n v="246.28800000000001"/>
    <n v="28"/>
    <n v="1"/>
    <n v="0"/>
    <n v="0"/>
    <n v="2"/>
    <m/>
    <m/>
    <m/>
    <m/>
    <m/>
  </r>
  <r>
    <n v="1"/>
    <n v="22"/>
    <s v="13/04/2018"/>
    <n v="235"/>
    <n v="11"/>
    <n v="37"/>
    <n v="246.28800000000001"/>
    <n v="29"/>
    <n v="3"/>
    <n v="1"/>
    <n v="1"/>
    <n v="8"/>
    <m/>
    <m/>
    <m/>
    <m/>
    <m/>
  </r>
  <r>
    <n v="22"/>
    <n v="27"/>
    <s v="13/04/2018"/>
    <n v="179"/>
    <n v="26"/>
    <n v="30"/>
    <n v="246.28800000000001"/>
    <n v="19"/>
    <n v="3"/>
    <n v="0"/>
    <n v="0"/>
    <n v="2"/>
    <m/>
    <m/>
    <m/>
    <m/>
    <m/>
  </r>
  <r>
    <n v="28"/>
    <n v="19"/>
    <s v="16/04/2018"/>
    <n v="225"/>
    <n v="26"/>
    <n v="28"/>
    <n v="246.28800000000001"/>
    <n v="24"/>
    <n v="1"/>
    <n v="1"/>
    <n v="2"/>
    <n v="8"/>
    <m/>
    <m/>
    <m/>
    <m/>
    <m/>
  </r>
  <r>
    <n v="25"/>
    <n v="16"/>
    <s v="17/04/2018"/>
    <n v="235"/>
    <n v="16"/>
    <n v="32"/>
    <n v="246.28800000000001"/>
    <n v="25"/>
    <n v="3"/>
    <n v="0"/>
    <n v="0"/>
    <n v="3"/>
    <m/>
    <m/>
    <m/>
    <m/>
    <m/>
  </r>
  <r>
    <n v="22"/>
    <n v="27"/>
    <s v="20/04/2018"/>
    <n v="179"/>
    <n v="26"/>
    <n v="30"/>
    <n v="246.28800000000001"/>
    <n v="19"/>
    <n v="3"/>
    <n v="0"/>
    <n v="0"/>
    <n v="2"/>
    <m/>
    <m/>
    <m/>
    <m/>
    <m/>
  </r>
  <r>
    <n v="14"/>
    <n v="28"/>
    <s v="24/04/2018"/>
    <n v="155"/>
    <n v="12"/>
    <n v="34"/>
    <n v="246.28800000000001"/>
    <n v="25"/>
    <n v="1"/>
    <n v="2"/>
    <n v="0"/>
    <n v="4"/>
    <m/>
    <m/>
    <m/>
    <m/>
    <m/>
  </r>
  <r>
    <n v="28"/>
    <n v="19"/>
    <s v="26/04/2018"/>
    <n v="225"/>
    <n v="26"/>
    <n v="28"/>
    <n v="246.28800000000001"/>
    <n v="24"/>
    <n v="1"/>
    <n v="1"/>
    <n v="2"/>
    <n v="8"/>
    <m/>
    <m/>
    <m/>
    <m/>
    <m/>
  </r>
  <r>
    <n v="36"/>
    <n v="14"/>
    <s v="26/04/2018"/>
    <n v="118"/>
    <n v="13"/>
    <n v="50"/>
    <n v="246.28800000000001"/>
    <n v="31"/>
    <n v="1"/>
    <n v="1"/>
    <n v="0"/>
    <n v="2"/>
    <m/>
    <m/>
    <m/>
    <m/>
    <m/>
  </r>
  <r>
    <n v="22"/>
    <n v="27"/>
    <s v="27/04/2018"/>
    <n v="179"/>
    <n v="26"/>
    <n v="30"/>
    <n v="246.28800000000001"/>
    <n v="19"/>
    <n v="3"/>
    <n v="0"/>
    <n v="0"/>
    <n v="2"/>
    <m/>
    <m/>
    <m/>
    <m/>
    <m/>
  </r>
  <r>
    <n v="1"/>
    <n v="22"/>
    <d v="2018-07-05T00:00:00"/>
    <n v="235"/>
    <n v="11"/>
    <n v="37"/>
    <n v="237.65600000000001"/>
    <n v="29"/>
    <n v="3"/>
    <n v="1"/>
    <n v="1"/>
    <n v="8"/>
    <m/>
    <m/>
    <m/>
    <m/>
    <m/>
  </r>
  <r>
    <n v="29"/>
    <n v="19"/>
    <d v="2018-09-05T00:00:00"/>
    <n v="225"/>
    <n v="15"/>
    <n v="41"/>
    <n v="237.65600000000001"/>
    <n v="28"/>
    <n v="4"/>
    <n v="2"/>
    <n v="2"/>
    <n v="3"/>
    <m/>
    <m/>
    <m/>
    <m/>
    <m/>
  </r>
  <r>
    <n v="25"/>
    <n v="28"/>
    <d v="2018-09-05T00:00:00"/>
    <n v="235"/>
    <n v="16"/>
    <n v="32"/>
    <n v="237.65600000000001"/>
    <n v="25"/>
    <n v="3"/>
    <n v="0"/>
    <n v="0"/>
    <n v="2"/>
    <m/>
    <m/>
    <m/>
    <m/>
    <m/>
  </r>
  <r>
    <n v="34"/>
    <n v="8"/>
    <d v="2018-09-05T00:00:00"/>
    <n v="118"/>
    <n v="10"/>
    <n v="37"/>
    <n v="237.65600000000001"/>
    <n v="28"/>
    <n v="1"/>
    <n v="0"/>
    <n v="0"/>
    <n v="3"/>
    <m/>
    <m/>
    <m/>
    <m/>
    <m/>
  </r>
  <r>
    <n v="5"/>
    <n v="26"/>
    <d v="2018-09-05T00:00:00"/>
    <n v="235"/>
    <n v="20"/>
    <n v="43"/>
    <n v="237.65600000000001"/>
    <n v="38"/>
    <n v="1"/>
    <n v="1"/>
    <n v="0"/>
    <n v="8"/>
    <m/>
    <m/>
    <m/>
    <m/>
    <m/>
  </r>
  <r>
    <n v="22"/>
    <n v="13"/>
    <d v="2018-10-05T00:00:00"/>
    <n v="179"/>
    <n v="26"/>
    <n v="30"/>
    <n v="237.65600000000001"/>
    <n v="19"/>
    <n v="3"/>
    <n v="0"/>
    <n v="0"/>
    <n v="1"/>
    <m/>
    <m/>
    <m/>
    <m/>
    <m/>
  </r>
  <r>
    <n v="15"/>
    <n v="28"/>
    <d v="2018-10-05T00:00:00"/>
    <n v="291"/>
    <n v="31"/>
    <n v="40"/>
    <n v="237.65600000000001"/>
    <n v="25"/>
    <n v="1"/>
    <n v="1"/>
    <n v="1"/>
    <n v="2"/>
    <m/>
    <m/>
    <m/>
    <m/>
    <m/>
  </r>
  <r>
    <n v="29"/>
    <n v="14"/>
    <d v="2018-10-05T00:00:00"/>
    <n v="225"/>
    <n v="15"/>
    <n v="41"/>
    <n v="237.65600000000001"/>
    <n v="28"/>
    <n v="4"/>
    <n v="2"/>
    <n v="2"/>
    <n v="8"/>
    <m/>
    <m/>
    <m/>
    <m/>
    <m/>
  </r>
  <r>
    <n v="26"/>
    <n v="19"/>
    <d v="2018-11-05T00:00:00"/>
    <n v="300"/>
    <n v="26"/>
    <n v="43"/>
    <n v="237.65600000000001"/>
    <n v="25"/>
    <n v="1"/>
    <n v="2"/>
    <n v="1"/>
    <n v="64"/>
    <m/>
    <m/>
    <m/>
    <m/>
    <m/>
  </r>
  <r>
    <n v="29"/>
    <n v="22"/>
    <d v="2018-11-05T00:00:00"/>
    <n v="225"/>
    <n v="15"/>
    <n v="41"/>
    <n v="237.65600000000001"/>
    <n v="28"/>
    <n v="4"/>
    <n v="2"/>
    <n v="2"/>
    <n v="8"/>
    <m/>
    <m/>
    <m/>
    <m/>
    <m/>
  </r>
  <r>
    <n v="22"/>
    <n v="27"/>
    <d v="2018-11-05T00:00:00"/>
    <n v="179"/>
    <n v="26"/>
    <n v="30"/>
    <n v="237.65600000000001"/>
    <n v="19"/>
    <n v="3"/>
    <n v="0"/>
    <n v="0"/>
    <n v="2"/>
    <m/>
    <m/>
    <m/>
    <m/>
    <m/>
  </r>
  <r>
    <n v="36"/>
    <n v="23"/>
    <s v="14/05/2018"/>
    <n v="118"/>
    <n v="13"/>
    <n v="50"/>
    <n v="237.65600000000001"/>
    <n v="31"/>
    <n v="1"/>
    <n v="1"/>
    <n v="0"/>
    <n v="2"/>
    <m/>
    <m/>
    <m/>
    <m/>
    <m/>
  </r>
  <r>
    <n v="36"/>
    <n v="5"/>
    <s v="15/05/2018"/>
    <n v="118"/>
    <n v="13"/>
    <n v="50"/>
    <n v="237.65600000000001"/>
    <n v="31"/>
    <n v="1"/>
    <n v="1"/>
    <n v="0"/>
    <n v="3"/>
    <m/>
    <m/>
    <m/>
    <m/>
    <m/>
  </r>
  <r>
    <n v="34"/>
    <n v="28"/>
    <s v="15/05/2018"/>
    <n v="118"/>
    <n v="10"/>
    <n v="37"/>
    <n v="237.65600000000001"/>
    <n v="28"/>
    <n v="1"/>
    <n v="0"/>
    <n v="0"/>
    <n v="1"/>
    <m/>
    <m/>
    <m/>
    <m/>
    <m/>
  </r>
  <r>
    <n v="36"/>
    <n v="0"/>
    <s v="15/05/2018"/>
    <n v="118"/>
    <n v="13"/>
    <n v="50"/>
    <n v="237.65600000000001"/>
    <n v="31"/>
    <n v="1"/>
    <n v="1"/>
    <n v="0"/>
    <n v="0"/>
    <m/>
    <m/>
    <m/>
    <m/>
    <m/>
  </r>
  <r>
    <n v="22"/>
    <n v="27"/>
    <s v="16/05/2018"/>
    <n v="179"/>
    <n v="26"/>
    <n v="30"/>
    <n v="237.65600000000001"/>
    <n v="19"/>
    <n v="3"/>
    <n v="0"/>
    <n v="0"/>
    <n v="2"/>
    <m/>
    <m/>
    <m/>
    <m/>
    <m/>
  </r>
  <r>
    <n v="23"/>
    <n v="0"/>
    <s v="16/05/2018"/>
    <n v="378"/>
    <n v="49"/>
    <n v="36"/>
    <n v="237.65600000000001"/>
    <n v="21"/>
    <n v="1"/>
    <n v="2"/>
    <n v="4"/>
    <n v="0"/>
    <m/>
    <m/>
    <m/>
    <m/>
    <m/>
  </r>
  <r>
    <n v="17"/>
    <n v="16"/>
    <s v="18/05/2018"/>
    <n v="179"/>
    <n v="22"/>
    <n v="40"/>
    <n v="237.65600000000001"/>
    <n v="22"/>
    <n v="2"/>
    <n v="2"/>
    <n v="0"/>
    <n v="1"/>
    <m/>
    <m/>
    <m/>
    <m/>
    <m/>
  </r>
  <r>
    <n v="14"/>
    <n v="10"/>
    <s v="21/05/2018"/>
    <n v="155"/>
    <n v="12"/>
    <n v="34"/>
    <n v="237.65600000000001"/>
    <n v="25"/>
    <n v="1"/>
    <n v="2"/>
    <n v="0"/>
    <n v="48"/>
    <m/>
    <m/>
    <m/>
    <m/>
    <m/>
  </r>
  <r>
    <n v="25"/>
    <n v="10"/>
    <s v="21/05/2018"/>
    <n v="235"/>
    <n v="16"/>
    <n v="32"/>
    <n v="237.65600000000001"/>
    <n v="25"/>
    <n v="3"/>
    <n v="0"/>
    <n v="0"/>
    <n v="8"/>
    <m/>
    <m/>
    <m/>
    <m/>
    <m/>
  </r>
  <r>
    <n v="15"/>
    <n v="22"/>
    <s v="23/05/2018"/>
    <n v="291"/>
    <n v="31"/>
    <n v="40"/>
    <n v="237.65600000000001"/>
    <n v="25"/>
    <n v="1"/>
    <n v="1"/>
    <n v="1"/>
    <n v="8"/>
    <m/>
    <m/>
    <m/>
    <m/>
    <m/>
  </r>
  <r>
    <n v="17"/>
    <n v="10"/>
    <s v="23/05/2018"/>
    <n v="179"/>
    <n v="22"/>
    <n v="40"/>
    <n v="237.65600000000001"/>
    <n v="22"/>
    <n v="2"/>
    <n v="2"/>
    <n v="0"/>
    <n v="8"/>
    <m/>
    <m/>
    <m/>
    <m/>
    <m/>
  </r>
  <r>
    <n v="28"/>
    <n v="6"/>
    <s v="23/05/2018"/>
    <n v="225"/>
    <n v="26"/>
    <n v="28"/>
    <n v="237.65600000000001"/>
    <n v="24"/>
    <n v="1"/>
    <n v="1"/>
    <n v="2"/>
    <n v="3"/>
    <m/>
    <m/>
    <m/>
    <m/>
    <m/>
  </r>
  <r>
    <n v="18"/>
    <n v="10"/>
    <s v="24/05/2018"/>
    <n v="330"/>
    <n v="16"/>
    <n v="28"/>
    <n v="237.65600000000001"/>
    <n v="25"/>
    <n v="2"/>
    <n v="0"/>
    <n v="0"/>
    <n v="8"/>
    <m/>
    <m/>
    <m/>
    <m/>
    <m/>
  </r>
  <r>
    <n v="25"/>
    <n v="23"/>
    <s v="24/05/2018"/>
    <n v="235"/>
    <n v="16"/>
    <n v="32"/>
    <n v="237.65600000000001"/>
    <n v="25"/>
    <n v="3"/>
    <n v="0"/>
    <n v="0"/>
    <n v="2"/>
    <m/>
    <m/>
    <m/>
    <m/>
    <m/>
  </r>
  <r>
    <n v="15"/>
    <n v="28"/>
    <s v="31/05/2018"/>
    <n v="291"/>
    <n v="31"/>
    <n v="40"/>
    <n v="237.65600000000001"/>
    <n v="25"/>
    <n v="1"/>
    <n v="1"/>
    <n v="1"/>
    <n v="2"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0">
  <r>
    <x v="0"/>
    <x v="0"/>
    <x v="0"/>
    <n v="289"/>
    <n v="36"/>
    <n v="33"/>
    <n v="239.554"/>
    <n v="30"/>
    <n v="1"/>
    <n v="2"/>
    <n v="1"/>
    <x v="0"/>
  </r>
  <r>
    <x v="1"/>
    <x v="1"/>
    <x v="1"/>
    <n v="118"/>
    <n v="13"/>
    <n v="50"/>
    <n v="239.554"/>
    <n v="31"/>
    <n v="1"/>
    <n v="1"/>
    <n v="0"/>
    <x v="1"/>
  </r>
  <r>
    <x v="2"/>
    <x v="2"/>
    <x v="2"/>
    <n v="179"/>
    <n v="51"/>
    <n v="38"/>
    <n v="239.554"/>
    <n v="31"/>
    <n v="1"/>
    <n v="0"/>
    <n v="0"/>
    <x v="2"/>
  </r>
  <r>
    <x v="3"/>
    <x v="3"/>
    <x v="3"/>
    <n v="279"/>
    <n v="5"/>
    <n v="39"/>
    <n v="239.554"/>
    <n v="24"/>
    <n v="1"/>
    <n v="2"/>
    <n v="0"/>
    <x v="0"/>
  </r>
  <r>
    <x v="0"/>
    <x v="2"/>
    <x v="4"/>
    <n v="289"/>
    <n v="36"/>
    <n v="33"/>
    <n v="239.554"/>
    <n v="30"/>
    <n v="1"/>
    <n v="2"/>
    <n v="1"/>
    <x v="2"/>
  </r>
  <r>
    <x v="2"/>
    <x v="2"/>
    <x v="5"/>
    <n v="179"/>
    <n v="51"/>
    <n v="38"/>
    <n v="239.554"/>
    <n v="31"/>
    <n v="1"/>
    <n v="0"/>
    <n v="0"/>
    <x v="2"/>
  </r>
  <r>
    <x v="4"/>
    <x v="4"/>
    <x v="6"/>
    <n v="361"/>
    <n v="52"/>
    <n v="28"/>
    <n v="239.554"/>
    <n v="27"/>
    <n v="1"/>
    <n v="1"/>
    <n v="4"/>
    <x v="3"/>
  </r>
  <r>
    <x v="5"/>
    <x v="2"/>
    <x v="7"/>
    <n v="260"/>
    <n v="50"/>
    <n v="36"/>
    <n v="239.554"/>
    <n v="23"/>
    <n v="1"/>
    <n v="4"/>
    <n v="0"/>
    <x v="0"/>
  </r>
  <r>
    <x v="6"/>
    <x v="5"/>
    <x v="8"/>
    <n v="155"/>
    <n v="12"/>
    <n v="34"/>
    <n v="239.554"/>
    <n v="25"/>
    <n v="1"/>
    <n v="2"/>
    <n v="0"/>
    <x v="4"/>
  </r>
  <r>
    <x v="7"/>
    <x v="4"/>
    <x v="9"/>
    <n v="235"/>
    <n v="11"/>
    <n v="37"/>
    <n v="239.554"/>
    <n v="29"/>
    <n v="3"/>
    <n v="1"/>
    <n v="1"/>
    <x v="3"/>
  </r>
  <r>
    <x v="5"/>
    <x v="6"/>
    <x v="10"/>
    <n v="260"/>
    <n v="50"/>
    <n v="36"/>
    <n v="239.554"/>
    <n v="23"/>
    <n v="1"/>
    <n v="4"/>
    <n v="0"/>
    <x v="3"/>
  </r>
  <r>
    <x v="5"/>
    <x v="6"/>
    <x v="1"/>
    <n v="260"/>
    <n v="50"/>
    <n v="36"/>
    <n v="239.554"/>
    <n v="23"/>
    <n v="1"/>
    <n v="4"/>
    <n v="0"/>
    <x v="3"/>
  </r>
  <r>
    <x v="5"/>
    <x v="7"/>
    <x v="2"/>
    <n v="260"/>
    <n v="50"/>
    <n v="36"/>
    <n v="239.554"/>
    <n v="23"/>
    <n v="1"/>
    <n v="4"/>
    <n v="0"/>
    <x v="3"/>
  </r>
  <r>
    <x v="2"/>
    <x v="7"/>
    <x v="2"/>
    <n v="179"/>
    <n v="51"/>
    <n v="38"/>
    <n v="239.554"/>
    <n v="31"/>
    <n v="1"/>
    <n v="0"/>
    <n v="0"/>
    <x v="5"/>
  </r>
  <r>
    <x v="2"/>
    <x v="2"/>
    <x v="2"/>
    <n v="179"/>
    <n v="51"/>
    <n v="38"/>
    <n v="239.554"/>
    <n v="31"/>
    <n v="1"/>
    <n v="0"/>
    <n v="0"/>
    <x v="0"/>
  </r>
  <r>
    <x v="8"/>
    <x v="8"/>
    <x v="6"/>
    <n v="246"/>
    <n v="25"/>
    <n v="41"/>
    <n v="239.554"/>
    <n v="23"/>
    <n v="1"/>
    <n v="0"/>
    <n v="0"/>
    <x v="3"/>
  </r>
  <r>
    <x v="2"/>
    <x v="2"/>
    <x v="6"/>
    <n v="179"/>
    <n v="51"/>
    <n v="38"/>
    <n v="239.554"/>
    <n v="31"/>
    <n v="1"/>
    <n v="0"/>
    <n v="0"/>
    <x v="2"/>
  </r>
  <r>
    <x v="2"/>
    <x v="9"/>
    <x v="11"/>
    <n v="179"/>
    <n v="51"/>
    <n v="38"/>
    <n v="239.554"/>
    <n v="31"/>
    <n v="1"/>
    <n v="0"/>
    <n v="0"/>
    <x v="3"/>
  </r>
  <r>
    <x v="9"/>
    <x v="7"/>
    <x v="12"/>
    <n v="189"/>
    <n v="29"/>
    <n v="33"/>
    <n v="239.554"/>
    <n v="25"/>
    <n v="1"/>
    <n v="2"/>
    <n v="2"/>
    <x v="3"/>
  </r>
  <r>
    <x v="10"/>
    <x v="2"/>
    <x v="13"/>
    <n v="248"/>
    <n v="25"/>
    <n v="47"/>
    <n v="205.917"/>
    <n v="32"/>
    <n v="1"/>
    <n v="2"/>
    <n v="1"/>
    <x v="2"/>
  </r>
  <r>
    <x v="11"/>
    <x v="10"/>
    <x v="14"/>
    <n v="330"/>
    <n v="16"/>
    <n v="28"/>
    <n v="205.917"/>
    <n v="25"/>
    <n v="2"/>
    <n v="0"/>
    <n v="0"/>
    <x v="3"/>
  </r>
  <r>
    <x v="2"/>
    <x v="7"/>
    <x v="15"/>
    <n v="179"/>
    <n v="51"/>
    <n v="38"/>
    <n v="205.917"/>
    <n v="31"/>
    <n v="1"/>
    <n v="0"/>
    <n v="0"/>
    <x v="5"/>
  </r>
  <r>
    <x v="4"/>
    <x v="11"/>
    <x v="16"/>
    <n v="361"/>
    <n v="52"/>
    <n v="28"/>
    <n v="205.917"/>
    <n v="27"/>
    <n v="1"/>
    <n v="1"/>
    <n v="4"/>
    <x v="4"/>
  </r>
  <r>
    <x v="5"/>
    <x v="12"/>
    <x v="17"/>
    <n v="260"/>
    <n v="50"/>
    <n v="36"/>
    <n v="205.917"/>
    <n v="23"/>
    <n v="1"/>
    <n v="4"/>
    <n v="0"/>
    <x v="0"/>
  </r>
  <r>
    <x v="0"/>
    <x v="13"/>
    <x v="18"/>
    <n v="289"/>
    <n v="36"/>
    <n v="33"/>
    <n v="205.917"/>
    <n v="30"/>
    <n v="1"/>
    <n v="2"/>
    <n v="1"/>
    <x v="3"/>
  </r>
  <r>
    <x v="4"/>
    <x v="14"/>
    <x v="19"/>
    <n v="361"/>
    <n v="52"/>
    <n v="28"/>
    <n v="205.917"/>
    <n v="27"/>
    <n v="1"/>
    <n v="1"/>
    <n v="4"/>
    <x v="6"/>
  </r>
  <r>
    <x v="0"/>
    <x v="2"/>
    <x v="20"/>
    <n v="289"/>
    <n v="36"/>
    <n v="33"/>
    <n v="205.917"/>
    <n v="30"/>
    <n v="1"/>
    <n v="2"/>
    <n v="1"/>
    <x v="5"/>
  </r>
  <r>
    <x v="12"/>
    <x v="12"/>
    <x v="14"/>
    <n v="157"/>
    <n v="27"/>
    <n v="29"/>
    <n v="205.917"/>
    <n v="22"/>
    <n v="1"/>
    <n v="0"/>
    <n v="0"/>
    <x v="0"/>
  </r>
  <r>
    <x v="0"/>
    <x v="13"/>
    <x v="21"/>
    <n v="289"/>
    <n v="36"/>
    <n v="33"/>
    <n v="205.917"/>
    <n v="30"/>
    <n v="1"/>
    <n v="2"/>
    <n v="1"/>
    <x v="3"/>
  </r>
  <r>
    <x v="2"/>
    <x v="2"/>
    <x v="22"/>
    <n v="179"/>
    <n v="51"/>
    <n v="38"/>
    <n v="205.917"/>
    <n v="31"/>
    <n v="1"/>
    <n v="0"/>
    <n v="0"/>
    <x v="2"/>
  </r>
  <r>
    <x v="2"/>
    <x v="13"/>
    <x v="18"/>
    <n v="179"/>
    <n v="51"/>
    <n v="38"/>
    <n v="205.917"/>
    <n v="31"/>
    <n v="1"/>
    <n v="0"/>
    <n v="0"/>
    <x v="3"/>
  </r>
  <r>
    <x v="13"/>
    <x v="13"/>
    <x v="23"/>
    <n v="235"/>
    <n v="29"/>
    <n v="48"/>
    <n v="205.917"/>
    <n v="33"/>
    <n v="1"/>
    <n v="1"/>
    <n v="5"/>
    <x v="3"/>
  </r>
  <r>
    <x v="7"/>
    <x v="2"/>
    <x v="23"/>
    <n v="235"/>
    <n v="11"/>
    <n v="37"/>
    <n v="205.917"/>
    <n v="29"/>
    <n v="3"/>
    <n v="1"/>
    <n v="1"/>
    <x v="0"/>
  </r>
  <r>
    <x v="13"/>
    <x v="13"/>
    <x v="18"/>
    <n v="235"/>
    <n v="29"/>
    <n v="48"/>
    <n v="205.917"/>
    <n v="33"/>
    <n v="1"/>
    <n v="1"/>
    <n v="5"/>
    <x v="3"/>
  </r>
  <r>
    <x v="2"/>
    <x v="2"/>
    <x v="18"/>
    <n v="179"/>
    <n v="51"/>
    <n v="38"/>
    <n v="205.917"/>
    <n v="31"/>
    <n v="1"/>
    <n v="0"/>
    <n v="0"/>
    <x v="2"/>
  </r>
  <r>
    <x v="4"/>
    <x v="2"/>
    <x v="18"/>
    <n v="361"/>
    <n v="52"/>
    <n v="28"/>
    <n v="205.917"/>
    <n v="27"/>
    <n v="1"/>
    <n v="1"/>
    <n v="4"/>
    <x v="5"/>
  </r>
  <r>
    <x v="0"/>
    <x v="15"/>
    <x v="20"/>
    <n v="289"/>
    <n v="36"/>
    <n v="33"/>
    <n v="205.917"/>
    <n v="30"/>
    <n v="1"/>
    <n v="2"/>
    <n v="1"/>
    <x v="3"/>
  </r>
  <r>
    <x v="14"/>
    <x v="7"/>
    <x v="24"/>
    <n v="291"/>
    <n v="50"/>
    <n v="32"/>
    <n v="205.917"/>
    <n v="23"/>
    <n v="1"/>
    <n v="0"/>
    <n v="0"/>
    <x v="0"/>
  </r>
  <r>
    <x v="13"/>
    <x v="12"/>
    <x v="25"/>
    <n v="235"/>
    <n v="29"/>
    <n v="48"/>
    <n v="205.917"/>
    <n v="33"/>
    <n v="1"/>
    <n v="1"/>
    <n v="5"/>
    <x v="3"/>
  </r>
  <r>
    <x v="5"/>
    <x v="2"/>
    <x v="22"/>
    <n v="260"/>
    <n v="50"/>
    <n v="36"/>
    <n v="205.917"/>
    <n v="23"/>
    <n v="1"/>
    <n v="4"/>
    <n v="0"/>
    <x v="0"/>
  </r>
  <r>
    <x v="15"/>
    <x v="2"/>
    <x v="26"/>
    <n v="184"/>
    <n v="42"/>
    <n v="27"/>
    <n v="241.476"/>
    <n v="21"/>
    <n v="1"/>
    <n v="0"/>
    <n v="0"/>
    <x v="2"/>
  </r>
  <r>
    <x v="16"/>
    <x v="2"/>
    <x v="27"/>
    <n v="118"/>
    <n v="10"/>
    <n v="37"/>
    <n v="241.476"/>
    <n v="28"/>
    <n v="1"/>
    <n v="0"/>
    <n v="0"/>
    <x v="0"/>
  </r>
  <r>
    <x v="2"/>
    <x v="2"/>
    <x v="26"/>
    <n v="179"/>
    <n v="51"/>
    <n v="38"/>
    <n v="241.476"/>
    <n v="31"/>
    <n v="1"/>
    <n v="0"/>
    <n v="0"/>
    <x v="0"/>
  </r>
  <r>
    <x v="17"/>
    <x v="5"/>
    <x v="28"/>
    <n v="235"/>
    <n v="20"/>
    <n v="43"/>
    <n v="241.476"/>
    <n v="38"/>
    <n v="1"/>
    <n v="1"/>
    <n v="0"/>
    <x v="3"/>
  </r>
  <r>
    <x v="6"/>
    <x v="2"/>
    <x v="29"/>
    <n v="155"/>
    <n v="12"/>
    <n v="34"/>
    <n v="241.476"/>
    <n v="25"/>
    <n v="1"/>
    <n v="2"/>
    <n v="0"/>
    <x v="2"/>
  </r>
  <r>
    <x v="16"/>
    <x v="2"/>
    <x v="30"/>
    <n v="118"/>
    <n v="10"/>
    <n v="37"/>
    <n v="241.476"/>
    <n v="28"/>
    <n v="1"/>
    <n v="0"/>
    <n v="0"/>
    <x v="7"/>
  </r>
  <r>
    <x v="2"/>
    <x v="2"/>
    <x v="31"/>
    <n v="179"/>
    <n v="51"/>
    <n v="38"/>
    <n v="241.476"/>
    <n v="31"/>
    <n v="1"/>
    <n v="0"/>
    <n v="0"/>
    <x v="7"/>
  </r>
  <r>
    <x v="18"/>
    <x v="2"/>
    <x v="32"/>
    <n v="291"/>
    <n v="31"/>
    <n v="40"/>
    <n v="241.476"/>
    <n v="25"/>
    <n v="1"/>
    <n v="1"/>
    <n v="1"/>
    <x v="0"/>
  </r>
  <r>
    <x v="5"/>
    <x v="4"/>
    <x v="33"/>
    <n v="260"/>
    <n v="50"/>
    <n v="36"/>
    <n v="241.476"/>
    <n v="23"/>
    <n v="1"/>
    <n v="4"/>
    <n v="0"/>
    <x v="3"/>
  </r>
  <r>
    <x v="18"/>
    <x v="8"/>
    <x v="31"/>
    <n v="291"/>
    <n v="31"/>
    <n v="40"/>
    <n v="241.476"/>
    <n v="25"/>
    <n v="1"/>
    <n v="1"/>
    <n v="1"/>
    <x v="8"/>
  </r>
  <r>
    <x v="5"/>
    <x v="1"/>
    <x v="34"/>
    <n v="260"/>
    <n v="50"/>
    <n v="36"/>
    <n v="241.476"/>
    <n v="23"/>
    <n v="1"/>
    <n v="4"/>
    <n v="0"/>
    <x v="1"/>
  </r>
  <r>
    <x v="19"/>
    <x v="1"/>
    <x v="35"/>
    <n v="225"/>
    <n v="26"/>
    <n v="28"/>
    <n v="241.476"/>
    <n v="24"/>
    <n v="1"/>
    <n v="1"/>
    <n v="2"/>
    <x v="1"/>
  </r>
  <r>
    <x v="20"/>
    <x v="2"/>
    <x v="28"/>
    <n v="225"/>
    <n v="26"/>
    <n v="28"/>
    <n v="241.476"/>
    <n v="24"/>
    <n v="1"/>
    <n v="1"/>
    <n v="2"/>
    <x v="2"/>
  </r>
  <r>
    <x v="16"/>
    <x v="2"/>
    <x v="36"/>
    <n v="118"/>
    <n v="10"/>
    <n v="37"/>
    <n v="241.476"/>
    <n v="28"/>
    <n v="1"/>
    <n v="0"/>
    <n v="0"/>
    <x v="2"/>
  </r>
  <r>
    <x v="0"/>
    <x v="1"/>
    <x v="37"/>
    <n v="289"/>
    <n v="36"/>
    <n v="33"/>
    <n v="241.476"/>
    <n v="30"/>
    <n v="1"/>
    <n v="2"/>
    <n v="1"/>
    <x v="1"/>
  </r>
  <r>
    <x v="1"/>
    <x v="1"/>
    <x v="38"/>
    <n v="118"/>
    <n v="13"/>
    <n v="50"/>
    <n v="241.476"/>
    <n v="31"/>
    <n v="1"/>
    <n v="1"/>
    <n v="0"/>
    <x v="1"/>
  </r>
  <r>
    <x v="20"/>
    <x v="13"/>
    <x v="39"/>
    <n v="225"/>
    <n v="26"/>
    <n v="28"/>
    <n v="241.476"/>
    <n v="24"/>
    <n v="1"/>
    <n v="1"/>
    <n v="2"/>
    <x v="7"/>
  </r>
  <r>
    <x v="2"/>
    <x v="2"/>
    <x v="40"/>
    <n v="179"/>
    <n v="51"/>
    <n v="38"/>
    <n v="241.476"/>
    <n v="31"/>
    <n v="1"/>
    <n v="0"/>
    <n v="0"/>
    <x v="7"/>
  </r>
  <r>
    <x v="21"/>
    <x v="1"/>
    <x v="41"/>
    <n v="369"/>
    <n v="17"/>
    <n v="31"/>
    <n v="241.476"/>
    <n v="25"/>
    <n v="1"/>
    <n v="3"/>
    <n v="0"/>
    <x v="1"/>
  </r>
  <r>
    <x v="10"/>
    <x v="2"/>
    <x v="42"/>
    <n v="248"/>
    <n v="25"/>
    <n v="47"/>
    <n v="241.476"/>
    <n v="32"/>
    <n v="1"/>
    <n v="2"/>
    <n v="1"/>
    <x v="5"/>
  </r>
  <r>
    <x v="2"/>
    <x v="2"/>
    <x v="43"/>
    <n v="179"/>
    <n v="51"/>
    <n v="38"/>
    <n v="241.476"/>
    <n v="31"/>
    <n v="1"/>
    <n v="0"/>
    <n v="0"/>
    <x v="7"/>
  </r>
  <r>
    <x v="5"/>
    <x v="2"/>
    <x v="44"/>
    <n v="260"/>
    <n v="50"/>
    <n v="36"/>
    <n v="241.476"/>
    <n v="23"/>
    <n v="1"/>
    <n v="4"/>
    <n v="0"/>
    <x v="0"/>
  </r>
  <r>
    <x v="2"/>
    <x v="2"/>
    <x v="45"/>
    <n v="179"/>
    <n v="51"/>
    <n v="38"/>
    <n v="253.465"/>
    <n v="31"/>
    <n v="1"/>
    <n v="0"/>
    <n v="0"/>
    <x v="7"/>
  </r>
  <r>
    <x v="16"/>
    <x v="2"/>
    <x v="46"/>
    <n v="118"/>
    <n v="10"/>
    <n v="37"/>
    <n v="253.465"/>
    <n v="28"/>
    <n v="1"/>
    <n v="0"/>
    <n v="0"/>
    <x v="7"/>
  </r>
  <r>
    <x v="1"/>
    <x v="1"/>
    <x v="47"/>
    <n v="118"/>
    <n v="13"/>
    <n v="50"/>
    <n v="253.465"/>
    <n v="31"/>
    <n v="1"/>
    <n v="1"/>
    <n v="0"/>
    <x v="1"/>
  </r>
  <r>
    <x v="22"/>
    <x v="2"/>
    <x v="48"/>
    <n v="179"/>
    <n v="26"/>
    <n v="30"/>
    <n v="253.465"/>
    <n v="19"/>
    <n v="3"/>
    <n v="0"/>
    <n v="0"/>
    <x v="5"/>
  </r>
  <r>
    <x v="2"/>
    <x v="2"/>
    <x v="49"/>
    <n v="179"/>
    <n v="51"/>
    <n v="38"/>
    <n v="253.465"/>
    <n v="31"/>
    <n v="1"/>
    <n v="0"/>
    <n v="0"/>
    <x v="7"/>
  </r>
  <r>
    <x v="20"/>
    <x v="2"/>
    <x v="49"/>
    <n v="225"/>
    <n v="26"/>
    <n v="28"/>
    <n v="253.465"/>
    <n v="24"/>
    <n v="1"/>
    <n v="1"/>
    <n v="2"/>
    <x v="7"/>
  </r>
  <r>
    <x v="16"/>
    <x v="2"/>
    <x v="45"/>
    <n v="118"/>
    <n v="10"/>
    <n v="37"/>
    <n v="253.465"/>
    <n v="28"/>
    <n v="1"/>
    <n v="0"/>
    <n v="0"/>
    <x v="7"/>
  </r>
  <r>
    <x v="20"/>
    <x v="2"/>
    <x v="47"/>
    <n v="225"/>
    <n v="26"/>
    <n v="28"/>
    <n v="253.465"/>
    <n v="24"/>
    <n v="1"/>
    <n v="1"/>
    <n v="2"/>
    <x v="2"/>
  </r>
  <r>
    <x v="10"/>
    <x v="2"/>
    <x v="50"/>
    <n v="248"/>
    <n v="25"/>
    <n v="47"/>
    <n v="253.465"/>
    <n v="32"/>
    <n v="1"/>
    <n v="2"/>
    <n v="1"/>
    <x v="2"/>
  </r>
  <r>
    <x v="18"/>
    <x v="2"/>
    <x v="51"/>
    <n v="291"/>
    <n v="31"/>
    <n v="40"/>
    <n v="253.465"/>
    <n v="25"/>
    <n v="1"/>
    <n v="1"/>
    <n v="1"/>
    <x v="9"/>
  </r>
  <r>
    <x v="2"/>
    <x v="2"/>
    <x v="50"/>
    <n v="179"/>
    <n v="51"/>
    <n v="38"/>
    <n v="253.465"/>
    <n v="31"/>
    <n v="1"/>
    <n v="0"/>
    <n v="0"/>
    <x v="3"/>
  </r>
  <r>
    <x v="20"/>
    <x v="2"/>
    <x v="50"/>
    <n v="225"/>
    <n v="26"/>
    <n v="28"/>
    <n v="253.465"/>
    <n v="24"/>
    <n v="1"/>
    <n v="1"/>
    <n v="2"/>
    <x v="7"/>
  </r>
  <r>
    <x v="5"/>
    <x v="5"/>
    <x v="51"/>
    <n v="260"/>
    <n v="50"/>
    <n v="36"/>
    <n v="253.465"/>
    <n v="23"/>
    <n v="1"/>
    <n v="4"/>
    <n v="0"/>
    <x v="10"/>
  </r>
  <r>
    <x v="18"/>
    <x v="8"/>
    <x v="46"/>
    <n v="291"/>
    <n v="31"/>
    <n v="40"/>
    <n v="253.465"/>
    <n v="25"/>
    <n v="1"/>
    <n v="1"/>
    <n v="1"/>
    <x v="3"/>
  </r>
  <r>
    <x v="20"/>
    <x v="12"/>
    <x v="52"/>
    <n v="225"/>
    <n v="26"/>
    <n v="28"/>
    <n v="253.465"/>
    <n v="24"/>
    <n v="1"/>
    <n v="1"/>
    <n v="2"/>
    <x v="2"/>
  </r>
  <r>
    <x v="0"/>
    <x v="0"/>
    <x v="50"/>
    <n v="289"/>
    <n v="36"/>
    <n v="33"/>
    <n v="253.465"/>
    <n v="30"/>
    <n v="1"/>
    <n v="2"/>
    <n v="1"/>
    <x v="3"/>
  </r>
  <r>
    <x v="4"/>
    <x v="2"/>
    <x v="53"/>
    <n v="361"/>
    <n v="52"/>
    <n v="28"/>
    <n v="253.465"/>
    <n v="27"/>
    <n v="1"/>
    <n v="1"/>
    <n v="4"/>
    <x v="5"/>
  </r>
  <r>
    <x v="5"/>
    <x v="12"/>
    <x v="54"/>
    <n v="260"/>
    <n v="50"/>
    <n v="36"/>
    <n v="253.465"/>
    <n v="23"/>
    <n v="1"/>
    <n v="4"/>
    <n v="0"/>
    <x v="7"/>
  </r>
  <r>
    <x v="2"/>
    <x v="2"/>
    <x v="55"/>
    <n v="179"/>
    <n v="51"/>
    <n v="38"/>
    <n v="306.34500000000003"/>
    <n v="31"/>
    <n v="1"/>
    <n v="0"/>
    <n v="0"/>
    <x v="5"/>
  </r>
  <r>
    <x v="20"/>
    <x v="2"/>
    <x v="56"/>
    <n v="225"/>
    <n v="26"/>
    <n v="28"/>
    <n v="306.34500000000003"/>
    <n v="24"/>
    <n v="1"/>
    <n v="1"/>
    <n v="2"/>
    <x v="5"/>
  </r>
  <r>
    <x v="2"/>
    <x v="11"/>
    <x v="55"/>
    <n v="179"/>
    <n v="51"/>
    <n v="38"/>
    <n v="306.34500000000003"/>
    <n v="31"/>
    <n v="1"/>
    <n v="0"/>
    <n v="0"/>
    <x v="3"/>
  </r>
  <r>
    <x v="23"/>
    <x v="9"/>
    <x v="57"/>
    <n v="179"/>
    <n v="22"/>
    <n v="40"/>
    <n v="306.34500000000003"/>
    <n v="22"/>
    <n v="2"/>
    <n v="2"/>
    <n v="0"/>
    <x v="3"/>
  </r>
  <r>
    <x v="18"/>
    <x v="2"/>
    <x v="58"/>
    <n v="291"/>
    <n v="31"/>
    <n v="40"/>
    <n v="306.34500000000003"/>
    <n v="25"/>
    <n v="1"/>
    <n v="1"/>
    <n v="1"/>
    <x v="9"/>
  </r>
  <r>
    <x v="6"/>
    <x v="10"/>
    <x v="59"/>
    <n v="155"/>
    <n v="12"/>
    <n v="34"/>
    <n v="306.34500000000003"/>
    <n v="25"/>
    <n v="1"/>
    <n v="2"/>
    <n v="0"/>
    <x v="8"/>
  </r>
  <r>
    <x v="9"/>
    <x v="4"/>
    <x v="60"/>
    <n v="189"/>
    <n v="29"/>
    <n v="33"/>
    <n v="306.34500000000003"/>
    <n v="25"/>
    <n v="1"/>
    <n v="2"/>
    <n v="2"/>
    <x v="3"/>
  </r>
  <r>
    <x v="18"/>
    <x v="8"/>
    <x v="61"/>
    <n v="291"/>
    <n v="31"/>
    <n v="40"/>
    <n v="306.34500000000003"/>
    <n v="25"/>
    <n v="1"/>
    <n v="1"/>
    <n v="1"/>
    <x v="4"/>
  </r>
  <r>
    <x v="20"/>
    <x v="2"/>
    <x v="62"/>
    <n v="225"/>
    <n v="26"/>
    <n v="28"/>
    <n v="306.34500000000003"/>
    <n v="24"/>
    <n v="1"/>
    <n v="1"/>
    <n v="2"/>
    <x v="5"/>
  </r>
  <r>
    <x v="6"/>
    <x v="16"/>
    <x v="63"/>
    <n v="155"/>
    <n v="12"/>
    <n v="34"/>
    <n v="306.34500000000003"/>
    <n v="25"/>
    <n v="1"/>
    <n v="2"/>
    <n v="0"/>
    <x v="3"/>
  </r>
  <r>
    <x v="20"/>
    <x v="2"/>
    <x v="62"/>
    <n v="225"/>
    <n v="26"/>
    <n v="28"/>
    <n v="306.34500000000003"/>
    <n v="24"/>
    <n v="1"/>
    <n v="1"/>
    <n v="2"/>
    <x v="7"/>
  </r>
  <r>
    <x v="23"/>
    <x v="9"/>
    <x v="64"/>
    <n v="179"/>
    <n v="22"/>
    <n v="40"/>
    <n v="306.34500000000003"/>
    <n v="22"/>
    <n v="2"/>
    <n v="2"/>
    <n v="0"/>
    <x v="3"/>
  </r>
  <r>
    <x v="20"/>
    <x v="11"/>
    <x v="63"/>
    <n v="225"/>
    <n v="26"/>
    <n v="28"/>
    <n v="306.34500000000003"/>
    <n v="24"/>
    <n v="1"/>
    <n v="1"/>
    <n v="2"/>
    <x v="7"/>
  </r>
  <r>
    <x v="5"/>
    <x v="12"/>
    <x v="65"/>
    <n v="260"/>
    <n v="50"/>
    <n v="36"/>
    <n v="306.34500000000003"/>
    <n v="23"/>
    <n v="1"/>
    <n v="4"/>
    <n v="0"/>
    <x v="0"/>
  </r>
  <r>
    <x v="10"/>
    <x v="12"/>
    <x v="59"/>
    <n v="248"/>
    <n v="25"/>
    <n v="47"/>
    <n v="306.34500000000003"/>
    <n v="32"/>
    <n v="1"/>
    <n v="2"/>
    <n v="1"/>
    <x v="5"/>
  </r>
  <r>
    <x v="20"/>
    <x v="12"/>
    <x v="66"/>
    <n v="225"/>
    <n v="26"/>
    <n v="28"/>
    <n v="306.34500000000003"/>
    <n v="24"/>
    <n v="1"/>
    <n v="1"/>
    <n v="2"/>
    <x v="7"/>
  </r>
  <r>
    <x v="0"/>
    <x v="3"/>
    <x v="67"/>
    <n v="289"/>
    <n v="36"/>
    <n v="33"/>
    <n v="306.34500000000003"/>
    <n v="30"/>
    <n v="1"/>
    <n v="2"/>
    <n v="1"/>
    <x v="11"/>
  </r>
  <r>
    <x v="18"/>
    <x v="2"/>
    <x v="68"/>
    <n v="291"/>
    <n v="31"/>
    <n v="40"/>
    <n v="306.34500000000003"/>
    <n v="25"/>
    <n v="1"/>
    <n v="1"/>
    <n v="1"/>
    <x v="7"/>
  </r>
  <r>
    <x v="10"/>
    <x v="2"/>
    <x v="69"/>
    <n v="248"/>
    <n v="25"/>
    <n v="47"/>
    <n v="261.30599999999998"/>
    <n v="32"/>
    <n v="1"/>
    <n v="2"/>
    <n v="1"/>
    <x v="5"/>
  </r>
  <r>
    <x v="16"/>
    <x v="5"/>
    <x v="69"/>
    <n v="118"/>
    <n v="10"/>
    <n v="37"/>
    <n v="261.30599999999998"/>
    <n v="28"/>
    <n v="1"/>
    <n v="0"/>
    <n v="0"/>
    <x v="12"/>
  </r>
  <r>
    <x v="1"/>
    <x v="2"/>
    <x v="70"/>
    <n v="118"/>
    <n v="13"/>
    <n v="50"/>
    <n v="261.30599999999998"/>
    <n v="31"/>
    <n v="1"/>
    <n v="1"/>
    <n v="0"/>
    <x v="2"/>
  </r>
  <r>
    <x v="7"/>
    <x v="0"/>
    <x v="70"/>
    <n v="235"/>
    <n v="11"/>
    <n v="37"/>
    <n v="261.30599999999998"/>
    <n v="29"/>
    <n v="3"/>
    <n v="1"/>
    <n v="1"/>
    <x v="3"/>
  </r>
  <r>
    <x v="20"/>
    <x v="2"/>
    <x v="71"/>
    <n v="225"/>
    <n v="26"/>
    <n v="28"/>
    <n v="261.30599999999998"/>
    <n v="24"/>
    <n v="1"/>
    <n v="1"/>
    <n v="2"/>
    <x v="2"/>
  </r>
  <r>
    <x v="5"/>
    <x v="0"/>
    <x v="72"/>
    <n v="260"/>
    <n v="50"/>
    <n v="36"/>
    <n v="261.30599999999998"/>
    <n v="23"/>
    <n v="1"/>
    <n v="4"/>
    <n v="0"/>
    <x v="3"/>
  </r>
  <r>
    <x v="16"/>
    <x v="5"/>
    <x v="73"/>
    <n v="118"/>
    <n v="10"/>
    <n v="37"/>
    <n v="261.30599999999998"/>
    <n v="28"/>
    <n v="1"/>
    <n v="0"/>
    <n v="0"/>
    <x v="13"/>
  </r>
  <r>
    <x v="4"/>
    <x v="4"/>
    <x v="74"/>
    <n v="361"/>
    <n v="52"/>
    <n v="28"/>
    <n v="261.30599999999998"/>
    <n v="27"/>
    <n v="1"/>
    <n v="1"/>
    <n v="4"/>
    <x v="3"/>
  </r>
  <r>
    <x v="20"/>
    <x v="12"/>
    <x v="75"/>
    <n v="225"/>
    <n v="26"/>
    <n v="28"/>
    <n v="261.30599999999998"/>
    <n v="24"/>
    <n v="1"/>
    <n v="1"/>
    <n v="2"/>
    <x v="7"/>
  </r>
  <r>
    <x v="5"/>
    <x v="12"/>
    <x v="76"/>
    <n v="260"/>
    <n v="50"/>
    <n v="36"/>
    <n v="261.30599999999998"/>
    <n v="23"/>
    <n v="1"/>
    <n v="4"/>
    <n v="0"/>
    <x v="7"/>
  </r>
  <r>
    <x v="20"/>
    <x v="2"/>
    <x v="77"/>
    <n v="225"/>
    <n v="26"/>
    <n v="28"/>
    <n v="261.30599999999998"/>
    <n v="24"/>
    <n v="1"/>
    <n v="1"/>
    <n v="2"/>
    <x v="2"/>
  </r>
  <r>
    <x v="4"/>
    <x v="4"/>
    <x v="78"/>
    <n v="361"/>
    <n v="52"/>
    <n v="28"/>
    <n v="261.30599999999998"/>
    <n v="27"/>
    <n v="1"/>
    <n v="1"/>
    <n v="4"/>
    <x v="3"/>
  </r>
  <r>
    <x v="16"/>
    <x v="17"/>
    <x v="76"/>
    <n v="118"/>
    <n v="10"/>
    <n v="37"/>
    <n v="261.30599999999998"/>
    <n v="28"/>
    <n v="1"/>
    <n v="0"/>
    <n v="0"/>
    <x v="2"/>
  </r>
  <r>
    <x v="8"/>
    <x v="5"/>
    <x v="79"/>
    <n v="246"/>
    <n v="25"/>
    <n v="41"/>
    <n v="261.30599999999998"/>
    <n v="23"/>
    <n v="1"/>
    <n v="0"/>
    <n v="0"/>
    <x v="3"/>
  </r>
  <r>
    <x v="20"/>
    <x v="2"/>
    <x v="79"/>
    <n v="225"/>
    <n v="26"/>
    <n v="28"/>
    <n v="261.30599999999998"/>
    <n v="24"/>
    <n v="1"/>
    <n v="1"/>
    <n v="2"/>
    <x v="2"/>
  </r>
  <r>
    <x v="20"/>
    <x v="2"/>
    <x v="80"/>
    <n v="225"/>
    <n v="26"/>
    <n v="28"/>
    <n v="308.59300000000002"/>
    <n v="24"/>
    <n v="1"/>
    <n v="1"/>
    <n v="2"/>
    <x v="5"/>
  </r>
  <r>
    <x v="16"/>
    <x v="5"/>
    <x v="81"/>
    <n v="118"/>
    <n v="10"/>
    <n v="37"/>
    <n v="308.59300000000002"/>
    <n v="28"/>
    <n v="1"/>
    <n v="0"/>
    <n v="0"/>
    <x v="5"/>
  </r>
  <r>
    <x v="16"/>
    <x v="17"/>
    <x v="82"/>
    <n v="118"/>
    <n v="10"/>
    <n v="37"/>
    <n v="308.59300000000002"/>
    <n v="28"/>
    <n v="1"/>
    <n v="0"/>
    <n v="0"/>
    <x v="5"/>
  </r>
  <r>
    <x v="6"/>
    <x v="13"/>
    <x v="82"/>
    <n v="155"/>
    <n v="12"/>
    <n v="34"/>
    <n v="308.59300000000002"/>
    <n v="25"/>
    <n v="1"/>
    <n v="2"/>
    <n v="0"/>
    <x v="3"/>
  </r>
  <r>
    <x v="20"/>
    <x v="17"/>
    <x v="80"/>
    <n v="225"/>
    <n v="26"/>
    <n v="28"/>
    <n v="308.59300000000002"/>
    <n v="24"/>
    <n v="1"/>
    <n v="1"/>
    <n v="2"/>
    <x v="2"/>
  </r>
  <r>
    <x v="15"/>
    <x v="2"/>
    <x v="83"/>
    <n v="184"/>
    <n v="42"/>
    <n v="27"/>
    <n v="308.59300000000002"/>
    <n v="21"/>
    <n v="1"/>
    <n v="0"/>
    <n v="0"/>
    <x v="2"/>
  </r>
  <r>
    <x v="20"/>
    <x v="12"/>
    <x v="83"/>
    <n v="225"/>
    <n v="26"/>
    <n v="28"/>
    <n v="308.59300000000002"/>
    <n v="24"/>
    <n v="1"/>
    <n v="1"/>
    <n v="2"/>
    <x v="2"/>
  </r>
  <r>
    <x v="20"/>
    <x v="17"/>
    <x v="84"/>
    <n v="225"/>
    <n v="26"/>
    <n v="28"/>
    <n v="308.59300000000002"/>
    <n v="24"/>
    <n v="1"/>
    <n v="1"/>
    <n v="2"/>
    <x v="5"/>
  </r>
  <r>
    <x v="16"/>
    <x v="17"/>
    <x v="85"/>
    <n v="118"/>
    <n v="10"/>
    <n v="37"/>
    <n v="308.59300000000002"/>
    <n v="28"/>
    <n v="1"/>
    <n v="0"/>
    <n v="0"/>
    <x v="2"/>
  </r>
  <r>
    <x v="20"/>
    <x v="17"/>
    <x v="86"/>
    <n v="225"/>
    <n v="26"/>
    <n v="28"/>
    <n v="308.59300000000002"/>
    <n v="24"/>
    <n v="1"/>
    <n v="1"/>
    <n v="2"/>
    <x v="2"/>
  </r>
  <r>
    <x v="16"/>
    <x v="17"/>
    <x v="86"/>
    <n v="118"/>
    <n v="10"/>
    <n v="37"/>
    <n v="308.59300000000002"/>
    <n v="28"/>
    <n v="1"/>
    <n v="0"/>
    <n v="0"/>
    <x v="2"/>
  </r>
  <r>
    <x v="16"/>
    <x v="17"/>
    <x v="87"/>
    <n v="118"/>
    <n v="10"/>
    <n v="37"/>
    <n v="308.59300000000002"/>
    <n v="28"/>
    <n v="1"/>
    <n v="0"/>
    <n v="0"/>
    <x v="2"/>
  </r>
  <r>
    <x v="16"/>
    <x v="17"/>
    <x v="88"/>
    <n v="118"/>
    <n v="10"/>
    <n v="37"/>
    <n v="308.59300000000002"/>
    <n v="28"/>
    <n v="1"/>
    <n v="0"/>
    <n v="0"/>
    <x v="2"/>
  </r>
  <r>
    <x v="16"/>
    <x v="17"/>
    <x v="89"/>
    <n v="118"/>
    <n v="10"/>
    <n v="37"/>
    <n v="308.59300000000002"/>
    <n v="28"/>
    <n v="1"/>
    <n v="0"/>
    <n v="0"/>
    <x v="2"/>
  </r>
  <r>
    <x v="16"/>
    <x v="17"/>
    <x v="85"/>
    <n v="118"/>
    <n v="10"/>
    <n v="37"/>
    <n v="308.59300000000002"/>
    <n v="28"/>
    <n v="1"/>
    <n v="0"/>
    <n v="0"/>
    <x v="2"/>
  </r>
  <r>
    <x v="16"/>
    <x v="17"/>
    <x v="86"/>
    <n v="118"/>
    <n v="10"/>
    <n v="37"/>
    <n v="308.59300000000002"/>
    <n v="28"/>
    <n v="1"/>
    <n v="0"/>
    <n v="0"/>
    <x v="2"/>
  </r>
  <r>
    <x v="22"/>
    <x v="13"/>
    <x v="86"/>
    <n v="179"/>
    <n v="26"/>
    <n v="30"/>
    <n v="308.59300000000002"/>
    <n v="19"/>
    <n v="3"/>
    <n v="0"/>
    <n v="0"/>
    <x v="3"/>
  </r>
  <r>
    <x v="0"/>
    <x v="13"/>
    <x v="86"/>
    <n v="289"/>
    <n v="36"/>
    <n v="33"/>
    <n v="308.59300000000002"/>
    <n v="30"/>
    <n v="1"/>
    <n v="2"/>
    <n v="1"/>
    <x v="3"/>
  </r>
  <r>
    <x v="16"/>
    <x v="17"/>
    <x v="87"/>
    <n v="118"/>
    <n v="10"/>
    <n v="37"/>
    <n v="308.59300000000002"/>
    <n v="28"/>
    <n v="1"/>
    <n v="0"/>
    <n v="0"/>
    <x v="2"/>
  </r>
  <r>
    <x v="15"/>
    <x v="2"/>
    <x v="90"/>
    <n v="184"/>
    <n v="42"/>
    <n v="27"/>
    <n v="308.59300000000002"/>
    <n v="21"/>
    <n v="1"/>
    <n v="0"/>
    <n v="0"/>
    <x v="2"/>
  </r>
  <r>
    <x v="16"/>
    <x v="17"/>
    <x v="91"/>
    <n v="118"/>
    <n v="10"/>
    <n v="37"/>
    <n v="308.59300000000002"/>
    <n v="28"/>
    <n v="1"/>
    <n v="0"/>
    <n v="0"/>
    <x v="2"/>
  </r>
  <r>
    <x v="16"/>
    <x v="17"/>
    <x v="92"/>
    <n v="118"/>
    <n v="10"/>
    <n v="37"/>
    <n v="308.59300000000002"/>
    <n v="28"/>
    <n v="1"/>
    <n v="0"/>
    <n v="0"/>
    <x v="1"/>
  </r>
  <r>
    <x v="20"/>
    <x v="2"/>
    <x v="93"/>
    <n v="225"/>
    <n v="26"/>
    <n v="28"/>
    <n v="308.59300000000002"/>
    <n v="24"/>
    <n v="1"/>
    <n v="1"/>
    <n v="2"/>
    <x v="5"/>
  </r>
  <r>
    <x v="0"/>
    <x v="4"/>
    <x v="91"/>
    <n v="289"/>
    <n v="36"/>
    <n v="33"/>
    <n v="308.59300000000002"/>
    <n v="30"/>
    <n v="1"/>
    <n v="2"/>
    <n v="1"/>
    <x v="7"/>
  </r>
  <r>
    <x v="15"/>
    <x v="2"/>
    <x v="94"/>
    <n v="184"/>
    <n v="42"/>
    <n v="27"/>
    <n v="302.58499999999998"/>
    <n v="21"/>
    <n v="1"/>
    <n v="0"/>
    <n v="0"/>
    <x v="5"/>
  </r>
  <r>
    <x v="8"/>
    <x v="6"/>
    <x v="95"/>
    <n v="246"/>
    <n v="25"/>
    <n v="41"/>
    <n v="302.58499999999998"/>
    <n v="23"/>
    <n v="1"/>
    <n v="0"/>
    <n v="0"/>
    <x v="3"/>
  </r>
  <r>
    <x v="2"/>
    <x v="7"/>
    <x v="96"/>
    <n v="179"/>
    <n v="51"/>
    <n v="38"/>
    <n v="302.58499999999998"/>
    <n v="31"/>
    <n v="1"/>
    <n v="0"/>
    <n v="0"/>
    <x v="3"/>
  </r>
  <r>
    <x v="6"/>
    <x v="12"/>
    <x v="97"/>
    <n v="155"/>
    <n v="12"/>
    <n v="34"/>
    <n v="302.58499999999998"/>
    <n v="25"/>
    <n v="1"/>
    <n v="2"/>
    <n v="0"/>
    <x v="2"/>
  </r>
  <r>
    <x v="9"/>
    <x v="2"/>
    <x v="97"/>
    <n v="189"/>
    <n v="29"/>
    <n v="33"/>
    <n v="302.58499999999998"/>
    <n v="25"/>
    <n v="1"/>
    <n v="2"/>
    <n v="2"/>
    <x v="3"/>
  </r>
  <r>
    <x v="5"/>
    <x v="12"/>
    <x v="98"/>
    <n v="260"/>
    <n v="50"/>
    <n v="36"/>
    <n v="302.58499999999998"/>
    <n v="23"/>
    <n v="1"/>
    <n v="4"/>
    <n v="0"/>
    <x v="2"/>
  </r>
  <r>
    <x v="0"/>
    <x v="4"/>
    <x v="98"/>
    <n v="289"/>
    <n v="36"/>
    <n v="33"/>
    <n v="302.58499999999998"/>
    <n v="30"/>
    <n v="1"/>
    <n v="2"/>
    <n v="1"/>
    <x v="3"/>
  </r>
  <r>
    <x v="24"/>
    <x v="7"/>
    <x v="99"/>
    <n v="388"/>
    <n v="15"/>
    <n v="50"/>
    <n v="302.58499999999998"/>
    <n v="24"/>
    <n v="1"/>
    <n v="0"/>
    <n v="0"/>
    <x v="3"/>
  </r>
  <r>
    <x v="24"/>
    <x v="6"/>
    <x v="100"/>
    <n v="388"/>
    <n v="15"/>
    <n v="50"/>
    <n v="302.58499999999998"/>
    <n v="24"/>
    <n v="1"/>
    <n v="0"/>
    <n v="0"/>
    <x v="3"/>
  </r>
  <r>
    <x v="20"/>
    <x v="12"/>
    <x v="101"/>
    <n v="225"/>
    <n v="26"/>
    <n v="28"/>
    <n v="302.58499999999998"/>
    <n v="24"/>
    <n v="1"/>
    <n v="1"/>
    <n v="2"/>
    <x v="2"/>
  </r>
  <r>
    <x v="20"/>
    <x v="2"/>
    <x v="100"/>
    <n v="225"/>
    <n v="26"/>
    <n v="28"/>
    <n v="302.58499999999998"/>
    <n v="24"/>
    <n v="1"/>
    <n v="1"/>
    <n v="2"/>
    <x v="2"/>
  </r>
  <r>
    <x v="22"/>
    <x v="2"/>
    <x v="102"/>
    <n v="179"/>
    <n v="26"/>
    <n v="30"/>
    <n v="302.58499999999998"/>
    <n v="19"/>
    <n v="3"/>
    <n v="0"/>
    <n v="0"/>
    <x v="5"/>
  </r>
  <r>
    <x v="15"/>
    <x v="2"/>
    <x v="103"/>
    <n v="184"/>
    <n v="42"/>
    <n v="27"/>
    <n v="302.58499999999998"/>
    <n v="21"/>
    <n v="1"/>
    <n v="0"/>
    <n v="0"/>
    <x v="3"/>
  </r>
  <r>
    <x v="20"/>
    <x v="14"/>
    <x v="104"/>
    <n v="225"/>
    <n v="26"/>
    <n v="28"/>
    <n v="302.58499999999998"/>
    <n v="24"/>
    <n v="1"/>
    <n v="1"/>
    <n v="2"/>
    <x v="7"/>
  </r>
  <r>
    <x v="11"/>
    <x v="13"/>
    <x v="101"/>
    <n v="330"/>
    <n v="16"/>
    <n v="28"/>
    <n v="302.58499999999998"/>
    <n v="25"/>
    <n v="2"/>
    <n v="0"/>
    <n v="0"/>
    <x v="3"/>
  </r>
  <r>
    <x v="11"/>
    <x v="2"/>
    <x v="102"/>
    <n v="330"/>
    <n v="16"/>
    <n v="28"/>
    <n v="302.58499999999998"/>
    <n v="25"/>
    <n v="2"/>
    <n v="0"/>
    <n v="0"/>
    <x v="5"/>
  </r>
  <r>
    <x v="20"/>
    <x v="2"/>
    <x v="105"/>
    <n v="225"/>
    <n v="26"/>
    <n v="28"/>
    <n v="302.58499999999998"/>
    <n v="24"/>
    <n v="1"/>
    <n v="1"/>
    <n v="2"/>
    <x v="5"/>
  </r>
  <r>
    <x v="9"/>
    <x v="5"/>
    <x v="104"/>
    <n v="189"/>
    <n v="29"/>
    <n v="33"/>
    <n v="302.58499999999998"/>
    <n v="25"/>
    <n v="1"/>
    <n v="2"/>
    <n v="2"/>
    <x v="3"/>
  </r>
  <r>
    <x v="14"/>
    <x v="12"/>
    <x v="106"/>
    <n v="291"/>
    <n v="50"/>
    <n v="32"/>
    <n v="343.25299999999999"/>
    <n v="23"/>
    <n v="1"/>
    <n v="0"/>
    <n v="0"/>
    <x v="2"/>
  </r>
  <r>
    <x v="5"/>
    <x v="5"/>
    <x v="106"/>
    <n v="260"/>
    <n v="50"/>
    <n v="36"/>
    <n v="343.25299999999999"/>
    <n v="23"/>
    <n v="1"/>
    <n v="4"/>
    <n v="0"/>
    <x v="3"/>
  </r>
  <r>
    <x v="12"/>
    <x v="5"/>
    <x v="107"/>
    <n v="157"/>
    <n v="27"/>
    <n v="29"/>
    <n v="343.25299999999999"/>
    <n v="22"/>
    <n v="1"/>
    <n v="0"/>
    <n v="0"/>
    <x v="7"/>
  </r>
  <r>
    <x v="23"/>
    <x v="18"/>
    <x v="108"/>
    <n v="179"/>
    <n v="22"/>
    <n v="40"/>
    <n v="343.25299999999999"/>
    <n v="22"/>
    <n v="2"/>
    <n v="2"/>
    <n v="0"/>
    <x v="3"/>
  </r>
  <r>
    <x v="18"/>
    <x v="4"/>
    <x v="109"/>
    <n v="291"/>
    <n v="31"/>
    <n v="40"/>
    <n v="343.25299999999999"/>
    <n v="25"/>
    <n v="1"/>
    <n v="1"/>
    <n v="1"/>
    <x v="3"/>
  </r>
  <r>
    <x v="5"/>
    <x v="11"/>
    <x v="110"/>
    <n v="260"/>
    <n v="50"/>
    <n v="36"/>
    <n v="343.25299999999999"/>
    <n v="23"/>
    <n v="1"/>
    <n v="4"/>
    <n v="0"/>
    <x v="3"/>
  </r>
  <r>
    <x v="22"/>
    <x v="11"/>
    <x v="111"/>
    <n v="179"/>
    <n v="26"/>
    <n v="30"/>
    <n v="343.25299999999999"/>
    <n v="19"/>
    <n v="3"/>
    <n v="0"/>
    <n v="0"/>
    <x v="3"/>
  </r>
  <r>
    <x v="10"/>
    <x v="8"/>
    <x v="112"/>
    <n v="248"/>
    <n v="25"/>
    <n v="47"/>
    <n v="343.25299999999999"/>
    <n v="32"/>
    <n v="1"/>
    <n v="2"/>
    <n v="1"/>
    <x v="7"/>
  </r>
  <r>
    <x v="5"/>
    <x v="11"/>
    <x v="112"/>
    <n v="260"/>
    <n v="50"/>
    <n v="36"/>
    <n v="343.25299999999999"/>
    <n v="23"/>
    <n v="1"/>
    <n v="4"/>
    <n v="0"/>
    <x v="4"/>
  </r>
  <r>
    <x v="23"/>
    <x v="7"/>
    <x v="113"/>
    <n v="179"/>
    <n v="22"/>
    <n v="40"/>
    <n v="343.25299999999999"/>
    <n v="22"/>
    <n v="2"/>
    <n v="2"/>
    <n v="0"/>
    <x v="4"/>
  </r>
  <r>
    <x v="6"/>
    <x v="6"/>
    <x v="114"/>
    <n v="155"/>
    <n v="12"/>
    <n v="34"/>
    <n v="343.25299999999999"/>
    <n v="25"/>
    <n v="1"/>
    <n v="2"/>
    <n v="0"/>
    <x v="10"/>
  </r>
  <r>
    <x v="5"/>
    <x v="0"/>
    <x v="115"/>
    <n v="260"/>
    <n v="50"/>
    <n v="36"/>
    <n v="343.25299999999999"/>
    <n v="23"/>
    <n v="1"/>
    <n v="4"/>
    <n v="0"/>
    <x v="10"/>
  </r>
  <r>
    <x v="6"/>
    <x v="11"/>
    <x v="116"/>
    <n v="155"/>
    <n v="12"/>
    <n v="34"/>
    <n v="343.25299999999999"/>
    <n v="25"/>
    <n v="1"/>
    <n v="2"/>
    <n v="0"/>
    <x v="3"/>
  </r>
  <r>
    <x v="0"/>
    <x v="16"/>
    <x v="117"/>
    <n v="289"/>
    <n v="36"/>
    <n v="33"/>
    <n v="343.25299999999999"/>
    <n v="30"/>
    <n v="1"/>
    <n v="2"/>
    <n v="1"/>
    <x v="3"/>
  </r>
  <r>
    <x v="23"/>
    <x v="19"/>
    <x v="117"/>
    <n v="179"/>
    <n v="22"/>
    <n v="40"/>
    <n v="343.25299999999999"/>
    <n v="22"/>
    <n v="2"/>
    <n v="2"/>
    <n v="0"/>
    <x v="3"/>
  </r>
  <r>
    <x v="5"/>
    <x v="12"/>
    <x v="118"/>
    <n v="260"/>
    <n v="50"/>
    <n v="36"/>
    <n v="343.25299999999999"/>
    <n v="23"/>
    <n v="1"/>
    <n v="4"/>
    <n v="0"/>
    <x v="0"/>
  </r>
  <r>
    <x v="20"/>
    <x v="2"/>
    <x v="118"/>
    <n v="225"/>
    <n v="26"/>
    <n v="28"/>
    <n v="343.25299999999999"/>
    <n v="24"/>
    <n v="1"/>
    <n v="1"/>
    <n v="2"/>
    <x v="5"/>
  </r>
  <r>
    <x v="3"/>
    <x v="8"/>
    <x v="119"/>
    <n v="279"/>
    <n v="5"/>
    <n v="39"/>
    <n v="343.25299999999999"/>
    <n v="24"/>
    <n v="1"/>
    <n v="2"/>
    <n v="0"/>
    <x v="3"/>
  </r>
  <r>
    <x v="2"/>
    <x v="11"/>
    <x v="120"/>
    <n v="179"/>
    <n v="51"/>
    <n v="38"/>
    <n v="343.25299999999999"/>
    <n v="31"/>
    <n v="1"/>
    <n v="0"/>
    <n v="0"/>
    <x v="11"/>
  </r>
  <r>
    <x v="20"/>
    <x v="2"/>
    <x v="121"/>
    <n v="225"/>
    <n v="26"/>
    <n v="28"/>
    <n v="343.25299999999999"/>
    <n v="24"/>
    <n v="1"/>
    <n v="1"/>
    <n v="2"/>
    <x v="2"/>
  </r>
  <r>
    <x v="20"/>
    <x v="7"/>
    <x v="119"/>
    <n v="225"/>
    <n v="26"/>
    <n v="28"/>
    <n v="343.25299999999999"/>
    <n v="24"/>
    <n v="1"/>
    <n v="1"/>
    <n v="2"/>
    <x v="3"/>
  </r>
  <r>
    <x v="22"/>
    <x v="11"/>
    <x v="119"/>
    <n v="179"/>
    <n v="26"/>
    <n v="30"/>
    <n v="343.25299999999999"/>
    <n v="19"/>
    <n v="3"/>
    <n v="0"/>
    <n v="0"/>
    <x v="5"/>
  </r>
  <r>
    <x v="20"/>
    <x v="7"/>
    <x v="120"/>
    <n v="225"/>
    <n v="26"/>
    <n v="28"/>
    <n v="343.25299999999999"/>
    <n v="24"/>
    <n v="1"/>
    <n v="1"/>
    <n v="2"/>
    <x v="3"/>
  </r>
  <r>
    <x v="20"/>
    <x v="7"/>
    <x v="121"/>
    <n v="225"/>
    <n v="26"/>
    <n v="28"/>
    <n v="343.25299999999999"/>
    <n v="24"/>
    <n v="1"/>
    <n v="1"/>
    <n v="2"/>
    <x v="10"/>
  </r>
  <r>
    <x v="2"/>
    <x v="11"/>
    <x v="121"/>
    <n v="179"/>
    <n v="51"/>
    <n v="38"/>
    <n v="343.25299999999999"/>
    <n v="31"/>
    <n v="1"/>
    <n v="0"/>
    <n v="0"/>
    <x v="7"/>
  </r>
  <r>
    <x v="3"/>
    <x v="8"/>
    <x v="122"/>
    <n v="279"/>
    <n v="5"/>
    <n v="39"/>
    <n v="343.25299999999999"/>
    <n v="24"/>
    <n v="1"/>
    <n v="2"/>
    <n v="0"/>
    <x v="10"/>
  </r>
  <r>
    <x v="20"/>
    <x v="12"/>
    <x v="123"/>
    <n v="225"/>
    <n v="26"/>
    <n v="28"/>
    <n v="343.25299999999999"/>
    <n v="24"/>
    <n v="1"/>
    <n v="1"/>
    <n v="2"/>
    <x v="2"/>
  </r>
  <r>
    <x v="10"/>
    <x v="8"/>
    <x v="118"/>
    <n v="248"/>
    <n v="25"/>
    <n v="47"/>
    <n v="343.25299999999999"/>
    <n v="32"/>
    <n v="1"/>
    <n v="2"/>
    <n v="1"/>
    <x v="7"/>
  </r>
  <r>
    <x v="20"/>
    <x v="12"/>
    <x v="119"/>
    <n v="225"/>
    <n v="26"/>
    <n v="28"/>
    <n v="343.25299999999999"/>
    <n v="24"/>
    <n v="1"/>
    <n v="1"/>
    <n v="2"/>
    <x v="5"/>
  </r>
  <r>
    <x v="18"/>
    <x v="12"/>
    <x v="124"/>
    <n v="291"/>
    <n v="31"/>
    <n v="40"/>
    <n v="326.452"/>
    <n v="25"/>
    <n v="1"/>
    <n v="1"/>
    <n v="1"/>
    <x v="5"/>
  </r>
  <r>
    <x v="20"/>
    <x v="2"/>
    <x v="125"/>
    <n v="225"/>
    <n v="26"/>
    <n v="28"/>
    <n v="326.452"/>
    <n v="24"/>
    <n v="1"/>
    <n v="1"/>
    <n v="2"/>
    <x v="5"/>
  </r>
  <r>
    <x v="6"/>
    <x v="12"/>
    <x v="126"/>
    <n v="155"/>
    <n v="12"/>
    <n v="34"/>
    <n v="326.452"/>
    <n v="25"/>
    <n v="1"/>
    <n v="2"/>
    <n v="0"/>
    <x v="5"/>
  </r>
  <r>
    <x v="8"/>
    <x v="11"/>
    <x v="125"/>
    <n v="246"/>
    <n v="25"/>
    <n v="41"/>
    <n v="326.452"/>
    <n v="23"/>
    <n v="1"/>
    <n v="0"/>
    <n v="0"/>
    <x v="11"/>
  </r>
  <r>
    <x v="6"/>
    <x v="2"/>
    <x v="127"/>
    <n v="155"/>
    <n v="12"/>
    <n v="34"/>
    <n v="326.452"/>
    <n v="25"/>
    <n v="1"/>
    <n v="2"/>
    <n v="0"/>
    <x v="5"/>
  </r>
  <r>
    <x v="20"/>
    <x v="12"/>
    <x v="128"/>
    <n v="225"/>
    <n v="26"/>
    <n v="28"/>
    <n v="326.452"/>
    <n v="24"/>
    <n v="1"/>
    <n v="1"/>
    <n v="2"/>
    <x v="2"/>
  </r>
  <r>
    <x v="5"/>
    <x v="12"/>
    <x v="128"/>
    <n v="260"/>
    <n v="50"/>
    <n v="36"/>
    <n v="326.452"/>
    <n v="23"/>
    <n v="1"/>
    <n v="4"/>
    <n v="0"/>
    <x v="0"/>
  </r>
  <r>
    <x v="2"/>
    <x v="11"/>
    <x v="124"/>
    <n v="179"/>
    <n v="51"/>
    <n v="38"/>
    <n v="326.452"/>
    <n v="31"/>
    <n v="1"/>
    <n v="0"/>
    <n v="0"/>
    <x v="11"/>
  </r>
  <r>
    <x v="1"/>
    <x v="2"/>
    <x v="129"/>
    <n v="118"/>
    <n v="13"/>
    <n v="50"/>
    <n v="326.452"/>
    <n v="31"/>
    <n v="1"/>
    <n v="1"/>
    <n v="0"/>
    <x v="5"/>
  </r>
  <r>
    <x v="18"/>
    <x v="2"/>
    <x v="130"/>
    <n v="291"/>
    <n v="31"/>
    <n v="40"/>
    <n v="326.452"/>
    <n v="25"/>
    <n v="1"/>
    <n v="1"/>
    <n v="1"/>
    <x v="7"/>
  </r>
  <r>
    <x v="8"/>
    <x v="8"/>
    <x v="130"/>
    <n v="246"/>
    <n v="25"/>
    <n v="41"/>
    <n v="326.452"/>
    <n v="23"/>
    <n v="1"/>
    <n v="0"/>
    <n v="0"/>
    <x v="3"/>
  </r>
  <r>
    <x v="18"/>
    <x v="12"/>
    <x v="131"/>
    <n v="291"/>
    <n v="31"/>
    <n v="40"/>
    <n v="326.452"/>
    <n v="25"/>
    <n v="1"/>
    <n v="1"/>
    <n v="1"/>
    <x v="5"/>
  </r>
  <r>
    <x v="10"/>
    <x v="12"/>
    <x v="132"/>
    <n v="248"/>
    <n v="25"/>
    <n v="47"/>
    <n v="326.452"/>
    <n v="32"/>
    <n v="1"/>
    <n v="2"/>
    <n v="1"/>
    <x v="3"/>
  </r>
  <r>
    <x v="5"/>
    <x v="5"/>
    <x v="132"/>
    <n v="260"/>
    <n v="50"/>
    <n v="36"/>
    <n v="326.452"/>
    <n v="23"/>
    <n v="1"/>
    <n v="4"/>
    <n v="0"/>
    <x v="13"/>
  </r>
  <r>
    <x v="0"/>
    <x v="5"/>
    <x v="133"/>
    <n v="289"/>
    <n v="36"/>
    <n v="33"/>
    <n v="326.452"/>
    <n v="30"/>
    <n v="1"/>
    <n v="2"/>
    <n v="1"/>
    <x v="3"/>
  </r>
  <r>
    <x v="6"/>
    <x v="20"/>
    <x v="134"/>
    <n v="155"/>
    <n v="12"/>
    <n v="34"/>
    <n v="326.452"/>
    <n v="25"/>
    <n v="1"/>
    <n v="2"/>
    <n v="0"/>
    <x v="11"/>
  </r>
  <r>
    <x v="25"/>
    <x v="5"/>
    <x v="134"/>
    <n v="378"/>
    <n v="49"/>
    <n v="36"/>
    <n v="326.452"/>
    <n v="21"/>
    <n v="1"/>
    <n v="2"/>
    <n v="4"/>
    <x v="3"/>
  </r>
  <r>
    <x v="0"/>
    <x v="11"/>
    <x v="135"/>
    <n v="289"/>
    <n v="36"/>
    <n v="33"/>
    <n v="326.452"/>
    <n v="30"/>
    <n v="1"/>
    <n v="2"/>
    <n v="1"/>
    <x v="10"/>
  </r>
  <r>
    <x v="7"/>
    <x v="3"/>
    <x v="130"/>
    <n v="235"/>
    <n v="11"/>
    <n v="37"/>
    <n v="326.452"/>
    <n v="29"/>
    <n v="3"/>
    <n v="1"/>
    <n v="1"/>
    <x v="7"/>
  </r>
  <r>
    <x v="13"/>
    <x v="1"/>
    <x v="136"/>
    <n v="235"/>
    <n v="29"/>
    <n v="48"/>
    <n v="326.452"/>
    <n v="33"/>
    <n v="1"/>
    <n v="1"/>
    <n v="5"/>
    <x v="1"/>
  </r>
  <r>
    <x v="0"/>
    <x v="11"/>
    <x v="137"/>
    <n v="289"/>
    <n v="36"/>
    <n v="33"/>
    <n v="378.88400000000001"/>
    <n v="30"/>
    <n v="1"/>
    <n v="2"/>
    <n v="1"/>
    <x v="3"/>
  </r>
  <r>
    <x v="6"/>
    <x v="12"/>
    <x v="138"/>
    <n v="155"/>
    <n v="12"/>
    <n v="34"/>
    <n v="378.88400000000001"/>
    <n v="25"/>
    <n v="1"/>
    <n v="2"/>
    <n v="0"/>
    <x v="2"/>
  </r>
  <r>
    <x v="6"/>
    <x v="12"/>
    <x v="139"/>
    <n v="155"/>
    <n v="12"/>
    <n v="34"/>
    <n v="378.88400000000001"/>
    <n v="25"/>
    <n v="1"/>
    <n v="2"/>
    <n v="0"/>
    <x v="5"/>
  </r>
  <r>
    <x v="2"/>
    <x v="13"/>
    <x v="140"/>
    <n v="179"/>
    <n v="51"/>
    <n v="38"/>
    <n v="378.88400000000001"/>
    <n v="31"/>
    <n v="1"/>
    <n v="0"/>
    <n v="0"/>
    <x v="3"/>
  </r>
  <r>
    <x v="20"/>
    <x v="5"/>
    <x v="140"/>
    <n v="225"/>
    <n v="26"/>
    <n v="28"/>
    <n v="378.88400000000001"/>
    <n v="24"/>
    <n v="1"/>
    <n v="1"/>
    <n v="2"/>
    <x v="3"/>
  </r>
  <r>
    <x v="15"/>
    <x v="3"/>
    <x v="141"/>
    <n v="184"/>
    <n v="42"/>
    <n v="27"/>
    <n v="378.88400000000001"/>
    <n v="21"/>
    <n v="1"/>
    <n v="0"/>
    <n v="0"/>
    <x v="0"/>
  </r>
  <r>
    <x v="6"/>
    <x v="12"/>
    <x v="142"/>
    <n v="155"/>
    <n v="12"/>
    <n v="34"/>
    <n v="378.88400000000001"/>
    <n v="25"/>
    <n v="1"/>
    <n v="2"/>
    <n v="0"/>
    <x v="2"/>
  </r>
  <r>
    <x v="2"/>
    <x v="20"/>
    <x v="143"/>
    <n v="179"/>
    <n v="51"/>
    <n v="38"/>
    <n v="378.88400000000001"/>
    <n v="31"/>
    <n v="1"/>
    <n v="0"/>
    <n v="0"/>
    <x v="5"/>
  </r>
  <r>
    <x v="0"/>
    <x v="11"/>
    <x v="137"/>
    <n v="289"/>
    <n v="36"/>
    <n v="33"/>
    <n v="378.88400000000001"/>
    <n v="30"/>
    <n v="1"/>
    <n v="2"/>
    <n v="1"/>
    <x v="11"/>
  </r>
  <r>
    <x v="3"/>
    <x v="1"/>
    <x v="141"/>
    <n v="279"/>
    <n v="5"/>
    <n v="39"/>
    <n v="378.88400000000001"/>
    <n v="24"/>
    <n v="1"/>
    <n v="2"/>
    <n v="0"/>
    <x v="1"/>
  </r>
  <r>
    <x v="11"/>
    <x v="1"/>
    <x v="144"/>
    <n v="330"/>
    <n v="16"/>
    <n v="28"/>
    <n v="378.88400000000001"/>
    <n v="25"/>
    <n v="2"/>
    <n v="0"/>
    <n v="0"/>
    <x v="1"/>
  </r>
  <r>
    <x v="25"/>
    <x v="1"/>
    <x v="145"/>
    <n v="378"/>
    <n v="49"/>
    <n v="36"/>
    <n v="378.88400000000001"/>
    <n v="21"/>
    <n v="1"/>
    <n v="2"/>
    <n v="4"/>
    <x v="1"/>
  </r>
  <r>
    <x v="24"/>
    <x v="1"/>
    <x v="145"/>
    <n v="388"/>
    <n v="15"/>
    <n v="50"/>
    <n v="378.88400000000001"/>
    <n v="24"/>
    <n v="1"/>
    <n v="0"/>
    <n v="0"/>
    <x v="1"/>
  </r>
  <r>
    <x v="2"/>
    <x v="7"/>
    <x v="146"/>
    <n v="179"/>
    <n v="51"/>
    <n v="38"/>
    <n v="378.88400000000001"/>
    <n v="31"/>
    <n v="1"/>
    <n v="0"/>
    <n v="0"/>
    <x v="5"/>
  </r>
  <r>
    <x v="1"/>
    <x v="11"/>
    <x v="141"/>
    <n v="118"/>
    <n v="13"/>
    <n v="50"/>
    <n v="378.88400000000001"/>
    <n v="31"/>
    <n v="1"/>
    <n v="1"/>
    <n v="0"/>
    <x v="11"/>
  </r>
  <r>
    <x v="4"/>
    <x v="4"/>
    <x v="147"/>
    <n v="361"/>
    <n v="52"/>
    <n v="28"/>
    <n v="378.88400000000001"/>
    <n v="27"/>
    <n v="1"/>
    <n v="1"/>
    <n v="4"/>
    <x v="3"/>
  </r>
  <r>
    <x v="8"/>
    <x v="5"/>
    <x v="148"/>
    <n v="246"/>
    <n v="25"/>
    <n v="41"/>
    <n v="377.55"/>
    <n v="23"/>
    <n v="1"/>
    <n v="0"/>
    <n v="0"/>
    <x v="3"/>
  </r>
  <r>
    <x v="4"/>
    <x v="4"/>
    <x v="149"/>
    <n v="361"/>
    <n v="52"/>
    <n v="28"/>
    <n v="377.55"/>
    <n v="27"/>
    <n v="1"/>
    <n v="1"/>
    <n v="4"/>
    <x v="3"/>
  </r>
  <r>
    <x v="8"/>
    <x v="10"/>
    <x v="150"/>
    <n v="246"/>
    <n v="25"/>
    <n v="41"/>
    <n v="377.55"/>
    <n v="23"/>
    <n v="1"/>
    <n v="0"/>
    <n v="0"/>
    <x v="11"/>
  </r>
  <r>
    <x v="18"/>
    <x v="2"/>
    <x v="151"/>
    <n v="291"/>
    <n v="31"/>
    <n v="40"/>
    <n v="377.55"/>
    <n v="25"/>
    <n v="1"/>
    <n v="1"/>
    <n v="1"/>
    <x v="0"/>
  </r>
  <r>
    <x v="8"/>
    <x v="10"/>
    <x v="152"/>
    <n v="246"/>
    <n v="25"/>
    <n v="41"/>
    <n v="377.55"/>
    <n v="23"/>
    <n v="1"/>
    <n v="0"/>
    <n v="0"/>
    <x v="3"/>
  </r>
  <r>
    <x v="2"/>
    <x v="7"/>
    <x v="149"/>
    <n v="179"/>
    <n v="51"/>
    <n v="38"/>
    <n v="377.55"/>
    <n v="31"/>
    <n v="1"/>
    <n v="0"/>
    <n v="0"/>
    <x v="3"/>
  </r>
  <r>
    <x v="6"/>
    <x v="2"/>
    <x v="153"/>
    <n v="155"/>
    <n v="12"/>
    <n v="34"/>
    <n v="377.55"/>
    <n v="25"/>
    <n v="1"/>
    <n v="2"/>
    <n v="0"/>
    <x v="0"/>
  </r>
  <r>
    <x v="8"/>
    <x v="10"/>
    <x v="154"/>
    <n v="246"/>
    <n v="25"/>
    <n v="41"/>
    <n v="377.55"/>
    <n v="23"/>
    <n v="1"/>
    <n v="0"/>
    <n v="0"/>
    <x v="3"/>
  </r>
  <r>
    <x v="1"/>
    <x v="11"/>
    <x v="155"/>
    <n v="118"/>
    <n v="13"/>
    <n v="50"/>
    <n v="377.55"/>
    <n v="31"/>
    <n v="1"/>
    <n v="1"/>
    <n v="0"/>
    <x v="3"/>
  </r>
  <r>
    <x v="7"/>
    <x v="11"/>
    <x v="156"/>
    <n v="235"/>
    <n v="11"/>
    <n v="37"/>
    <n v="377.55"/>
    <n v="29"/>
    <n v="3"/>
    <n v="1"/>
    <n v="1"/>
    <x v="10"/>
  </r>
  <r>
    <x v="1"/>
    <x v="2"/>
    <x v="157"/>
    <n v="118"/>
    <n v="13"/>
    <n v="50"/>
    <n v="377.55"/>
    <n v="31"/>
    <n v="1"/>
    <n v="1"/>
    <n v="0"/>
    <x v="5"/>
  </r>
  <r>
    <x v="1"/>
    <x v="11"/>
    <x v="158"/>
    <n v="118"/>
    <n v="13"/>
    <n v="50"/>
    <n v="377.55"/>
    <n v="31"/>
    <n v="1"/>
    <n v="1"/>
    <n v="0"/>
    <x v="14"/>
  </r>
  <r>
    <x v="25"/>
    <x v="4"/>
    <x v="159"/>
    <n v="378"/>
    <n v="49"/>
    <n v="36"/>
    <n v="377.55"/>
    <n v="21"/>
    <n v="1"/>
    <n v="2"/>
    <n v="4"/>
    <x v="3"/>
  </r>
  <r>
    <x v="2"/>
    <x v="7"/>
    <x v="160"/>
    <n v="179"/>
    <n v="51"/>
    <n v="38"/>
    <n v="377.55"/>
    <n v="31"/>
    <n v="1"/>
    <n v="0"/>
    <n v="0"/>
    <x v="2"/>
  </r>
  <r>
    <x v="26"/>
    <x v="12"/>
    <x v="153"/>
    <n v="289"/>
    <n v="48"/>
    <n v="49"/>
    <n v="377.55"/>
    <n v="36"/>
    <n v="1"/>
    <n v="0"/>
    <n v="2"/>
    <x v="2"/>
  </r>
  <r>
    <x v="20"/>
    <x v="12"/>
    <x v="161"/>
    <n v="225"/>
    <n v="26"/>
    <n v="28"/>
    <n v="377.55"/>
    <n v="24"/>
    <n v="1"/>
    <n v="1"/>
    <n v="2"/>
    <x v="2"/>
  </r>
  <r>
    <x v="6"/>
    <x v="5"/>
    <x v="162"/>
    <n v="155"/>
    <n v="12"/>
    <n v="34"/>
    <n v="275.31200000000001"/>
    <n v="25"/>
    <n v="1"/>
    <n v="2"/>
    <n v="0"/>
    <x v="10"/>
  </r>
  <r>
    <x v="1"/>
    <x v="6"/>
    <x v="163"/>
    <n v="118"/>
    <n v="13"/>
    <n v="50"/>
    <n v="275.31200000000001"/>
    <n v="31"/>
    <n v="1"/>
    <n v="1"/>
    <n v="0"/>
    <x v="3"/>
  </r>
  <r>
    <x v="16"/>
    <x v="21"/>
    <x v="164"/>
    <n v="118"/>
    <n v="10"/>
    <n v="37"/>
    <n v="275.31200000000001"/>
    <n v="28"/>
    <n v="1"/>
    <n v="0"/>
    <n v="0"/>
    <x v="3"/>
  </r>
  <r>
    <x v="16"/>
    <x v="0"/>
    <x v="164"/>
    <n v="118"/>
    <n v="10"/>
    <n v="37"/>
    <n v="275.31200000000001"/>
    <n v="28"/>
    <n v="1"/>
    <n v="0"/>
    <n v="0"/>
    <x v="0"/>
  </r>
  <r>
    <x v="11"/>
    <x v="0"/>
    <x v="165"/>
    <n v="330"/>
    <n v="16"/>
    <n v="28"/>
    <n v="275.31200000000001"/>
    <n v="25"/>
    <n v="2"/>
    <n v="0"/>
    <n v="0"/>
    <x v="3"/>
  </r>
  <r>
    <x v="22"/>
    <x v="13"/>
    <x v="166"/>
    <n v="179"/>
    <n v="26"/>
    <n v="30"/>
    <n v="275.31200000000001"/>
    <n v="19"/>
    <n v="3"/>
    <n v="0"/>
    <n v="0"/>
    <x v="3"/>
  </r>
  <r>
    <x v="6"/>
    <x v="14"/>
    <x v="167"/>
    <n v="155"/>
    <n v="12"/>
    <n v="34"/>
    <n v="275.31200000000001"/>
    <n v="25"/>
    <n v="1"/>
    <n v="2"/>
    <n v="0"/>
    <x v="2"/>
  </r>
  <r>
    <x v="11"/>
    <x v="6"/>
    <x v="168"/>
    <n v="330"/>
    <n v="16"/>
    <n v="28"/>
    <n v="275.31200000000001"/>
    <n v="25"/>
    <n v="2"/>
    <n v="0"/>
    <n v="0"/>
    <x v="3"/>
  </r>
  <r>
    <x v="11"/>
    <x v="6"/>
    <x v="169"/>
    <n v="330"/>
    <n v="16"/>
    <n v="28"/>
    <n v="275.31200000000001"/>
    <n v="25"/>
    <n v="2"/>
    <n v="0"/>
    <n v="0"/>
    <x v="3"/>
  </r>
  <r>
    <x v="12"/>
    <x v="14"/>
    <x v="168"/>
    <n v="157"/>
    <n v="27"/>
    <n v="29"/>
    <n v="275.31200000000001"/>
    <n v="22"/>
    <n v="1"/>
    <n v="0"/>
    <n v="0"/>
    <x v="7"/>
  </r>
  <r>
    <x v="4"/>
    <x v="4"/>
    <x v="169"/>
    <n v="361"/>
    <n v="52"/>
    <n v="28"/>
    <n v="275.31200000000001"/>
    <n v="27"/>
    <n v="1"/>
    <n v="1"/>
    <n v="4"/>
    <x v="3"/>
  </r>
  <r>
    <x v="0"/>
    <x v="0"/>
    <x v="170"/>
    <n v="289"/>
    <n v="36"/>
    <n v="33"/>
    <n v="275.31200000000001"/>
    <n v="30"/>
    <n v="1"/>
    <n v="2"/>
    <n v="1"/>
    <x v="3"/>
  </r>
  <r>
    <x v="2"/>
    <x v="0"/>
    <x v="171"/>
    <n v="179"/>
    <n v="51"/>
    <n v="38"/>
    <n v="275.31200000000001"/>
    <n v="31"/>
    <n v="1"/>
    <n v="0"/>
    <n v="0"/>
    <x v="3"/>
  </r>
  <r>
    <x v="0"/>
    <x v="5"/>
    <x v="172"/>
    <n v="289"/>
    <n v="36"/>
    <n v="33"/>
    <n v="275.31200000000001"/>
    <n v="30"/>
    <n v="1"/>
    <n v="2"/>
    <n v="1"/>
    <x v="8"/>
  </r>
  <r>
    <x v="0"/>
    <x v="5"/>
    <x v="166"/>
    <n v="289"/>
    <n v="36"/>
    <n v="33"/>
    <n v="275.31200000000001"/>
    <n v="30"/>
    <n v="1"/>
    <n v="2"/>
    <n v="1"/>
    <x v="3"/>
  </r>
  <r>
    <x v="5"/>
    <x v="1"/>
    <x v="171"/>
    <n v="260"/>
    <n v="50"/>
    <n v="36"/>
    <n v="275.31200000000001"/>
    <n v="23"/>
    <n v="1"/>
    <n v="4"/>
    <n v="0"/>
    <x v="1"/>
  </r>
  <r>
    <x v="0"/>
    <x v="5"/>
    <x v="173"/>
    <n v="289"/>
    <n v="36"/>
    <n v="33"/>
    <n v="265.61500000000001"/>
    <n v="30"/>
    <n v="1"/>
    <n v="2"/>
    <n v="1"/>
    <x v="3"/>
  </r>
  <r>
    <x v="12"/>
    <x v="5"/>
    <x v="174"/>
    <n v="157"/>
    <n v="27"/>
    <n v="29"/>
    <n v="265.61500000000001"/>
    <n v="22"/>
    <n v="1"/>
    <n v="0"/>
    <n v="0"/>
    <x v="7"/>
  </r>
  <r>
    <x v="0"/>
    <x v="2"/>
    <x v="175"/>
    <n v="289"/>
    <n v="36"/>
    <n v="33"/>
    <n v="265.61500000000001"/>
    <n v="30"/>
    <n v="1"/>
    <n v="2"/>
    <n v="1"/>
    <x v="5"/>
  </r>
  <r>
    <x v="27"/>
    <x v="13"/>
    <x v="176"/>
    <n v="228"/>
    <n v="14"/>
    <n v="58"/>
    <n v="265.61500000000001"/>
    <n v="22"/>
    <n v="1"/>
    <n v="2"/>
    <n v="1"/>
    <x v="3"/>
  </r>
  <r>
    <x v="28"/>
    <x v="11"/>
    <x v="177"/>
    <n v="300"/>
    <n v="26"/>
    <n v="43"/>
    <n v="265.61500000000001"/>
    <n v="25"/>
    <n v="1"/>
    <n v="2"/>
    <n v="1"/>
    <x v="5"/>
  </r>
  <r>
    <x v="28"/>
    <x v="8"/>
    <x v="177"/>
    <n v="300"/>
    <n v="26"/>
    <n v="43"/>
    <n v="265.61500000000001"/>
    <n v="25"/>
    <n v="1"/>
    <n v="2"/>
    <n v="1"/>
    <x v="2"/>
  </r>
  <r>
    <x v="5"/>
    <x v="12"/>
    <x v="174"/>
    <n v="260"/>
    <n v="50"/>
    <n v="36"/>
    <n v="265.61500000000001"/>
    <n v="23"/>
    <n v="1"/>
    <n v="4"/>
    <n v="0"/>
    <x v="0"/>
  </r>
  <r>
    <x v="0"/>
    <x v="2"/>
    <x v="176"/>
    <n v="289"/>
    <n v="36"/>
    <n v="33"/>
    <n v="265.61500000000001"/>
    <n v="30"/>
    <n v="1"/>
    <n v="2"/>
    <n v="1"/>
    <x v="0"/>
  </r>
  <r>
    <x v="10"/>
    <x v="2"/>
    <x v="178"/>
    <n v="248"/>
    <n v="25"/>
    <n v="47"/>
    <n v="265.61500000000001"/>
    <n v="32"/>
    <n v="1"/>
    <n v="2"/>
    <n v="1"/>
    <x v="5"/>
  </r>
  <r>
    <x v="29"/>
    <x v="7"/>
    <x v="177"/>
    <n v="268"/>
    <n v="11"/>
    <n v="33"/>
    <n v="265.61500000000001"/>
    <n v="25"/>
    <n v="2"/>
    <n v="0"/>
    <n v="0"/>
    <x v="3"/>
  </r>
  <r>
    <x v="22"/>
    <x v="2"/>
    <x v="177"/>
    <n v="179"/>
    <n v="26"/>
    <n v="30"/>
    <n v="265.61500000000001"/>
    <n v="19"/>
    <n v="3"/>
    <n v="0"/>
    <n v="0"/>
    <x v="5"/>
  </r>
  <r>
    <x v="1"/>
    <x v="11"/>
    <x v="177"/>
    <n v="118"/>
    <n v="13"/>
    <n v="50"/>
    <n v="265.61500000000001"/>
    <n v="31"/>
    <n v="1"/>
    <n v="1"/>
    <n v="0"/>
    <x v="7"/>
  </r>
  <r>
    <x v="10"/>
    <x v="14"/>
    <x v="179"/>
    <n v="248"/>
    <n v="25"/>
    <n v="47"/>
    <n v="265.61500000000001"/>
    <n v="32"/>
    <n v="1"/>
    <n v="2"/>
    <n v="1"/>
    <x v="2"/>
  </r>
  <r>
    <x v="7"/>
    <x v="2"/>
    <x v="180"/>
    <n v="235"/>
    <n v="11"/>
    <n v="37"/>
    <n v="265.61500000000001"/>
    <n v="29"/>
    <n v="3"/>
    <n v="1"/>
    <n v="1"/>
    <x v="5"/>
  </r>
  <r>
    <x v="1"/>
    <x v="2"/>
    <x v="181"/>
    <n v="118"/>
    <n v="13"/>
    <n v="50"/>
    <n v="265.61500000000001"/>
    <n v="31"/>
    <n v="1"/>
    <n v="1"/>
    <n v="0"/>
    <x v="5"/>
  </r>
  <r>
    <x v="7"/>
    <x v="5"/>
    <x v="182"/>
    <n v="235"/>
    <n v="11"/>
    <n v="37"/>
    <n v="265.61500000000001"/>
    <n v="29"/>
    <n v="3"/>
    <n v="1"/>
    <n v="1"/>
    <x v="3"/>
  </r>
  <r>
    <x v="4"/>
    <x v="19"/>
    <x v="176"/>
    <n v="361"/>
    <n v="52"/>
    <n v="28"/>
    <n v="265.61500000000001"/>
    <n v="27"/>
    <n v="1"/>
    <n v="1"/>
    <n v="4"/>
    <x v="3"/>
  </r>
  <r>
    <x v="15"/>
    <x v="16"/>
    <x v="183"/>
    <n v="184"/>
    <n v="42"/>
    <n v="27"/>
    <n v="265.61500000000001"/>
    <n v="21"/>
    <n v="1"/>
    <n v="0"/>
    <n v="0"/>
    <x v="3"/>
  </r>
  <r>
    <x v="2"/>
    <x v="7"/>
    <x v="184"/>
    <n v="179"/>
    <n v="51"/>
    <n v="38"/>
    <n v="294.21699999999998"/>
    <n v="31"/>
    <n v="1"/>
    <n v="0"/>
    <n v="0"/>
    <x v="3"/>
  </r>
  <r>
    <x v="2"/>
    <x v="2"/>
    <x v="185"/>
    <n v="179"/>
    <n v="51"/>
    <n v="38"/>
    <n v="294.21699999999998"/>
    <n v="31"/>
    <n v="1"/>
    <n v="0"/>
    <n v="0"/>
    <x v="7"/>
  </r>
  <r>
    <x v="0"/>
    <x v="5"/>
    <x v="186"/>
    <n v="289"/>
    <n v="36"/>
    <n v="33"/>
    <n v="294.21699999999998"/>
    <n v="30"/>
    <n v="1"/>
    <n v="2"/>
    <n v="1"/>
    <x v="11"/>
  </r>
  <r>
    <x v="17"/>
    <x v="1"/>
    <x v="187"/>
    <n v="235"/>
    <n v="20"/>
    <n v="43"/>
    <n v="294.21699999999998"/>
    <n v="38"/>
    <n v="1"/>
    <n v="1"/>
    <n v="0"/>
    <x v="1"/>
  </r>
  <r>
    <x v="8"/>
    <x v="22"/>
    <x v="188"/>
    <n v="246"/>
    <n v="25"/>
    <n v="41"/>
    <n v="294.21699999999998"/>
    <n v="23"/>
    <n v="1"/>
    <n v="0"/>
    <n v="0"/>
    <x v="10"/>
  </r>
  <r>
    <x v="18"/>
    <x v="12"/>
    <x v="189"/>
    <n v="291"/>
    <n v="31"/>
    <n v="40"/>
    <n v="294.21699999999998"/>
    <n v="25"/>
    <n v="1"/>
    <n v="1"/>
    <n v="1"/>
    <x v="7"/>
  </r>
  <r>
    <x v="30"/>
    <x v="1"/>
    <x v="189"/>
    <n v="231"/>
    <n v="35"/>
    <n v="39"/>
    <n v="294.21699999999998"/>
    <n v="35"/>
    <n v="1"/>
    <n v="2"/>
    <n v="2"/>
    <x v="1"/>
  </r>
  <r>
    <x v="14"/>
    <x v="1"/>
    <x v="189"/>
    <n v="291"/>
    <n v="50"/>
    <n v="32"/>
    <n v="294.21699999999998"/>
    <n v="23"/>
    <n v="1"/>
    <n v="0"/>
    <n v="0"/>
    <x v="1"/>
  </r>
  <r>
    <x v="2"/>
    <x v="11"/>
    <x v="190"/>
    <n v="179"/>
    <n v="51"/>
    <n v="38"/>
    <n v="294.21699999999998"/>
    <n v="31"/>
    <n v="1"/>
    <n v="0"/>
    <n v="0"/>
    <x v="3"/>
  </r>
  <r>
    <x v="8"/>
    <x v="22"/>
    <x v="190"/>
    <n v="246"/>
    <n v="25"/>
    <n v="41"/>
    <n v="294.21699999999998"/>
    <n v="23"/>
    <n v="1"/>
    <n v="0"/>
    <n v="0"/>
    <x v="8"/>
  </r>
  <r>
    <x v="2"/>
    <x v="2"/>
    <x v="191"/>
    <n v="179"/>
    <n v="51"/>
    <n v="38"/>
    <n v="294.21699999999998"/>
    <n v="31"/>
    <n v="1"/>
    <n v="0"/>
    <n v="0"/>
    <x v="5"/>
  </r>
  <r>
    <x v="18"/>
    <x v="12"/>
    <x v="192"/>
    <n v="291"/>
    <n v="31"/>
    <n v="40"/>
    <n v="294.21699999999998"/>
    <n v="25"/>
    <n v="1"/>
    <n v="1"/>
    <n v="1"/>
    <x v="0"/>
  </r>
  <r>
    <x v="5"/>
    <x v="12"/>
    <x v="192"/>
    <n v="260"/>
    <n v="50"/>
    <n v="36"/>
    <n v="294.21699999999998"/>
    <n v="23"/>
    <n v="1"/>
    <n v="4"/>
    <n v="0"/>
    <x v="0"/>
  </r>
  <r>
    <x v="17"/>
    <x v="0"/>
    <x v="190"/>
    <n v="235"/>
    <n v="20"/>
    <n v="43"/>
    <n v="294.21699999999998"/>
    <n v="38"/>
    <n v="1"/>
    <n v="1"/>
    <n v="0"/>
    <x v="3"/>
  </r>
  <r>
    <x v="1"/>
    <x v="12"/>
    <x v="191"/>
    <n v="118"/>
    <n v="13"/>
    <n v="50"/>
    <n v="294.21699999999998"/>
    <n v="31"/>
    <n v="1"/>
    <n v="1"/>
    <n v="0"/>
    <x v="5"/>
  </r>
  <r>
    <x v="17"/>
    <x v="1"/>
    <x v="191"/>
    <n v="235"/>
    <n v="20"/>
    <n v="43"/>
    <n v="294.21699999999998"/>
    <n v="38"/>
    <n v="1"/>
    <n v="1"/>
    <n v="0"/>
    <x v="1"/>
  </r>
  <r>
    <x v="18"/>
    <x v="12"/>
    <x v="192"/>
    <n v="291"/>
    <n v="31"/>
    <n v="40"/>
    <n v="294.21699999999998"/>
    <n v="25"/>
    <n v="1"/>
    <n v="1"/>
    <n v="1"/>
    <x v="7"/>
  </r>
  <r>
    <x v="18"/>
    <x v="3"/>
    <x v="193"/>
    <n v="291"/>
    <n v="31"/>
    <n v="40"/>
    <n v="294.21699999999998"/>
    <n v="25"/>
    <n v="1"/>
    <n v="1"/>
    <n v="1"/>
    <x v="4"/>
  </r>
  <r>
    <x v="2"/>
    <x v="11"/>
    <x v="193"/>
    <n v="179"/>
    <n v="51"/>
    <n v="38"/>
    <n v="294.21699999999998"/>
    <n v="31"/>
    <n v="1"/>
    <n v="0"/>
    <n v="0"/>
    <x v="3"/>
  </r>
  <r>
    <x v="0"/>
    <x v="15"/>
    <x v="194"/>
    <n v="289"/>
    <n v="36"/>
    <n v="33"/>
    <n v="265.017"/>
    <n v="30"/>
    <n v="1"/>
    <n v="2"/>
    <n v="1"/>
    <x v="3"/>
  </r>
  <r>
    <x v="7"/>
    <x v="0"/>
    <x v="194"/>
    <n v="235"/>
    <n v="11"/>
    <n v="37"/>
    <n v="265.017"/>
    <n v="29"/>
    <n v="3"/>
    <n v="1"/>
    <n v="1"/>
    <x v="0"/>
  </r>
  <r>
    <x v="0"/>
    <x v="0"/>
    <x v="194"/>
    <n v="289"/>
    <n v="36"/>
    <n v="33"/>
    <n v="265.017"/>
    <n v="30"/>
    <n v="1"/>
    <n v="2"/>
    <n v="1"/>
    <x v="3"/>
  </r>
  <r>
    <x v="0"/>
    <x v="4"/>
    <x v="195"/>
    <n v="289"/>
    <n v="36"/>
    <n v="33"/>
    <n v="265.017"/>
    <n v="30"/>
    <n v="1"/>
    <n v="2"/>
    <n v="1"/>
    <x v="3"/>
  </r>
  <r>
    <x v="1"/>
    <x v="1"/>
    <x v="195"/>
    <n v="118"/>
    <n v="13"/>
    <n v="50"/>
    <n v="265.017"/>
    <n v="31"/>
    <n v="1"/>
    <n v="1"/>
    <n v="0"/>
    <x v="1"/>
  </r>
  <r>
    <x v="10"/>
    <x v="1"/>
    <x v="195"/>
    <n v="248"/>
    <n v="25"/>
    <n v="47"/>
    <n v="265.017"/>
    <n v="32"/>
    <n v="1"/>
    <n v="2"/>
    <n v="1"/>
    <x v="1"/>
  </r>
  <r>
    <x v="22"/>
    <x v="6"/>
    <x v="196"/>
    <n v="179"/>
    <n v="26"/>
    <n v="30"/>
    <n v="265.017"/>
    <n v="19"/>
    <n v="3"/>
    <n v="0"/>
    <n v="0"/>
    <x v="3"/>
  </r>
  <r>
    <x v="16"/>
    <x v="3"/>
    <x v="196"/>
    <n v="118"/>
    <n v="10"/>
    <n v="37"/>
    <n v="265.017"/>
    <n v="28"/>
    <n v="1"/>
    <n v="0"/>
    <n v="0"/>
    <x v="7"/>
  </r>
  <r>
    <x v="21"/>
    <x v="4"/>
    <x v="196"/>
    <n v="369"/>
    <n v="17"/>
    <n v="31"/>
    <n v="265.017"/>
    <n v="25"/>
    <n v="1"/>
    <n v="3"/>
    <n v="0"/>
    <x v="3"/>
  </r>
  <r>
    <x v="2"/>
    <x v="12"/>
    <x v="197"/>
    <n v="179"/>
    <n v="51"/>
    <n v="38"/>
    <n v="265.017"/>
    <n v="31"/>
    <n v="1"/>
    <n v="0"/>
    <n v="0"/>
    <x v="5"/>
  </r>
  <r>
    <x v="22"/>
    <x v="6"/>
    <x v="197"/>
    <n v="179"/>
    <n v="26"/>
    <n v="30"/>
    <n v="265.017"/>
    <n v="19"/>
    <n v="3"/>
    <n v="0"/>
    <n v="0"/>
    <x v="12"/>
  </r>
  <r>
    <x v="17"/>
    <x v="1"/>
    <x v="197"/>
    <n v="235"/>
    <n v="20"/>
    <n v="43"/>
    <n v="265.017"/>
    <n v="38"/>
    <n v="1"/>
    <n v="1"/>
    <n v="0"/>
    <x v="1"/>
  </r>
  <r>
    <x v="0"/>
    <x v="5"/>
    <x v="198"/>
    <n v="289"/>
    <n v="36"/>
    <n v="33"/>
    <n v="265.017"/>
    <n v="30"/>
    <n v="1"/>
    <n v="2"/>
    <n v="1"/>
    <x v="10"/>
  </r>
  <r>
    <x v="5"/>
    <x v="12"/>
    <x v="199"/>
    <n v="260"/>
    <n v="50"/>
    <n v="36"/>
    <n v="265.017"/>
    <n v="23"/>
    <n v="1"/>
    <n v="4"/>
    <n v="0"/>
    <x v="7"/>
  </r>
  <r>
    <x v="17"/>
    <x v="1"/>
    <x v="199"/>
    <n v="235"/>
    <n v="20"/>
    <n v="43"/>
    <n v="265.017"/>
    <n v="38"/>
    <n v="1"/>
    <n v="1"/>
    <n v="0"/>
    <x v="1"/>
  </r>
  <r>
    <x v="17"/>
    <x v="2"/>
    <x v="200"/>
    <n v="235"/>
    <n v="20"/>
    <n v="43"/>
    <n v="265.017"/>
    <n v="38"/>
    <n v="1"/>
    <n v="1"/>
    <n v="0"/>
    <x v="2"/>
  </r>
  <r>
    <x v="17"/>
    <x v="2"/>
    <x v="200"/>
    <n v="235"/>
    <n v="20"/>
    <n v="43"/>
    <n v="265.017"/>
    <n v="38"/>
    <n v="1"/>
    <n v="1"/>
    <n v="0"/>
    <x v="2"/>
  </r>
  <r>
    <x v="1"/>
    <x v="12"/>
    <x v="201"/>
    <n v="118"/>
    <n v="13"/>
    <n v="50"/>
    <n v="265.017"/>
    <n v="31"/>
    <n v="1"/>
    <n v="1"/>
    <n v="0"/>
    <x v="5"/>
  </r>
  <r>
    <x v="18"/>
    <x v="12"/>
    <x v="201"/>
    <n v="291"/>
    <n v="31"/>
    <n v="40"/>
    <n v="265.017"/>
    <n v="25"/>
    <n v="1"/>
    <n v="1"/>
    <n v="1"/>
    <x v="0"/>
  </r>
  <r>
    <x v="22"/>
    <x v="2"/>
    <x v="202"/>
    <n v="179"/>
    <n v="26"/>
    <n v="30"/>
    <n v="265.017"/>
    <n v="19"/>
    <n v="3"/>
    <n v="0"/>
    <n v="0"/>
    <x v="10"/>
  </r>
  <r>
    <x v="1"/>
    <x v="12"/>
    <x v="202"/>
    <n v="118"/>
    <n v="13"/>
    <n v="50"/>
    <n v="265.017"/>
    <n v="31"/>
    <n v="1"/>
    <n v="1"/>
    <n v="0"/>
    <x v="5"/>
  </r>
  <r>
    <x v="4"/>
    <x v="10"/>
    <x v="203"/>
    <n v="361"/>
    <n v="52"/>
    <n v="28"/>
    <n v="265.017"/>
    <n v="27"/>
    <n v="1"/>
    <n v="1"/>
    <n v="4"/>
    <x v="3"/>
  </r>
  <r>
    <x v="5"/>
    <x v="1"/>
    <x v="204"/>
    <n v="260"/>
    <n v="50"/>
    <n v="36"/>
    <n v="265.017"/>
    <n v="23"/>
    <n v="1"/>
    <n v="4"/>
    <n v="0"/>
    <x v="1"/>
  </r>
  <r>
    <x v="18"/>
    <x v="1"/>
    <x v="204"/>
    <n v="291"/>
    <n v="31"/>
    <n v="40"/>
    <n v="265.017"/>
    <n v="25"/>
    <n v="1"/>
    <n v="1"/>
    <n v="1"/>
    <x v="1"/>
  </r>
  <r>
    <x v="12"/>
    <x v="1"/>
    <x v="204"/>
    <n v="157"/>
    <n v="27"/>
    <n v="29"/>
    <n v="265.017"/>
    <n v="22"/>
    <n v="1"/>
    <n v="0"/>
    <n v="0"/>
    <x v="1"/>
  </r>
  <r>
    <x v="22"/>
    <x v="6"/>
    <x v="205"/>
    <n v="179"/>
    <n v="26"/>
    <n v="30"/>
    <n v="265.017"/>
    <n v="19"/>
    <n v="3"/>
    <n v="0"/>
    <n v="0"/>
    <x v="9"/>
  </r>
  <r>
    <x v="22"/>
    <x v="3"/>
    <x v="205"/>
    <n v="179"/>
    <n v="26"/>
    <n v="30"/>
    <n v="265.017"/>
    <n v="19"/>
    <n v="3"/>
    <n v="0"/>
    <n v="0"/>
    <x v="9"/>
  </r>
  <r>
    <x v="1"/>
    <x v="2"/>
    <x v="206"/>
    <n v="118"/>
    <n v="13"/>
    <n v="50"/>
    <n v="265.017"/>
    <n v="31"/>
    <n v="1"/>
    <n v="1"/>
    <n v="0"/>
    <x v="5"/>
  </r>
  <r>
    <x v="16"/>
    <x v="7"/>
    <x v="207"/>
    <n v="118"/>
    <n v="10"/>
    <n v="37"/>
    <n v="284.03100000000001"/>
    <n v="28"/>
    <n v="1"/>
    <n v="0"/>
    <n v="0"/>
    <x v="3"/>
  </r>
  <r>
    <x v="10"/>
    <x v="2"/>
    <x v="207"/>
    <n v="248"/>
    <n v="25"/>
    <n v="47"/>
    <n v="284.03100000000001"/>
    <n v="32"/>
    <n v="1"/>
    <n v="2"/>
    <n v="1"/>
    <x v="2"/>
  </r>
  <r>
    <x v="2"/>
    <x v="16"/>
    <x v="208"/>
    <n v="179"/>
    <n v="51"/>
    <n v="38"/>
    <n v="284.03100000000001"/>
    <n v="31"/>
    <n v="1"/>
    <n v="0"/>
    <n v="0"/>
    <x v="3"/>
  </r>
  <r>
    <x v="5"/>
    <x v="12"/>
    <x v="209"/>
    <n v="260"/>
    <n v="50"/>
    <n v="36"/>
    <n v="284.03100000000001"/>
    <n v="23"/>
    <n v="1"/>
    <n v="4"/>
    <n v="0"/>
    <x v="7"/>
  </r>
  <r>
    <x v="18"/>
    <x v="2"/>
    <x v="210"/>
    <n v="291"/>
    <n v="31"/>
    <n v="40"/>
    <n v="284.03100000000001"/>
    <n v="25"/>
    <n v="1"/>
    <n v="1"/>
    <n v="1"/>
    <x v="5"/>
  </r>
  <r>
    <x v="25"/>
    <x v="6"/>
    <x v="210"/>
    <n v="378"/>
    <n v="49"/>
    <n v="36"/>
    <n v="284.03100000000001"/>
    <n v="21"/>
    <n v="1"/>
    <n v="2"/>
    <n v="4"/>
    <x v="3"/>
  </r>
  <r>
    <x v="6"/>
    <x v="7"/>
    <x v="210"/>
    <n v="155"/>
    <n v="12"/>
    <n v="34"/>
    <n v="284.03100000000001"/>
    <n v="25"/>
    <n v="1"/>
    <n v="2"/>
    <n v="0"/>
    <x v="15"/>
  </r>
  <r>
    <x v="17"/>
    <x v="0"/>
    <x v="210"/>
    <n v="235"/>
    <n v="20"/>
    <n v="43"/>
    <n v="284.03100000000001"/>
    <n v="38"/>
    <n v="1"/>
    <n v="1"/>
    <n v="0"/>
    <x v="3"/>
  </r>
  <r>
    <x v="11"/>
    <x v="1"/>
    <x v="211"/>
    <n v="330"/>
    <n v="16"/>
    <n v="28"/>
    <n v="284.03100000000001"/>
    <n v="25"/>
    <n v="2"/>
    <n v="0"/>
    <n v="0"/>
    <x v="1"/>
  </r>
  <r>
    <x v="7"/>
    <x v="13"/>
    <x v="212"/>
    <n v="235"/>
    <n v="11"/>
    <n v="37"/>
    <n v="284.03100000000001"/>
    <n v="29"/>
    <n v="3"/>
    <n v="1"/>
    <n v="1"/>
    <x v="5"/>
  </r>
  <r>
    <x v="16"/>
    <x v="7"/>
    <x v="212"/>
    <n v="118"/>
    <n v="10"/>
    <n v="37"/>
    <n v="284.03100000000001"/>
    <n v="28"/>
    <n v="1"/>
    <n v="0"/>
    <n v="0"/>
    <x v="7"/>
  </r>
  <r>
    <x v="7"/>
    <x v="14"/>
    <x v="213"/>
    <n v="235"/>
    <n v="11"/>
    <n v="37"/>
    <n v="284.03100000000001"/>
    <n v="29"/>
    <n v="3"/>
    <n v="1"/>
    <n v="1"/>
    <x v="2"/>
  </r>
  <r>
    <x v="2"/>
    <x v="12"/>
    <x v="213"/>
    <n v="179"/>
    <n v="51"/>
    <n v="38"/>
    <n v="284.03100000000001"/>
    <n v="31"/>
    <n v="1"/>
    <n v="0"/>
    <n v="0"/>
    <x v="7"/>
  </r>
  <r>
    <x v="8"/>
    <x v="11"/>
    <x v="214"/>
    <n v="246"/>
    <n v="25"/>
    <n v="41"/>
    <n v="284.03100000000001"/>
    <n v="23"/>
    <n v="1"/>
    <n v="0"/>
    <n v="0"/>
    <x v="3"/>
  </r>
  <r>
    <x v="18"/>
    <x v="20"/>
    <x v="214"/>
    <n v="291"/>
    <n v="31"/>
    <n v="40"/>
    <n v="284.03100000000001"/>
    <n v="25"/>
    <n v="1"/>
    <n v="1"/>
    <n v="1"/>
    <x v="0"/>
  </r>
  <r>
    <x v="8"/>
    <x v="11"/>
    <x v="215"/>
    <n v="246"/>
    <n v="25"/>
    <n v="41"/>
    <n v="284.03100000000001"/>
    <n v="23"/>
    <n v="1"/>
    <n v="0"/>
    <n v="0"/>
    <x v="3"/>
  </r>
  <r>
    <x v="2"/>
    <x v="12"/>
    <x v="216"/>
    <n v="179"/>
    <n v="51"/>
    <n v="38"/>
    <n v="284.03100000000001"/>
    <n v="31"/>
    <n v="1"/>
    <n v="0"/>
    <n v="0"/>
    <x v="5"/>
  </r>
  <r>
    <x v="5"/>
    <x v="10"/>
    <x v="217"/>
    <n v="260"/>
    <n v="50"/>
    <n v="36"/>
    <n v="284.03100000000001"/>
    <n v="23"/>
    <n v="1"/>
    <n v="4"/>
    <n v="0"/>
    <x v="3"/>
  </r>
  <r>
    <x v="5"/>
    <x v="23"/>
    <x v="218"/>
    <n v="260"/>
    <n v="50"/>
    <n v="36"/>
    <n v="284.03100000000001"/>
    <n v="23"/>
    <n v="1"/>
    <n v="4"/>
    <n v="0"/>
    <x v="3"/>
  </r>
  <r>
    <x v="25"/>
    <x v="1"/>
    <x v="218"/>
    <n v="378"/>
    <n v="49"/>
    <n v="36"/>
    <n v="284.03100000000001"/>
    <n v="21"/>
    <n v="1"/>
    <n v="2"/>
    <n v="4"/>
    <x v="1"/>
  </r>
  <r>
    <x v="3"/>
    <x v="1"/>
    <x v="219"/>
    <n v="279"/>
    <n v="5"/>
    <n v="39"/>
    <n v="284.03100000000001"/>
    <n v="24"/>
    <n v="1"/>
    <n v="2"/>
    <n v="0"/>
    <x v="1"/>
  </r>
  <r>
    <x v="2"/>
    <x v="2"/>
    <x v="220"/>
    <n v="179"/>
    <n v="51"/>
    <n v="38"/>
    <n v="284.03100000000001"/>
    <n v="31"/>
    <n v="1"/>
    <n v="0"/>
    <n v="0"/>
    <x v="5"/>
  </r>
  <r>
    <x v="20"/>
    <x v="20"/>
    <x v="221"/>
    <n v="225"/>
    <n v="26"/>
    <n v="28"/>
    <n v="236.62899999999999"/>
    <n v="24"/>
    <n v="1"/>
    <n v="1"/>
    <n v="2"/>
    <x v="7"/>
  </r>
  <r>
    <x v="2"/>
    <x v="12"/>
    <x v="221"/>
    <n v="179"/>
    <n v="51"/>
    <n v="38"/>
    <n v="236.62899999999999"/>
    <n v="31"/>
    <n v="1"/>
    <n v="0"/>
    <n v="0"/>
    <x v="2"/>
  </r>
  <r>
    <x v="2"/>
    <x v="12"/>
    <x v="221"/>
    <n v="179"/>
    <n v="51"/>
    <n v="38"/>
    <n v="236.62899999999999"/>
    <n v="31"/>
    <n v="1"/>
    <n v="0"/>
    <n v="0"/>
    <x v="5"/>
  </r>
  <r>
    <x v="7"/>
    <x v="2"/>
    <x v="221"/>
    <n v="235"/>
    <n v="11"/>
    <n v="37"/>
    <n v="236.62899999999999"/>
    <n v="29"/>
    <n v="3"/>
    <n v="1"/>
    <n v="1"/>
    <x v="7"/>
  </r>
  <r>
    <x v="1"/>
    <x v="12"/>
    <x v="222"/>
    <n v="118"/>
    <n v="13"/>
    <n v="50"/>
    <n v="236.62899999999999"/>
    <n v="31"/>
    <n v="1"/>
    <n v="1"/>
    <n v="0"/>
    <x v="5"/>
  </r>
  <r>
    <x v="5"/>
    <x v="12"/>
    <x v="223"/>
    <n v="260"/>
    <n v="50"/>
    <n v="36"/>
    <n v="236.62899999999999"/>
    <n v="23"/>
    <n v="1"/>
    <n v="4"/>
    <n v="0"/>
    <x v="0"/>
  </r>
  <r>
    <x v="8"/>
    <x v="24"/>
    <x v="224"/>
    <n v="246"/>
    <n v="25"/>
    <n v="41"/>
    <n v="236.62899999999999"/>
    <n v="23"/>
    <n v="1"/>
    <n v="0"/>
    <n v="0"/>
    <x v="3"/>
  </r>
  <r>
    <x v="2"/>
    <x v="12"/>
    <x v="224"/>
    <n v="179"/>
    <n v="51"/>
    <n v="38"/>
    <n v="236.62899999999999"/>
    <n v="31"/>
    <n v="1"/>
    <n v="0"/>
    <n v="0"/>
    <x v="5"/>
  </r>
  <r>
    <x v="2"/>
    <x v="12"/>
    <x v="225"/>
    <n v="179"/>
    <n v="51"/>
    <n v="38"/>
    <n v="236.62899999999999"/>
    <n v="31"/>
    <n v="1"/>
    <n v="0"/>
    <n v="0"/>
    <x v="5"/>
  </r>
  <r>
    <x v="22"/>
    <x v="2"/>
    <x v="226"/>
    <n v="179"/>
    <n v="26"/>
    <n v="30"/>
    <n v="236.62899999999999"/>
    <n v="19"/>
    <n v="3"/>
    <n v="0"/>
    <n v="0"/>
    <x v="5"/>
  </r>
  <r>
    <x v="16"/>
    <x v="14"/>
    <x v="226"/>
    <n v="118"/>
    <n v="10"/>
    <n v="37"/>
    <n v="236.62899999999999"/>
    <n v="28"/>
    <n v="1"/>
    <n v="0"/>
    <n v="0"/>
    <x v="3"/>
  </r>
  <r>
    <x v="7"/>
    <x v="14"/>
    <x v="227"/>
    <n v="235"/>
    <n v="11"/>
    <n v="37"/>
    <n v="236.62899999999999"/>
    <n v="29"/>
    <n v="3"/>
    <n v="1"/>
    <n v="1"/>
    <x v="2"/>
  </r>
  <r>
    <x v="2"/>
    <x v="12"/>
    <x v="228"/>
    <n v="179"/>
    <n v="51"/>
    <n v="38"/>
    <n v="236.62899999999999"/>
    <n v="31"/>
    <n v="1"/>
    <n v="0"/>
    <n v="0"/>
    <x v="5"/>
  </r>
  <r>
    <x v="17"/>
    <x v="11"/>
    <x v="226"/>
    <n v="235"/>
    <n v="20"/>
    <n v="43"/>
    <n v="236.62899999999999"/>
    <n v="38"/>
    <n v="1"/>
    <n v="1"/>
    <n v="0"/>
    <x v="3"/>
  </r>
  <r>
    <x v="7"/>
    <x v="8"/>
    <x v="226"/>
    <n v="235"/>
    <n v="11"/>
    <n v="37"/>
    <n v="236.62899999999999"/>
    <n v="29"/>
    <n v="3"/>
    <n v="1"/>
    <n v="1"/>
    <x v="0"/>
  </r>
  <r>
    <x v="5"/>
    <x v="0"/>
    <x v="229"/>
    <n v="260"/>
    <n v="50"/>
    <n v="36"/>
    <n v="236.62899999999999"/>
    <n v="23"/>
    <n v="1"/>
    <n v="4"/>
    <n v="0"/>
    <x v="3"/>
  </r>
  <r>
    <x v="12"/>
    <x v="12"/>
    <x v="230"/>
    <n v="157"/>
    <n v="27"/>
    <n v="29"/>
    <n v="236.62899999999999"/>
    <n v="22"/>
    <n v="1"/>
    <n v="0"/>
    <n v="0"/>
    <x v="2"/>
  </r>
  <r>
    <x v="2"/>
    <x v="12"/>
    <x v="230"/>
    <n v="179"/>
    <n v="51"/>
    <n v="38"/>
    <n v="236.62899999999999"/>
    <n v="31"/>
    <n v="1"/>
    <n v="0"/>
    <n v="0"/>
    <x v="7"/>
  </r>
  <r>
    <x v="0"/>
    <x v="5"/>
    <x v="230"/>
    <n v="289"/>
    <n v="36"/>
    <n v="33"/>
    <n v="236.62899999999999"/>
    <n v="30"/>
    <n v="1"/>
    <n v="2"/>
    <n v="1"/>
    <x v="3"/>
  </r>
  <r>
    <x v="20"/>
    <x v="2"/>
    <x v="231"/>
    <n v="225"/>
    <n v="26"/>
    <n v="28"/>
    <n v="330.06099999999998"/>
    <n v="24"/>
    <n v="1"/>
    <n v="1"/>
    <n v="2"/>
    <x v="9"/>
  </r>
  <r>
    <x v="16"/>
    <x v="5"/>
    <x v="232"/>
    <n v="118"/>
    <n v="10"/>
    <n v="37"/>
    <n v="330.06099999999998"/>
    <n v="28"/>
    <n v="1"/>
    <n v="0"/>
    <n v="0"/>
    <x v="8"/>
  </r>
  <r>
    <x v="6"/>
    <x v="2"/>
    <x v="232"/>
    <n v="155"/>
    <n v="12"/>
    <n v="34"/>
    <n v="330.06099999999998"/>
    <n v="25"/>
    <n v="1"/>
    <n v="2"/>
    <n v="0"/>
    <x v="2"/>
  </r>
  <r>
    <x v="7"/>
    <x v="11"/>
    <x v="233"/>
    <n v="235"/>
    <n v="11"/>
    <n v="37"/>
    <n v="330.06099999999998"/>
    <n v="29"/>
    <n v="3"/>
    <n v="1"/>
    <n v="1"/>
    <x v="5"/>
  </r>
  <r>
    <x v="6"/>
    <x v="2"/>
    <x v="233"/>
    <n v="155"/>
    <n v="12"/>
    <n v="34"/>
    <n v="330.06099999999998"/>
    <n v="25"/>
    <n v="1"/>
    <n v="2"/>
    <n v="0"/>
    <x v="0"/>
  </r>
  <r>
    <x v="0"/>
    <x v="0"/>
    <x v="232"/>
    <n v="289"/>
    <n v="36"/>
    <n v="33"/>
    <n v="330.06099999999998"/>
    <n v="30"/>
    <n v="1"/>
    <n v="2"/>
    <n v="1"/>
    <x v="3"/>
  </r>
  <r>
    <x v="18"/>
    <x v="25"/>
    <x v="234"/>
    <n v="291"/>
    <n v="31"/>
    <n v="40"/>
    <n v="330.06099999999998"/>
    <n v="25"/>
    <n v="1"/>
    <n v="1"/>
    <n v="1"/>
    <x v="3"/>
  </r>
  <r>
    <x v="17"/>
    <x v="0"/>
    <x v="235"/>
    <n v="235"/>
    <n v="20"/>
    <n v="43"/>
    <n v="330.06099999999998"/>
    <n v="38"/>
    <n v="1"/>
    <n v="1"/>
    <n v="0"/>
    <x v="3"/>
  </r>
  <r>
    <x v="1"/>
    <x v="0"/>
    <x v="235"/>
    <n v="118"/>
    <n v="13"/>
    <n v="50"/>
    <n v="330.06099999999998"/>
    <n v="31"/>
    <n v="1"/>
    <n v="1"/>
    <n v="0"/>
    <x v="0"/>
  </r>
  <r>
    <x v="2"/>
    <x v="12"/>
    <x v="236"/>
    <n v="179"/>
    <n v="51"/>
    <n v="38"/>
    <n v="330.06099999999998"/>
    <n v="31"/>
    <n v="1"/>
    <n v="0"/>
    <n v="0"/>
    <x v="5"/>
  </r>
  <r>
    <x v="2"/>
    <x v="12"/>
    <x v="237"/>
    <n v="179"/>
    <n v="51"/>
    <n v="38"/>
    <n v="330.06099999999998"/>
    <n v="31"/>
    <n v="1"/>
    <n v="0"/>
    <n v="0"/>
    <x v="5"/>
  </r>
  <r>
    <x v="16"/>
    <x v="12"/>
    <x v="238"/>
    <n v="118"/>
    <n v="10"/>
    <n v="37"/>
    <n v="251.81800000000001"/>
    <n v="28"/>
    <n v="1"/>
    <n v="0"/>
    <n v="0"/>
    <x v="2"/>
  </r>
  <r>
    <x v="2"/>
    <x v="17"/>
    <x v="239"/>
    <n v="179"/>
    <n v="51"/>
    <n v="38"/>
    <n v="251.81800000000001"/>
    <n v="31"/>
    <n v="1"/>
    <n v="0"/>
    <n v="0"/>
    <x v="7"/>
  </r>
  <r>
    <x v="20"/>
    <x v="3"/>
    <x v="239"/>
    <n v="225"/>
    <n v="26"/>
    <n v="28"/>
    <n v="251.81800000000001"/>
    <n v="24"/>
    <n v="1"/>
    <n v="1"/>
    <n v="2"/>
    <x v="5"/>
  </r>
  <r>
    <x v="0"/>
    <x v="4"/>
    <x v="240"/>
    <n v="289"/>
    <n v="36"/>
    <n v="33"/>
    <n v="251.81800000000001"/>
    <n v="30"/>
    <n v="1"/>
    <n v="2"/>
    <n v="1"/>
    <x v="7"/>
  </r>
  <r>
    <x v="5"/>
    <x v="12"/>
    <x v="241"/>
    <n v="260"/>
    <n v="50"/>
    <n v="36"/>
    <n v="251.81800000000001"/>
    <n v="23"/>
    <n v="1"/>
    <n v="4"/>
    <n v="0"/>
    <x v="7"/>
  </r>
  <r>
    <x v="2"/>
    <x v="2"/>
    <x v="242"/>
    <n v="179"/>
    <n v="51"/>
    <n v="38"/>
    <n v="251.81800000000001"/>
    <n v="31"/>
    <n v="1"/>
    <n v="0"/>
    <n v="0"/>
    <x v="7"/>
  </r>
  <r>
    <x v="2"/>
    <x v="17"/>
    <x v="243"/>
    <n v="179"/>
    <n v="51"/>
    <n v="38"/>
    <n v="251.81800000000001"/>
    <n v="31"/>
    <n v="1"/>
    <n v="0"/>
    <n v="0"/>
    <x v="2"/>
  </r>
  <r>
    <x v="2"/>
    <x v="17"/>
    <x v="244"/>
    <n v="179"/>
    <n v="51"/>
    <n v="38"/>
    <n v="251.81800000000001"/>
    <n v="31"/>
    <n v="1"/>
    <n v="0"/>
    <n v="0"/>
    <x v="7"/>
  </r>
  <r>
    <x v="2"/>
    <x v="10"/>
    <x v="245"/>
    <n v="179"/>
    <n v="51"/>
    <n v="38"/>
    <n v="251.81800000000001"/>
    <n v="31"/>
    <n v="1"/>
    <n v="0"/>
    <n v="0"/>
    <x v="3"/>
  </r>
  <r>
    <x v="8"/>
    <x v="0"/>
    <x v="245"/>
    <n v="246"/>
    <n v="25"/>
    <n v="41"/>
    <n v="251.81800000000001"/>
    <n v="23"/>
    <n v="1"/>
    <n v="0"/>
    <n v="0"/>
    <x v="3"/>
  </r>
  <r>
    <x v="2"/>
    <x v="17"/>
    <x v="242"/>
    <n v="179"/>
    <n v="51"/>
    <n v="38"/>
    <n v="251.81800000000001"/>
    <n v="31"/>
    <n v="1"/>
    <n v="0"/>
    <n v="0"/>
    <x v="7"/>
  </r>
  <r>
    <x v="9"/>
    <x v="4"/>
    <x v="243"/>
    <n v="189"/>
    <n v="29"/>
    <n v="33"/>
    <n v="251.81800000000001"/>
    <n v="25"/>
    <n v="1"/>
    <n v="2"/>
    <n v="2"/>
    <x v="3"/>
  </r>
  <r>
    <x v="2"/>
    <x v="17"/>
    <x v="243"/>
    <n v="179"/>
    <n v="51"/>
    <n v="38"/>
    <n v="251.81800000000001"/>
    <n v="31"/>
    <n v="1"/>
    <n v="0"/>
    <n v="0"/>
    <x v="7"/>
  </r>
  <r>
    <x v="8"/>
    <x v="2"/>
    <x v="246"/>
    <n v="246"/>
    <n v="25"/>
    <n v="41"/>
    <n v="251.81800000000001"/>
    <n v="23"/>
    <n v="1"/>
    <n v="0"/>
    <n v="0"/>
    <x v="2"/>
  </r>
  <r>
    <x v="18"/>
    <x v="2"/>
    <x v="246"/>
    <n v="291"/>
    <n v="31"/>
    <n v="40"/>
    <n v="251.81800000000001"/>
    <n v="25"/>
    <n v="1"/>
    <n v="1"/>
    <n v="1"/>
    <x v="2"/>
  </r>
  <r>
    <x v="12"/>
    <x v="7"/>
    <x v="247"/>
    <n v="157"/>
    <n v="27"/>
    <n v="29"/>
    <n v="251.81800000000001"/>
    <n v="22"/>
    <n v="1"/>
    <n v="0"/>
    <n v="0"/>
    <x v="10"/>
  </r>
  <r>
    <x v="2"/>
    <x v="17"/>
    <x v="247"/>
    <n v="179"/>
    <n v="51"/>
    <n v="38"/>
    <n v="251.81800000000001"/>
    <n v="31"/>
    <n v="1"/>
    <n v="0"/>
    <n v="0"/>
    <x v="7"/>
  </r>
  <r>
    <x v="2"/>
    <x v="17"/>
    <x v="248"/>
    <n v="179"/>
    <n v="51"/>
    <n v="38"/>
    <n v="251.81800000000001"/>
    <n v="31"/>
    <n v="1"/>
    <n v="0"/>
    <n v="0"/>
    <x v="7"/>
  </r>
  <r>
    <x v="8"/>
    <x v="10"/>
    <x v="248"/>
    <n v="246"/>
    <n v="25"/>
    <n v="41"/>
    <n v="251.81800000000001"/>
    <n v="23"/>
    <n v="1"/>
    <n v="0"/>
    <n v="0"/>
    <x v="11"/>
  </r>
  <r>
    <x v="2"/>
    <x v="17"/>
    <x v="247"/>
    <n v="179"/>
    <n v="51"/>
    <n v="38"/>
    <n v="251.81800000000001"/>
    <n v="31"/>
    <n v="1"/>
    <n v="0"/>
    <n v="0"/>
    <x v="7"/>
  </r>
  <r>
    <x v="2"/>
    <x v="17"/>
    <x v="248"/>
    <n v="179"/>
    <n v="51"/>
    <n v="38"/>
    <n v="251.81800000000001"/>
    <n v="31"/>
    <n v="1"/>
    <n v="0"/>
    <n v="0"/>
    <x v="7"/>
  </r>
  <r>
    <x v="16"/>
    <x v="13"/>
    <x v="249"/>
    <n v="118"/>
    <n v="10"/>
    <n v="37"/>
    <n v="244.387"/>
    <n v="28"/>
    <n v="1"/>
    <n v="0"/>
    <n v="0"/>
    <x v="3"/>
  </r>
  <r>
    <x v="8"/>
    <x v="5"/>
    <x v="250"/>
    <n v="246"/>
    <n v="25"/>
    <n v="41"/>
    <n v="244.387"/>
    <n v="23"/>
    <n v="1"/>
    <n v="0"/>
    <n v="0"/>
    <x v="10"/>
  </r>
  <r>
    <x v="8"/>
    <x v="12"/>
    <x v="251"/>
    <n v="246"/>
    <n v="25"/>
    <n v="41"/>
    <n v="244.387"/>
    <n v="23"/>
    <n v="1"/>
    <n v="0"/>
    <n v="0"/>
    <x v="2"/>
  </r>
  <r>
    <x v="5"/>
    <x v="12"/>
    <x v="251"/>
    <n v="260"/>
    <n v="50"/>
    <n v="36"/>
    <n v="244.387"/>
    <n v="23"/>
    <n v="1"/>
    <n v="4"/>
    <n v="0"/>
    <x v="0"/>
  </r>
  <r>
    <x v="2"/>
    <x v="12"/>
    <x v="252"/>
    <n v="179"/>
    <n v="51"/>
    <n v="38"/>
    <n v="244.387"/>
    <n v="31"/>
    <n v="1"/>
    <n v="0"/>
    <n v="0"/>
    <x v="2"/>
  </r>
  <r>
    <x v="7"/>
    <x v="4"/>
    <x v="252"/>
    <n v="235"/>
    <n v="11"/>
    <n v="37"/>
    <n v="244.387"/>
    <n v="29"/>
    <n v="3"/>
    <n v="1"/>
    <n v="1"/>
    <x v="3"/>
  </r>
  <r>
    <x v="23"/>
    <x v="4"/>
    <x v="253"/>
    <n v="179"/>
    <n v="22"/>
    <n v="40"/>
    <n v="244.387"/>
    <n v="22"/>
    <n v="2"/>
    <n v="2"/>
    <n v="0"/>
    <x v="3"/>
  </r>
  <r>
    <x v="25"/>
    <x v="4"/>
    <x v="253"/>
    <n v="378"/>
    <n v="49"/>
    <n v="36"/>
    <n v="244.387"/>
    <n v="21"/>
    <n v="1"/>
    <n v="2"/>
    <n v="4"/>
    <x v="3"/>
  </r>
  <r>
    <x v="2"/>
    <x v="12"/>
    <x v="254"/>
    <n v="179"/>
    <n v="51"/>
    <n v="38"/>
    <n v="244.387"/>
    <n v="31"/>
    <n v="1"/>
    <n v="0"/>
    <n v="0"/>
    <x v="10"/>
  </r>
  <r>
    <x v="4"/>
    <x v="4"/>
    <x v="255"/>
    <n v="361"/>
    <n v="52"/>
    <n v="28"/>
    <n v="244.387"/>
    <n v="27"/>
    <n v="1"/>
    <n v="1"/>
    <n v="4"/>
    <x v="3"/>
  </r>
  <r>
    <x v="21"/>
    <x v="1"/>
    <x v="255"/>
    <n v="369"/>
    <n v="17"/>
    <n v="31"/>
    <n v="244.387"/>
    <n v="25"/>
    <n v="1"/>
    <n v="3"/>
    <n v="0"/>
    <x v="1"/>
  </r>
  <r>
    <x v="7"/>
    <x v="9"/>
    <x v="256"/>
    <n v="235"/>
    <n v="11"/>
    <n v="37"/>
    <n v="244.387"/>
    <n v="29"/>
    <n v="3"/>
    <n v="1"/>
    <n v="1"/>
    <x v="3"/>
  </r>
  <r>
    <x v="1"/>
    <x v="2"/>
    <x v="257"/>
    <n v="118"/>
    <n v="13"/>
    <n v="50"/>
    <n v="244.387"/>
    <n v="31"/>
    <n v="1"/>
    <n v="1"/>
    <n v="0"/>
    <x v="2"/>
  </r>
  <r>
    <x v="1"/>
    <x v="8"/>
    <x v="258"/>
    <n v="118"/>
    <n v="13"/>
    <n v="50"/>
    <n v="244.387"/>
    <n v="31"/>
    <n v="1"/>
    <n v="1"/>
    <n v="0"/>
    <x v="7"/>
  </r>
  <r>
    <x v="1"/>
    <x v="11"/>
    <x v="259"/>
    <n v="118"/>
    <n v="13"/>
    <n v="50"/>
    <n v="244.387"/>
    <n v="31"/>
    <n v="1"/>
    <n v="1"/>
    <n v="0"/>
    <x v="3"/>
  </r>
  <r>
    <x v="7"/>
    <x v="1"/>
    <x v="260"/>
    <n v="235"/>
    <n v="11"/>
    <n v="37"/>
    <n v="244.387"/>
    <n v="29"/>
    <n v="3"/>
    <n v="1"/>
    <n v="1"/>
    <x v="1"/>
  </r>
  <r>
    <x v="8"/>
    <x v="1"/>
    <x v="260"/>
    <n v="246"/>
    <n v="25"/>
    <n v="41"/>
    <n v="244.387"/>
    <n v="23"/>
    <n v="1"/>
    <n v="0"/>
    <n v="0"/>
    <x v="1"/>
  </r>
  <r>
    <x v="1"/>
    <x v="1"/>
    <x v="260"/>
    <n v="118"/>
    <n v="13"/>
    <n v="50"/>
    <n v="244.387"/>
    <n v="31"/>
    <n v="1"/>
    <n v="1"/>
    <n v="0"/>
    <x v="1"/>
  </r>
  <r>
    <x v="2"/>
    <x v="12"/>
    <x v="261"/>
    <n v="179"/>
    <n v="51"/>
    <n v="38"/>
    <n v="244.387"/>
    <n v="31"/>
    <n v="1"/>
    <n v="0"/>
    <n v="0"/>
    <x v="3"/>
  </r>
  <r>
    <x v="0"/>
    <x v="4"/>
    <x v="261"/>
    <n v="289"/>
    <n v="36"/>
    <n v="33"/>
    <n v="244.387"/>
    <n v="30"/>
    <n v="1"/>
    <n v="2"/>
    <n v="1"/>
    <x v="3"/>
  </r>
  <r>
    <x v="5"/>
    <x v="5"/>
    <x v="262"/>
    <n v="260"/>
    <n v="50"/>
    <n v="36"/>
    <n v="244.387"/>
    <n v="23"/>
    <n v="1"/>
    <n v="4"/>
    <n v="0"/>
    <x v="3"/>
  </r>
  <r>
    <x v="8"/>
    <x v="12"/>
    <x v="258"/>
    <n v="246"/>
    <n v="25"/>
    <n v="41"/>
    <n v="244.387"/>
    <n v="23"/>
    <n v="1"/>
    <n v="0"/>
    <n v="0"/>
    <x v="2"/>
  </r>
  <r>
    <x v="2"/>
    <x v="12"/>
    <x v="263"/>
    <n v="179"/>
    <n v="51"/>
    <n v="38"/>
    <n v="239.40899999999999"/>
    <n v="31"/>
    <n v="1"/>
    <n v="0"/>
    <n v="0"/>
    <x v="0"/>
  </r>
  <r>
    <x v="5"/>
    <x v="12"/>
    <x v="264"/>
    <n v="260"/>
    <n v="50"/>
    <n v="36"/>
    <n v="239.40899999999999"/>
    <n v="23"/>
    <n v="1"/>
    <n v="4"/>
    <n v="0"/>
    <x v="7"/>
  </r>
  <r>
    <x v="11"/>
    <x v="0"/>
    <x v="264"/>
    <n v="330"/>
    <n v="16"/>
    <n v="28"/>
    <n v="239.40899999999999"/>
    <n v="25"/>
    <n v="2"/>
    <n v="0"/>
    <n v="0"/>
    <x v="0"/>
  </r>
  <r>
    <x v="21"/>
    <x v="4"/>
    <x v="265"/>
    <n v="369"/>
    <n v="17"/>
    <n v="31"/>
    <n v="239.40899999999999"/>
    <n v="25"/>
    <n v="1"/>
    <n v="3"/>
    <n v="0"/>
    <x v="0"/>
  </r>
  <r>
    <x v="10"/>
    <x v="0"/>
    <x v="265"/>
    <n v="248"/>
    <n v="25"/>
    <n v="47"/>
    <n v="239.40899999999999"/>
    <n v="32"/>
    <n v="1"/>
    <n v="2"/>
    <n v="1"/>
    <x v="0"/>
  </r>
  <r>
    <x v="11"/>
    <x v="2"/>
    <x v="266"/>
    <n v="330"/>
    <n v="16"/>
    <n v="28"/>
    <n v="239.40899999999999"/>
    <n v="25"/>
    <n v="2"/>
    <n v="0"/>
    <n v="0"/>
    <x v="3"/>
  </r>
  <r>
    <x v="2"/>
    <x v="12"/>
    <x v="266"/>
    <n v="179"/>
    <n v="51"/>
    <n v="38"/>
    <n v="239.40899999999999"/>
    <n v="31"/>
    <n v="1"/>
    <n v="0"/>
    <n v="0"/>
    <x v="3"/>
  </r>
  <r>
    <x v="1"/>
    <x v="2"/>
    <x v="267"/>
    <n v="118"/>
    <n v="13"/>
    <n v="50"/>
    <n v="239.40899999999999"/>
    <n v="31"/>
    <n v="1"/>
    <n v="1"/>
    <n v="0"/>
    <x v="5"/>
  </r>
  <r>
    <x v="1"/>
    <x v="11"/>
    <x v="268"/>
    <n v="118"/>
    <n v="13"/>
    <n v="50"/>
    <n v="239.40899999999999"/>
    <n v="31"/>
    <n v="1"/>
    <n v="1"/>
    <n v="0"/>
    <x v="15"/>
  </r>
  <r>
    <x v="28"/>
    <x v="12"/>
    <x v="269"/>
    <n v="300"/>
    <n v="26"/>
    <n v="43"/>
    <n v="239.40899999999999"/>
    <n v="25"/>
    <n v="1"/>
    <n v="2"/>
    <n v="1"/>
    <x v="3"/>
  </r>
  <r>
    <x v="5"/>
    <x v="12"/>
    <x v="269"/>
    <n v="260"/>
    <n v="50"/>
    <n v="36"/>
    <n v="239.40899999999999"/>
    <n v="23"/>
    <n v="1"/>
    <n v="4"/>
    <n v="0"/>
    <x v="0"/>
  </r>
  <r>
    <x v="2"/>
    <x v="12"/>
    <x v="270"/>
    <n v="179"/>
    <n v="51"/>
    <n v="38"/>
    <n v="239.40899999999999"/>
    <n v="31"/>
    <n v="1"/>
    <n v="0"/>
    <n v="0"/>
    <x v="0"/>
  </r>
  <r>
    <x v="16"/>
    <x v="7"/>
    <x v="271"/>
    <n v="118"/>
    <n v="10"/>
    <n v="37"/>
    <n v="239.40899999999999"/>
    <n v="28"/>
    <n v="1"/>
    <n v="0"/>
    <n v="0"/>
    <x v="2"/>
  </r>
  <r>
    <x v="17"/>
    <x v="11"/>
    <x v="272"/>
    <n v="235"/>
    <n v="20"/>
    <n v="43"/>
    <n v="246.07400000000001"/>
    <n v="38"/>
    <n v="1"/>
    <n v="1"/>
    <n v="0"/>
    <x v="10"/>
  </r>
  <r>
    <x v="10"/>
    <x v="2"/>
    <x v="273"/>
    <n v="248"/>
    <n v="25"/>
    <n v="47"/>
    <n v="246.07400000000001"/>
    <n v="32"/>
    <n v="1"/>
    <n v="2"/>
    <n v="1"/>
    <x v="2"/>
  </r>
  <r>
    <x v="21"/>
    <x v="10"/>
    <x v="274"/>
    <n v="369"/>
    <n v="17"/>
    <n v="31"/>
    <n v="246.07400000000001"/>
    <n v="25"/>
    <n v="1"/>
    <n v="3"/>
    <n v="0"/>
    <x v="3"/>
  </r>
  <r>
    <x v="22"/>
    <x v="2"/>
    <x v="275"/>
    <n v="179"/>
    <n v="26"/>
    <n v="30"/>
    <n v="246.07400000000001"/>
    <n v="19"/>
    <n v="3"/>
    <n v="0"/>
    <n v="0"/>
    <x v="7"/>
  </r>
  <r>
    <x v="2"/>
    <x v="12"/>
    <x v="275"/>
    <n v="179"/>
    <n v="51"/>
    <n v="38"/>
    <n v="246.07400000000001"/>
    <n v="31"/>
    <n v="1"/>
    <n v="0"/>
    <n v="0"/>
    <x v="0"/>
  </r>
  <r>
    <x v="4"/>
    <x v="2"/>
    <x v="276"/>
    <n v="361"/>
    <n v="52"/>
    <n v="28"/>
    <n v="246.07400000000001"/>
    <n v="27"/>
    <n v="1"/>
    <n v="1"/>
    <n v="4"/>
    <x v="5"/>
  </r>
  <r>
    <x v="5"/>
    <x v="12"/>
    <x v="277"/>
    <n v="260"/>
    <n v="50"/>
    <n v="36"/>
    <n v="246.07400000000001"/>
    <n v="23"/>
    <n v="1"/>
    <n v="4"/>
    <n v="0"/>
    <x v="7"/>
  </r>
  <r>
    <x v="23"/>
    <x v="7"/>
    <x v="278"/>
    <n v="179"/>
    <n v="22"/>
    <n v="40"/>
    <n v="246.07400000000001"/>
    <n v="22"/>
    <n v="2"/>
    <n v="2"/>
    <n v="0"/>
    <x v="2"/>
  </r>
  <r>
    <x v="23"/>
    <x v="19"/>
    <x v="278"/>
    <n v="179"/>
    <n v="22"/>
    <n v="40"/>
    <n v="246.07400000000001"/>
    <n v="22"/>
    <n v="2"/>
    <n v="2"/>
    <n v="0"/>
    <x v="7"/>
  </r>
  <r>
    <x v="27"/>
    <x v="13"/>
    <x v="279"/>
    <n v="228"/>
    <n v="14"/>
    <n v="58"/>
    <n v="246.07400000000001"/>
    <n v="22"/>
    <n v="1"/>
    <n v="2"/>
    <n v="1"/>
    <x v="3"/>
  </r>
  <r>
    <x v="20"/>
    <x v="14"/>
    <x v="279"/>
    <n v="225"/>
    <n v="26"/>
    <n v="28"/>
    <n v="246.07400000000001"/>
    <n v="24"/>
    <n v="1"/>
    <n v="1"/>
    <n v="2"/>
    <x v="7"/>
  </r>
  <r>
    <x v="11"/>
    <x v="11"/>
    <x v="280"/>
    <n v="330"/>
    <n v="16"/>
    <n v="28"/>
    <n v="246.07400000000001"/>
    <n v="25"/>
    <n v="2"/>
    <n v="0"/>
    <n v="0"/>
    <x v="3"/>
  </r>
  <r>
    <x v="22"/>
    <x v="14"/>
    <x v="281"/>
    <n v="179"/>
    <n v="26"/>
    <n v="30"/>
    <n v="246.07400000000001"/>
    <n v="19"/>
    <n v="3"/>
    <n v="0"/>
    <n v="0"/>
    <x v="2"/>
  </r>
  <r>
    <x v="16"/>
    <x v="12"/>
    <x v="281"/>
    <n v="118"/>
    <n v="10"/>
    <n v="37"/>
    <n v="246.07400000000001"/>
    <n v="28"/>
    <n v="1"/>
    <n v="0"/>
    <n v="0"/>
    <x v="5"/>
  </r>
  <r>
    <x v="7"/>
    <x v="6"/>
    <x v="282"/>
    <n v="235"/>
    <n v="11"/>
    <n v="37"/>
    <n v="246.07400000000001"/>
    <n v="29"/>
    <n v="3"/>
    <n v="1"/>
    <n v="1"/>
    <x v="3"/>
  </r>
  <r>
    <x v="22"/>
    <x v="2"/>
    <x v="283"/>
    <n v="179"/>
    <n v="26"/>
    <n v="30"/>
    <n v="246.07400000000001"/>
    <n v="19"/>
    <n v="3"/>
    <n v="0"/>
    <n v="0"/>
    <x v="7"/>
  </r>
  <r>
    <x v="16"/>
    <x v="2"/>
    <x v="284"/>
    <n v="118"/>
    <n v="10"/>
    <n v="37"/>
    <n v="253.95699999999999"/>
    <n v="28"/>
    <n v="1"/>
    <n v="0"/>
    <n v="0"/>
    <x v="7"/>
  </r>
  <r>
    <x v="2"/>
    <x v="12"/>
    <x v="284"/>
    <n v="179"/>
    <n v="51"/>
    <n v="38"/>
    <n v="253.95699999999999"/>
    <n v="31"/>
    <n v="1"/>
    <n v="0"/>
    <n v="0"/>
    <x v="7"/>
  </r>
  <r>
    <x v="16"/>
    <x v="12"/>
    <x v="285"/>
    <n v="118"/>
    <n v="10"/>
    <n v="37"/>
    <n v="253.95699999999999"/>
    <n v="28"/>
    <n v="1"/>
    <n v="0"/>
    <n v="0"/>
    <x v="2"/>
  </r>
  <r>
    <x v="20"/>
    <x v="2"/>
    <x v="286"/>
    <n v="225"/>
    <n v="26"/>
    <n v="28"/>
    <n v="253.95699999999999"/>
    <n v="24"/>
    <n v="1"/>
    <n v="1"/>
    <n v="2"/>
    <x v="0"/>
  </r>
  <r>
    <x v="5"/>
    <x v="12"/>
    <x v="287"/>
    <n v="260"/>
    <n v="50"/>
    <n v="36"/>
    <n v="253.95699999999999"/>
    <n v="23"/>
    <n v="1"/>
    <n v="4"/>
    <n v="0"/>
    <x v="0"/>
  </r>
  <r>
    <x v="2"/>
    <x v="1"/>
    <x v="287"/>
    <n v="179"/>
    <n v="51"/>
    <n v="38"/>
    <n v="253.95699999999999"/>
    <n v="31"/>
    <n v="1"/>
    <n v="0"/>
    <n v="0"/>
    <x v="1"/>
  </r>
  <r>
    <x v="18"/>
    <x v="11"/>
    <x v="288"/>
    <n v="291"/>
    <n v="31"/>
    <n v="40"/>
    <n v="253.95699999999999"/>
    <n v="25"/>
    <n v="1"/>
    <n v="1"/>
    <n v="1"/>
    <x v="4"/>
  </r>
  <r>
    <x v="2"/>
    <x v="12"/>
    <x v="288"/>
    <n v="179"/>
    <n v="51"/>
    <n v="38"/>
    <n v="253.95699999999999"/>
    <n v="31"/>
    <n v="1"/>
    <n v="0"/>
    <n v="0"/>
    <x v="11"/>
  </r>
  <r>
    <x v="8"/>
    <x v="12"/>
    <x v="289"/>
    <n v="246"/>
    <n v="25"/>
    <n v="41"/>
    <n v="253.95699999999999"/>
    <n v="23"/>
    <n v="1"/>
    <n v="0"/>
    <n v="0"/>
    <x v="7"/>
  </r>
  <r>
    <x v="2"/>
    <x v="12"/>
    <x v="290"/>
    <n v="179"/>
    <n v="51"/>
    <n v="38"/>
    <n v="253.95699999999999"/>
    <n v="31"/>
    <n v="1"/>
    <n v="0"/>
    <n v="0"/>
    <x v="0"/>
  </r>
  <r>
    <x v="17"/>
    <x v="0"/>
    <x v="291"/>
    <n v="235"/>
    <n v="20"/>
    <n v="43"/>
    <n v="253.95699999999999"/>
    <n v="38"/>
    <n v="1"/>
    <n v="1"/>
    <n v="0"/>
    <x v="3"/>
  </r>
  <r>
    <x v="2"/>
    <x v="12"/>
    <x v="292"/>
    <n v="179"/>
    <n v="51"/>
    <n v="38"/>
    <n v="253.95699999999999"/>
    <n v="31"/>
    <n v="1"/>
    <n v="0"/>
    <n v="0"/>
    <x v="2"/>
  </r>
  <r>
    <x v="20"/>
    <x v="2"/>
    <x v="293"/>
    <n v="225"/>
    <n v="26"/>
    <n v="28"/>
    <n v="253.95699999999999"/>
    <n v="24"/>
    <n v="1"/>
    <n v="1"/>
    <n v="2"/>
    <x v="2"/>
  </r>
  <r>
    <x v="1"/>
    <x v="2"/>
    <x v="293"/>
    <n v="118"/>
    <n v="13"/>
    <n v="50"/>
    <n v="253.95699999999999"/>
    <n v="31"/>
    <n v="1"/>
    <n v="1"/>
    <n v="0"/>
    <x v="2"/>
  </r>
  <r>
    <x v="2"/>
    <x v="21"/>
    <x v="293"/>
    <n v="179"/>
    <n v="51"/>
    <n v="38"/>
    <n v="253.95699999999999"/>
    <n v="31"/>
    <n v="1"/>
    <n v="0"/>
    <n v="0"/>
    <x v="3"/>
  </r>
  <r>
    <x v="22"/>
    <x v="9"/>
    <x v="293"/>
    <n v="179"/>
    <n v="26"/>
    <n v="30"/>
    <n v="253.95699999999999"/>
    <n v="19"/>
    <n v="3"/>
    <n v="0"/>
    <n v="0"/>
    <x v="2"/>
  </r>
  <r>
    <x v="8"/>
    <x v="12"/>
    <x v="294"/>
    <n v="246"/>
    <n v="25"/>
    <n v="41"/>
    <n v="253.95699999999999"/>
    <n v="23"/>
    <n v="1"/>
    <n v="0"/>
    <n v="0"/>
    <x v="2"/>
  </r>
  <r>
    <x v="11"/>
    <x v="7"/>
    <x v="295"/>
    <n v="330"/>
    <n v="16"/>
    <n v="28"/>
    <n v="253.95699999999999"/>
    <n v="25"/>
    <n v="2"/>
    <n v="0"/>
    <n v="0"/>
    <x v="5"/>
  </r>
  <r>
    <x v="7"/>
    <x v="11"/>
    <x v="295"/>
    <n v="235"/>
    <n v="11"/>
    <n v="37"/>
    <n v="253.95699999999999"/>
    <n v="29"/>
    <n v="3"/>
    <n v="1"/>
    <n v="1"/>
    <x v="3"/>
  </r>
  <r>
    <x v="22"/>
    <x v="2"/>
    <x v="296"/>
    <n v="179"/>
    <n v="26"/>
    <n v="30"/>
    <n v="230.29"/>
    <n v="19"/>
    <n v="3"/>
    <n v="0"/>
    <n v="0"/>
    <x v="2"/>
  </r>
  <r>
    <x v="20"/>
    <x v="14"/>
    <x v="296"/>
    <n v="225"/>
    <n v="26"/>
    <n v="28"/>
    <n v="230.29"/>
    <n v="24"/>
    <n v="1"/>
    <n v="1"/>
    <n v="2"/>
    <x v="0"/>
  </r>
  <r>
    <x v="5"/>
    <x v="11"/>
    <x v="297"/>
    <n v="260"/>
    <n v="50"/>
    <n v="36"/>
    <n v="230.29"/>
    <n v="23"/>
    <n v="1"/>
    <n v="4"/>
    <n v="0"/>
    <x v="3"/>
  </r>
  <r>
    <x v="29"/>
    <x v="3"/>
    <x v="298"/>
    <n v="268"/>
    <n v="11"/>
    <n v="33"/>
    <n v="230.29"/>
    <n v="25"/>
    <n v="2"/>
    <n v="0"/>
    <n v="0"/>
    <x v="3"/>
  </r>
  <r>
    <x v="11"/>
    <x v="14"/>
    <x v="299"/>
    <n v="330"/>
    <n v="16"/>
    <n v="28"/>
    <n v="230.29"/>
    <n v="25"/>
    <n v="2"/>
    <n v="0"/>
    <n v="0"/>
    <x v="3"/>
  </r>
  <r>
    <x v="16"/>
    <x v="0"/>
    <x v="299"/>
    <n v="118"/>
    <n v="10"/>
    <n v="37"/>
    <n v="230.29"/>
    <n v="28"/>
    <n v="1"/>
    <n v="0"/>
    <n v="0"/>
    <x v="3"/>
  </r>
  <r>
    <x v="5"/>
    <x v="0"/>
    <x v="300"/>
    <n v="260"/>
    <n v="50"/>
    <n v="36"/>
    <n v="230.29"/>
    <n v="23"/>
    <n v="1"/>
    <n v="4"/>
    <n v="0"/>
    <x v="0"/>
  </r>
  <r>
    <x v="16"/>
    <x v="12"/>
    <x v="301"/>
    <n v="118"/>
    <n v="10"/>
    <n v="37"/>
    <n v="230.29"/>
    <n v="28"/>
    <n v="1"/>
    <n v="0"/>
    <n v="0"/>
    <x v="3"/>
  </r>
  <r>
    <x v="28"/>
    <x v="23"/>
    <x v="302"/>
    <n v="300"/>
    <n v="26"/>
    <n v="43"/>
    <n v="230.29"/>
    <n v="25"/>
    <n v="1"/>
    <n v="2"/>
    <n v="1"/>
    <x v="3"/>
  </r>
  <r>
    <x v="13"/>
    <x v="2"/>
    <x v="302"/>
    <n v="235"/>
    <n v="29"/>
    <n v="48"/>
    <n v="230.29"/>
    <n v="33"/>
    <n v="1"/>
    <n v="1"/>
    <n v="5"/>
    <x v="5"/>
  </r>
  <r>
    <x v="8"/>
    <x v="12"/>
    <x v="303"/>
    <n v="246"/>
    <n v="25"/>
    <n v="41"/>
    <n v="230.29"/>
    <n v="23"/>
    <n v="1"/>
    <n v="0"/>
    <n v="0"/>
    <x v="2"/>
  </r>
  <r>
    <x v="20"/>
    <x v="22"/>
    <x v="303"/>
    <n v="225"/>
    <n v="26"/>
    <n v="28"/>
    <n v="230.29"/>
    <n v="24"/>
    <n v="1"/>
    <n v="1"/>
    <n v="2"/>
    <x v="16"/>
  </r>
  <r>
    <x v="2"/>
    <x v="12"/>
    <x v="303"/>
    <n v="179"/>
    <n v="51"/>
    <n v="38"/>
    <n v="230.29"/>
    <n v="31"/>
    <n v="1"/>
    <n v="0"/>
    <n v="0"/>
    <x v="5"/>
  </r>
  <r>
    <x v="1"/>
    <x v="2"/>
    <x v="304"/>
    <n v="118"/>
    <n v="13"/>
    <n v="50"/>
    <n v="230.29"/>
    <n v="31"/>
    <n v="1"/>
    <n v="1"/>
    <n v="0"/>
    <x v="5"/>
  </r>
  <r>
    <x v="4"/>
    <x v="4"/>
    <x v="304"/>
    <n v="361"/>
    <n v="52"/>
    <n v="28"/>
    <n v="230.29"/>
    <n v="27"/>
    <n v="1"/>
    <n v="1"/>
    <n v="4"/>
    <x v="3"/>
  </r>
  <r>
    <x v="0"/>
    <x v="4"/>
    <x v="302"/>
    <n v="289"/>
    <n v="36"/>
    <n v="33"/>
    <n v="230.29"/>
    <n v="30"/>
    <n v="1"/>
    <n v="2"/>
    <n v="1"/>
    <x v="3"/>
  </r>
  <r>
    <x v="17"/>
    <x v="0"/>
    <x v="302"/>
    <n v="235"/>
    <n v="20"/>
    <n v="43"/>
    <n v="230.29"/>
    <n v="38"/>
    <n v="1"/>
    <n v="1"/>
    <n v="0"/>
    <x v="3"/>
  </r>
  <r>
    <x v="8"/>
    <x v="12"/>
    <x v="303"/>
    <n v="246"/>
    <n v="25"/>
    <n v="41"/>
    <n v="230.29"/>
    <n v="23"/>
    <n v="1"/>
    <n v="0"/>
    <n v="0"/>
    <x v="2"/>
  </r>
  <r>
    <x v="18"/>
    <x v="12"/>
    <x v="305"/>
    <n v="291"/>
    <n v="31"/>
    <n v="40"/>
    <n v="230.29"/>
    <n v="25"/>
    <n v="1"/>
    <n v="1"/>
    <n v="1"/>
    <x v="5"/>
  </r>
  <r>
    <x v="3"/>
    <x v="2"/>
    <x v="305"/>
    <n v="279"/>
    <n v="5"/>
    <n v="39"/>
    <n v="230.29"/>
    <n v="24"/>
    <n v="1"/>
    <n v="2"/>
    <n v="0"/>
    <x v="2"/>
  </r>
  <r>
    <x v="2"/>
    <x v="14"/>
    <x v="306"/>
    <n v="179"/>
    <n v="51"/>
    <n v="38"/>
    <n v="249.797"/>
    <n v="31"/>
    <n v="1"/>
    <n v="0"/>
    <n v="0"/>
    <x v="0"/>
  </r>
  <r>
    <x v="23"/>
    <x v="14"/>
    <x v="307"/>
    <n v="179"/>
    <n v="22"/>
    <n v="40"/>
    <n v="249.797"/>
    <n v="22"/>
    <n v="2"/>
    <n v="2"/>
    <n v="0"/>
    <x v="5"/>
  </r>
  <r>
    <x v="8"/>
    <x v="12"/>
    <x v="308"/>
    <n v="246"/>
    <n v="25"/>
    <n v="41"/>
    <n v="249.797"/>
    <n v="23"/>
    <n v="1"/>
    <n v="0"/>
    <n v="0"/>
    <x v="0"/>
  </r>
  <r>
    <x v="16"/>
    <x v="12"/>
    <x v="308"/>
    <n v="118"/>
    <n v="10"/>
    <n v="37"/>
    <n v="249.797"/>
    <n v="28"/>
    <n v="1"/>
    <n v="0"/>
    <n v="0"/>
    <x v="0"/>
  </r>
  <r>
    <x v="0"/>
    <x v="0"/>
    <x v="308"/>
    <n v="289"/>
    <n v="36"/>
    <n v="33"/>
    <n v="249.797"/>
    <n v="30"/>
    <n v="1"/>
    <n v="2"/>
    <n v="1"/>
    <x v="3"/>
  </r>
  <r>
    <x v="17"/>
    <x v="0"/>
    <x v="308"/>
    <n v="235"/>
    <n v="20"/>
    <n v="43"/>
    <n v="249.797"/>
    <n v="38"/>
    <n v="1"/>
    <n v="1"/>
    <n v="0"/>
    <x v="3"/>
  </r>
  <r>
    <x v="18"/>
    <x v="12"/>
    <x v="309"/>
    <n v="291"/>
    <n v="31"/>
    <n v="40"/>
    <n v="249.797"/>
    <n v="25"/>
    <n v="1"/>
    <n v="1"/>
    <n v="1"/>
    <x v="0"/>
  </r>
  <r>
    <x v="2"/>
    <x v="14"/>
    <x v="310"/>
    <n v="179"/>
    <n v="51"/>
    <n v="38"/>
    <n v="249.797"/>
    <n v="31"/>
    <n v="1"/>
    <n v="0"/>
    <n v="0"/>
    <x v="0"/>
  </r>
  <r>
    <x v="23"/>
    <x v="14"/>
    <x v="311"/>
    <n v="179"/>
    <n v="22"/>
    <n v="40"/>
    <n v="249.797"/>
    <n v="22"/>
    <n v="2"/>
    <n v="2"/>
    <n v="0"/>
    <x v="3"/>
  </r>
  <r>
    <x v="11"/>
    <x v="2"/>
    <x v="312"/>
    <n v="330"/>
    <n v="16"/>
    <n v="28"/>
    <n v="249.797"/>
    <n v="25"/>
    <n v="2"/>
    <n v="0"/>
    <n v="0"/>
    <x v="10"/>
  </r>
  <r>
    <x v="7"/>
    <x v="2"/>
    <x v="313"/>
    <n v="235"/>
    <n v="11"/>
    <n v="37"/>
    <n v="249.797"/>
    <n v="29"/>
    <n v="3"/>
    <n v="1"/>
    <n v="1"/>
    <x v="0"/>
  </r>
  <r>
    <x v="8"/>
    <x v="12"/>
    <x v="313"/>
    <n v="246"/>
    <n v="25"/>
    <n v="41"/>
    <n v="249.797"/>
    <n v="23"/>
    <n v="1"/>
    <n v="0"/>
    <n v="0"/>
    <x v="5"/>
  </r>
  <r>
    <x v="16"/>
    <x v="12"/>
    <x v="313"/>
    <n v="118"/>
    <n v="10"/>
    <n v="37"/>
    <n v="249.797"/>
    <n v="28"/>
    <n v="1"/>
    <n v="0"/>
    <n v="0"/>
    <x v="9"/>
  </r>
  <r>
    <x v="18"/>
    <x v="12"/>
    <x v="314"/>
    <n v="291"/>
    <n v="31"/>
    <n v="40"/>
    <n v="249.797"/>
    <n v="25"/>
    <n v="1"/>
    <n v="1"/>
    <n v="1"/>
    <x v="2"/>
  </r>
  <r>
    <x v="5"/>
    <x v="12"/>
    <x v="315"/>
    <n v="260"/>
    <n v="50"/>
    <n v="36"/>
    <n v="249.797"/>
    <n v="23"/>
    <n v="1"/>
    <n v="4"/>
    <n v="0"/>
    <x v="7"/>
  </r>
  <r>
    <x v="8"/>
    <x v="12"/>
    <x v="316"/>
    <n v="246"/>
    <n v="25"/>
    <n v="41"/>
    <n v="261.75599999999997"/>
    <n v="23"/>
    <n v="1"/>
    <n v="0"/>
    <n v="0"/>
    <x v="5"/>
  </r>
  <r>
    <x v="8"/>
    <x v="12"/>
    <x v="316"/>
    <n v="246"/>
    <n v="25"/>
    <n v="41"/>
    <n v="261.75599999999997"/>
    <n v="23"/>
    <n v="1"/>
    <n v="0"/>
    <n v="0"/>
    <x v="5"/>
  </r>
  <r>
    <x v="16"/>
    <x v="12"/>
    <x v="316"/>
    <n v="118"/>
    <n v="10"/>
    <n v="37"/>
    <n v="261.75599999999997"/>
    <n v="28"/>
    <n v="1"/>
    <n v="0"/>
    <n v="0"/>
    <x v="7"/>
  </r>
  <r>
    <x v="6"/>
    <x v="2"/>
    <x v="316"/>
    <n v="155"/>
    <n v="12"/>
    <n v="34"/>
    <n v="261.75599999999997"/>
    <n v="25"/>
    <n v="1"/>
    <n v="2"/>
    <n v="0"/>
    <x v="2"/>
  </r>
  <r>
    <x v="18"/>
    <x v="12"/>
    <x v="317"/>
    <n v="291"/>
    <n v="31"/>
    <n v="40"/>
    <n v="261.75599999999997"/>
    <n v="25"/>
    <n v="1"/>
    <n v="1"/>
    <n v="1"/>
    <x v="2"/>
  </r>
  <r>
    <x v="22"/>
    <x v="2"/>
    <x v="318"/>
    <n v="179"/>
    <n v="26"/>
    <n v="30"/>
    <n v="261.75599999999997"/>
    <n v="19"/>
    <n v="3"/>
    <n v="0"/>
    <n v="0"/>
    <x v="3"/>
  </r>
  <r>
    <x v="10"/>
    <x v="2"/>
    <x v="318"/>
    <n v="248"/>
    <n v="25"/>
    <n v="47"/>
    <n v="261.75599999999997"/>
    <n v="32"/>
    <n v="1"/>
    <n v="2"/>
    <n v="1"/>
    <x v="5"/>
  </r>
  <r>
    <x v="2"/>
    <x v="2"/>
    <x v="319"/>
    <n v="179"/>
    <n v="51"/>
    <n v="38"/>
    <n v="261.75599999999997"/>
    <n v="31"/>
    <n v="1"/>
    <n v="0"/>
    <n v="0"/>
    <x v="0"/>
  </r>
  <r>
    <x v="20"/>
    <x v="2"/>
    <x v="320"/>
    <n v="225"/>
    <n v="26"/>
    <n v="28"/>
    <n v="261.75599999999997"/>
    <n v="24"/>
    <n v="1"/>
    <n v="1"/>
    <n v="2"/>
    <x v="5"/>
  </r>
  <r>
    <x v="22"/>
    <x v="2"/>
    <x v="321"/>
    <n v="179"/>
    <n v="26"/>
    <n v="30"/>
    <n v="261.75599999999997"/>
    <n v="19"/>
    <n v="3"/>
    <n v="0"/>
    <n v="0"/>
    <x v="2"/>
  </r>
  <r>
    <x v="21"/>
    <x v="2"/>
    <x v="322"/>
    <n v="369"/>
    <n v="17"/>
    <n v="31"/>
    <n v="261.75599999999997"/>
    <n v="25"/>
    <n v="1"/>
    <n v="3"/>
    <n v="0"/>
    <x v="3"/>
  </r>
  <r>
    <x v="4"/>
    <x v="4"/>
    <x v="323"/>
    <n v="361"/>
    <n v="52"/>
    <n v="28"/>
    <n v="261.75599999999997"/>
    <n v="27"/>
    <n v="1"/>
    <n v="1"/>
    <n v="4"/>
    <x v="3"/>
  </r>
  <r>
    <x v="26"/>
    <x v="24"/>
    <x v="324"/>
    <n v="289"/>
    <n v="48"/>
    <n v="49"/>
    <n v="284.85300000000001"/>
    <n v="36"/>
    <n v="1"/>
    <n v="0"/>
    <n v="2"/>
    <x v="5"/>
  </r>
  <r>
    <x v="31"/>
    <x v="7"/>
    <x v="324"/>
    <n v="235"/>
    <n v="16"/>
    <n v="32"/>
    <n v="284.85300000000001"/>
    <n v="25"/>
    <n v="3"/>
    <n v="0"/>
    <n v="0"/>
    <x v="7"/>
  </r>
  <r>
    <x v="8"/>
    <x v="0"/>
    <x v="325"/>
    <n v="246"/>
    <n v="25"/>
    <n v="41"/>
    <n v="284.85300000000001"/>
    <n v="23"/>
    <n v="1"/>
    <n v="0"/>
    <n v="0"/>
    <x v="3"/>
  </r>
  <r>
    <x v="26"/>
    <x v="8"/>
    <x v="326"/>
    <n v="289"/>
    <n v="48"/>
    <n v="49"/>
    <n v="284.85300000000001"/>
    <n v="36"/>
    <n v="1"/>
    <n v="0"/>
    <n v="2"/>
    <x v="7"/>
  </r>
  <r>
    <x v="18"/>
    <x v="12"/>
    <x v="326"/>
    <n v="291"/>
    <n v="31"/>
    <n v="40"/>
    <n v="284.85300000000001"/>
    <n v="25"/>
    <n v="1"/>
    <n v="1"/>
    <n v="1"/>
    <x v="2"/>
  </r>
  <r>
    <x v="16"/>
    <x v="2"/>
    <x v="327"/>
    <n v="118"/>
    <n v="10"/>
    <n v="37"/>
    <n v="284.85300000000001"/>
    <n v="28"/>
    <n v="1"/>
    <n v="0"/>
    <n v="0"/>
    <x v="2"/>
  </r>
  <r>
    <x v="26"/>
    <x v="2"/>
    <x v="328"/>
    <n v="289"/>
    <n v="48"/>
    <n v="49"/>
    <n v="284.85300000000001"/>
    <n v="36"/>
    <n v="1"/>
    <n v="0"/>
    <n v="2"/>
    <x v="2"/>
  </r>
  <r>
    <x v="18"/>
    <x v="2"/>
    <x v="329"/>
    <n v="291"/>
    <n v="31"/>
    <n v="40"/>
    <n v="284.85300000000001"/>
    <n v="25"/>
    <n v="1"/>
    <n v="1"/>
    <n v="1"/>
    <x v="5"/>
  </r>
  <r>
    <x v="20"/>
    <x v="2"/>
    <x v="330"/>
    <n v="225"/>
    <n v="26"/>
    <n v="28"/>
    <n v="284.85300000000001"/>
    <n v="24"/>
    <n v="1"/>
    <n v="1"/>
    <n v="2"/>
    <x v="2"/>
  </r>
  <r>
    <x v="21"/>
    <x v="2"/>
    <x v="330"/>
    <n v="369"/>
    <n v="17"/>
    <n v="31"/>
    <n v="284.85300000000001"/>
    <n v="25"/>
    <n v="1"/>
    <n v="3"/>
    <n v="0"/>
    <x v="3"/>
  </r>
  <r>
    <x v="21"/>
    <x v="2"/>
    <x v="330"/>
    <n v="369"/>
    <n v="17"/>
    <n v="31"/>
    <n v="284.85300000000001"/>
    <n v="25"/>
    <n v="1"/>
    <n v="3"/>
    <n v="0"/>
    <x v="7"/>
  </r>
  <r>
    <x v="20"/>
    <x v="2"/>
    <x v="330"/>
    <n v="225"/>
    <n v="26"/>
    <n v="28"/>
    <n v="284.85300000000001"/>
    <n v="24"/>
    <n v="1"/>
    <n v="1"/>
    <n v="2"/>
    <x v="0"/>
  </r>
  <r>
    <x v="21"/>
    <x v="0"/>
    <x v="330"/>
    <n v="369"/>
    <n v="17"/>
    <n v="31"/>
    <n v="284.85300000000001"/>
    <n v="25"/>
    <n v="1"/>
    <n v="3"/>
    <n v="0"/>
    <x v="3"/>
  </r>
  <r>
    <x v="2"/>
    <x v="12"/>
    <x v="331"/>
    <n v="179"/>
    <n v="51"/>
    <n v="38"/>
    <n v="284.85300000000001"/>
    <n v="31"/>
    <n v="1"/>
    <n v="0"/>
    <n v="0"/>
    <x v="7"/>
  </r>
  <r>
    <x v="27"/>
    <x v="6"/>
    <x v="331"/>
    <n v="228"/>
    <n v="14"/>
    <n v="58"/>
    <n v="284.85300000000001"/>
    <n v="22"/>
    <n v="1"/>
    <n v="2"/>
    <n v="1"/>
    <x v="5"/>
  </r>
  <r>
    <x v="18"/>
    <x v="2"/>
    <x v="331"/>
    <n v="291"/>
    <n v="31"/>
    <n v="40"/>
    <n v="284.85300000000001"/>
    <n v="25"/>
    <n v="1"/>
    <n v="1"/>
    <n v="1"/>
    <x v="5"/>
  </r>
  <r>
    <x v="21"/>
    <x v="10"/>
    <x v="332"/>
    <n v="369"/>
    <n v="17"/>
    <n v="31"/>
    <n v="284.85300000000001"/>
    <n v="25"/>
    <n v="1"/>
    <n v="3"/>
    <n v="0"/>
    <x v="3"/>
  </r>
  <r>
    <x v="20"/>
    <x v="11"/>
    <x v="332"/>
    <n v="225"/>
    <n v="26"/>
    <n v="28"/>
    <n v="284.85300000000001"/>
    <n v="24"/>
    <n v="1"/>
    <n v="1"/>
    <n v="2"/>
    <x v="5"/>
  </r>
  <r>
    <x v="21"/>
    <x v="10"/>
    <x v="333"/>
    <n v="369"/>
    <n v="17"/>
    <n v="31"/>
    <n v="284.85300000000001"/>
    <n v="25"/>
    <n v="1"/>
    <n v="3"/>
    <n v="0"/>
    <x v="3"/>
  </r>
  <r>
    <x v="20"/>
    <x v="10"/>
    <x v="333"/>
    <n v="225"/>
    <n v="26"/>
    <n v="28"/>
    <n v="284.85300000000001"/>
    <n v="24"/>
    <n v="1"/>
    <n v="1"/>
    <n v="2"/>
    <x v="7"/>
  </r>
  <r>
    <x v="9"/>
    <x v="2"/>
    <x v="334"/>
    <n v="189"/>
    <n v="29"/>
    <n v="33"/>
    <n v="284.85300000000001"/>
    <n v="25"/>
    <n v="1"/>
    <n v="2"/>
    <n v="2"/>
    <x v="3"/>
  </r>
  <r>
    <x v="31"/>
    <x v="16"/>
    <x v="334"/>
    <n v="235"/>
    <n v="16"/>
    <n v="32"/>
    <n v="284.85300000000001"/>
    <n v="25"/>
    <n v="3"/>
    <n v="0"/>
    <n v="0"/>
    <x v="3"/>
  </r>
  <r>
    <x v="10"/>
    <x v="10"/>
    <x v="334"/>
    <n v="248"/>
    <n v="25"/>
    <n v="47"/>
    <n v="284.85300000000001"/>
    <n v="32"/>
    <n v="1"/>
    <n v="2"/>
    <n v="1"/>
    <x v="3"/>
  </r>
  <r>
    <x v="20"/>
    <x v="1"/>
    <x v="334"/>
    <n v="225"/>
    <n v="26"/>
    <n v="28"/>
    <n v="284.85300000000001"/>
    <n v="24"/>
    <n v="1"/>
    <n v="1"/>
    <n v="2"/>
    <x v="1"/>
  </r>
  <r>
    <x v="20"/>
    <x v="11"/>
    <x v="335"/>
    <n v="225"/>
    <n v="26"/>
    <n v="28"/>
    <n v="284.85300000000001"/>
    <n v="24"/>
    <n v="1"/>
    <n v="1"/>
    <n v="2"/>
    <x v="7"/>
  </r>
  <r>
    <x v="2"/>
    <x v="9"/>
    <x v="336"/>
    <n v="179"/>
    <n v="51"/>
    <n v="38"/>
    <n v="268.51900000000001"/>
    <n v="31"/>
    <n v="1"/>
    <n v="0"/>
    <n v="0"/>
    <x v="5"/>
  </r>
  <r>
    <x v="16"/>
    <x v="12"/>
    <x v="337"/>
    <n v="118"/>
    <n v="10"/>
    <n v="37"/>
    <n v="268.51900000000001"/>
    <n v="28"/>
    <n v="1"/>
    <n v="0"/>
    <n v="0"/>
    <x v="7"/>
  </r>
  <r>
    <x v="11"/>
    <x v="26"/>
    <x v="337"/>
    <n v="330"/>
    <n v="16"/>
    <n v="28"/>
    <n v="268.51900000000001"/>
    <n v="25"/>
    <n v="2"/>
    <n v="0"/>
    <n v="0"/>
    <x v="11"/>
  </r>
  <r>
    <x v="2"/>
    <x v="12"/>
    <x v="338"/>
    <n v="179"/>
    <n v="51"/>
    <n v="38"/>
    <n v="268.51900000000001"/>
    <n v="31"/>
    <n v="1"/>
    <n v="0"/>
    <n v="0"/>
    <x v="5"/>
  </r>
  <r>
    <x v="16"/>
    <x v="22"/>
    <x v="339"/>
    <n v="118"/>
    <n v="10"/>
    <n v="37"/>
    <n v="268.51900000000001"/>
    <n v="28"/>
    <n v="1"/>
    <n v="0"/>
    <n v="0"/>
    <x v="3"/>
  </r>
  <r>
    <x v="0"/>
    <x v="15"/>
    <x v="340"/>
    <n v="289"/>
    <n v="36"/>
    <n v="33"/>
    <n v="268.51900000000001"/>
    <n v="30"/>
    <n v="1"/>
    <n v="2"/>
    <n v="1"/>
    <x v="3"/>
  </r>
  <r>
    <x v="31"/>
    <x v="6"/>
    <x v="341"/>
    <n v="235"/>
    <n v="16"/>
    <n v="32"/>
    <n v="268.51900000000001"/>
    <n v="25"/>
    <n v="3"/>
    <n v="0"/>
    <n v="0"/>
    <x v="3"/>
  </r>
  <r>
    <x v="20"/>
    <x v="2"/>
    <x v="341"/>
    <n v="225"/>
    <n v="26"/>
    <n v="28"/>
    <n v="268.51900000000001"/>
    <n v="24"/>
    <n v="1"/>
    <n v="1"/>
    <n v="2"/>
    <x v="0"/>
  </r>
  <r>
    <x v="4"/>
    <x v="4"/>
    <x v="342"/>
    <n v="361"/>
    <n v="52"/>
    <n v="28"/>
    <n v="268.51900000000001"/>
    <n v="27"/>
    <n v="1"/>
    <n v="1"/>
    <n v="4"/>
    <x v="3"/>
  </r>
  <r>
    <x v="18"/>
    <x v="12"/>
    <x v="343"/>
    <n v="291"/>
    <n v="31"/>
    <n v="40"/>
    <n v="268.51900000000001"/>
    <n v="25"/>
    <n v="1"/>
    <n v="1"/>
    <n v="1"/>
    <x v="2"/>
  </r>
  <r>
    <x v="16"/>
    <x v="11"/>
    <x v="344"/>
    <n v="118"/>
    <n v="10"/>
    <n v="37"/>
    <n v="268.51900000000001"/>
    <n v="28"/>
    <n v="1"/>
    <n v="0"/>
    <n v="0"/>
    <x v="2"/>
  </r>
  <r>
    <x v="20"/>
    <x v="8"/>
    <x v="344"/>
    <n v="225"/>
    <n v="26"/>
    <n v="28"/>
    <n v="268.51900000000001"/>
    <n v="24"/>
    <n v="1"/>
    <n v="1"/>
    <n v="2"/>
    <x v="7"/>
  </r>
  <r>
    <x v="2"/>
    <x v="12"/>
    <x v="345"/>
    <n v="179"/>
    <n v="51"/>
    <n v="38"/>
    <n v="268.51900000000001"/>
    <n v="31"/>
    <n v="1"/>
    <n v="0"/>
    <n v="0"/>
    <x v="5"/>
  </r>
  <r>
    <x v="16"/>
    <x v="2"/>
    <x v="345"/>
    <n v="118"/>
    <n v="10"/>
    <n v="37"/>
    <n v="268.51900000000001"/>
    <n v="28"/>
    <n v="1"/>
    <n v="0"/>
    <n v="0"/>
    <x v="3"/>
  </r>
  <r>
    <x v="16"/>
    <x v="19"/>
    <x v="346"/>
    <n v="118"/>
    <n v="10"/>
    <n v="37"/>
    <n v="268.51900000000001"/>
    <n v="28"/>
    <n v="1"/>
    <n v="0"/>
    <n v="0"/>
    <x v="3"/>
  </r>
  <r>
    <x v="20"/>
    <x v="2"/>
    <x v="346"/>
    <n v="225"/>
    <n v="26"/>
    <n v="28"/>
    <n v="268.51900000000001"/>
    <n v="24"/>
    <n v="1"/>
    <n v="1"/>
    <n v="2"/>
    <x v="2"/>
  </r>
  <r>
    <x v="18"/>
    <x v="1"/>
    <x v="346"/>
    <n v="291"/>
    <n v="31"/>
    <n v="40"/>
    <n v="268.51900000000001"/>
    <n v="25"/>
    <n v="1"/>
    <n v="1"/>
    <n v="1"/>
    <x v="1"/>
  </r>
  <r>
    <x v="0"/>
    <x v="1"/>
    <x v="347"/>
    <n v="289"/>
    <n v="36"/>
    <n v="33"/>
    <n v="268.51900000000001"/>
    <n v="30"/>
    <n v="1"/>
    <n v="2"/>
    <n v="1"/>
    <x v="1"/>
  </r>
  <r>
    <x v="10"/>
    <x v="8"/>
    <x v="348"/>
    <n v="248"/>
    <n v="25"/>
    <n v="47"/>
    <n v="268.51900000000001"/>
    <n v="32"/>
    <n v="1"/>
    <n v="2"/>
    <n v="1"/>
    <x v="0"/>
  </r>
  <r>
    <x v="17"/>
    <x v="1"/>
    <x v="348"/>
    <n v="235"/>
    <n v="20"/>
    <n v="43"/>
    <n v="268.51900000000001"/>
    <n v="38"/>
    <n v="1"/>
    <n v="1"/>
    <n v="0"/>
    <x v="1"/>
  </r>
  <r>
    <x v="20"/>
    <x v="2"/>
    <x v="349"/>
    <n v="225"/>
    <n v="26"/>
    <n v="28"/>
    <n v="268.51900000000001"/>
    <n v="24"/>
    <n v="1"/>
    <n v="1"/>
    <n v="2"/>
    <x v="2"/>
  </r>
  <r>
    <x v="21"/>
    <x v="0"/>
    <x v="349"/>
    <n v="369"/>
    <n v="17"/>
    <n v="31"/>
    <n v="268.51900000000001"/>
    <n v="25"/>
    <n v="1"/>
    <n v="3"/>
    <n v="0"/>
    <x v="3"/>
  </r>
  <r>
    <x v="4"/>
    <x v="12"/>
    <x v="345"/>
    <n v="361"/>
    <n v="52"/>
    <n v="28"/>
    <n v="268.51900000000001"/>
    <n v="27"/>
    <n v="1"/>
    <n v="1"/>
    <n v="4"/>
    <x v="2"/>
  </r>
  <r>
    <x v="2"/>
    <x v="11"/>
    <x v="350"/>
    <n v="179"/>
    <n v="51"/>
    <n v="38"/>
    <n v="280.54899999999998"/>
    <n v="31"/>
    <n v="1"/>
    <n v="0"/>
    <n v="0"/>
    <x v="8"/>
  </r>
  <r>
    <x v="18"/>
    <x v="12"/>
    <x v="351"/>
    <n v="291"/>
    <n v="31"/>
    <n v="40"/>
    <n v="280.54899999999998"/>
    <n v="25"/>
    <n v="1"/>
    <n v="1"/>
    <n v="1"/>
    <x v="5"/>
  </r>
  <r>
    <x v="20"/>
    <x v="2"/>
    <x v="351"/>
    <n v="225"/>
    <n v="26"/>
    <n v="28"/>
    <n v="280.54899999999998"/>
    <n v="24"/>
    <n v="1"/>
    <n v="1"/>
    <n v="2"/>
    <x v="7"/>
  </r>
  <r>
    <x v="22"/>
    <x v="11"/>
    <x v="352"/>
    <n v="179"/>
    <n v="26"/>
    <n v="30"/>
    <n v="280.54899999999998"/>
    <n v="19"/>
    <n v="3"/>
    <n v="0"/>
    <n v="0"/>
    <x v="5"/>
  </r>
  <r>
    <x v="20"/>
    <x v="2"/>
    <x v="352"/>
    <n v="225"/>
    <n v="26"/>
    <n v="28"/>
    <n v="280.54899999999998"/>
    <n v="24"/>
    <n v="1"/>
    <n v="1"/>
    <n v="2"/>
    <x v="7"/>
  </r>
  <r>
    <x v="20"/>
    <x v="2"/>
    <x v="353"/>
    <n v="225"/>
    <n v="26"/>
    <n v="28"/>
    <n v="280.54899999999998"/>
    <n v="24"/>
    <n v="1"/>
    <n v="1"/>
    <n v="2"/>
    <x v="7"/>
  </r>
  <r>
    <x v="4"/>
    <x v="8"/>
    <x v="354"/>
    <n v="361"/>
    <n v="52"/>
    <n v="28"/>
    <n v="280.54899999999998"/>
    <n v="27"/>
    <n v="1"/>
    <n v="1"/>
    <n v="4"/>
    <x v="0"/>
  </r>
  <r>
    <x v="23"/>
    <x v="13"/>
    <x v="355"/>
    <n v="179"/>
    <n v="22"/>
    <n v="40"/>
    <n v="280.54899999999998"/>
    <n v="22"/>
    <n v="2"/>
    <n v="2"/>
    <n v="0"/>
    <x v="2"/>
  </r>
  <r>
    <x v="17"/>
    <x v="0"/>
    <x v="355"/>
    <n v="235"/>
    <n v="20"/>
    <n v="43"/>
    <n v="280.54899999999998"/>
    <n v="38"/>
    <n v="1"/>
    <n v="1"/>
    <n v="0"/>
    <x v="3"/>
  </r>
  <r>
    <x v="32"/>
    <x v="13"/>
    <x v="356"/>
    <n v="233"/>
    <n v="51"/>
    <n v="31"/>
    <n v="280.54899999999998"/>
    <n v="21"/>
    <n v="2"/>
    <n v="1"/>
    <n v="8"/>
    <x v="3"/>
  </r>
  <r>
    <x v="22"/>
    <x v="11"/>
    <x v="357"/>
    <n v="179"/>
    <n v="26"/>
    <n v="30"/>
    <n v="280.54899999999998"/>
    <n v="19"/>
    <n v="3"/>
    <n v="0"/>
    <n v="0"/>
    <x v="10"/>
  </r>
  <r>
    <x v="20"/>
    <x v="2"/>
    <x v="357"/>
    <n v="225"/>
    <n v="26"/>
    <n v="28"/>
    <n v="280.54899999999998"/>
    <n v="24"/>
    <n v="1"/>
    <n v="1"/>
    <n v="2"/>
    <x v="2"/>
  </r>
  <r>
    <x v="20"/>
    <x v="2"/>
    <x v="358"/>
    <n v="225"/>
    <n v="26"/>
    <n v="28"/>
    <n v="280.54899999999998"/>
    <n v="24"/>
    <n v="1"/>
    <n v="1"/>
    <n v="2"/>
    <x v="7"/>
  </r>
  <r>
    <x v="20"/>
    <x v="2"/>
    <x v="356"/>
    <n v="225"/>
    <n v="26"/>
    <n v="28"/>
    <n v="280.54899999999998"/>
    <n v="24"/>
    <n v="1"/>
    <n v="1"/>
    <n v="2"/>
    <x v="2"/>
  </r>
  <r>
    <x v="6"/>
    <x v="13"/>
    <x v="357"/>
    <n v="155"/>
    <n v="12"/>
    <n v="34"/>
    <n v="280.54899999999998"/>
    <n v="25"/>
    <n v="1"/>
    <n v="2"/>
    <n v="0"/>
    <x v="14"/>
  </r>
  <r>
    <x v="22"/>
    <x v="20"/>
    <x v="359"/>
    <n v="179"/>
    <n v="26"/>
    <n v="30"/>
    <n v="313.53199999999998"/>
    <n v="19"/>
    <n v="3"/>
    <n v="0"/>
    <n v="0"/>
    <x v="11"/>
  </r>
  <r>
    <x v="22"/>
    <x v="20"/>
    <x v="360"/>
    <n v="179"/>
    <n v="26"/>
    <n v="30"/>
    <n v="313.53199999999998"/>
    <n v="19"/>
    <n v="3"/>
    <n v="0"/>
    <n v="0"/>
    <x v="10"/>
  </r>
  <r>
    <x v="23"/>
    <x v="14"/>
    <x v="360"/>
    <n v="179"/>
    <n v="22"/>
    <n v="40"/>
    <n v="313.53199999999998"/>
    <n v="22"/>
    <n v="2"/>
    <n v="2"/>
    <n v="0"/>
    <x v="2"/>
  </r>
  <r>
    <x v="23"/>
    <x v="14"/>
    <x v="361"/>
    <n v="179"/>
    <n v="22"/>
    <n v="40"/>
    <n v="313.53199999999998"/>
    <n v="22"/>
    <n v="2"/>
    <n v="2"/>
    <n v="0"/>
    <x v="2"/>
  </r>
  <r>
    <x v="22"/>
    <x v="11"/>
    <x v="362"/>
    <n v="179"/>
    <n v="26"/>
    <n v="30"/>
    <n v="313.53199999999998"/>
    <n v="19"/>
    <n v="3"/>
    <n v="0"/>
    <n v="0"/>
    <x v="7"/>
  </r>
  <r>
    <x v="23"/>
    <x v="14"/>
    <x v="363"/>
    <n v="179"/>
    <n v="22"/>
    <n v="40"/>
    <n v="313.53199999999998"/>
    <n v="22"/>
    <n v="2"/>
    <n v="2"/>
    <n v="0"/>
    <x v="2"/>
  </r>
  <r>
    <x v="26"/>
    <x v="10"/>
    <x v="364"/>
    <n v="289"/>
    <n v="48"/>
    <n v="49"/>
    <n v="313.53199999999998"/>
    <n v="36"/>
    <n v="1"/>
    <n v="0"/>
    <n v="2"/>
    <x v="3"/>
  </r>
  <r>
    <x v="23"/>
    <x v="13"/>
    <x v="365"/>
    <n v="179"/>
    <n v="22"/>
    <n v="40"/>
    <n v="313.53199999999998"/>
    <n v="22"/>
    <n v="2"/>
    <n v="2"/>
    <n v="0"/>
    <x v="7"/>
  </r>
  <r>
    <x v="22"/>
    <x v="17"/>
    <x v="366"/>
    <n v="179"/>
    <n v="26"/>
    <n v="30"/>
    <n v="313.53199999999998"/>
    <n v="19"/>
    <n v="3"/>
    <n v="0"/>
    <n v="0"/>
    <x v="2"/>
  </r>
  <r>
    <x v="6"/>
    <x v="13"/>
    <x v="367"/>
    <n v="155"/>
    <n v="12"/>
    <n v="34"/>
    <n v="313.53199999999998"/>
    <n v="25"/>
    <n v="1"/>
    <n v="2"/>
    <n v="0"/>
    <x v="3"/>
  </r>
  <r>
    <x v="22"/>
    <x v="17"/>
    <x v="368"/>
    <n v="179"/>
    <n v="26"/>
    <n v="30"/>
    <n v="313.53199999999998"/>
    <n v="19"/>
    <n v="3"/>
    <n v="0"/>
    <n v="0"/>
    <x v="2"/>
  </r>
  <r>
    <x v="2"/>
    <x v="17"/>
    <x v="368"/>
    <n v="179"/>
    <n v="51"/>
    <n v="38"/>
    <n v="313.53199999999998"/>
    <n v="31"/>
    <n v="1"/>
    <n v="0"/>
    <n v="0"/>
    <x v="7"/>
  </r>
  <r>
    <x v="0"/>
    <x v="11"/>
    <x v="368"/>
    <n v="289"/>
    <n v="36"/>
    <n v="33"/>
    <n v="313.53199999999998"/>
    <n v="30"/>
    <n v="1"/>
    <n v="2"/>
    <n v="1"/>
    <x v="3"/>
  </r>
  <r>
    <x v="2"/>
    <x v="17"/>
    <x v="369"/>
    <n v="179"/>
    <n v="51"/>
    <n v="38"/>
    <n v="313.53199999999998"/>
    <n v="31"/>
    <n v="1"/>
    <n v="0"/>
    <n v="0"/>
    <x v="7"/>
  </r>
  <r>
    <x v="2"/>
    <x v="17"/>
    <x v="370"/>
    <n v="179"/>
    <n v="51"/>
    <n v="38"/>
    <n v="313.53199999999998"/>
    <n v="31"/>
    <n v="1"/>
    <n v="0"/>
    <n v="0"/>
    <x v="2"/>
  </r>
  <r>
    <x v="2"/>
    <x v="11"/>
    <x v="371"/>
    <n v="179"/>
    <n v="51"/>
    <n v="38"/>
    <n v="264.24900000000002"/>
    <n v="31"/>
    <n v="1"/>
    <n v="0"/>
    <n v="0"/>
    <x v="3"/>
  </r>
  <r>
    <x v="20"/>
    <x v="2"/>
    <x v="371"/>
    <n v="225"/>
    <n v="26"/>
    <n v="28"/>
    <n v="264.24900000000002"/>
    <n v="24"/>
    <n v="1"/>
    <n v="1"/>
    <n v="2"/>
    <x v="7"/>
  </r>
  <r>
    <x v="10"/>
    <x v="6"/>
    <x v="372"/>
    <n v="248"/>
    <n v="25"/>
    <n v="47"/>
    <n v="264.24900000000002"/>
    <n v="32"/>
    <n v="1"/>
    <n v="2"/>
    <n v="1"/>
    <x v="3"/>
  </r>
  <r>
    <x v="2"/>
    <x v="17"/>
    <x v="372"/>
    <n v="179"/>
    <n v="51"/>
    <n v="38"/>
    <n v="264.24900000000002"/>
    <n v="31"/>
    <n v="1"/>
    <n v="0"/>
    <n v="0"/>
    <x v="2"/>
  </r>
  <r>
    <x v="20"/>
    <x v="12"/>
    <x v="373"/>
    <n v="225"/>
    <n v="26"/>
    <n v="28"/>
    <n v="264.24900000000002"/>
    <n v="24"/>
    <n v="1"/>
    <n v="1"/>
    <n v="2"/>
    <x v="7"/>
  </r>
  <r>
    <x v="2"/>
    <x v="17"/>
    <x v="373"/>
    <n v="179"/>
    <n v="51"/>
    <n v="38"/>
    <n v="264.24900000000002"/>
    <n v="31"/>
    <n v="1"/>
    <n v="0"/>
    <n v="0"/>
    <x v="2"/>
  </r>
  <r>
    <x v="22"/>
    <x v="17"/>
    <x v="373"/>
    <n v="179"/>
    <n v="26"/>
    <n v="30"/>
    <n v="264.24900000000002"/>
    <n v="19"/>
    <n v="3"/>
    <n v="0"/>
    <n v="0"/>
    <x v="2"/>
  </r>
  <r>
    <x v="19"/>
    <x v="12"/>
    <x v="374"/>
    <n v="225"/>
    <n v="15"/>
    <n v="41"/>
    <n v="264.24900000000002"/>
    <n v="28"/>
    <n v="4"/>
    <n v="2"/>
    <n v="2"/>
    <x v="2"/>
  </r>
  <r>
    <x v="2"/>
    <x v="17"/>
    <x v="374"/>
    <n v="179"/>
    <n v="51"/>
    <n v="38"/>
    <n v="264.24900000000002"/>
    <n v="31"/>
    <n v="1"/>
    <n v="0"/>
    <n v="0"/>
    <x v="2"/>
  </r>
  <r>
    <x v="32"/>
    <x v="5"/>
    <x v="375"/>
    <n v="233"/>
    <n v="51"/>
    <n v="31"/>
    <n v="264.24900000000002"/>
    <n v="21"/>
    <n v="2"/>
    <n v="1"/>
    <n v="8"/>
    <x v="2"/>
  </r>
  <r>
    <x v="2"/>
    <x v="17"/>
    <x v="375"/>
    <n v="179"/>
    <n v="51"/>
    <n v="38"/>
    <n v="264.24900000000002"/>
    <n v="31"/>
    <n v="1"/>
    <n v="0"/>
    <n v="0"/>
    <x v="2"/>
  </r>
  <r>
    <x v="20"/>
    <x v="3"/>
    <x v="376"/>
    <n v="225"/>
    <n v="26"/>
    <n v="28"/>
    <n v="264.24900000000002"/>
    <n v="24"/>
    <n v="1"/>
    <n v="1"/>
    <n v="2"/>
    <x v="3"/>
  </r>
  <r>
    <x v="2"/>
    <x v="17"/>
    <x v="377"/>
    <n v="179"/>
    <n v="51"/>
    <n v="38"/>
    <n v="264.24900000000002"/>
    <n v="31"/>
    <n v="1"/>
    <n v="0"/>
    <n v="0"/>
    <x v="7"/>
  </r>
  <r>
    <x v="2"/>
    <x v="17"/>
    <x v="378"/>
    <n v="179"/>
    <n v="51"/>
    <n v="38"/>
    <n v="264.24900000000002"/>
    <n v="31"/>
    <n v="1"/>
    <n v="0"/>
    <n v="0"/>
    <x v="7"/>
  </r>
  <r>
    <x v="20"/>
    <x v="14"/>
    <x v="378"/>
    <n v="225"/>
    <n v="26"/>
    <n v="28"/>
    <n v="264.24900000000002"/>
    <n v="24"/>
    <n v="1"/>
    <n v="1"/>
    <n v="2"/>
    <x v="7"/>
  </r>
  <r>
    <x v="22"/>
    <x v="11"/>
    <x v="378"/>
    <n v="179"/>
    <n v="26"/>
    <n v="30"/>
    <n v="264.24900000000002"/>
    <n v="19"/>
    <n v="3"/>
    <n v="0"/>
    <n v="0"/>
    <x v="2"/>
  </r>
  <r>
    <x v="23"/>
    <x v="2"/>
    <x v="379"/>
    <n v="179"/>
    <n v="22"/>
    <n v="40"/>
    <n v="264.24900000000002"/>
    <n v="22"/>
    <n v="2"/>
    <n v="2"/>
    <n v="0"/>
    <x v="2"/>
  </r>
  <r>
    <x v="2"/>
    <x v="17"/>
    <x v="379"/>
    <n v="179"/>
    <n v="51"/>
    <n v="38"/>
    <n v="264.24900000000002"/>
    <n v="31"/>
    <n v="1"/>
    <n v="0"/>
    <n v="0"/>
    <x v="7"/>
  </r>
  <r>
    <x v="32"/>
    <x v="20"/>
    <x v="380"/>
    <n v="233"/>
    <n v="51"/>
    <n v="31"/>
    <n v="264.24900000000002"/>
    <n v="21"/>
    <n v="2"/>
    <n v="1"/>
    <n v="8"/>
    <x v="7"/>
  </r>
  <r>
    <x v="22"/>
    <x v="17"/>
    <x v="380"/>
    <n v="179"/>
    <n v="26"/>
    <n v="30"/>
    <n v="264.24900000000002"/>
    <n v="19"/>
    <n v="3"/>
    <n v="0"/>
    <n v="0"/>
    <x v="2"/>
  </r>
  <r>
    <x v="2"/>
    <x v="17"/>
    <x v="380"/>
    <n v="179"/>
    <n v="51"/>
    <n v="38"/>
    <n v="264.24900000000002"/>
    <n v="31"/>
    <n v="1"/>
    <n v="0"/>
    <n v="0"/>
    <x v="2"/>
  </r>
  <r>
    <x v="2"/>
    <x v="11"/>
    <x v="381"/>
    <n v="179"/>
    <n v="51"/>
    <n v="38"/>
    <n v="264.24900000000002"/>
    <n v="31"/>
    <n v="1"/>
    <n v="0"/>
    <n v="0"/>
    <x v="3"/>
  </r>
  <r>
    <x v="2"/>
    <x v="17"/>
    <x v="382"/>
    <n v="179"/>
    <n v="51"/>
    <n v="38"/>
    <n v="264.24900000000002"/>
    <n v="31"/>
    <n v="1"/>
    <n v="0"/>
    <n v="0"/>
    <x v="2"/>
  </r>
  <r>
    <x v="6"/>
    <x v="14"/>
    <x v="383"/>
    <n v="155"/>
    <n v="12"/>
    <n v="34"/>
    <n v="264.24900000000002"/>
    <n v="25"/>
    <n v="1"/>
    <n v="2"/>
    <n v="0"/>
    <x v="9"/>
  </r>
  <r>
    <x v="31"/>
    <x v="14"/>
    <x v="383"/>
    <n v="235"/>
    <n v="16"/>
    <n v="32"/>
    <n v="264.24900000000002"/>
    <n v="25"/>
    <n v="3"/>
    <n v="0"/>
    <n v="0"/>
    <x v="7"/>
  </r>
  <r>
    <x v="2"/>
    <x v="17"/>
    <x v="383"/>
    <n v="179"/>
    <n v="51"/>
    <n v="38"/>
    <n v="264.24900000000002"/>
    <n v="31"/>
    <n v="1"/>
    <n v="0"/>
    <n v="0"/>
    <x v="2"/>
  </r>
  <r>
    <x v="20"/>
    <x v="3"/>
    <x v="383"/>
    <n v="225"/>
    <n v="26"/>
    <n v="28"/>
    <n v="264.24900000000002"/>
    <n v="24"/>
    <n v="1"/>
    <n v="1"/>
    <n v="2"/>
    <x v="2"/>
  </r>
  <r>
    <x v="2"/>
    <x v="17"/>
    <x v="384"/>
    <n v="179"/>
    <n v="51"/>
    <n v="38"/>
    <n v="264.24900000000002"/>
    <n v="31"/>
    <n v="1"/>
    <n v="0"/>
    <n v="0"/>
    <x v="2"/>
  </r>
  <r>
    <x v="10"/>
    <x v="2"/>
    <x v="384"/>
    <n v="248"/>
    <n v="25"/>
    <n v="47"/>
    <n v="264.24900000000002"/>
    <n v="32"/>
    <n v="1"/>
    <n v="2"/>
    <n v="1"/>
    <x v="2"/>
  </r>
  <r>
    <x v="20"/>
    <x v="14"/>
    <x v="384"/>
    <n v="225"/>
    <n v="26"/>
    <n v="28"/>
    <n v="264.24900000000002"/>
    <n v="24"/>
    <n v="1"/>
    <n v="1"/>
    <n v="2"/>
    <x v="2"/>
  </r>
  <r>
    <x v="2"/>
    <x v="17"/>
    <x v="385"/>
    <n v="179"/>
    <n v="51"/>
    <n v="38"/>
    <n v="264.24900000000002"/>
    <n v="31"/>
    <n v="1"/>
    <n v="0"/>
    <n v="0"/>
    <x v="2"/>
  </r>
  <r>
    <x v="2"/>
    <x v="17"/>
    <x v="381"/>
    <n v="179"/>
    <n v="51"/>
    <n v="38"/>
    <n v="264.24900000000002"/>
    <n v="31"/>
    <n v="1"/>
    <n v="0"/>
    <n v="0"/>
    <x v="2"/>
  </r>
  <r>
    <x v="31"/>
    <x v="14"/>
    <x v="382"/>
    <n v="235"/>
    <n v="16"/>
    <n v="32"/>
    <n v="264.24900000000002"/>
    <n v="25"/>
    <n v="3"/>
    <n v="0"/>
    <n v="0"/>
    <x v="2"/>
  </r>
  <r>
    <x v="2"/>
    <x v="17"/>
    <x v="386"/>
    <n v="179"/>
    <n v="51"/>
    <n v="38"/>
    <n v="222.196"/>
    <n v="31"/>
    <n v="1"/>
    <n v="0"/>
    <n v="0"/>
    <x v="2"/>
  </r>
  <r>
    <x v="10"/>
    <x v="2"/>
    <x v="386"/>
    <n v="248"/>
    <n v="25"/>
    <n v="47"/>
    <n v="222.196"/>
    <n v="32"/>
    <n v="1"/>
    <n v="2"/>
    <n v="1"/>
    <x v="2"/>
  </r>
  <r>
    <x v="27"/>
    <x v="14"/>
    <x v="387"/>
    <n v="228"/>
    <n v="14"/>
    <n v="58"/>
    <n v="222.196"/>
    <n v="22"/>
    <n v="1"/>
    <n v="2"/>
    <n v="1"/>
    <x v="7"/>
  </r>
  <r>
    <x v="10"/>
    <x v="14"/>
    <x v="387"/>
    <n v="248"/>
    <n v="25"/>
    <n v="47"/>
    <n v="222.196"/>
    <n v="32"/>
    <n v="1"/>
    <n v="2"/>
    <n v="1"/>
    <x v="7"/>
  </r>
  <r>
    <x v="27"/>
    <x v="20"/>
    <x v="387"/>
    <n v="228"/>
    <n v="14"/>
    <n v="58"/>
    <n v="222.196"/>
    <n v="22"/>
    <n v="1"/>
    <n v="2"/>
    <n v="1"/>
    <x v="16"/>
  </r>
  <r>
    <x v="2"/>
    <x v="17"/>
    <x v="388"/>
    <n v="179"/>
    <n v="51"/>
    <n v="38"/>
    <n v="222.196"/>
    <n v="31"/>
    <n v="1"/>
    <n v="0"/>
    <n v="0"/>
    <x v="2"/>
  </r>
  <r>
    <x v="20"/>
    <x v="17"/>
    <x v="389"/>
    <n v="225"/>
    <n v="26"/>
    <n v="28"/>
    <n v="222.196"/>
    <n v="24"/>
    <n v="1"/>
    <n v="1"/>
    <n v="2"/>
    <x v="2"/>
  </r>
  <r>
    <x v="2"/>
    <x v="17"/>
    <x v="389"/>
    <n v="179"/>
    <n v="51"/>
    <n v="38"/>
    <n v="222.196"/>
    <n v="31"/>
    <n v="1"/>
    <n v="0"/>
    <n v="0"/>
    <x v="7"/>
  </r>
  <r>
    <x v="20"/>
    <x v="14"/>
    <x v="389"/>
    <n v="225"/>
    <n v="26"/>
    <n v="28"/>
    <n v="222.196"/>
    <n v="24"/>
    <n v="1"/>
    <n v="1"/>
    <n v="2"/>
    <x v="2"/>
  </r>
  <r>
    <x v="22"/>
    <x v="17"/>
    <x v="390"/>
    <n v="179"/>
    <n v="26"/>
    <n v="30"/>
    <n v="222.196"/>
    <n v="19"/>
    <n v="3"/>
    <n v="0"/>
    <n v="0"/>
    <x v="7"/>
  </r>
  <r>
    <x v="31"/>
    <x v="14"/>
    <x v="391"/>
    <n v="235"/>
    <n v="16"/>
    <n v="32"/>
    <n v="222.196"/>
    <n v="25"/>
    <n v="3"/>
    <n v="0"/>
    <n v="0"/>
    <x v="7"/>
  </r>
  <r>
    <x v="4"/>
    <x v="5"/>
    <x v="391"/>
    <n v="361"/>
    <n v="52"/>
    <n v="28"/>
    <n v="222.196"/>
    <n v="27"/>
    <n v="1"/>
    <n v="1"/>
    <n v="4"/>
    <x v="3"/>
  </r>
  <r>
    <x v="2"/>
    <x v="11"/>
    <x v="392"/>
    <n v="179"/>
    <n v="51"/>
    <n v="38"/>
    <n v="222.196"/>
    <n v="31"/>
    <n v="1"/>
    <n v="0"/>
    <n v="0"/>
    <x v="3"/>
  </r>
  <r>
    <x v="2"/>
    <x v="17"/>
    <x v="393"/>
    <n v="179"/>
    <n v="51"/>
    <n v="38"/>
    <n v="222.196"/>
    <n v="31"/>
    <n v="1"/>
    <n v="0"/>
    <n v="0"/>
    <x v="2"/>
  </r>
  <r>
    <x v="2"/>
    <x v="17"/>
    <x v="394"/>
    <n v="179"/>
    <n v="51"/>
    <n v="38"/>
    <n v="222.196"/>
    <n v="31"/>
    <n v="1"/>
    <n v="0"/>
    <n v="0"/>
    <x v="7"/>
  </r>
  <r>
    <x v="22"/>
    <x v="17"/>
    <x v="395"/>
    <n v="179"/>
    <n v="26"/>
    <n v="30"/>
    <n v="222.196"/>
    <n v="19"/>
    <n v="3"/>
    <n v="0"/>
    <n v="0"/>
    <x v="2"/>
  </r>
  <r>
    <x v="2"/>
    <x v="10"/>
    <x v="396"/>
    <n v="179"/>
    <n v="51"/>
    <n v="38"/>
    <n v="222.196"/>
    <n v="31"/>
    <n v="1"/>
    <n v="0"/>
    <n v="0"/>
    <x v="0"/>
  </r>
  <r>
    <x v="10"/>
    <x v="11"/>
    <x v="396"/>
    <n v="248"/>
    <n v="25"/>
    <n v="47"/>
    <n v="222.196"/>
    <n v="32"/>
    <n v="1"/>
    <n v="2"/>
    <n v="1"/>
    <x v="2"/>
  </r>
  <r>
    <x v="2"/>
    <x v="17"/>
    <x v="396"/>
    <n v="179"/>
    <n v="51"/>
    <n v="38"/>
    <n v="222.196"/>
    <n v="31"/>
    <n v="1"/>
    <n v="0"/>
    <n v="0"/>
    <x v="7"/>
  </r>
  <r>
    <x v="20"/>
    <x v="3"/>
    <x v="396"/>
    <n v="225"/>
    <n v="26"/>
    <n v="28"/>
    <n v="222.196"/>
    <n v="24"/>
    <n v="1"/>
    <n v="1"/>
    <n v="2"/>
    <x v="3"/>
  </r>
  <r>
    <x v="2"/>
    <x v="17"/>
    <x v="397"/>
    <n v="179"/>
    <n v="51"/>
    <n v="38"/>
    <n v="222.196"/>
    <n v="31"/>
    <n v="1"/>
    <n v="0"/>
    <n v="0"/>
    <x v="2"/>
  </r>
  <r>
    <x v="0"/>
    <x v="2"/>
    <x v="398"/>
    <n v="289"/>
    <n v="36"/>
    <n v="33"/>
    <n v="222.196"/>
    <n v="30"/>
    <n v="1"/>
    <n v="2"/>
    <n v="1"/>
    <x v="3"/>
  </r>
  <r>
    <x v="27"/>
    <x v="14"/>
    <x v="398"/>
    <n v="228"/>
    <n v="14"/>
    <n v="58"/>
    <n v="222.196"/>
    <n v="22"/>
    <n v="1"/>
    <n v="2"/>
    <n v="1"/>
    <x v="2"/>
  </r>
  <r>
    <x v="2"/>
    <x v="17"/>
    <x v="398"/>
    <n v="179"/>
    <n v="51"/>
    <n v="38"/>
    <n v="222.196"/>
    <n v="31"/>
    <n v="1"/>
    <n v="0"/>
    <n v="0"/>
    <x v="2"/>
  </r>
  <r>
    <x v="10"/>
    <x v="2"/>
    <x v="399"/>
    <n v="248"/>
    <n v="25"/>
    <n v="47"/>
    <n v="222.196"/>
    <n v="32"/>
    <n v="1"/>
    <n v="2"/>
    <n v="1"/>
    <x v="7"/>
  </r>
  <r>
    <x v="2"/>
    <x v="17"/>
    <x v="399"/>
    <n v="179"/>
    <n v="51"/>
    <n v="38"/>
    <n v="222.196"/>
    <n v="31"/>
    <n v="1"/>
    <n v="0"/>
    <n v="0"/>
    <x v="7"/>
  </r>
  <r>
    <x v="22"/>
    <x v="2"/>
    <x v="400"/>
    <n v="179"/>
    <n v="26"/>
    <n v="30"/>
    <n v="222.196"/>
    <n v="19"/>
    <n v="3"/>
    <n v="0"/>
    <n v="0"/>
    <x v="2"/>
  </r>
  <r>
    <x v="2"/>
    <x v="17"/>
    <x v="400"/>
    <n v="179"/>
    <n v="51"/>
    <n v="38"/>
    <n v="222.196"/>
    <n v="31"/>
    <n v="1"/>
    <n v="0"/>
    <n v="0"/>
    <x v="7"/>
  </r>
  <r>
    <x v="2"/>
    <x v="17"/>
    <x v="401"/>
    <n v="179"/>
    <n v="51"/>
    <n v="38"/>
    <n v="222.196"/>
    <n v="31"/>
    <n v="1"/>
    <n v="0"/>
    <n v="0"/>
    <x v="7"/>
  </r>
  <r>
    <x v="33"/>
    <x v="2"/>
    <x v="402"/>
    <n v="118"/>
    <n v="15"/>
    <n v="46"/>
    <n v="222.196"/>
    <n v="25"/>
    <n v="1"/>
    <n v="2"/>
    <n v="0"/>
    <x v="3"/>
  </r>
  <r>
    <x v="6"/>
    <x v="11"/>
    <x v="402"/>
    <n v="155"/>
    <n v="12"/>
    <n v="34"/>
    <n v="222.196"/>
    <n v="25"/>
    <n v="1"/>
    <n v="2"/>
    <n v="0"/>
    <x v="11"/>
  </r>
  <r>
    <x v="2"/>
    <x v="17"/>
    <x v="402"/>
    <n v="179"/>
    <n v="51"/>
    <n v="38"/>
    <n v="222.196"/>
    <n v="31"/>
    <n v="1"/>
    <n v="0"/>
    <n v="0"/>
    <x v="7"/>
  </r>
  <r>
    <x v="2"/>
    <x v="17"/>
    <x v="403"/>
    <n v="179"/>
    <n v="51"/>
    <n v="38"/>
    <n v="222.196"/>
    <n v="31"/>
    <n v="1"/>
    <n v="0"/>
    <n v="0"/>
    <x v="7"/>
  </r>
  <r>
    <x v="22"/>
    <x v="11"/>
    <x v="404"/>
    <n v="179"/>
    <n v="26"/>
    <n v="30"/>
    <n v="222.196"/>
    <n v="19"/>
    <n v="3"/>
    <n v="0"/>
    <n v="0"/>
    <x v="2"/>
  </r>
  <r>
    <x v="0"/>
    <x v="5"/>
    <x v="404"/>
    <n v="289"/>
    <n v="36"/>
    <n v="33"/>
    <n v="222.196"/>
    <n v="30"/>
    <n v="1"/>
    <n v="2"/>
    <n v="1"/>
    <x v="17"/>
  </r>
  <r>
    <x v="21"/>
    <x v="4"/>
    <x v="402"/>
    <n v="369"/>
    <n v="17"/>
    <n v="31"/>
    <n v="222.196"/>
    <n v="25"/>
    <n v="1"/>
    <n v="3"/>
    <n v="0"/>
    <x v="3"/>
  </r>
  <r>
    <x v="20"/>
    <x v="11"/>
    <x v="405"/>
    <n v="225"/>
    <n v="26"/>
    <n v="28"/>
    <n v="246.28800000000001"/>
    <n v="24"/>
    <n v="1"/>
    <n v="1"/>
    <n v="2"/>
    <x v="3"/>
  </r>
  <r>
    <x v="16"/>
    <x v="10"/>
    <x v="405"/>
    <n v="118"/>
    <n v="10"/>
    <n v="37"/>
    <n v="246.28800000000001"/>
    <n v="28"/>
    <n v="1"/>
    <n v="0"/>
    <n v="0"/>
    <x v="3"/>
  </r>
  <r>
    <x v="4"/>
    <x v="5"/>
    <x v="406"/>
    <n v="361"/>
    <n v="52"/>
    <n v="28"/>
    <n v="246.28800000000001"/>
    <n v="27"/>
    <n v="1"/>
    <n v="1"/>
    <n v="4"/>
    <x v="3"/>
  </r>
  <r>
    <x v="10"/>
    <x v="5"/>
    <x v="407"/>
    <n v="248"/>
    <n v="25"/>
    <n v="47"/>
    <n v="246.28800000000001"/>
    <n v="32"/>
    <n v="1"/>
    <n v="2"/>
    <n v="1"/>
    <x v="3"/>
  </r>
  <r>
    <x v="9"/>
    <x v="11"/>
    <x v="408"/>
    <n v="189"/>
    <n v="29"/>
    <n v="33"/>
    <n v="246.28800000000001"/>
    <n v="25"/>
    <n v="1"/>
    <n v="2"/>
    <n v="2"/>
    <x v="3"/>
  </r>
  <r>
    <x v="22"/>
    <x v="17"/>
    <x v="409"/>
    <n v="179"/>
    <n v="26"/>
    <n v="30"/>
    <n v="246.28800000000001"/>
    <n v="19"/>
    <n v="3"/>
    <n v="0"/>
    <n v="0"/>
    <x v="2"/>
  </r>
  <r>
    <x v="21"/>
    <x v="3"/>
    <x v="410"/>
    <n v="369"/>
    <n v="17"/>
    <n v="31"/>
    <n v="246.28800000000001"/>
    <n v="25"/>
    <n v="1"/>
    <n v="3"/>
    <n v="0"/>
    <x v="11"/>
  </r>
  <r>
    <x v="23"/>
    <x v="27"/>
    <x v="411"/>
    <n v="179"/>
    <n v="22"/>
    <n v="40"/>
    <n v="246.28800000000001"/>
    <n v="22"/>
    <n v="2"/>
    <n v="2"/>
    <n v="0"/>
    <x v="2"/>
  </r>
  <r>
    <x v="1"/>
    <x v="2"/>
    <x v="411"/>
    <n v="118"/>
    <n v="13"/>
    <n v="50"/>
    <n v="246.28800000000001"/>
    <n v="31"/>
    <n v="1"/>
    <n v="1"/>
    <n v="0"/>
    <x v="7"/>
  </r>
  <r>
    <x v="4"/>
    <x v="2"/>
    <x v="411"/>
    <n v="361"/>
    <n v="52"/>
    <n v="28"/>
    <n v="246.28800000000001"/>
    <n v="27"/>
    <n v="1"/>
    <n v="1"/>
    <n v="4"/>
    <x v="2"/>
  </r>
  <r>
    <x v="16"/>
    <x v="10"/>
    <x v="412"/>
    <n v="118"/>
    <n v="10"/>
    <n v="37"/>
    <n v="246.28800000000001"/>
    <n v="28"/>
    <n v="1"/>
    <n v="0"/>
    <n v="0"/>
    <x v="2"/>
  </r>
  <r>
    <x v="7"/>
    <x v="4"/>
    <x v="413"/>
    <n v="235"/>
    <n v="11"/>
    <n v="37"/>
    <n v="246.28800000000001"/>
    <n v="29"/>
    <n v="3"/>
    <n v="1"/>
    <n v="1"/>
    <x v="3"/>
  </r>
  <r>
    <x v="22"/>
    <x v="17"/>
    <x v="413"/>
    <n v="179"/>
    <n v="26"/>
    <n v="30"/>
    <n v="246.28800000000001"/>
    <n v="19"/>
    <n v="3"/>
    <n v="0"/>
    <n v="0"/>
    <x v="2"/>
  </r>
  <r>
    <x v="20"/>
    <x v="5"/>
    <x v="414"/>
    <n v="225"/>
    <n v="26"/>
    <n v="28"/>
    <n v="246.28800000000001"/>
    <n v="24"/>
    <n v="1"/>
    <n v="1"/>
    <n v="2"/>
    <x v="3"/>
  </r>
  <r>
    <x v="31"/>
    <x v="27"/>
    <x v="415"/>
    <n v="235"/>
    <n v="16"/>
    <n v="32"/>
    <n v="246.28800000000001"/>
    <n v="25"/>
    <n v="3"/>
    <n v="0"/>
    <n v="0"/>
    <x v="7"/>
  </r>
  <r>
    <x v="22"/>
    <x v="17"/>
    <x v="416"/>
    <n v="179"/>
    <n v="26"/>
    <n v="30"/>
    <n v="246.28800000000001"/>
    <n v="19"/>
    <n v="3"/>
    <n v="0"/>
    <n v="0"/>
    <x v="2"/>
  </r>
  <r>
    <x v="6"/>
    <x v="12"/>
    <x v="417"/>
    <n v="155"/>
    <n v="12"/>
    <n v="34"/>
    <n v="246.28800000000001"/>
    <n v="25"/>
    <n v="1"/>
    <n v="2"/>
    <n v="0"/>
    <x v="0"/>
  </r>
  <r>
    <x v="20"/>
    <x v="5"/>
    <x v="418"/>
    <n v="225"/>
    <n v="26"/>
    <n v="28"/>
    <n v="246.28800000000001"/>
    <n v="24"/>
    <n v="1"/>
    <n v="1"/>
    <n v="2"/>
    <x v="3"/>
  </r>
  <r>
    <x v="1"/>
    <x v="8"/>
    <x v="418"/>
    <n v="118"/>
    <n v="13"/>
    <n v="50"/>
    <n v="246.28800000000001"/>
    <n v="31"/>
    <n v="1"/>
    <n v="1"/>
    <n v="0"/>
    <x v="2"/>
  </r>
  <r>
    <x v="22"/>
    <x v="17"/>
    <x v="419"/>
    <n v="179"/>
    <n v="26"/>
    <n v="30"/>
    <n v="246.28800000000001"/>
    <n v="19"/>
    <n v="3"/>
    <n v="0"/>
    <n v="0"/>
    <x v="2"/>
  </r>
  <r>
    <x v="7"/>
    <x v="4"/>
    <x v="420"/>
    <n v="235"/>
    <n v="11"/>
    <n v="37"/>
    <n v="237.65600000000001"/>
    <n v="29"/>
    <n v="3"/>
    <n v="1"/>
    <n v="1"/>
    <x v="3"/>
  </r>
  <r>
    <x v="19"/>
    <x v="5"/>
    <x v="421"/>
    <n v="225"/>
    <n v="15"/>
    <n v="41"/>
    <n v="237.65600000000001"/>
    <n v="28"/>
    <n v="4"/>
    <n v="2"/>
    <n v="2"/>
    <x v="7"/>
  </r>
  <r>
    <x v="31"/>
    <x v="12"/>
    <x v="421"/>
    <n v="235"/>
    <n v="16"/>
    <n v="32"/>
    <n v="237.65600000000001"/>
    <n v="25"/>
    <n v="3"/>
    <n v="0"/>
    <n v="0"/>
    <x v="2"/>
  </r>
  <r>
    <x v="16"/>
    <x v="19"/>
    <x v="421"/>
    <n v="118"/>
    <n v="10"/>
    <n v="37"/>
    <n v="237.65600000000001"/>
    <n v="28"/>
    <n v="1"/>
    <n v="0"/>
    <n v="0"/>
    <x v="7"/>
  </r>
  <r>
    <x v="17"/>
    <x v="0"/>
    <x v="421"/>
    <n v="235"/>
    <n v="20"/>
    <n v="43"/>
    <n v="237.65600000000001"/>
    <n v="38"/>
    <n v="1"/>
    <n v="1"/>
    <n v="0"/>
    <x v="3"/>
  </r>
  <r>
    <x v="22"/>
    <x v="11"/>
    <x v="422"/>
    <n v="179"/>
    <n v="26"/>
    <n v="30"/>
    <n v="237.65600000000001"/>
    <n v="19"/>
    <n v="3"/>
    <n v="0"/>
    <n v="0"/>
    <x v="5"/>
  </r>
  <r>
    <x v="18"/>
    <x v="12"/>
    <x v="422"/>
    <n v="291"/>
    <n v="31"/>
    <n v="40"/>
    <n v="237.65600000000001"/>
    <n v="25"/>
    <n v="1"/>
    <n v="1"/>
    <n v="1"/>
    <x v="2"/>
  </r>
  <r>
    <x v="19"/>
    <x v="8"/>
    <x v="422"/>
    <n v="225"/>
    <n v="15"/>
    <n v="41"/>
    <n v="237.65600000000001"/>
    <n v="28"/>
    <n v="4"/>
    <n v="2"/>
    <n v="2"/>
    <x v="3"/>
  </r>
  <r>
    <x v="28"/>
    <x v="5"/>
    <x v="423"/>
    <n v="300"/>
    <n v="26"/>
    <n v="43"/>
    <n v="237.65600000000001"/>
    <n v="25"/>
    <n v="1"/>
    <n v="2"/>
    <n v="1"/>
    <x v="12"/>
  </r>
  <r>
    <x v="19"/>
    <x v="4"/>
    <x v="423"/>
    <n v="225"/>
    <n v="15"/>
    <n v="41"/>
    <n v="237.65600000000001"/>
    <n v="28"/>
    <n v="4"/>
    <n v="2"/>
    <n v="2"/>
    <x v="3"/>
  </r>
  <r>
    <x v="22"/>
    <x v="17"/>
    <x v="423"/>
    <n v="179"/>
    <n v="26"/>
    <n v="30"/>
    <n v="237.65600000000001"/>
    <n v="19"/>
    <n v="3"/>
    <n v="0"/>
    <n v="0"/>
    <x v="2"/>
  </r>
  <r>
    <x v="1"/>
    <x v="2"/>
    <x v="424"/>
    <n v="118"/>
    <n v="13"/>
    <n v="50"/>
    <n v="237.65600000000001"/>
    <n v="31"/>
    <n v="1"/>
    <n v="1"/>
    <n v="0"/>
    <x v="2"/>
  </r>
  <r>
    <x v="1"/>
    <x v="21"/>
    <x v="425"/>
    <n v="118"/>
    <n v="13"/>
    <n v="50"/>
    <n v="237.65600000000001"/>
    <n v="31"/>
    <n v="1"/>
    <n v="1"/>
    <n v="0"/>
    <x v="7"/>
  </r>
  <r>
    <x v="16"/>
    <x v="12"/>
    <x v="425"/>
    <n v="118"/>
    <n v="10"/>
    <n v="37"/>
    <n v="237.65600000000001"/>
    <n v="28"/>
    <n v="1"/>
    <n v="0"/>
    <n v="0"/>
    <x v="5"/>
  </r>
  <r>
    <x v="1"/>
    <x v="1"/>
    <x v="425"/>
    <n v="118"/>
    <n v="13"/>
    <n v="50"/>
    <n v="237.65600000000001"/>
    <n v="31"/>
    <n v="1"/>
    <n v="1"/>
    <n v="0"/>
    <x v="1"/>
  </r>
  <r>
    <x v="22"/>
    <x v="17"/>
    <x v="426"/>
    <n v="179"/>
    <n v="26"/>
    <n v="30"/>
    <n v="237.65600000000001"/>
    <n v="19"/>
    <n v="3"/>
    <n v="0"/>
    <n v="0"/>
    <x v="2"/>
  </r>
  <r>
    <x v="25"/>
    <x v="1"/>
    <x v="426"/>
    <n v="378"/>
    <n v="49"/>
    <n v="36"/>
    <n v="237.65600000000001"/>
    <n v="21"/>
    <n v="1"/>
    <n v="2"/>
    <n v="4"/>
    <x v="1"/>
  </r>
  <r>
    <x v="23"/>
    <x v="27"/>
    <x v="427"/>
    <n v="179"/>
    <n v="22"/>
    <n v="40"/>
    <n v="237.65600000000001"/>
    <n v="22"/>
    <n v="2"/>
    <n v="2"/>
    <n v="0"/>
    <x v="5"/>
  </r>
  <r>
    <x v="6"/>
    <x v="10"/>
    <x v="428"/>
    <n v="155"/>
    <n v="12"/>
    <n v="34"/>
    <n v="237.65600000000001"/>
    <n v="25"/>
    <n v="1"/>
    <n v="2"/>
    <n v="0"/>
    <x v="18"/>
  </r>
  <r>
    <x v="31"/>
    <x v="10"/>
    <x v="428"/>
    <n v="235"/>
    <n v="16"/>
    <n v="32"/>
    <n v="237.65600000000001"/>
    <n v="25"/>
    <n v="3"/>
    <n v="0"/>
    <n v="0"/>
    <x v="3"/>
  </r>
  <r>
    <x v="18"/>
    <x v="4"/>
    <x v="429"/>
    <n v="291"/>
    <n v="31"/>
    <n v="40"/>
    <n v="237.65600000000001"/>
    <n v="25"/>
    <n v="1"/>
    <n v="1"/>
    <n v="1"/>
    <x v="3"/>
  </r>
  <r>
    <x v="23"/>
    <x v="10"/>
    <x v="429"/>
    <n v="179"/>
    <n v="22"/>
    <n v="40"/>
    <n v="237.65600000000001"/>
    <n v="22"/>
    <n v="2"/>
    <n v="2"/>
    <n v="0"/>
    <x v="3"/>
  </r>
  <r>
    <x v="20"/>
    <x v="16"/>
    <x v="429"/>
    <n v="225"/>
    <n v="26"/>
    <n v="28"/>
    <n v="237.65600000000001"/>
    <n v="24"/>
    <n v="1"/>
    <n v="1"/>
    <n v="2"/>
    <x v="7"/>
  </r>
  <r>
    <x v="11"/>
    <x v="10"/>
    <x v="430"/>
    <n v="330"/>
    <n v="16"/>
    <n v="28"/>
    <n v="237.65600000000001"/>
    <n v="25"/>
    <n v="2"/>
    <n v="0"/>
    <n v="0"/>
    <x v="3"/>
  </r>
  <r>
    <x v="31"/>
    <x v="2"/>
    <x v="430"/>
    <n v="235"/>
    <n v="16"/>
    <n v="32"/>
    <n v="237.65600000000001"/>
    <n v="25"/>
    <n v="3"/>
    <n v="0"/>
    <n v="0"/>
    <x v="2"/>
  </r>
  <r>
    <x v="18"/>
    <x v="12"/>
    <x v="431"/>
    <n v="291"/>
    <n v="31"/>
    <n v="40"/>
    <n v="237.65600000000001"/>
    <n v="25"/>
    <n v="1"/>
    <n v="1"/>
    <n v="1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1152F9-BCCE-43E8-B27C-B1FD2818A540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Q37:S54" firstHeaderRow="1" firstDataRow="1" firstDataCol="0"/>
  <pivotFields count="17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F1F3E74-85CE-4B7B-A92D-EF1464B37F2D}" name="PivotTable2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3">
  <location ref="A3:B32" firstHeaderRow="1" firstDataRow="1" firstDataCol="1"/>
  <pivotFields count="12">
    <pivotField showAll="0">
      <items count="35">
        <item sd="0" x="7"/>
        <item sd="0" x="13"/>
        <item sd="0" x="2"/>
        <item sd="0" x="17"/>
        <item sd="0" x="9"/>
        <item sd="0" x="3"/>
        <item sd="0" x="30"/>
        <item sd="0" x="27"/>
        <item sd="0" x="4"/>
        <item sd="0" x="0"/>
        <item sd="0" x="32"/>
        <item sd="0" x="21"/>
        <item sd="0" x="6"/>
        <item sd="0" x="18"/>
        <item sd="0" x="33"/>
        <item sd="0" x="23"/>
        <item sd="0" x="11"/>
        <item sd="0" x="14"/>
        <item sd="0" x="5"/>
        <item sd="0" x="29"/>
        <item sd="0" x="22"/>
        <item sd="0" x="25"/>
        <item sd="0" x="8"/>
        <item sd="0" x="31"/>
        <item sd="0" x="28"/>
        <item sd="0" x="15"/>
        <item sd="0" x="20"/>
        <item sd="0" x="19"/>
        <item sd="0" x="12"/>
        <item sd="0" x="24"/>
        <item sd="0" x="26"/>
        <item sd="0" x="10"/>
        <item sd="0" x="16"/>
        <item sd="0" x="1"/>
        <item t="default"/>
      </items>
    </pivotField>
    <pivotField axis="axisRow" showAll="0">
      <items count="29">
        <item sd="0" x="1"/>
        <item sd="0" x="6"/>
        <item sd="0" x="26"/>
        <item sd="0" x="25"/>
        <item sd="0" x="24"/>
        <item sd="0" x="21"/>
        <item sd="0" x="16"/>
        <item sd="0" x="3"/>
        <item sd="0" x="19"/>
        <item sd="0" x="22"/>
        <item sd="0" x="10"/>
        <item sd="0" x="7"/>
        <item sd="0" x="20"/>
        <item sd="0" x="11"/>
        <item sd="0" x="8"/>
        <item sd="0" x="23"/>
        <item sd="0" x="27"/>
        <item sd="0" x="18"/>
        <item sd="0" x="13"/>
        <item sd="0" x="5"/>
        <item sd="0" x="9"/>
        <item sd="0" x="4"/>
        <item sd="0" x="2"/>
        <item sd="0" x="15"/>
        <item sd="0" x="14"/>
        <item sd="0" x="0"/>
        <item sd="0" x="17"/>
        <item sd="0" x="12"/>
        <item t="default"/>
      </items>
    </pivotField>
    <pivotField axis="axisRow" showAll="0">
      <items count="433">
        <item x="87"/>
        <item x="243"/>
        <item x="376"/>
        <item x="252"/>
        <item x="392"/>
        <item x="125"/>
        <item x="413"/>
        <item x="149"/>
        <item x="289"/>
        <item x="9"/>
        <item x="30"/>
        <item x="189"/>
        <item x="320"/>
        <item x="46"/>
        <item x="353"/>
        <item x="88"/>
        <item x="377"/>
        <item x="114"/>
        <item x="253"/>
        <item x="393"/>
        <item x="127"/>
        <item x="424"/>
        <item x="150"/>
        <item x="1"/>
        <item x="166"/>
        <item x="299"/>
        <item x="17"/>
        <item x="179"/>
        <item x="310"/>
        <item x="31"/>
        <item x="190"/>
        <item x="47"/>
        <item x="197"/>
        <item x="210"/>
        <item x="339"/>
        <item x="354"/>
        <item x="89"/>
        <item x="366"/>
        <item x="101"/>
        <item x="244"/>
        <item x="378"/>
        <item x="108"/>
        <item x="394"/>
        <item x="128"/>
        <item x="278"/>
        <item x="425"/>
        <item x="2"/>
        <item x="167"/>
        <item x="180"/>
        <item x="311"/>
        <item x="36"/>
        <item x="191"/>
        <item x="48"/>
        <item x="198"/>
        <item x="211"/>
        <item x="340"/>
        <item x="77"/>
        <item x="224"/>
        <item x="355"/>
        <item x="235"/>
        <item x="367"/>
        <item x="102"/>
        <item x="245"/>
        <item x="379"/>
        <item x="109"/>
        <item x="395"/>
        <item x="414"/>
        <item x="426"/>
        <item x="151"/>
        <item x="3"/>
        <item x="39"/>
        <item x="192"/>
        <item x="49"/>
        <item x="199"/>
        <item x="61"/>
        <item x="212"/>
        <item x="78"/>
        <item x="225"/>
        <item x="368"/>
        <item x="105"/>
        <item x="242"/>
        <item x="122"/>
        <item x="267"/>
        <item x="415"/>
        <item x="279"/>
        <item x="152"/>
        <item x="6"/>
        <item x="300"/>
        <item x="18"/>
        <item x="181"/>
        <item x="312"/>
        <item x="327"/>
        <item x="213"/>
        <item x="341"/>
        <item x="369"/>
        <item x="123"/>
        <item x="144"/>
        <item x="427"/>
        <item x="168"/>
        <item x="301"/>
        <item x="43"/>
        <item x="321"/>
        <item x="62"/>
        <item x="214"/>
        <item x="79"/>
        <item x="356"/>
        <item x="396"/>
        <item x="268"/>
        <item x="280"/>
        <item x="290"/>
        <item x="169"/>
        <item x="21"/>
        <item x="322"/>
        <item x="200"/>
        <item x="328"/>
        <item x="58"/>
        <item x="230"/>
        <item x="357"/>
        <item x="254"/>
        <item x="397"/>
        <item x="416"/>
        <item x="153"/>
        <item x="291"/>
        <item x="10"/>
        <item x="170"/>
        <item x="24"/>
        <item x="52"/>
        <item x="201"/>
        <item x="329"/>
        <item x="63"/>
        <item x="226"/>
        <item x="90"/>
        <item x="246"/>
        <item x="380"/>
        <item x="115"/>
        <item x="398"/>
        <item x="428"/>
        <item x="171"/>
        <item x="25"/>
        <item x="34"/>
        <item x="50"/>
        <item x="215"/>
        <item x="342"/>
        <item x="229"/>
        <item x="358"/>
        <item x="247"/>
        <item x="381"/>
        <item x="116"/>
        <item x="255"/>
        <item x="399"/>
        <item x="131"/>
        <item x="281"/>
        <item x="313"/>
        <item x="37"/>
        <item x="51"/>
        <item x="202"/>
        <item x="216"/>
        <item x="343"/>
        <item x="227"/>
        <item x="103"/>
        <item x="382"/>
        <item x="256"/>
        <item x="400"/>
        <item x="429"/>
        <item x="4"/>
        <item x="40"/>
        <item x="53"/>
        <item x="217"/>
        <item x="344"/>
        <item x="228"/>
        <item x="248"/>
        <item x="117"/>
        <item x="257"/>
        <item x="270"/>
        <item x="417"/>
        <item x="146"/>
        <item x="430"/>
        <item x="7"/>
        <item x="302"/>
        <item x="19"/>
        <item x="182"/>
        <item x="314"/>
        <item x="32"/>
        <item x="330"/>
        <item x="220"/>
        <item x="349"/>
        <item x="92"/>
        <item x="236"/>
        <item x="104"/>
        <item x="118"/>
        <item x="145"/>
        <item x="303"/>
        <item x="44"/>
        <item x="331"/>
        <item x="64"/>
        <item x="218"/>
        <item x="93"/>
        <item x="370"/>
        <item x="383"/>
        <item x="404"/>
        <item x="133"/>
        <item x="271"/>
        <item x="418"/>
        <item x="292"/>
        <item x="193"/>
        <item x="323"/>
        <item x="203"/>
        <item x="332"/>
        <item x="68"/>
        <item x="237"/>
        <item x="384"/>
        <item x="262"/>
        <item x="401"/>
        <item x="134"/>
        <item x="419"/>
        <item x="147"/>
        <item x="154"/>
        <item x="295"/>
        <item x="11"/>
        <item x="305"/>
        <item x="23"/>
        <item x="204"/>
        <item x="333"/>
        <item x="65"/>
        <item x="345"/>
        <item x="91"/>
        <item x="385"/>
        <item x="119"/>
        <item x="258"/>
        <item x="402"/>
        <item x="135"/>
        <item x="269"/>
        <item x="293"/>
        <item x="304"/>
        <item x="22"/>
        <item x="315"/>
        <item x="35"/>
        <item x="205"/>
        <item x="346"/>
        <item x="120"/>
        <item x="259"/>
        <item x="403"/>
        <item x="132"/>
        <item x="282"/>
        <item x="155"/>
        <item x="38"/>
        <item x="206"/>
        <item x="334"/>
        <item x="219"/>
        <item x="347"/>
        <item x="121"/>
        <item x="260"/>
        <item x="161"/>
        <item x="294"/>
        <item x="12"/>
        <item x="183"/>
        <item x="41"/>
        <item x="54"/>
        <item x="348"/>
        <item x="261"/>
        <item x="283"/>
        <item x="431"/>
        <item x="335"/>
        <item x="26"/>
        <item x="69"/>
        <item x="59"/>
        <item x="70"/>
        <item x="15"/>
        <item x="71"/>
        <item x="20"/>
        <item x="33"/>
        <item x="56"/>
        <item x="72"/>
        <item x="13"/>
        <item x="55"/>
        <item x="8"/>
        <item x="45"/>
        <item x="0"/>
        <item x="27"/>
        <item x="28"/>
        <item x="73"/>
        <item x="29"/>
        <item x="60"/>
        <item x="74"/>
        <item x="5"/>
        <item x="16"/>
        <item x="66"/>
        <item x="75"/>
        <item x="42"/>
        <item x="67"/>
        <item x="76"/>
        <item x="14"/>
        <item x="57"/>
        <item x="106"/>
        <item x="110"/>
        <item x="139"/>
        <item x="95"/>
        <item x="111"/>
        <item x="140"/>
        <item x="156"/>
        <item x="81"/>
        <item x="112"/>
        <item x="136"/>
        <item x="137"/>
        <item x="173"/>
        <item x="82"/>
        <item x="94"/>
        <item x="138"/>
        <item x="162"/>
        <item x="184"/>
        <item x="194"/>
        <item x="221"/>
        <item x="80"/>
        <item x="124"/>
        <item x="148"/>
        <item x="163"/>
        <item x="195"/>
        <item x="222"/>
        <item x="83"/>
        <item x="113"/>
        <item x="129"/>
        <item x="157"/>
        <item x="175"/>
        <item x="186"/>
        <item x="207"/>
        <item x="84"/>
        <item x="99"/>
        <item x="107"/>
        <item x="130"/>
        <item x="158"/>
        <item x="164"/>
        <item x="176"/>
        <item x="187"/>
        <item x="208"/>
        <item x="100"/>
        <item x="142"/>
        <item x="159"/>
        <item x="178"/>
        <item x="185"/>
        <item x="223"/>
        <item x="96"/>
        <item x="143"/>
        <item x="160"/>
        <item x="177"/>
        <item x="85"/>
        <item x="97"/>
        <item x="141"/>
        <item x="172"/>
        <item x="174"/>
        <item x="209"/>
        <item x="86"/>
        <item x="98"/>
        <item x="126"/>
        <item x="165"/>
        <item x="188"/>
        <item x="196"/>
        <item x="239"/>
        <item x="272"/>
        <item x="233"/>
        <item x="240"/>
        <item x="273"/>
        <item x="306"/>
        <item x="231"/>
        <item x="263"/>
        <item x="284"/>
        <item x="316"/>
        <item x="324"/>
        <item x="350"/>
        <item x="285"/>
        <item x="296"/>
        <item x="325"/>
        <item x="351"/>
        <item x="238"/>
        <item x="249"/>
        <item x="264"/>
        <item x="297"/>
        <item x="307"/>
        <item x="317"/>
        <item x="336"/>
        <item x="250"/>
        <item x="274"/>
        <item x="286"/>
        <item x="308"/>
        <item x="318"/>
        <item x="337"/>
        <item x="352"/>
        <item x="232"/>
        <item x="287"/>
        <item x="241"/>
        <item x="251"/>
        <item x="265"/>
        <item x="275"/>
        <item x="298"/>
        <item x="309"/>
        <item x="338"/>
        <item x="234"/>
        <item x="276"/>
        <item x="319"/>
        <item x="326"/>
        <item x="266"/>
        <item x="277"/>
        <item x="288"/>
        <item x="359"/>
        <item x="405"/>
        <item x="406"/>
        <item x="360"/>
        <item x="407"/>
        <item x="361"/>
        <item x="386"/>
        <item x="408"/>
        <item x="371"/>
        <item x="387"/>
        <item x="409"/>
        <item x="372"/>
        <item x="388"/>
        <item x="420"/>
        <item x="362"/>
        <item x="373"/>
        <item x="389"/>
        <item x="374"/>
        <item x="390"/>
        <item x="410"/>
        <item x="421"/>
        <item x="363"/>
        <item x="411"/>
        <item x="422"/>
        <item x="364"/>
        <item x="412"/>
        <item x="423"/>
        <item x="365"/>
        <item x="375"/>
        <item x="39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20">
        <item x="1"/>
        <item x="5"/>
        <item x="2"/>
        <item x="7"/>
        <item x="0"/>
        <item x="9"/>
        <item x="6"/>
        <item x="3"/>
        <item x="10"/>
        <item x="11"/>
        <item x="8"/>
        <item x="4"/>
        <item x="18"/>
        <item x="13"/>
        <item x="12"/>
        <item x="14"/>
        <item x="17"/>
        <item x="16"/>
        <item x="15"/>
        <item t="default"/>
      </items>
    </pivotField>
  </pivotFields>
  <rowFields count="2">
    <field x="1"/>
    <field x="2"/>
  </rowFields>
  <rowItems count="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 t="grand">
      <x/>
    </i>
  </rowItems>
  <colItems count="1">
    <i/>
  </colItems>
  <dataFields count="1">
    <dataField name="Sum of Absenteeism Time in Hours" fld="11" baseField="0" baseItem="0"/>
  </dataFields>
  <chartFormats count="83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2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2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2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2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2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2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2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2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2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0"/>
          </reference>
        </references>
      </pivotArea>
    </chartFormat>
    <chartFormat chart="2" format="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1"/>
          </reference>
        </references>
      </pivotArea>
    </chartFormat>
    <chartFormat chart="2" format="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2"/>
          </reference>
        </references>
      </pivotArea>
    </chartFormat>
    <chartFormat chart="2" format="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3"/>
          </reference>
        </references>
      </pivotArea>
    </chartFormat>
    <chartFormat chart="2" format="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4"/>
          </reference>
        </references>
      </pivotArea>
    </chartFormat>
    <chartFormat chart="2" format="2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5"/>
          </reference>
        </references>
      </pivotArea>
    </chartFormat>
    <chartFormat chart="2" format="2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6"/>
          </reference>
        </references>
      </pivotArea>
    </chartFormat>
    <chartFormat chart="2" format="2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7"/>
          </reference>
        </references>
      </pivotArea>
    </chartFormat>
    <chartFormat chart="2" format="2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3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3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3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3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3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3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3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3" format="9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3" format="10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3" format="1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3" format="12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3" format="13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3" format="14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3" format="15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3" format="16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3" format="17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3" format="18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3" format="19">
      <pivotArea type="data" outline="0" fieldPosition="0">
        <references count="2">
          <reference field="4294967294" count="1" selected="0">
            <x v="0"/>
          </reference>
          <reference field="1" count="1" selected="0">
            <x v="20"/>
          </reference>
        </references>
      </pivotArea>
    </chartFormat>
    <chartFormat chart="3" format="20">
      <pivotArea type="data" outline="0" fieldPosition="0">
        <references count="2">
          <reference field="4294967294" count="1" selected="0">
            <x v="0"/>
          </reference>
          <reference field="1" count="1" selected="0">
            <x v="21"/>
          </reference>
        </references>
      </pivotArea>
    </chartFormat>
    <chartFormat chart="3" format="21">
      <pivotArea type="data" outline="0" fieldPosition="0">
        <references count="2">
          <reference field="4294967294" count="1" selected="0">
            <x v="0"/>
          </reference>
          <reference field="1" count="1" selected="0">
            <x v="22"/>
          </reference>
        </references>
      </pivotArea>
    </chartFormat>
    <chartFormat chart="3" format="22">
      <pivotArea type="data" outline="0" fieldPosition="0">
        <references count="2">
          <reference field="4294967294" count="1" selected="0">
            <x v="0"/>
          </reference>
          <reference field="1" count="1" selected="0">
            <x v="23"/>
          </reference>
        </references>
      </pivotArea>
    </chartFormat>
    <chartFormat chart="3" format="23">
      <pivotArea type="data" outline="0" fieldPosition="0">
        <references count="2">
          <reference field="4294967294" count="1" selected="0">
            <x v="0"/>
          </reference>
          <reference field="1" count="1" selected="0">
            <x v="24"/>
          </reference>
        </references>
      </pivotArea>
    </chartFormat>
    <chartFormat chart="3" format="24">
      <pivotArea type="data" outline="0" fieldPosition="0">
        <references count="2">
          <reference field="4294967294" count="1" selected="0">
            <x v="0"/>
          </reference>
          <reference field="1" count="1" selected="0">
            <x v="25"/>
          </reference>
        </references>
      </pivotArea>
    </chartFormat>
    <chartFormat chart="3" format="25">
      <pivotArea type="data" outline="0" fieldPosition="0">
        <references count="2">
          <reference field="4294967294" count="1" selected="0">
            <x v="0"/>
          </reference>
          <reference field="1" count="1" selected="0">
            <x v="26"/>
          </reference>
        </references>
      </pivotArea>
    </chartFormat>
    <chartFormat chart="3" format="26">
      <pivotArea type="data" outline="0" fieldPosition="0">
        <references count="2">
          <reference field="4294967294" count="1" selected="0">
            <x v="0"/>
          </reference>
          <reference field="1" count="1" selected="0">
            <x v="27"/>
          </reference>
        </references>
      </pivotArea>
    </chartFormat>
    <chartFormat chart="6" format="5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55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6" format="56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6" format="57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6" format="58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6" format="59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6" format="60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6" format="6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6" format="62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6" format="63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6" format="64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6" format="65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6" format="66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6" format="67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6" format="68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6" format="69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6" format="70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6" format="7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6" format="72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6" format="73">
      <pivotArea type="data" outline="0" fieldPosition="0">
        <references count="2">
          <reference field="4294967294" count="1" selected="0">
            <x v="0"/>
          </reference>
          <reference field="1" count="1" selected="0">
            <x v="20"/>
          </reference>
        </references>
      </pivotArea>
    </chartFormat>
    <chartFormat chart="6" format="74">
      <pivotArea type="data" outline="0" fieldPosition="0">
        <references count="2">
          <reference field="4294967294" count="1" selected="0">
            <x v="0"/>
          </reference>
          <reference field="1" count="1" selected="0">
            <x v="21"/>
          </reference>
        </references>
      </pivotArea>
    </chartFormat>
    <chartFormat chart="6" format="75">
      <pivotArea type="data" outline="0" fieldPosition="0">
        <references count="2">
          <reference field="4294967294" count="1" selected="0">
            <x v="0"/>
          </reference>
          <reference field="1" count="1" selected="0">
            <x v="22"/>
          </reference>
        </references>
      </pivotArea>
    </chartFormat>
    <chartFormat chart="6" format="76">
      <pivotArea type="data" outline="0" fieldPosition="0">
        <references count="2">
          <reference field="4294967294" count="1" selected="0">
            <x v="0"/>
          </reference>
          <reference field="1" count="1" selected="0">
            <x v="23"/>
          </reference>
        </references>
      </pivotArea>
    </chartFormat>
    <chartFormat chart="6" format="77">
      <pivotArea type="data" outline="0" fieldPosition="0">
        <references count="2">
          <reference field="4294967294" count="1" selected="0">
            <x v="0"/>
          </reference>
          <reference field="1" count="1" selected="0">
            <x v="24"/>
          </reference>
        </references>
      </pivotArea>
    </chartFormat>
    <chartFormat chart="6" format="78">
      <pivotArea type="data" outline="0" fieldPosition="0">
        <references count="2">
          <reference field="4294967294" count="1" selected="0">
            <x v="0"/>
          </reference>
          <reference field="1" count="1" selected="0">
            <x v="25"/>
          </reference>
        </references>
      </pivotArea>
    </chartFormat>
    <chartFormat chart="6" format="79">
      <pivotArea type="data" outline="0" fieldPosition="0">
        <references count="2">
          <reference field="4294967294" count="1" selected="0">
            <x v="0"/>
          </reference>
          <reference field="1" count="1" selected="0">
            <x v="26"/>
          </reference>
        </references>
      </pivotArea>
    </chartFormat>
    <chartFormat chart="6" format="80">
      <pivotArea type="data" outline="0" fieldPosition="0">
        <references count="2">
          <reference field="4294967294" count="1" selected="0">
            <x v="0"/>
          </reference>
          <reference field="1" count="1" selected="0">
            <x v="2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2" cacheId="0" applyNumberFormats="0" applyBorderFormats="0" applyFontFormats="0" applyPatternFormats="0" applyAlignmentFormats="0" applyWidthHeightFormats="1" dataCaption="Values" updatedVersion="8" minRefreshableVersion="3" useAutoFormatting="1" subtotalHiddenItems="1" rowGrandTotals="0" colGrandTotals="0" itemPrintTitles="1" createdVersion="8" indent="0" outline="1" outlineData="1" multipleFieldFilters="0" chartFormat="22">
  <location ref="A3:B37" firstHeaderRow="1" firstDataRow="1" firstDataCol="1"/>
  <pivotFields count="2">
    <pivotField axis="axisRow" allDrilled="1" subtotalTop="0" showAll="0" dataSourceSort="1" defaultSubtotal="0" defaultAttributeDrillState="1">
      <items count="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</items>
    </pivotField>
    <pivotField dataField="1" subtotalTop="0" showAll="0" defaultSubtotal="0"/>
  </pivotFields>
  <rowFields count="1">
    <field x="0"/>
  </rowFields>
  <rowItems count="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</rowItems>
  <colItems count="1">
    <i/>
  </colItems>
  <dataFields count="1">
    <dataField name="Count of Date" fld="1" subtotal="count" baseField="0" baseItem="0"/>
  </dataFields>
  <chartFormats count="56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1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1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1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1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1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1" format="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1" format="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1" format="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1" format="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1" format="2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"/>
          </reference>
        </references>
      </pivotArea>
    </chartFormat>
    <chartFormat chart="1" format="2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"/>
          </reference>
        </references>
      </pivotArea>
    </chartFormat>
    <chartFormat chart="1" format="2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3"/>
          </reference>
        </references>
      </pivotArea>
    </chartFormat>
    <chartFormat chart="1" format="2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4"/>
          </reference>
        </references>
      </pivotArea>
    </chartFormat>
    <chartFormat chart="1" format="2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5"/>
          </reference>
        </references>
      </pivotArea>
    </chartFormat>
    <chartFormat chart="1" format="2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6"/>
          </reference>
        </references>
      </pivotArea>
    </chartFormat>
    <chartFormat chart="1" format="2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7"/>
          </reference>
        </references>
      </pivotArea>
    </chartFormat>
    <chartFormat chart="1" format="2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8"/>
          </reference>
        </references>
      </pivotArea>
    </chartFormat>
    <chartFormat chart="1" format="2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9"/>
          </reference>
        </references>
      </pivotArea>
    </chartFormat>
    <chartFormat chart="1" format="3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0"/>
          </reference>
        </references>
      </pivotArea>
    </chartFormat>
    <chartFormat chart="1" format="3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1"/>
          </reference>
        </references>
      </pivotArea>
    </chartFormat>
    <chartFormat chart="1" format="3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2"/>
          </reference>
        </references>
      </pivotArea>
    </chartFormat>
    <chartFormat chart="1" format="3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3"/>
          </reference>
        </references>
      </pivotArea>
    </chartFormat>
    <chartFormat chart="1" format="3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0" format="3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37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0" format="38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0" format="39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20" format="40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20" format="4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20" format="42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20" format="43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20" format="44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20" format="45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20" format="46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20" format="47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20" format="48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20" format="49">
      <pivotArea type="data" outline="0" fieldPosition="0">
        <references count="2">
          <reference field="4294967294" count="1" selected="0">
            <x v="0"/>
          </reference>
          <reference field="0" count="1" selected="0">
            <x v="22"/>
          </reference>
        </references>
      </pivotArea>
    </chartFormat>
    <chartFormat chart="20" format="50">
      <pivotArea type="data" outline="0" fieldPosition="0">
        <references count="2">
          <reference field="4294967294" count="1" selected="0">
            <x v="0"/>
          </reference>
          <reference field="0" count="1" selected="0">
            <x v="23"/>
          </reference>
        </references>
      </pivotArea>
    </chartFormat>
    <chartFormat chart="20" format="51">
      <pivotArea type="data" outline="0" fieldPosition="0">
        <references count="2">
          <reference field="4294967294" count="1" selected="0">
            <x v="0"/>
          </reference>
          <reference field="0" count="1" selected="0">
            <x v="25"/>
          </reference>
        </references>
      </pivotArea>
    </chartFormat>
    <chartFormat chart="20" format="52">
      <pivotArea type="data" outline="0" fieldPosition="0">
        <references count="2">
          <reference field="4294967294" count="1" selected="0">
            <x v="0"/>
          </reference>
          <reference field="0" count="1" selected="0">
            <x v="26"/>
          </reference>
        </references>
      </pivotArea>
    </chartFormat>
    <chartFormat chart="20" format="53">
      <pivotArea type="data" outline="0" fieldPosition="0">
        <references count="2">
          <reference field="4294967294" count="1" selected="0">
            <x v="0"/>
          </reference>
          <reference field="0" count="1" selected="0">
            <x v="28"/>
          </reference>
        </references>
      </pivotArea>
    </chartFormat>
    <chartFormat chart="20" format="54">
      <pivotArea type="data" outline="0" fieldPosition="0">
        <references count="2">
          <reference field="4294967294" count="1" selected="0">
            <x v="0"/>
          </reference>
          <reference field="0" count="1" selected="0">
            <x v="29"/>
          </reference>
        </references>
      </pivotArea>
    </chartFormat>
    <chartFormat chart="20" format="55">
      <pivotArea type="data" outline="0" fieldPosition="0">
        <references count="2">
          <reference field="4294967294" count="1" selected="0">
            <x v="0"/>
          </reference>
          <reference field="0" count="1" selected="0">
            <x v="31"/>
          </reference>
        </references>
      </pivotArea>
    </chartFormat>
    <chartFormat chart="20" format="56">
      <pivotArea type="data" outline="0" fieldPosition="0">
        <references count="2">
          <reference field="4294967294" count="1" selected="0">
            <x v="0"/>
          </reference>
          <reference field="0" count="1" selected="0">
            <x v="32"/>
          </reference>
        </references>
      </pivotArea>
    </chartFormat>
  </chartFormats>
  <pivotHierarchies count="2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Absenteeism_data!$A$1:$L$701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1000000}" name="PivotTable3" cacheId="4" applyNumberFormats="0" applyBorderFormats="0" applyFontFormats="0" applyPatternFormats="0" applyAlignmentFormats="0" applyWidthHeightFormats="1" dataCaption="Values" updatedVersion="8" minRefreshableVersion="3" useAutoFormatting="1" subtotalHiddenItems="1" rowGrandTotals="0" colGrandTotals="0" itemPrintTitles="1" createdVersion="8" indent="0" outline="1" outlineData="1" multipleFieldFilters="0" chartFormat="3">
  <location ref="A3:B24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</items>
    </pivotField>
  </pivotFields>
  <rowFields count="1">
    <field x="1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</rowItems>
  <colItems count="1">
    <i/>
  </colItems>
  <dataFields count="1">
    <dataField name="Sum of Absenteeism Time in Hours" fld="0" baseField="0" baseItem="0"/>
  </dataFields>
  <chartFormats count="1"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Absenteeism_data!$A$1:$L$701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2000000}" name="PivotTable4" cacheId="1" applyNumberFormats="0" applyBorderFormats="0" applyFontFormats="0" applyPatternFormats="0" applyAlignmentFormats="0" applyWidthHeightFormats="1" dataCaption="Values" updatedVersion="8" minRefreshableVersion="3" useAutoFormatting="1" subtotalHiddenItems="1" rowGrandTotals="0" colGrandTotals="0" itemPrintTitles="1" createdVersion="8" indent="0" outline="1" outlineData="1" multipleFieldFilters="0" chartFormat="16">
  <location ref="A3:B16" firstHeaderRow="1" firstDataRow="1" firstDataCol="1"/>
  <pivotFields count="2">
    <pivotField axis="axisRow" allDrilled="1" subtotalTop="0" showAll="0" dataSourceSort="1" defaultSubtotal="0" defaultAttributeDrillState="1">
      <items count="13">
        <item s="1" x="0"/>
        <item s="1" x="1"/>
        <item s="1" x="2"/>
        <item s="1" x="3"/>
        <item s="1" x="4"/>
        <item s="1" x="5"/>
        <item s="1" x="6"/>
        <item s="1" x="7"/>
        <item s="1" x="8"/>
        <item s="1" x="9"/>
        <item s="1" x="10"/>
        <item s="1" x="11"/>
        <item s="1" x="12"/>
      </items>
    </pivotField>
    <pivotField dataField="1" subtotalTop="0" showAll="0" defaultSubtota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</rowItems>
  <colItems count="1">
    <i/>
  </colItems>
  <dataFields count="1">
    <dataField name="Sum of Absenteeism Time in Hours" fld="1" baseField="0" baseItem="0"/>
  </dataFields>
  <chartFormats count="4"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Distinct Count of ID"/>
    <pivotHierarchy dragToData="1" caption="Distinct Count of Date"/>
  </pivotHierarchies>
  <pivotTableStyleInfo name="PivotStyleLight16" showRowHeaders="1" showColHeaders="1" showRowStripes="0" showColStripes="0" showLastColumn="1"/>
  <rowHierarchiesUsage count="1"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Absenteeism_data!$A$1:$L$701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2BFA289-EFB4-4BEC-A6C1-9D5516EC020B}" name="Table2" displayName="Table2" ref="M9:N12" totalsRowShown="0">
  <autoFilter ref="M9:N12" xr:uid="{F2BFA289-EFB4-4BEC-A6C1-9D5516EC020B}"/>
  <tableColumns count="2">
    <tableColumn id="1" xr3:uid="{B339EBCF-C69E-4829-94AE-1B3EA96547BA}" name="Column1"/>
    <tableColumn id="2" xr3:uid="{F6DBDE2E-AF88-4F76-B335-F3286CE01145}" name="Column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32A4222-62BC-454D-86F4-88ADA19CA179}" name="Table3" displayName="Table3" ref="M1:N7" totalsRowShown="0">
  <autoFilter ref="M1:N7" xr:uid="{832A4222-62BC-454D-86F4-88ADA19CA179}"/>
  <tableColumns count="2">
    <tableColumn id="1" xr3:uid="{456EA489-0CC4-4594-818C-344CF690224F}" name="Reason Mode"/>
    <tableColumn id="2" xr3:uid="{1626A079-34A8-47A2-9D1A-36680F902436}" name="Column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451A706-92F8-4321-B5F9-5E5A079BFE43}" name="Table4" displayName="Table4" ref="G52:K55" totalsRowShown="0" headerRowDxfId="1">
  <autoFilter ref="G52:K55" xr:uid="{D451A706-92F8-4321-B5F9-5E5A079BFE43}"/>
  <tableColumns count="5">
    <tableColumn id="1" xr3:uid="{21A89C04-C862-4191-8042-4953B2F43D46}" name="ID" dataDxfId="0"/>
    <tableColumn id="2" xr3:uid="{A0075975-02D8-4EDF-8D8E-DD23AF3429CD}" name="2022"/>
    <tableColumn id="3" xr3:uid="{B137CB85-EC26-4235-9F33-C73FF5448F2A}" name="2021"/>
    <tableColumn id="4" xr3:uid="{44A78919-0154-4E1E-8935-F882C5AE232A}" name="2020"/>
    <tableColumn id="5" xr3:uid="{D08AC709-B10F-4375-9EEB-BBD7D42CCD7D}" name="201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Slipstream">
      <a:dk1>
        <a:sysClr val="windowText" lastClr="000000"/>
      </a:dk1>
      <a:lt1>
        <a:sysClr val="window" lastClr="FFFFFF"/>
      </a:lt1>
      <a:dk2>
        <a:srgbClr val="212745"/>
      </a:dk2>
      <a:lt2>
        <a:srgbClr val="B4DCFA"/>
      </a:lt2>
      <a:accent1>
        <a:srgbClr val="4E67C8"/>
      </a:accent1>
      <a:accent2>
        <a:srgbClr val="5ECCF3"/>
      </a:accent2>
      <a:accent3>
        <a:srgbClr val="A7EA52"/>
      </a:accent3>
      <a:accent4>
        <a:srgbClr val="5DCEAF"/>
      </a:accent4>
      <a:accent5>
        <a:srgbClr val="FF8021"/>
      </a:accent5>
      <a:accent6>
        <a:srgbClr val="F14124"/>
      </a:accent6>
      <a:hlink>
        <a:srgbClr val="56C7AA"/>
      </a:hlink>
      <a:folHlink>
        <a:srgbClr val="59A8D1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ivotTable" Target="../pivotTables/pivotTable3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ivotTable" Target="../pivotTables/pivotTable4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ivotTable" Target="../pivotTables/pivotTable5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79998168889431442"/>
  </sheetPr>
  <dimension ref="A1:S701"/>
  <sheetViews>
    <sheetView workbookViewId="0">
      <selection activeCell="B8" sqref="B8"/>
    </sheetView>
  </sheetViews>
  <sheetFormatPr defaultColWidth="22.19921875" defaultRowHeight="15.6" x14ac:dyDescent="0.3"/>
  <cols>
    <col min="3" max="3" width="22.19921875" style="1"/>
    <col min="13" max="13" width="23.8984375" customWidth="1"/>
  </cols>
  <sheetData>
    <row r="1" spans="1:17" x14ac:dyDescent="0.3">
      <c r="A1" t="s">
        <v>0</v>
      </c>
      <c r="B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281</v>
      </c>
      <c r="N1">
        <f>SUM(L2:L701)</f>
        <v>4733</v>
      </c>
      <c r="O1">
        <f>MIN(A2:A701)</f>
        <v>1</v>
      </c>
      <c r="P1">
        <v>1</v>
      </c>
      <c r="Q1">
        <f>COUNTIF(A2:A701,"=1")</f>
        <v>22</v>
      </c>
    </row>
    <row r="2" spans="1:17" x14ac:dyDescent="0.3">
      <c r="A2">
        <v>11</v>
      </c>
      <c r="B2">
        <v>26</v>
      </c>
      <c r="C2" s="1">
        <v>42192</v>
      </c>
      <c r="D2">
        <v>289</v>
      </c>
      <c r="E2">
        <v>36</v>
      </c>
      <c r="F2">
        <v>33</v>
      </c>
      <c r="G2">
        <v>239.554</v>
      </c>
      <c r="H2">
        <v>30</v>
      </c>
      <c r="I2">
        <v>1</v>
      </c>
      <c r="J2">
        <v>2</v>
      </c>
      <c r="K2">
        <v>1</v>
      </c>
      <c r="L2">
        <v>4</v>
      </c>
      <c r="M2" t="s">
        <v>279</v>
      </c>
      <c r="N2" s="7">
        <f>AVERAGE(D2:D701)</f>
        <v>222.34714285714287</v>
      </c>
      <c r="O2">
        <f>MAX(A2:A701)</f>
        <v>36</v>
      </c>
      <c r="P2">
        <v>2</v>
      </c>
      <c r="Q2">
        <f>COUNTIF(A2:A701,"=2")</f>
        <v>5</v>
      </c>
    </row>
    <row r="3" spans="1:17" x14ac:dyDescent="0.3">
      <c r="A3">
        <v>36</v>
      </c>
      <c r="B3">
        <v>0</v>
      </c>
      <c r="C3" s="1" t="s">
        <v>12</v>
      </c>
      <c r="D3">
        <v>118</v>
      </c>
      <c r="E3">
        <v>13</v>
      </c>
      <c r="F3">
        <v>50</v>
      </c>
      <c r="G3">
        <v>239.554</v>
      </c>
      <c r="H3">
        <v>31</v>
      </c>
      <c r="I3">
        <v>1</v>
      </c>
      <c r="J3">
        <v>1</v>
      </c>
      <c r="K3">
        <v>0</v>
      </c>
      <c r="L3">
        <v>0</v>
      </c>
      <c r="M3" t="s">
        <v>278</v>
      </c>
      <c r="N3" s="7">
        <f>AVERAGE(E2:E701)</f>
        <v>29.892857142857142</v>
      </c>
      <c r="P3">
        <v>3</v>
      </c>
      <c r="Q3">
        <f>COUNTIF(A2:A701,"=3")</f>
        <v>113</v>
      </c>
    </row>
    <row r="4" spans="1:17" x14ac:dyDescent="0.3">
      <c r="A4">
        <v>3</v>
      </c>
      <c r="B4">
        <v>23</v>
      </c>
      <c r="C4" s="1" t="s">
        <v>13</v>
      </c>
      <c r="D4">
        <v>179</v>
      </c>
      <c r="E4">
        <v>51</v>
      </c>
      <c r="F4">
        <v>38</v>
      </c>
      <c r="G4">
        <v>239.554</v>
      </c>
      <c r="H4">
        <v>31</v>
      </c>
      <c r="I4">
        <v>1</v>
      </c>
      <c r="J4">
        <v>0</v>
      </c>
      <c r="K4">
        <v>0</v>
      </c>
      <c r="L4">
        <v>2</v>
      </c>
      <c r="M4" t="s">
        <v>280</v>
      </c>
      <c r="N4" s="7">
        <f>AVERAGE(G2:G701)</f>
        <v>271.8017742857146</v>
      </c>
      <c r="P4">
        <v>4</v>
      </c>
      <c r="Q4">
        <f>COUNTIF(A2:A701,"=4")</f>
        <v>0</v>
      </c>
    </row>
    <row r="5" spans="1:17" x14ac:dyDescent="0.3">
      <c r="A5">
        <v>7</v>
      </c>
      <c r="B5">
        <v>7</v>
      </c>
      <c r="C5" s="1" t="s">
        <v>14</v>
      </c>
      <c r="D5">
        <v>279</v>
      </c>
      <c r="E5">
        <v>5</v>
      </c>
      <c r="F5">
        <v>39</v>
      </c>
      <c r="G5">
        <v>239.554</v>
      </c>
      <c r="H5">
        <v>24</v>
      </c>
      <c r="I5">
        <v>1</v>
      </c>
      <c r="J5">
        <v>2</v>
      </c>
      <c r="K5">
        <v>0</v>
      </c>
      <c r="L5">
        <v>4</v>
      </c>
      <c r="M5" t="s">
        <v>282</v>
      </c>
      <c r="N5">
        <v>1424</v>
      </c>
      <c r="P5">
        <v>5</v>
      </c>
      <c r="Q5">
        <f>COUNTIF(A2:A701,"=5")</f>
        <v>18</v>
      </c>
    </row>
    <row r="6" spans="1:17" x14ac:dyDescent="0.3">
      <c r="A6">
        <v>11</v>
      </c>
      <c r="B6">
        <v>23</v>
      </c>
      <c r="C6" s="1" t="s">
        <v>15</v>
      </c>
      <c r="D6">
        <v>289</v>
      </c>
      <c r="E6">
        <v>36</v>
      </c>
      <c r="F6">
        <v>33</v>
      </c>
      <c r="G6">
        <v>239.554</v>
      </c>
      <c r="H6">
        <v>30</v>
      </c>
      <c r="I6">
        <v>1</v>
      </c>
      <c r="J6">
        <v>2</v>
      </c>
      <c r="K6">
        <v>1</v>
      </c>
      <c r="L6">
        <v>2</v>
      </c>
      <c r="M6" t="s">
        <v>313</v>
      </c>
      <c r="N6">
        <f>MAX(B2:B701)</f>
        <v>28</v>
      </c>
      <c r="P6">
        <v>6</v>
      </c>
      <c r="Q6">
        <f>COUNTIF(A2:A701,"=6")</f>
        <v>7</v>
      </c>
    </row>
    <row r="7" spans="1:17" x14ac:dyDescent="0.3">
      <c r="A7">
        <v>3</v>
      </c>
      <c r="B7">
        <v>23</v>
      </c>
      <c r="C7" s="1">
        <v>42284</v>
      </c>
      <c r="D7">
        <v>179</v>
      </c>
      <c r="E7">
        <v>51</v>
      </c>
      <c r="F7">
        <v>38</v>
      </c>
      <c r="G7">
        <v>239.554</v>
      </c>
      <c r="H7">
        <v>31</v>
      </c>
      <c r="I7">
        <v>1</v>
      </c>
      <c r="J7">
        <v>0</v>
      </c>
      <c r="K7">
        <v>0</v>
      </c>
      <c r="L7">
        <v>2</v>
      </c>
      <c r="P7">
        <v>7</v>
      </c>
      <c r="Q7">
        <f>COUNTIF(A2:A701,"=7")</f>
        <v>6</v>
      </c>
    </row>
    <row r="8" spans="1:17" x14ac:dyDescent="0.3">
      <c r="A8">
        <v>10</v>
      </c>
      <c r="B8">
        <v>22</v>
      </c>
      <c r="C8" s="1" t="s">
        <v>16</v>
      </c>
      <c r="D8">
        <v>361</v>
      </c>
      <c r="E8">
        <v>52</v>
      </c>
      <c r="F8">
        <v>28</v>
      </c>
      <c r="G8">
        <v>239.554</v>
      </c>
      <c r="H8">
        <v>27</v>
      </c>
      <c r="I8">
        <v>1</v>
      </c>
      <c r="J8">
        <v>1</v>
      </c>
      <c r="K8">
        <v>4</v>
      </c>
      <c r="L8">
        <v>8</v>
      </c>
      <c r="P8">
        <v>8</v>
      </c>
      <c r="Q8">
        <f>COUNTIF(A2:A701,"=8")</f>
        <v>1</v>
      </c>
    </row>
    <row r="9" spans="1:17" x14ac:dyDescent="0.3">
      <c r="A9">
        <v>20</v>
      </c>
      <c r="B9">
        <v>23</v>
      </c>
      <c r="C9" s="1" t="s">
        <v>17</v>
      </c>
      <c r="D9">
        <v>260</v>
      </c>
      <c r="E9">
        <v>50</v>
      </c>
      <c r="F9">
        <v>36</v>
      </c>
      <c r="G9">
        <v>239.554</v>
      </c>
      <c r="H9">
        <v>23</v>
      </c>
      <c r="I9">
        <v>1</v>
      </c>
      <c r="J9">
        <v>4</v>
      </c>
      <c r="K9">
        <v>0</v>
      </c>
      <c r="L9">
        <v>4</v>
      </c>
      <c r="P9">
        <v>9</v>
      </c>
      <c r="Q9">
        <f>COUNTIF(A2:A701,"=9")</f>
        <v>6</v>
      </c>
    </row>
    <row r="10" spans="1:17" x14ac:dyDescent="0.3">
      <c r="A10">
        <v>14</v>
      </c>
      <c r="B10">
        <v>19</v>
      </c>
      <c r="C10" s="1">
        <v>42162</v>
      </c>
      <c r="D10">
        <v>155</v>
      </c>
      <c r="E10">
        <v>12</v>
      </c>
      <c r="F10">
        <v>34</v>
      </c>
      <c r="G10">
        <v>239.554</v>
      </c>
      <c r="H10">
        <v>25</v>
      </c>
      <c r="I10">
        <v>1</v>
      </c>
      <c r="J10">
        <v>2</v>
      </c>
      <c r="K10">
        <v>0</v>
      </c>
      <c r="L10">
        <v>40</v>
      </c>
      <c r="P10">
        <v>10</v>
      </c>
      <c r="Q10">
        <f>COUNTIF(A2:A701,"=10")</f>
        <v>22</v>
      </c>
    </row>
    <row r="11" spans="1:17" x14ac:dyDescent="0.3">
      <c r="A11">
        <v>1</v>
      </c>
      <c r="B11">
        <v>22</v>
      </c>
      <c r="C11" s="1" t="s">
        <v>18</v>
      </c>
      <c r="D11">
        <v>235</v>
      </c>
      <c r="E11">
        <v>11</v>
      </c>
      <c r="F11">
        <v>37</v>
      </c>
      <c r="G11">
        <v>239.554</v>
      </c>
      <c r="H11">
        <v>29</v>
      </c>
      <c r="I11">
        <v>3</v>
      </c>
      <c r="J11">
        <v>1</v>
      </c>
      <c r="K11">
        <v>1</v>
      </c>
      <c r="L11">
        <v>8</v>
      </c>
      <c r="P11">
        <v>11</v>
      </c>
      <c r="Q11">
        <f>COUNTIF(A2:A701,"=11")</f>
        <v>39</v>
      </c>
    </row>
    <row r="12" spans="1:17" x14ac:dyDescent="0.3">
      <c r="A12">
        <v>20</v>
      </c>
      <c r="B12">
        <v>1</v>
      </c>
      <c r="C12" s="1" t="s">
        <v>19</v>
      </c>
      <c r="D12">
        <v>260</v>
      </c>
      <c r="E12">
        <v>50</v>
      </c>
      <c r="F12">
        <v>36</v>
      </c>
      <c r="G12">
        <v>239.554</v>
      </c>
      <c r="H12">
        <v>23</v>
      </c>
      <c r="I12">
        <v>1</v>
      </c>
      <c r="J12">
        <v>4</v>
      </c>
      <c r="K12">
        <v>0</v>
      </c>
      <c r="L12">
        <v>8</v>
      </c>
      <c r="P12">
        <v>12</v>
      </c>
      <c r="Q12">
        <f>COUNTIF(A2:A701,"=12")</f>
        <v>3</v>
      </c>
    </row>
    <row r="13" spans="1:17" x14ac:dyDescent="0.3">
      <c r="A13">
        <v>20</v>
      </c>
      <c r="B13">
        <v>1</v>
      </c>
      <c r="C13" s="1" t="s">
        <v>12</v>
      </c>
      <c r="D13">
        <v>260</v>
      </c>
      <c r="E13">
        <v>50</v>
      </c>
      <c r="F13">
        <v>36</v>
      </c>
      <c r="G13">
        <v>239.554</v>
      </c>
      <c r="H13">
        <v>23</v>
      </c>
      <c r="I13">
        <v>1</v>
      </c>
      <c r="J13">
        <v>4</v>
      </c>
      <c r="K13">
        <v>0</v>
      </c>
      <c r="L13">
        <v>8</v>
      </c>
      <c r="P13">
        <v>13</v>
      </c>
      <c r="Q13">
        <f>COUNTIF(A2:A701,"=13")</f>
        <v>14</v>
      </c>
    </row>
    <row r="14" spans="1:17" x14ac:dyDescent="0.3">
      <c r="A14">
        <v>20</v>
      </c>
      <c r="B14">
        <v>11</v>
      </c>
      <c r="C14" s="1" t="s">
        <v>13</v>
      </c>
      <c r="D14">
        <v>260</v>
      </c>
      <c r="E14">
        <v>50</v>
      </c>
      <c r="F14">
        <v>36</v>
      </c>
      <c r="G14">
        <v>239.554</v>
      </c>
      <c r="H14">
        <v>23</v>
      </c>
      <c r="I14">
        <v>1</v>
      </c>
      <c r="J14">
        <v>4</v>
      </c>
      <c r="K14">
        <v>0</v>
      </c>
      <c r="L14">
        <v>8</v>
      </c>
      <c r="P14">
        <v>14</v>
      </c>
      <c r="Q14">
        <f>COUNTIF(A2:A701,"=14")</f>
        <v>27</v>
      </c>
    </row>
    <row r="15" spans="1:17" x14ac:dyDescent="0.3">
      <c r="A15">
        <v>3</v>
      </c>
      <c r="B15">
        <v>11</v>
      </c>
      <c r="C15" s="1" t="s">
        <v>13</v>
      </c>
      <c r="D15">
        <v>179</v>
      </c>
      <c r="E15">
        <v>51</v>
      </c>
      <c r="F15">
        <v>38</v>
      </c>
      <c r="G15">
        <v>239.554</v>
      </c>
      <c r="H15">
        <v>31</v>
      </c>
      <c r="I15">
        <v>1</v>
      </c>
      <c r="J15">
        <v>0</v>
      </c>
      <c r="K15">
        <v>0</v>
      </c>
      <c r="L15">
        <v>1</v>
      </c>
      <c r="P15">
        <v>15</v>
      </c>
      <c r="Q15">
        <f>COUNTIF(A2:A701,"=15")</f>
        <v>36</v>
      </c>
    </row>
    <row r="16" spans="1:17" x14ac:dyDescent="0.3">
      <c r="A16">
        <v>3</v>
      </c>
      <c r="B16">
        <v>23</v>
      </c>
      <c r="C16" s="1" t="s">
        <v>13</v>
      </c>
      <c r="D16">
        <v>179</v>
      </c>
      <c r="E16">
        <v>51</v>
      </c>
      <c r="F16">
        <v>38</v>
      </c>
      <c r="G16">
        <v>239.554</v>
      </c>
      <c r="H16">
        <v>31</v>
      </c>
      <c r="I16">
        <v>1</v>
      </c>
      <c r="J16">
        <v>0</v>
      </c>
      <c r="K16">
        <v>0</v>
      </c>
      <c r="L16">
        <v>4</v>
      </c>
      <c r="P16">
        <v>16</v>
      </c>
      <c r="Q16">
        <f>COUNTIF(A2:A701,"=16")</f>
        <v>1</v>
      </c>
    </row>
    <row r="17" spans="1:17" x14ac:dyDescent="0.3">
      <c r="A17">
        <v>24</v>
      </c>
      <c r="B17">
        <v>14</v>
      </c>
      <c r="C17" s="1" t="s">
        <v>16</v>
      </c>
      <c r="D17">
        <v>246</v>
      </c>
      <c r="E17">
        <v>25</v>
      </c>
      <c r="F17">
        <v>41</v>
      </c>
      <c r="G17">
        <v>239.554</v>
      </c>
      <c r="H17">
        <v>23</v>
      </c>
      <c r="I17">
        <v>1</v>
      </c>
      <c r="J17">
        <v>0</v>
      </c>
      <c r="K17">
        <v>0</v>
      </c>
      <c r="L17">
        <v>8</v>
      </c>
      <c r="P17">
        <v>17</v>
      </c>
      <c r="Q17">
        <f>COUNTIF(A3:A702,"=17")</f>
        <v>19</v>
      </c>
    </row>
    <row r="18" spans="1:17" x14ac:dyDescent="0.3">
      <c r="A18">
        <v>3</v>
      </c>
      <c r="B18">
        <v>23</v>
      </c>
      <c r="C18" s="1" t="s">
        <v>16</v>
      </c>
      <c r="D18">
        <v>179</v>
      </c>
      <c r="E18">
        <v>51</v>
      </c>
      <c r="F18">
        <v>38</v>
      </c>
      <c r="G18">
        <v>239.554</v>
      </c>
      <c r="H18">
        <v>31</v>
      </c>
      <c r="I18">
        <v>1</v>
      </c>
      <c r="J18">
        <v>0</v>
      </c>
      <c r="K18">
        <v>0</v>
      </c>
      <c r="L18">
        <v>2</v>
      </c>
      <c r="P18">
        <v>18</v>
      </c>
      <c r="Q18">
        <f>COUNTIF(A4:A703,"=18")</f>
        <v>16</v>
      </c>
    </row>
    <row r="19" spans="1:17" x14ac:dyDescent="0.3">
      <c r="A19">
        <v>3</v>
      </c>
      <c r="B19">
        <v>21</v>
      </c>
      <c r="C19" s="1" t="s">
        <v>20</v>
      </c>
      <c r="D19">
        <v>179</v>
      </c>
      <c r="E19">
        <v>51</v>
      </c>
      <c r="F19">
        <v>38</v>
      </c>
      <c r="G19">
        <v>239.554</v>
      </c>
      <c r="H19">
        <v>31</v>
      </c>
      <c r="I19">
        <v>1</v>
      </c>
      <c r="J19">
        <v>0</v>
      </c>
      <c r="K19">
        <v>0</v>
      </c>
      <c r="L19">
        <v>8</v>
      </c>
      <c r="P19">
        <v>19</v>
      </c>
      <c r="Q19">
        <f>COUNTIF(A5:A704,"=19")</f>
        <v>3</v>
      </c>
    </row>
    <row r="20" spans="1:17" x14ac:dyDescent="0.3">
      <c r="A20">
        <v>6</v>
      </c>
      <c r="B20">
        <v>11</v>
      </c>
      <c r="C20" s="1" t="s">
        <v>21</v>
      </c>
      <c r="D20">
        <v>189</v>
      </c>
      <c r="E20">
        <v>29</v>
      </c>
      <c r="F20">
        <v>33</v>
      </c>
      <c r="G20">
        <v>239.554</v>
      </c>
      <c r="H20">
        <v>25</v>
      </c>
      <c r="I20">
        <v>1</v>
      </c>
      <c r="J20">
        <v>2</v>
      </c>
      <c r="K20">
        <v>2</v>
      </c>
      <c r="L20">
        <v>8</v>
      </c>
      <c r="P20">
        <v>20</v>
      </c>
      <c r="Q20">
        <f>COUNTIF(A6:A705,"=20")</f>
        <v>42</v>
      </c>
    </row>
    <row r="21" spans="1:17" x14ac:dyDescent="0.3">
      <c r="A21">
        <v>33</v>
      </c>
      <c r="B21">
        <v>23</v>
      </c>
      <c r="C21" s="1">
        <v>42132</v>
      </c>
      <c r="D21">
        <v>248</v>
      </c>
      <c r="E21">
        <v>25</v>
      </c>
      <c r="F21">
        <v>47</v>
      </c>
      <c r="G21">
        <v>205.917</v>
      </c>
      <c r="H21">
        <v>32</v>
      </c>
      <c r="I21">
        <v>1</v>
      </c>
      <c r="J21">
        <v>2</v>
      </c>
      <c r="K21">
        <v>1</v>
      </c>
      <c r="L21">
        <v>2</v>
      </c>
      <c r="P21">
        <v>21</v>
      </c>
      <c r="Q21">
        <f>COUNTIF(A7:A706,"=21")</f>
        <v>2</v>
      </c>
    </row>
    <row r="22" spans="1:17" x14ac:dyDescent="0.3">
      <c r="A22">
        <v>18</v>
      </c>
      <c r="B22">
        <v>10</v>
      </c>
      <c r="C22" s="1">
        <v>42346</v>
      </c>
      <c r="D22">
        <v>330</v>
      </c>
      <c r="E22">
        <v>16</v>
      </c>
      <c r="F22">
        <v>28</v>
      </c>
      <c r="G22">
        <v>205.917</v>
      </c>
      <c r="H22">
        <v>25</v>
      </c>
      <c r="I22">
        <v>2</v>
      </c>
      <c r="J22">
        <v>0</v>
      </c>
      <c r="K22">
        <v>0</v>
      </c>
      <c r="L22">
        <v>8</v>
      </c>
      <c r="P22">
        <v>22</v>
      </c>
      <c r="Q22">
        <f>COUNTIF(A8:A707,"=22")</f>
        <v>41</v>
      </c>
    </row>
    <row r="23" spans="1:17" x14ac:dyDescent="0.3">
      <c r="A23">
        <v>3</v>
      </c>
      <c r="B23">
        <v>11</v>
      </c>
      <c r="C23" s="1">
        <v>42071</v>
      </c>
      <c r="D23">
        <v>179</v>
      </c>
      <c r="E23">
        <v>51</v>
      </c>
      <c r="F23">
        <v>38</v>
      </c>
      <c r="G23">
        <v>205.917</v>
      </c>
      <c r="H23">
        <v>31</v>
      </c>
      <c r="I23">
        <v>1</v>
      </c>
      <c r="J23">
        <v>0</v>
      </c>
      <c r="K23">
        <v>0</v>
      </c>
      <c r="L23">
        <v>1</v>
      </c>
      <c r="P23">
        <v>23</v>
      </c>
      <c r="Q23">
        <f>COUNTIF(A9:A708,"=23")</f>
        <v>7</v>
      </c>
    </row>
    <row r="24" spans="1:17" x14ac:dyDescent="0.3">
      <c r="A24">
        <v>10</v>
      </c>
      <c r="B24">
        <v>13</v>
      </c>
      <c r="C24" s="1">
        <v>42285</v>
      </c>
      <c r="D24">
        <v>361</v>
      </c>
      <c r="E24">
        <v>52</v>
      </c>
      <c r="F24">
        <v>28</v>
      </c>
      <c r="G24">
        <v>205.917</v>
      </c>
      <c r="H24">
        <v>27</v>
      </c>
      <c r="I24">
        <v>1</v>
      </c>
      <c r="J24">
        <v>1</v>
      </c>
      <c r="K24">
        <v>4</v>
      </c>
      <c r="L24">
        <v>40</v>
      </c>
      <c r="P24">
        <v>24</v>
      </c>
      <c r="Q24">
        <f>COUNTIF(A10:A709,"=24")</f>
        <v>30</v>
      </c>
    </row>
    <row r="25" spans="1:17" x14ac:dyDescent="0.3">
      <c r="A25">
        <v>20</v>
      </c>
      <c r="B25">
        <v>28</v>
      </c>
      <c r="C25" s="1" t="s">
        <v>22</v>
      </c>
      <c r="D25">
        <v>260</v>
      </c>
      <c r="E25">
        <v>50</v>
      </c>
      <c r="F25">
        <v>36</v>
      </c>
      <c r="G25">
        <v>205.917</v>
      </c>
      <c r="H25">
        <v>23</v>
      </c>
      <c r="I25">
        <v>1</v>
      </c>
      <c r="J25">
        <v>4</v>
      </c>
      <c r="K25">
        <v>0</v>
      </c>
      <c r="L25">
        <v>4</v>
      </c>
      <c r="P25">
        <v>25</v>
      </c>
      <c r="Q25">
        <f>COUNTIF(A11:A710,"=25")</f>
        <v>10</v>
      </c>
    </row>
    <row r="26" spans="1:17" x14ac:dyDescent="0.3">
      <c r="A26">
        <v>11</v>
      </c>
      <c r="B26">
        <v>18</v>
      </c>
      <c r="C26" s="1" t="s">
        <v>23</v>
      </c>
      <c r="D26">
        <v>289</v>
      </c>
      <c r="E26">
        <v>36</v>
      </c>
      <c r="F26">
        <v>33</v>
      </c>
      <c r="G26">
        <v>205.917</v>
      </c>
      <c r="H26">
        <v>30</v>
      </c>
      <c r="I26">
        <v>1</v>
      </c>
      <c r="J26">
        <v>2</v>
      </c>
      <c r="K26">
        <v>1</v>
      </c>
      <c r="L26">
        <v>8</v>
      </c>
      <c r="P26">
        <v>26</v>
      </c>
      <c r="Q26">
        <f>COUNTIF(A12:A711,"=26")</f>
        <v>5</v>
      </c>
    </row>
    <row r="27" spans="1:17" x14ac:dyDescent="0.3">
      <c r="A27">
        <v>10</v>
      </c>
      <c r="B27">
        <v>25</v>
      </c>
      <c r="C27" s="1" t="s">
        <v>24</v>
      </c>
      <c r="D27">
        <v>361</v>
      </c>
      <c r="E27">
        <v>52</v>
      </c>
      <c r="F27">
        <v>28</v>
      </c>
      <c r="G27">
        <v>205.917</v>
      </c>
      <c r="H27">
        <v>27</v>
      </c>
      <c r="I27">
        <v>1</v>
      </c>
      <c r="J27">
        <v>1</v>
      </c>
      <c r="K27">
        <v>4</v>
      </c>
      <c r="L27">
        <v>7</v>
      </c>
      <c r="P27">
        <v>27</v>
      </c>
      <c r="Q27">
        <f>COUNTIF(A13:A712,"=27")</f>
        <v>7</v>
      </c>
    </row>
    <row r="28" spans="1:17" x14ac:dyDescent="0.3">
      <c r="A28">
        <v>11</v>
      </c>
      <c r="B28">
        <v>23</v>
      </c>
      <c r="C28" s="1">
        <v>42102</v>
      </c>
      <c r="D28">
        <v>289</v>
      </c>
      <c r="E28">
        <v>36</v>
      </c>
      <c r="F28">
        <v>33</v>
      </c>
      <c r="G28">
        <v>205.917</v>
      </c>
      <c r="H28">
        <v>30</v>
      </c>
      <c r="I28">
        <v>1</v>
      </c>
      <c r="J28">
        <v>2</v>
      </c>
      <c r="K28">
        <v>1</v>
      </c>
      <c r="L28">
        <v>1</v>
      </c>
      <c r="P28">
        <v>28</v>
      </c>
      <c r="Q28">
        <f>COUNTIF(A14:A713,"=28")</f>
        <v>74</v>
      </c>
    </row>
    <row r="29" spans="1:17" x14ac:dyDescent="0.3">
      <c r="A29">
        <v>30</v>
      </c>
      <c r="B29">
        <v>28</v>
      </c>
      <c r="C29" s="1">
        <v>42346</v>
      </c>
      <c r="D29">
        <v>157</v>
      </c>
      <c r="E29">
        <v>27</v>
      </c>
      <c r="F29">
        <v>29</v>
      </c>
      <c r="G29">
        <v>205.917</v>
      </c>
      <c r="H29">
        <v>22</v>
      </c>
      <c r="I29">
        <v>1</v>
      </c>
      <c r="J29">
        <v>0</v>
      </c>
      <c r="K29">
        <v>0</v>
      </c>
      <c r="L29">
        <v>4</v>
      </c>
      <c r="P29">
        <v>29</v>
      </c>
      <c r="Q29">
        <f>COUNTIF(A15:A714,"=29")</f>
        <v>5</v>
      </c>
    </row>
    <row r="30" spans="1:17" x14ac:dyDescent="0.3">
      <c r="A30">
        <v>11</v>
      </c>
      <c r="B30">
        <v>18</v>
      </c>
      <c r="C30" s="1" t="s">
        <v>25</v>
      </c>
      <c r="D30">
        <v>289</v>
      </c>
      <c r="E30">
        <v>36</v>
      </c>
      <c r="F30">
        <v>33</v>
      </c>
      <c r="G30">
        <v>205.917</v>
      </c>
      <c r="H30">
        <v>30</v>
      </c>
      <c r="I30">
        <v>1</v>
      </c>
      <c r="J30">
        <v>2</v>
      </c>
      <c r="K30">
        <v>1</v>
      </c>
      <c r="L30">
        <v>8</v>
      </c>
      <c r="P30">
        <v>30</v>
      </c>
      <c r="Q30">
        <f>COUNTIF(A16:A715,"=30")</f>
        <v>7</v>
      </c>
    </row>
    <row r="31" spans="1:17" x14ac:dyDescent="0.3">
      <c r="A31">
        <v>3</v>
      </c>
      <c r="B31">
        <v>23</v>
      </c>
      <c r="C31" s="1" t="s">
        <v>26</v>
      </c>
      <c r="D31">
        <v>179</v>
      </c>
      <c r="E31">
        <v>51</v>
      </c>
      <c r="F31">
        <v>38</v>
      </c>
      <c r="G31">
        <v>205.917</v>
      </c>
      <c r="H31">
        <v>31</v>
      </c>
      <c r="I31">
        <v>1</v>
      </c>
      <c r="J31">
        <v>0</v>
      </c>
      <c r="K31">
        <v>0</v>
      </c>
      <c r="L31">
        <v>2</v>
      </c>
      <c r="P31">
        <v>31</v>
      </c>
      <c r="Q31">
        <f>COUNTIF(A17:A716,"=31")</f>
        <v>3</v>
      </c>
    </row>
    <row r="32" spans="1:17" x14ac:dyDescent="0.3">
      <c r="A32">
        <v>3</v>
      </c>
      <c r="B32">
        <v>18</v>
      </c>
      <c r="C32" s="1" t="s">
        <v>23</v>
      </c>
      <c r="D32">
        <v>179</v>
      </c>
      <c r="E32">
        <v>51</v>
      </c>
      <c r="F32">
        <v>38</v>
      </c>
      <c r="G32">
        <v>205.917</v>
      </c>
      <c r="H32">
        <v>31</v>
      </c>
      <c r="I32">
        <v>1</v>
      </c>
      <c r="J32">
        <v>0</v>
      </c>
      <c r="K32">
        <v>0</v>
      </c>
      <c r="L32">
        <v>8</v>
      </c>
      <c r="P32">
        <v>32</v>
      </c>
      <c r="Q32">
        <f>COUNTIF(A18:A717,"=32")</f>
        <v>5</v>
      </c>
    </row>
    <row r="33" spans="1:19" x14ac:dyDescent="0.3">
      <c r="A33">
        <v>2</v>
      </c>
      <c r="B33">
        <v>18</v>
      </c>
      <c r="C33" s="1" t="s">
        <v>27</v>
      </c>
      <c r="D33">
        <v>235</v>
      </c>
      <c r="E33">
        <v>29</v>
      </c>
      <c r="F33">
        <v>48</v>
      </c>
      <c r="G33">
        <v>205.917</v>
      </c>
      <c r="H33">
        <v>33</v>
      </c>
      <c r="I33">
        <v>1</v>
      </c>
      <c r="J33">
        <v>1</v>
      </c>
      <c r="K33">
        <v>5</v>
      </c>
      <c r="L33">
        <v>8</v>
      </c>
      <c r="P33">
        <v>33</v>
      </c>
      <c r="Q33">
        <f>COUNTIF(A19:A718,"=33")</f>
        <v>24</v>
      </c>
    </row>
    <row r="34" spans="1:19" x14ac:dyDescent="0.3">
      <c r="A34">
        <v>1</v>
      </c>
      <c r="B34">
        <v>23</v>
      </c>
      <c r="C34" s="1" t="s">
        <v>27</v>
      </c>
      <c r="D34">
        <v>235</v>
      </c>
      <c r="E34">
        <v>11</v>
      </c>
      <c r="F34">
        <v>37</v>
      </c>
      <c r="G34">
        <v>205.917</v>
      </c>
      <c r="H34">
        <v>29</v>
      </c>
      <c r="I34">
        <v>3</v>
      </c>
      <c r="J34">
        <v>1</v>
      </c>
      <c r="K34">
        <v>1</v>
      </c>
      <c r="L34">
        <v>4</v>
      </c>
      <c r="P34">
        <v>34</v>
      </c>
      <c r="Q34">
        <f>COUNTIF(A20:A719,"=34")</f>
        <v>48</v>
      </c>
    </row>
    <row r="35" spans="1:19" x14ac:dyDescent="0.3">
      <c r="A35">
        <v>2</v>
      </c>
      <c r="B35">
        <v>18</v>
      </c>
      <c r="C35" s="1" t="s">
        <v>23</v>
      </c>
      <c r="D35">
        <v>235</v>
      </c>
      <c r="E35">
        <v>29</v>
      </c>
      <c r="F35">
        <v>48</v>
      </c>
      <c r="G35">
        <v>205.917</v>
      </c>
      <c r="H35">
        <v>33</v>
      </c>
      <c r="I35">
        <v>1</v>
      </c>
      <c r="J35">
        <v>1</v>
      </c>
      <c r="K35">
        <v>5</v>
      </c>
      <c r="L35">
        <v>8</v>
      </c>
      <c r="P35">
        <v>35</v>
      </c>
      <c r="Q35">
        <f>COUNTIF(A21:A720,"=35")</f>
        <v>0</v>
      </c>
    </row>
    <row r="36" spans="1:19" x14ac:dyDescent="0.3">
      <c r="A36">
        <v>3</v>
      </c>
      <c r="B36">
        <v>23</v>
      </c>
      <c r="C36" s="1" t="s">
        <v>23</v>
      </c>
      <c r="D36">
        <v>179</v>
      </c>
      <c r="E36">
        <v>51</v>
      </c>
      <c r="F36">
        <v>38</v>
      </c>
      <c r="G36">
        <v>205.917</v>
      </c>
      <c r="H36">
        <v>31</v>
      </c>
      <c r="I36">
        <v>1</v>
      </c>
      <c r="J36">
        <v>0</v>
      </c>
      <c r="K36">
        <v>0</v>
      </c>
      <c r="L36">
        <v>2</v>
      </c>
      <c r="P36">
        <v>36</v>
      </c>
      <c r="Q36">
        <f>COUNTIF(A22:A721,"=36")</f>
        <v>31</v>
      </c>
    </row>
    <row r="37" spans="1:19" x14ac:dyDescent="0.3">
      <c r="A37">
        <v>10</v>
      </c>
      <c r="B37">
        <v>23</v>
      </c>
      <c r="C37" s="1" t="s">
        <v>23</v>
      </c>
      <c r="D37">
        <v>361</v>
      </c>
      <c r="E37">
        <v>52</v>
      </c>
      <c r="F37">
        <v>28</v>
      </c>
      <c r="G37">
        <v>205.917</v>
      </c>
      <c r="H37">
        <v>27</v>
      </c>
      <c r="I37">
        <v>1</v>
      </c>
      <c r="J37">
        <v>1</v>
      </c>
      <c r="K37">
        <v>4</v>
      </c>
      <c r="L37">
        <v>1</v>
      </c>
      <c r="Q37" s="16"/>
      <c r="R37" s="17"/>
      <c r="S37" s="18"/>
    </row>
    <row r="38" spans="1:19" x14ac:dyDescent="0.3">
      <c r="A38">
        <v>11</v>
      </c>
      <c r="B38">
        <v>24</v>
      </c>
      <c r="C38" s="1">
        <v>42102</v>
      </c>
      <c r="D38">
        <v>289</v>
      </c>
      <c r="E38">
        <v>36</v>
      </c>
      <c r="F38">
        <v>33</v>
      </c>
      <c r="G38">
        <v>205.917</v>
      </c>
      <c r="H38">
        <v>30</v>
      </c>
      <c r="I38">
        <v>1</v>
      </c>
      <c r="J38">
        <v>2</v>
      </c>
      <c r="K38">
        <v>1</v>
      </c>
      <c r="L38">
        <v>8</v>
      </c>
      <c r="Q38" s="19"/>
      <c r="R38" s="20"/>
      <c r="S38" s="21"/>
    </row>
    <row r="39" spans="1:19" x14ac:dyDescent="0.3">
      <c r="A39">
        <v>19</v>
      </c>
      <c r="B39">
        <v>11</v>
      </c>
      <c r="C39" s="1" t="s">
        <v>28</v>
      </c>
      <c r="D39">
        <v>291</v>
      </c>
      <c r="E39">
        <v>50</v>
      </c>
      <c r="F39">
        <v>32</v>
      </c>
      <c r="G39">
        <v>205.917</v>
      </c>
      <c r="H39">
        <v>23</v>
      </c>
      <c r="I39">
        <v>1</v>
      </c>
      <c r="J39">
        <v>0</v>
      </c>
      <c r="K39">
        <v>0</v>
      </c>
      <c r="L39">
        <v>4</v>
      </c>
      <c r="Q39" s="19"/>
      <c r="R39" s="20"/>
      <c r="S39" s="21"/>
    </row>
    <row r="40" spans="1:19" x14ac:dyDescent="0.3">
      <c r="A40">
        <v>2</v>
      </c>
      <c r="B40">
        <v>28</v>
      </c>
      <c r="C40" s="1" t="s">
        <v>29</v>
      </c>
      <c r="D40">
        <v>235</v>
      </c>
      <c r="E40">
        <v>29</v>
      </c>
      <c r="F40">
        <v>48</v>
      </c>
      <c r="G40">
        <v>205.917</v>
      </c>
      <c r="H40">
        <v>33</v>
      </c>
      <c r="I40">
        <v>1</v>
      </c>
      <c r="J40">
        <v>1</v>
      </c>
      <c r="K40">
        <v>5</v>
      </c>
      <c r="L40">
        <v>8</v>
      </c>
      <c r="Q40" s="19"/>
      <c r="R40" s="20"/>
      <c r="S40" s="21"/>
    </row>
    <row r="41" spans="1:19" x14ac:dyDescent="0.3">
      <c r="A41">
        <v>20</v>
      </c>
      <c r="B41">
        <v>23</v>
      </c>
      <c r="C41" s="1" t="s">
        <v>26</v>
      </c>
      <c r="D41">
        <v>260</v>
      </c>
      <c r="E41">
        <v>50</v>
      </c>
      <c r="F41">
        <v>36</v>
      </c>
      <c r="G41">
        <v>205.917</v>
      </c>
      <c r="H41">
        <v>23</v>
      </c>
      <c r="I41">
        <v>1</v>
      </c>
      <c r="J41">
        <v>4</v>
      </c>
      <c r="K41">
        <v>0</v>
      </c>
      <c r="L41">
        <v>4</v>
      </c>
      <c r="Q41" s="19"/>
      <c r="R41" s="20"/>
      <c r="S41" s="21"/>
    </row>
    <row r="42" spans="1:19" x14ac:dyDescent="0.3">
      <c r="A42">
        <v>27</v>
      </c>
      <c r="B42">
        <v>23</v>
      </c>
      <c r="C42" s="1">
        <v>42013</v>
      </c>
      <c r="D42">
        <v>184</v>
      </c>
      <c r="E42">
        <v>42</v>
      </c>
      <c r="F42">
        <v>27</v>
      </c>
      <c r="G42">
        <v>241.476</v>
      </c>
      <c r="H42">
        <v>21</v>
      </c>
      <c r="I42">
        <v>1</v>
      </c>
      <c r="J42">
        <v>0</v>
      </c>
      <c r="K42">
        <v>0</v>
      </c>
      <c r="L42">
        <v>2</v>
      </c>
      <c r="Q42" s="19"/>
      <c r="R42" s="20"/>
      <c r="S42" s="21"/>
    </row>
    <row r="43" spans="1:19" x14ac:dyDescent="0.3">
      <c r="A43">
        <v>34</v>
      </c>
      <c r="B43">
        <v>23</v>
      </c>
      <c r="C43" s="1">
        <v>42194</v>
      </c>
      <c r="D43">
        <v>118</v>
      </c>
      <c r="E43">
        <v>10</v>
      </c>
      <c r="F43">
        <v>37</v>
      </c>
      <c r="G43">
        <v>241.476</v>
      </c>
      <c r="H43">
        <v>28</v>
      </c>
      <c r="I43">
        <v>1</v>
      </c>
      <c r="J43">
        <v>0</v>
      </c>
      <c r="K43">
        <v>0</v>
      </c>
      <c r="L43">
        <v>4</v>
      </c>
      <c r="Q43" s="19"/>
      <c r="R43" s="20"/>
      <c r="S43" s="21"/>
    </row>
    <row r="44" spans="1:19" x14ac:dyDescent="0.3">
      <c r="A44">
        <v>3</v>
      </c>
      <c r="B44">
        <v>23</v>
      </c>
      <c r="C44" s="1">
        <v>42013</v>
      </c>
      <c r="D44">
        <v>179</v>
      </c>
      <c r="E44">
        <v>51</v>
      </c>
      <c r="F44">
        <v>38</v>
      </c>
      <c r="G44">
        <v>241.476</v>
      </c>
      <c r="H44">
        <v>31</v>
      </c>
      <c r="I44">
        <v>1</v>
      </c>
      <c r="J44">
        <v>0</v>
      </c>
      <c r="K44">
        <v>0</v>
      </c>
      <c r="L44">
        <v>4</v>
      </c>
      <c r="Q44" s="19"/>
      <c r="R44" s="20"/>
      <c r="S44" s="21"/>
    </row>
    <row r="45" spans="1:19" x14ac:dyDescent="0.3">
      <c r="A45">
        <v>5</v>
      </c>
      <c r="B45">
        <v>19</v>
      </c>
      <c r="C45" s="1">
        <v>42225</v>
      </c>
      <c r="D45">
        <v>235</v>
      </c>
      <c r="E45">
        <v>20</v>
      </c>
      <c r="F45">
        <v>43</v>
      </c>
      <c r="G45">
        <v>241.476</v>
      </c>
      <c r="H45">
        <v>38</v>
      </c>
      <c r="I45">
        <v>1</v>
      </c>
      <c r="J45">
        <v>1</v>
      </c>
      <c r="K45">
        <v>0</v>
      </c>
      <c r="L45">
        <v>8</v>
      </c>
      <c r="Q45" s="19"/>
      <c r="R45" s="20"/>
      <c r="S45" s="21"/>
    </row>
    <row r="46" spans="1:19" x14ac:dyDescent="0.3">
      <c r="A46">
        <v>14</v>
      </c>
      <c r="B46">
        <v>23</v>
      </c>
      <c r="C46" s="1">
        <v>42256</v>
      </c>
      <c r="D46">
        <v>155</v>
      </c>
      <c r="E46">
        <v>12</v>
      </c>
      <c r="F46">
        <v>34</v>
      </c>
      <c r="G46">
        <v>241.476</v>
      </c>
      <c r="H46">
        <v>25</v>
      </c>
      <c r="I46">
        <v>1</v>
      </c>
      <c r="J46">
        <v>2</v>
      </c>
      <c r="K46">
        <v>0</v>
      </c>
      <c r="L46">
        <v>2</v>
      </c>
      <c r="Q46" s="19"/>
      <c r="R46" s="20"/>
      <c r="S46" s="21"/>
    </row>
    <row r="47" spans="1:19" x14ac:dyDescent="0.3">
      <c r="A47">
        <v>34</v>
      </c>
      <c r="B47">
        <v>23</v>
      </c>
      <c r="C47" s="1" t="s">
        <v>30</v>
      </c>
      <c r="D47">
        <v>118</v>
      </c>
      <c r="E47">
        <v>10</v>
      </c>
      <c r="F47">
        <v>37</v>
      </c>
      <c r="G47">
        <v>241.476</v>
      </c>
      <c r="H47">
        <v>28</v>
      </c>
      <c r="I47">
        <v>1</v>
      </c>
      <c r="J47">
        <v>0</v>
      </c>
      <c r="K47">
        <v>0</v>
      </c>
      <c r="L47">
        <v>3</v>
      </c>
      <c r="Q47" s="19"/>
      <c r="R47" s="20"/>
      <c r="S47" s="21"/>
    </row>
    <row r="48" spans="1:19" x14ac:dyDescent="0.3">
      <c r="A48">
        <v>3</v>
      </c>
      <c r="B48">
        <v>23</v>
      </c>
      <c r="C48" s="1" t="s">
        <v>31</v>
      </c>
      <c r="D48">
        <v>179</v>
      </c>
      <c r="E48">
        <v>51</v>
      </c>
      <c r="F48">
        <v>38</v>
      </c>
      <c r="G48">
        <v>241.476</v>
      </c>
      <c r="H48">
        <v>31</v>
      </c>
      <c r="I48">
        <v>1</v>
      </c>
      <c r="J48">
        <v>0</v>
      </c>
      <c r="K48">
        <v>0</v>
      </c>
      <c r="L48">
        <v>3</v>
      </c>
      <c r="Q48" s="19"/>
      <c r="R48" s="20"/>
      <c r="S48" s="21"/>
    </row>
    <row r="49" spans="1:19" x14ac:dyDescent="0.3">
      <c r="A49">
        <v>15</v>
      </c>
      <c r="B49">
        <v>23</v>
      </c>
      <c r="C49" s="1" t="s">
        <v>32</v>
      </c>
      <c r="D49">
        <v>291</v>
      </c>
      <c r="E49">
        <v>31</v>
      </c>
      <c r="F49">
        <v>40</v>
      </c>
      <c r="G49">
        <v>241.476</v>
      </c>
      <c r="H49">
        <v>25</v>
      </c>
      <c r="I49">
        <v>1</v>
      </c>
      <c r="J49">
        <v>1</v>
      </c>
      <c r="K49">
        <v>1</v>
      </c>
      <c r="L49">
        <v>4</v>
      </c>
      <c r="Q49" s="19"/>
      <c r="R49" s="20"/>
      <c r="S49" s="21"/>
    </row>
    <row r="50" spans="1:19" x14ac:dyDescent="0.3">
      <c r="A50">
        <v>20</v>
      </c>
      <c r="B50">
        <v>22</v>
      </c>
      <c r="C50" s="1">
        <v>42103</v>
      </c>
      <c r="D50">
        <v>260</v>
      </c>
      <c r="E50">
        <v>50</v>
      </c>
      <c r="F50">
        <v>36</v>
      </c>
      <c r="G50">
        <v>241.476</v>
      </c>
      <c r="H50">
        <v>23</v>
      </c>
      <c r="I50">
        <v>1</v>
      </c>
      <c r="J50">
        <v>4</v>
      </c>
      <c r="K50">
        <v>0</v>
      </c>
      <c r="L50">
        <v>8</v>
      </c>
      <c r="Q50" s="19"/>
      <c r="R50" s="20"/>
      <c r="S50" s="21"/>
    </row>
    <row r="51" spans="1:19" x14ac:dyDescent="0.3">
      <c r="A51">
        <v>15</v>
      </c>
      <c r="B51">
        <v>14</v>
      </c>
      <c r="C51" s="1" t="s">
        <v>31</v>
      </c>
      <c r="D51">
        <v>291</v>
      </c>
      <c r="E51">
        <v>31</v>
      </c>
      <c r="F51">
        <v>40</v>
      </c>
      <c r="G51">
        <v>241.476</v>
      </c>
      <c r="H51">
        <v>25</v>
      </c>
      <c r="I51">
        <v>1</v>
      </c>
      <c r="J51">
        <v>1</v>
      </c>
      <c r="K51">
        <v>1</v>
      </c>
      <c r="L51">
        <v>32</v>
      </c>
      <c r="Q51" s="19"/>
      <c r="R51" s="20"/>
      <c r="S51" s="21"/>
    </row>
    <row r="52" spans="1:19" x14ac:dyDescent="0.3">
      <c r="A52">
        <v>20</v>
      </c>
      <c r="B52">
        <v>0</v>
      </c>
      <c r="C52" s="1" t="s">
        <v>33</v>
      </c>
      <c r="D52">
        <v>260</v>
      </c>
      <c r="E52">
        <v>50</v>
      </c>
      <c r="F52">
        <v>36</v>
      </c>
      <c r="G52">
        <v>241.476</v>
      </c>
      <c r="H52">
        <v>23</v>
      </c>
      <c r="I52">
        <v>1</v>
      </c>
      <c r="J52">
        <v>4</v>
      </c>
      <c r="K52">
        <v>0</v>
      </c>
      <c r="L52">
        <v>0</v>
      </c>
      <c r="Q52" s="19"/>
      <c r="R52" s="20"/>
      <c r="S52" s="21"/>
    </row>
    <row r="53" spans="1:19" x14ac:dyDescent="0.3">
      <c r="A53">
        <v>29</v>
      </c>
      <c r="B53">
        <v>0</v>
      </c>
      <c r="C53" s="1" t="s">
        <v>34</v>
      </c>
      <c r="D53">
        <v>225</v>
      </c>
      <c r="E53">
        <v>26</v>
      </c>
      <c r="F53">
        <v>28</v>
      </c>
      <c r="G53">
        <v>241.476</v>
      </c>
      <c r="H53">
        <v>24</v>
      </c>
      <c r="I53">
        <v>1</v>
      </c>
      <c r="J53">
        <v>1</v>
      </c>
      <c r="K53">
        <v>2</v>
      </c>
      <c r="L53">
        <v>0</v>
      </c>
      <c r="Q53" s="19"/>
      <c r="R53" s="20"/>
      <c r="S53" s="21"/>
    </row>
    <row r="54" spans="1:19" x14ac:dyDescent="0.3">
      <c r="A54">
        <v>28</v>
      </c>
      <c r="B54">
        <v>23</v>
      </c>
      <c r="C54" s="1">
        <v>42225</v>
      </c>
      <c r="D54">
        <v>225</v>
      </c>
      <c r="E54">
        <v>26</v>
      </c>
      <c r="F54">
        <v>28</v>
      </c>
      <c r="G54">
        <v>241.476</v>
      </c>
      <c r="H54">
        <v>24</v>
      </c>
      <c r="I54">
        <v>1</v>
      </c>
      <c r="J54">
        <v>1</v>
      </c>
      <c r="K54">
        <v>2</v>
      </c>
      <c r="L54">
        <v>2</v>
      </c>
      <c r="Q54" s="22"/>
      <c r="R54" s="23"/>
      <c r="S54" s="24"/>
    </row>
    <row r="55" spans="1:19" x14ac:dyDescent="0.3">
      <c r="A55">
        <v>34</v>
      </c>
      <c r="B55">
        <v>23</v>
      </c>
      <c r="C55" s="1" t="s">
        <v>35</v>
      </c>
      <c r="D55">
        <v>118</v>
      </c>
      <c r="E55">
        <v>10</v>
      </c>
      <c r="F55">
        <v>37</v>
      </c>
      <c r="G55">
        <v>241.476</v>
      </c>
      <c r="H55">
        <v>28</v>
      </c>
      <c r="I55">
        <v>1</v>
      </c>
      <c r="J55">
        <v>0</v>
      </c>
      <c r="K55">
        <v>0</v>
      </c>
      <c r="L55">
        <v>2</v>
      </c>
    </row>
    <row r="56" spans="1:19" x14ac:dyDescent="0.3">
      <c r="A56">
        <v>11</v>
      </c>
      <c r="B56">
        <v>0</v>
      </c>
      <c r="C56" s="1" t="s">
        <v>36</v>
      </c>
      <c r="D56">
        <v>289</v>
      </c>
      <c r="E56">
        <v>36</v>
      </c>
      <c r="F56">
        <v>33</v>
      </c>
      <c r="G56">
        <v>241.476</v>
      </c>
      <c r="H56">
        <v>30</v>
      </c>
      <c r="I56">
        <v>1</v>
      </c>
      <c r="J56">
        <v>2</v>
      </c>
      <c r="K56">
        <v>1</v>
      </c>
      <c r="L56">
        <v>0</v>
      </c>
    </row>
    <row r="57" spans="1:19" x14ac:dyDescent="0.3">
      <c r="A57">
        <v>36</v>
      </c>
      <c r="B57">
        <v>0</v>
      </c>
      <c r="C57" s="1" t="s">
        <v>37</v>
      </c>
      <c r="D57">
        <v>118</v>
      </c>
      <c r="E57">
        <v>13</v>
      </c>
      <c r="F57">
        <v>50</v>
      </c>
      <c r="G57">
        <v>241.476</v>
      </c>
      <c r="H57">
        <v>31</v>
      </c>
      <c r="I57">
        <v>1</v>
      </c>
      <c r="J57">
        <v>1</v>
      </c>
      <c r="K57">
        <v>0</v>
      </c>
      <c r="L57">
        <v>0</v>
      </c>
    </row>
    <row r="58" spans="1:19" x14ac:dyDescent="0.3">
      <c r="A58">
        <v>28</v>
      </c>
      <c r="B58">
        <v>18</v>
      </c>
      <c r="C58" s="1" t="s">
        <v>38</v>
      </c>
      <c r="D58">
        <v>225</v>
      </c>
      <c r="E58">
        <v>26</v>
      </c>
      <c r="F58">
        <v>28</v>
      </c>
      <c r="G58">
        <v>241.476</v>
      </c>
      <c r="H58">
        <v>24</v>
      </c>
      <c r="I58">
        <v>1</v>
      </c>
      <c r="J58">
        <v>1</v>
      </c>
      <c r="K58">
        <v>2</v>
      </c>
      <c r="L58">
        <v>3</v>
      </c>
    </row>
    <row r="59" spans="1:19" x14ac:dyDescent="0.3">
      <c r="A59">
        <v>3</v>
      </c>
      <c r="B59">
        <v>23</v>
      </c>
      <c r="C59" s="1" t="s">
        <v>39</v>
      </c>
      <c r="D59">
        <v>179</v>
      </c>
      <c r="E59">
        <v>51</v>
      </c>
      <c r="F59">
        <v>38</v>
      </c>
      <c r="G59">
        <v>241.476</v>
      </c>
      <c r="H59">
        <v>31</v>
      </c>
      <c r="I59">
        <v>1</v>
      </c>
      <c r="J59">
        <v>0</v>
      </c>
      <c r="K59">
        <v>0</v>
      </c>
      <c r="L59">
        <v>3</v>
      </c>
    </row>
    <row r="60" spans="1:19" x14ac:dyDescent="0.3">
      <c r="A60">
        <v>13</v>
      </c>
      <c r="B60">
        <v>0</v>
      </c>
      <c r="C60" s="1" t="s">
        <v>40</v>
      </c>
      <c r="D60">
        <v>369</v>
      </c>
      <c r="E60">
        <v>17</v>
      </c>
      <c r="F60">
        <v>31</v>
      </c>
      <c r="G60">
        <v>241.476</v>
      </c>
      <c r="H60">
        <v>25</v>
      </c>
      <c r="I60">
        <v>1</v>
      </c>
      <c r="J60">
        <v>3</v>
      </c>
      <c r="K60">
        <v>0</v>
      </c>
      <c r="L60">
        <v>0</v>
      </c>
    </row>
    <row r="61" spans="1:19" x14ac:dyDescent="0.3">
      <c r="A61">
        <v>33</v>
      </c>
      <c r="B61">
        <v>23</v>
      </c>
      <c r="C61" s="1">
        <v>42317</v>
      </c>
      <c r="D61">
        <v>248</v>
      </c>
      <c r="E61">
        <v>25</v>
      </c>
      <c r="F61">
        <v>47</v>
      </c>
      <c r="G61">
        <v>241.476</v>
      </c>
      <c r="H61">
        <v>32</v>
      </c>
      <c r="I61">
        <v>1</v>
      </c>
      <c r="J61">
        <v>2</v>
      </c>
      <c r="K61">
        <v>1</v>
      </c>
      <c r="L61">
        <v>1</v>
      </c>
    </row>
    <row r="62" spans="1:19" x14ac:dyDescent="0.3">
      <c r="A62">
        <v>3</v>
      </c>
      <c r="B62">
        <v>23</v>
      </c>
      <c r="C62" s="1" t="s">
        <v>41</v>
      </c>
      <c r="D62">
        <v>179</v>
      </c>
      <c r="E62">
        <v>51</v>
      </c>
      <c r="F62">
        <v>38</v>
      </c>
      <c r="G62">
        <v>241.476</v>
      </c>
      <c r="H62">
        <v>31</v>
      </c>
      <c r="I62">
        <v>1</v>
      </c>
      <c r="J62">
        <v>0</v>
      </c>
      <c r="K62">
        <v>0</v>
      </c>
      <c r="L62">
        <v>3</v>
      </c>
    </row>
    <row r="63" spans="1:19" x14ac:dyDescent="0.3">
      <c r="A63">
        <v>20</v>
      </c>
      <c r="B63">
        <v>23</v>
      </c>
      <c r="C63" s="1" t="s">
        <v>42</v>
      </c>
      <c r="D63">
        <v>260</v>
      </c>
      <c r="E63">
        <v>50</v>
      </c>
      <c r="F63">
        <v>36</v>
      </c>
      <c r="G63">
        <v>241.476</v>
      </c>
      <c r="H63">
        <v>23</v>
      </c>
      <c r="I63">
        <v>1</v>
      </c>
      <c r="J63">
        <v>4</v>
      </c>
      <c r="K63">
        <v>0</v>
      </c>
      <c r="L63">
        <v>4</v>
      </c>
    </row>
    <row r="64" spans="1:19" x14ac:dyDescent="0.3">
      <c r="A64">
        <v>3</v>
      </c>
      <c r="B64">
        <v>23</v>
      </c>
      <c r="C64" s="1">
        <v>42165</v>
      </c>
      <c r="D64">
        <v>179</v>
      </c>
      <c r="E64">
        <v>51</v>
      </c>
      <c r="F64">
        <v>38</v>
      </c>
      <c r="G64">
        <v>253.465</v>
      </c>
      <c r="H64">
        <v>31</v>
      </c>
      <c r="I64">
        <v>1</v>
      </c>
      <c r="J64">
        <v>0</v>
      </c>
      <c r="K64">
        <v>0</v>
      </c>
      <c r="L64">
        <v>3</v>
      </c>
    </row>
    <row r="65" spans="1:12" x14ac:dyDescent="0.3">
      <c r="A65">
        <v>34</v>
      </c>
      <c r="B65">
        <v>23</v>
      </c>
      <c r="C65" s="1" t="s">
        <v>43</v>
      </c>
      <c r="D65">
        <v>118</v>
      </c>
      <c r="E65">
        <v>10</v>
      </c>
      <c r="F65">
        <v>37</v>
      </c>
      <c r="G65">
        <v>253.465</v>
      </c>
      <c r="H65">
        <v>28</v>
      </c>
      <c r="I65">
        <v>1</v>
      </c>
      <c r="J65">
        <v>0</v>
      </c>
      <c r="K65">
        <v>0</v>
      </c>
      <c r="L65">
        <v>3</v>
      </c>
    </row>
    <row r="66" spans="1:12" x14ac:dyDescent="0.3">
      <c r="A66">
        <v>36</v>
      </c>
      <c r="B66">
        <v>0</v>
      </c>
      <c r="C66" s="1" t="s">
        <v>44</v>
      </c>
      <c r="D66">
        <v>118</v>
      </c>
      <c r="E66">
        <v>13</v>
      </c>
      <c r="F66">
        <v>50</v>
      </c>
      <c r="G66">
        <v>253.465</v>
      </c>
      <c r="H66">
        <v>31</v>
      </c>
      <c r="I66">
        <v>1</v>
      </c>
      <c r="J66">
        <v>1</v>
      </c>
      <c r="K66">
        <v>0</v>
      </c>
      <c r="L66">
        <v>0</v>
      </c>
    </row>
    <row r="67" spans="1:12" x14ac:dyDescent="0.3">
      <c r="A67">
        <v>22</v>
      </c>
      <c r="B67">
        <v>23</v>
      </c>
      <c r="C67" s="1" t="s">
        <v>45</v>
      </c>
      <c r="D67">
        <v>179</v>
      </c>
      <c r="E67">
        <v>26</v>
      </c>
      <c r="F67">
        <v>30</v>
      </c>
      <c r="G67">
        <v>253.465</v>
      </c>
      <c r="H67">
        <v>19</v>
      </c>
      <c r="I67">
        <v>3</v>
      </c>
      <c r="J67">
        <v>0</v>
      </c>
      <c r="K67">
        <v>0</v>
      </c>
      <c r="L67">
        <v>1</v>
      </c>
    </row>
    <row r="68" spans="1:12" x14ac:dyDescent="0.3">
      <c r="A68">
        <v>3</v>
      </c>
      <c r="B68">
        <v>23</v>
      </c>
      <c r="C68" s="1" t="s">
        <v>46</v>
      </c>
      <c r="D68">
        <v>179</v>
      </c>
      <c r="E68">
        <v>51</v>
      </c>
      <c r="F68">
        <v>38</v>
      </c>
      <c r="G68">
        <v>253.465</v>
      </c>
      <c r="H68">
        <v>31</v>
      </c>
      <c r="I68">
        <v>1</v>
      </c>
      <c r="J68">
        <v>0</v>
      </c>
      <c r="K68">
        <v>0</v>
      </c>
      <c r="L68">
        <v>3</v>
      </c>
    </row>
    <row r="69" spans="1:12" x14ac:dyDescent="0.3">
      <c r="A69">
        <v>28</v>
      </c>
      <c r="B69">
        <v>23</v>
      </c>
      <c r="C69" s="1" t="s">
        <v>46</v>
      </c>
      <c r="D69">
        <v>225</v>
      </c>
      <c r="E69">
        <v>26</v>
      </c>
      <c r="F69">
        <v>28</v>
      </c>
      <c r="G69">
        <v>253.465</v>
      </c>
      <c r="H69">
        <v>24</v>
      </c>
      <c r="I69">
        <v>1</v>
      </c>
      <c r="J69">
        <v>1</v>
      </c>
      <c r="K69">
        <v>2</v>
      </c>
      <c r="L69">
        <v>3</v>
      </c>
    </row>
    <row r="70" spans="1:12" x14ac:dyDescent="0.3">
      <c r="A70">
        <v>34</v>
      </c>
      <c r="B70">
        <v>23</v>
      </c>
      <c r="C70" s="1">
        <v>42165</v>
      </c>
      <c r="D70">
        <v>118</v>
      </c>
      <c r="E70">
        <v>10</v>
      </c>
      <c r="F70">
        <v>37</v>
      </c>
      <c r="G70">
        <v>253.465</v>
      </c>
      <c r="H70">
        <v>28</v>
      </c>
      <c r="I70">
        <v>1</v>
      </c>
      <c r="J70">
        <v>0</v>
      </c>
      <c r="K70">
        <v>0</v>
      </c>
      <c r="L70">
        <v>3</v>
      </c>
    </row>
    <row r="71" spans="1:12" x14ac:dyDescent="0.3">
      <c r="A71">
        <v>28</v>
      </c>
      <c r="B71">
        <v>23</v>
      </c>
      <c r="C71" s="1" t="s">
        <v>44</v>
      </c>
      <c r="D71">
        <v>225</v>
      </c>
      <c r="E71">
        <v>26</v>
      </c>
      <c r="F71">
        <v>28</v>
      </c>
      <c r="G71">
        <v>253.465</v>
      </c>
      <c r="H71">
        <v>24</v>
      </c>
      <c r="I71">
        <v>1</v>
      </c>
      <c r="J71">
        <v>1</v>
      </c>
      <c r="K71">
        <v>2</v>
      </c>
      <c r="L71">
        <v>2</v>
      </c>
    </row>
    <row r="72" spans="1:12" x14ac:dyDescent="0.3">
      <c r="A72">
        <v>33</v>
      </c>
      <c r="B72">
        <v>23</v>
      </c>
      <c r="C72" s="1" t="s">
        <v>47</v>
      </c>
      <c r="D72">
        <v>248</v>
      </c>
      <c r="E72">
        <v>25</v>
      </c>
      <c r="F72">
        <v>47</v>
      </c>
      <c r="G72">
        <v>253.465</v>
      </c>
      <c r="H72">
        <v>32</v>
      </c>
      <c r="I72">
        <v>1</v>
      </c>
      <c r="J72">
        <v>2</v>
      </c>
      <c r="K72">
        <v>1</v>
      </c>
      <c r="L72">
        <v>2</v>
      </c>
    </row>
    <row r="73" spans="1:12" x14ac:dyDescent="0.3">
      <c r="A73">
        <v>15</v>
      </c>
      <c r="B73">
        <v>23</v>
      </c>
      <c r="C73" s="1" t="s">
        <v>48</v>
      </c>
      <c r="D73">
        <v>291</v>
      </c>
      <c r="E73">
        <v>31</v>
      </c>
      <c r="F73">
        <v>40</v>
      </c>
      <c r="G73">
        <v>253.465</v>
      </c>
      <c r="H73">
        <v>25</v>
      </c>
      <c r="I73">
        <v>1</v>
      </c>
      <c r="J73">
        <v>1</v>
      </c>
      <c r="K73">
        <v>1</v>
      </c>
      <c r="L73">
        <v>5</v>
      </c>
    </row>
    <row r="74" spans="1:12" x14ac:dyDescent="0.3">
      <c r="A74">
        <v>3</v>
      </c>
      <c r="B74">
        <v>23</v>
      </c>
      <c r="C74" s="1" t="s">
        <v>47</v>
      </c>
      <c r="D74">
        <v>179</v>
      </c>
      <c r="E74">
        <v>51</v>
      </c>
      <c r="F74">
        <v>38</v>
      </c>
      <c r="G74">
        <v>253.465</v>
      </c>
      <c r="H74">
        <v>31</v>
      </c>
      <c r="I74">
        <v>1</v>
      </c>
      <c r="J74">
        <v>0</v>
      </c>
      <c r="K74">
        <v>0</v>
      </c>
      <c r="L74">
        <v>8</v>
      </c>
    </row>
    <row r="75" spans="1:12" x14ac:dyDescent="0.3">
      <c r="A75">
        <v>28</v>
      </c>
      <c r="B75">
        <v>23</v>
      </c>
      <c r="C75" s="1" t="s">
        <v>47</v>
      </c>
      <c r="D75">
        <v>225</v>
      </c>
      <c r="E75">
        <v>26</v>
      </c>
      <c r="F75">
        <v>28</v>
      </c>
      <c r="G75">
        <v>253.465</v>
      </c>
      <c r="H75">
        <v>24</v>
      </c>
      <c r="I75">
        <v>1</v>
      </c>
      <c r="J75">
        <v>1</v>
      </c>
      <c r="K75">
        <v>2</v>
      </c>
      <c r="L75">
        <v>3</v>
      </c>
    </row>
    <row r="76" spans="1:12" x14ac:dyDescent="0.3">
      <c r="A76">
        <v>20</v>
      </c>
      <c r="B76">
        <v>19</v>
      </c>
      <c r="C76" s="1" t="s">
        <v>48</v>
      </c>
      <c r="D76">
        <v>260</v>
      </c>
      <c r="E76">
        <v>50</v>
      </c>
      <c r="F76">
        <v>36</v>
      </c>
      <c r="G76">
        <v>253.465</v>
      </c>
      <c r="H76">
        <v>23</v>
      </c>
      <c r="I76">
        <v>1</v>
      </c>
      <c r="J76">
        <v>4</v>
      </c>
      <c r="K76">
        <v>0</v>
      </c>
      <c r="L76">
        <v>16</v>
      </c>
    </row>
    <row r="77" spans="1:12" x14ac:dyDescent="0.3">
      <c r="A77">
        <v>15</v>
      </c>
      <c r="B77">
        <v>14</v>
      </c>
      <c r="C77" s="1" t="s">
        <v>43</v>
      </c>
      <c r="D77">
        <v>291</v>
      </c>
      <c r="E77">
        <v>31</v>
      </c>
      <c r="F77">
        <v>40</v>
      </c>
      <c r="G77">
        <v>253.465</v>
      </c>
      <c r="H77">
        <v>25</v>
      </c>
      <c r="I77">
        <v>1</v>
      </c>
      <c r="J77">
        <v>1</v>
      </c>
      <c r="K77">
        <v>1</v>
      </c>
      <c r="L77">
        <v>8</v>
      </c>
    </row>
    <row r="78" spans="1:12" x14ac:dyDescent="0.3">
      <c r="A78">
        <v>28</v>
      </c>
      <c r="B78">
        <v>28</v>
      </c>
      <c r="C78" s="1" t="s">
        <v>49</v>
      </c>
      <c r="D78">
        <v>225</v>
      </c>
      <c r="E78">
        <v>26</v>
      </c>
      <c r="F78">
        <v>28</v>
      </c>
      <c r="G78">
        <v>253.465</v>
      </c>
      <c r="H78">
        <v>24</v>
      </c>
      <c r="I78">
        <v>1</v>
      </c>
      <c r="J78">
        <v>1</v>
      </c>
      <c r="K78">
        <v>2</v>
      </c>
      <c r="L78">
        <v>2</v>
      </c>
    </row>
    <row r="79" spans="1:12" x14ac:dyDescent="0.3">
      <c r="A79">
        <v>11</v>
      </c>
      <c r="B79">
        <v>26</v>
      </c>
      <c r="C79" s="1" t="s">
        <v>47</v>
      </c>
      <c r="D79">
        <v>289</v>
      </c>
      <c r="E79">
        <v>36</v>
      </c>
      <c r="F79">
        <v>33</v>
      </c>
      <c r="G79">
        <v>253.465</v>
      </c>
      <c r="H79">
        <v>30</v>
      </c>
      <c r="I79">
        <v>1</v>
      </c>
      <c r="J79">
        <v>2</v>
      </c>
      <c r="K79">
        <v>1</v>
      </c>
      <c r="L79">
        <v>8</v>
      </c>
    </row>
    <row r="80" spans="1:12" x14ac:dyDescent="0.3">
      <c r="A80">
        <v>10</v>
      </c>
      <c r="B80">
        <v>23</v>
      </c>
      <c r="C80" s="1" t="s">
        <v>50</v>
      </c>
      <c r="D80">
        <v>361</v>
      </c>
      <c r="E80">
        <v>52</v>
      </c>
      <c r="F80">
        <v>28</v>
      </c>
      <c r="G80">
        <v>253.465</v>
      </c>
      <c r="H80">
        <v>27</v>
      </c>
      <c r="I80">
        <v>1</v>
      </c>
      <c r="J80">
        <v>1</v>
      </c>
      <c r="K80">
        <v>4</v>
      </c>
      <c r="L80">
        <v>1</v>
      </c>
    </row>
    <row r="81" spans="1:12" x14ac:dyDescent="0.3">
      <c r="A81">
        <v>20</v>
      </c>
      <c r="B81">
        <v>28</v>
      </c>
      <c r="C81" s="1" t="s">
        <v>51</v>
      </c>
      <c r="D81">
        <v>260</v>
      </c>
      <c r="E81">
        <v>50</v>
      </c>
      <c r="F81">
        <v>36</v>
      </c>
      <c r="G81">
        <v>253.465</v>
      </c>
      <c r="H81">
        <v>23</v>
      </c>
      <c r="I81">
        <v>1</v>
      </c>
      <c r="J81">
        <v>4</v>
      </c>
      <c r="K81">
        <v>0</v>
      </c>
      <c r="L81">
        <v>3</v>
      </c>
    </row>
    <row r="82" spans="1:12" x14ac:dyDescent="0.3">
      <c r="A82">
        <v>3</v>
      </c>
      <c r="B82">
        <v>23</v>
      </c>
      <c r="C82" s="1">
        <v>42135</v>
      </c>
      <c r="D82">
        <v>179</v>
      </c>
      <c r="E82">
        <v>51</v>
      </c>
      <c r="F82">
        <v>38</v>
      </c>
      <c r="G82">
        <v>306.34500000000003</v>
      </c>
      <c r="H82">
        <v>31</v>
      </c>
      <c r="I82">
        <v>1</v>
      </c>
      <c r="J82">
        <v>0</v>
      </c>
      <c r="K82">
        <v>0</v>
      </c>
      <c r="L82">
        <v>1</v>
      </c>
    </row>
    <row r="83" spans="1:12" x14ac:dyDescent="0.3">
      <c r="A83">
        <v>28</v>
      </c>
      <c r="B83">
        <v>23</v>
      </c>
      <c r="C83" s="1">
        <v>42105</v>
      </c>
      <c r="D83">
        <v>225</v>
      </c>
      <c r="E83">
        <v>26</v>
      </c>
      <c r="F83">
        <v>28</v>
      </c>
      <c r="G83">
        <v>306.34500000000003</v>
      </c>
      <c r="H83">
        <v>24</v>
      </c>
      <c r="I83">
        <v>1</v>
      </c>
      <c r="J83">
        <v>1</v>
      </c>
      <c r="K83">
        <v>2</v>
      </c>
      <c r="L83">
        <v>1</v>
      </c>
    </row>
    <row r="84" spans="1:12" x14ac:dyDescent="0.3">
      <c r="A84">
        <v>3</v>
      </c>
      <c r="B84">
        <v>13</v>
      </c>
      <c r="C84" s="1">
        <v>42135</v>
      </c>
      <c r="D84">
        <v>179</v>
      </c>
      <c r="E84">
        <v>51</v>
      </c>
      <c r="F84">
        <v>38</v>
      </c>
      <c r="G84">
        <v>306.34500000000003</v>
      </c>
      <c r="H84">
        <v>31</v>
      </c>
      <c r="I84">
        <v>1</v>
      </c>
      <c r="J84">
        <v>0</v>
      </c>
      <c r="K84">
        <v>0</v>
      </c>
      <c r="L84">
        <v>8</v>
      </c>
    </row>
    <row r="85" spans="1:12" x14ac:dyDescent="0.3">
      <c r="A85">
        <v>17</v>
      </c>
      <c r="B85">
        <v>21</v>
      </c>
      <c r="C85" s="1">
        <v>42349</v>
      </c>
      <c r="D85">
        <v>179</v>
      </c>
      <c r="E85">
        <v>22</v>
      </c>
      <c r="F85">
        <v>40</v>
      </c>
      <c r="G85">
        <v>306.34500000000003</v>
      </c>
      <c r="H85">
        <v>22</v>
      </c>
      <c r="I85">
        <v>2</v>
      </c>
      <c r="J85">
        <v>2</v>
      </c>
      <c r="K85">
        <v>0</v>
      </c>
      <c r="L85">
        <v>8</v>
      </c>
    </row>
    <row r="86" spans="1:12" x14ac:dyDescent="0.3">
      <c r="A86">
        <v>15</v>
      </c>
      <c r="B86">
        <v>23</v>
      </c>
      <c r="C86" s="1" t="s">
        <v>52</v>
      </c>
      <c r="D86">
        <v>291</v>
      </c>
      <c r="E86">
        <v>31</v>
      </c>
      <c r="F86">
        <v>40</v>
      </c>
      <c r="G86">
        <v>306.34500000000003</v>
      </c>
      <c r="H86">
        <v>25</v>
      </c>
      <c r="I86">
        <v>1</v>
      </c>
      <c r="J86">
        <v>1</v>
      </c>
      <c r="K86">
        <v>1</v>
      </c>
      <c r="L86">
        <v>5</v>
      </c>
    </row>
    <row r="87" spans="1:12" x14ac:dyDescent="0.3">
      <c r="A87">
        <v>14</v>
      </c>
      <c r="B87">
        <v>10</v>
      </c>
      <c r="C87" s="1">
        <v>42046</v>
      </c>
      <c r="D87">
        <v>155</v>
      </c>
      <c r="E87">
        <v>12</v>
      </c>
      <c r="F87">
        <v>34</v>
      </c>
      <c r="G87">
        <v>306.34500000000003</v>
      </c>
      <c r="H87">
        <v>25</v>
      </c>
      <c r="I87">
        <v>1</v>
      </c>
      <c r="J87">
        <v>2</v>
      </c>
      <c r="K87">
        <v>0</v>
      </c>
      <c r="L87">
        <v>32</v>
      </c>
    </row>
    <row r="88" spans="1:12" x14ac:dyDescent="0.3">
      <c r="A88">
        <v>6</v>
      </c>
      <c r="B88">
        <v>22</v>
      </c>
      <c r="C88" s="1">
        <v>42258</v>
      </c>
      <c r="D88">
        <v>189</v>
      </c>
      <c r="E88">
        <v>29</v>
      </c>
      <c r="F88">
        <v>33</v>
      </c>
      <c r="G88">
        <v>306.34500000000003</v>
      </c>
      <c r="H88">
        <v>25</v>
      </c>
      <c r="I88">
        <v>1</v>
      </c>
      <c r="J88">
        <v>2</v>
      </c>
      <c r="K88">
        <v>2</v>
      </c>
      <c r="L88">
        <v>8</v>
      </c>
    </row>
    <row r="89" spans="1:12" x14ac:dyDescent="0.3">
      <c r="A89">
        <v>15</v>
      </c>
      <c r="B89">
        <v>14</v>
      </c>
      <c r="C89" s="1" t="s">
        <v>53</v>
      </c>
      <c r="D89">
        <v>291</v>
      </c>
      <c r="E89">
        <v>31</v>
      </c>
      <c r="F89">
        <v>40</v>
      </c>
      <c r="G89">
        <v>306.34500000000003</v>
      </c>
      <c r="H89">
        <v>25</v>
      </c>
      <c r="I89">
        <v>1</v>
      </c>
      <c r="J89">
        <v>1</v>
      </c>
      <c r="K89">
        <v>1</v>
      </c>
      <c r="L89">
        <v>40</v>
      </c>
    </row>
    <row r="90" spans="1:12" x14ac:dyDescent="0.3">
      <c r="A90">
        <v>28</v>
      </c>
      <c r="B90">
        <v>23</v>
      </c>
      <c r="C90" s="1" t="s">
        <v>54</v>
      </c>
      <c r="D90">
        <v>225</v>
      </c>
      <c r="E90">
        <v>26</v>
      </c>
      <c r="F90">
        <v>28</v>
      </c>
      <c r="G90">
        <v>306.34500000000003</v>
      </c>
      <c r="H90">
        <v>24</v>
      </c>
      <c r="I90">
        <v>1</v>
      </c>
      <c r="J90">
        <v>1</v>
      </c>
      <c r="K90">
        <v>2</v>
      </c>
      <c r="L90">
        <v>1</v>
      </c>
    </row>
    <row r="91" spans="1:12" x14ac:dyDescent="0.3">
      <c r="A91">
        <v>14</v>
      </c>
      <c r="B91">
        <v>6</v>
      </c>
      <c r="C91" s="1" t="s">
        <v>55</v>
      </c>
      <c r="D91">
        <v>155</v>
      </c>
      <c r="E91">
        <v>12</v>
      </c>
      <c r="F91">
        <v>34</v>
      </c>
      <c r="G91">
        <v>306.34500000000003</v>
      </c>
      <c r="H91">
        <v>25</v>
      </c>
      <c r="I91">
        <v>1</v>
      </c>
      <c r="J91">
        <v>2</v>
      </c>
      <c r="K91">
        <v>0</v>
      </c>
      <c r="L91">
        <v>8</v>
      </c>
    </row>
    <row r="92" spans="1:12" x14ac:dyDescent="0.3">
      <c r="A92">
        <v>28</v>
      </c>
      <c r="B92">
        <v>23</v>
      </c>
      <c r="C92" s="1" t="s">
        <v>54</v>
      </c>
      <c r="D92">
        <v>225</v>
      </c>
      <c r="E92">
        <v>26</v>
      </c>
      <c r="F92">
        <v>28</v>
      </c>
      <c r="G92">
        <v>306.34500000000003</v>
      </c>
      <c r="H92">
        <v>24</v>
      </c>
      <c r="I92">
        <v>1</v>
      </c>
      <c r="J92">
        <v>1</v>
      </c>
      <c r="K92">
        <v>2</v>
      </c>
      <c r="L92">
        <v>3</v>
      </c>
    </row>
    <row r="93" spans="1:12" x14ac:dyDescent="0.3">
      <c r="A93">
        <v>17</v>
      </c>
      <c r="B93">
        <v>21</v>
      </c>
      <c r="C93" s="1" t="s">
        <v>56</v>
      </c>
      <c r="D93">
        <v>179</v>
      </c>
      <c r="E93">
        <v>22</v>
      </c>
      <c r="F93">
        <v>40</v>
      </c>
      <c r="G93">
        <v>306.34500000000003</v>
      </c>
      <c r="H93">
        <v>22</v>
      </c>
      <c r="I93">
        <v>2</v>
      </c>
      <c r="J93">
        <v>2</v>
      </c>
      <c r="K93">
        <v>0</v>
      </c>
      <c r="L93">
        <v>8</v>
      </c>
    </row>
    <row r="94" spans="1:12" x14ac:dyDescent="0.3">
      <c r="A94">
        <v>28</v>
      </c>
      <c r="B94">
        <v>13</v>
      </c>
      <c r="C94" s="1" t="s">
        <v>55</v>
      </c>
      <c r="D94">
        <v>225</v>
      </c>
      <c r="E94">
        <v>26</v>
      </c>
      <c r="F94">
        <v>28</v>
      </c>
      <c r="G94">
        <v>306.34500000000003</v>
      </c>
      <c r="H94">
        <v>24</v>
      </c>
      <c r="I94">
        <v>1</v>
      </c>
      <c r="J94">
        <v>1</v>
      </c>
      <c r="K94">
        <v>2</v>
      </c>
      <c r="L94">
        <v>3</v>
      </c>
    </row>
    <row r="95" spans="1:12" x14ac:dyDescent="0.3">
      <c r="A95">
        <v>20</v>
      </c>
      <c r="B95">
        <v>28</v>
      </c>
      <c r="C95" s="1" t="s">
        <v>57</v>
      </c>
      <c r="D95">
        <v>260</v>
      </c>
      <c r="E95">
        <v>50</v>
      </c>
      <c r="F95">
        <v>36</v>
      </c>
      <c r="G95">
        <v>306.34500000000003</v>
      </c>
      <c r="H95">
        <v>23</v>
      </c>
      <c r="I95">
        <v>1</v>
      </c>
      <c r="J95">
        <v>4</v>
      </c>
      <c r="K95">
        <v>0</v>
      </c>
      <c r="L95">
        <v>4</v>
      </c>
    </row>
    <row r="96" spans="1:12" x14ac:dyDescent="0.3">
      <c r="A96">
        <v>33</v>
      </c>
      <c r="B96">
        <v>28</v>
      </c>
      <c r="C96" s="1">
        <v>42046</v>
      </c>
      <c r="D96">
        <v>248</v>
      </c>
      <c r="E96">
        <v>25</v>
      </c>
      <c r="F96">
        <v>47</v>
      </c>
      <c r="G96">
        <v>306.34500000000003</v>
      </c>
      <c r="H96">
        <v>32</v>
      </c>
      <c r="I96">
        <v>1</v>
      </c>
      <c r="J96">
        <v>2</v>
      </c>
      <c r="K96">
        <v>1</v>
      </c>
      <c r="L96">
        <v>1</v>
      </c>
    </row>
    <row r="97" spans="1:12" x14ac:dyDescent="0.3">
      <c r="A97">
        <v>28</v>
      </c>
      <c r="B97">
        <v>28</v>
      </c>
      <c r="C97" s="1">
        <v>42288</v>
      </c>
      <c r="D97">
        <v>225</v>
      </c>
      <c r="E97">
        <v>26</v>
      </c>
      <c r="F97">
        <v>28</v>
      </c>
      <c r="G97">
        <v>306.34500000000003</v>
      </c>
      <c r="H97">
        <v>24</v>
      </c>
      <c r="I97">
        <v>1</v>
      </c>
      <c r="J97">
        <v>1</v>
      </c>
      <c r="K97">
        <v>2</v>
      </c>
      <c r="L97">
        <v>3</v>
      </c>
    </row>
    <row r="98" spans="1:12" x14ac:dyDescent="0.3">
      <c r="A98">
        <v>11</v>
      </c>
      <c r="B98">
        <v>7</v>
      </c>
      <c r="C98" s="1">
        <v>42319</v>
      </c>
      <c r="D98">
        <v>289</v>
      </c>
      <c r="E98">
        <v>36</v>
      </c>
      <c r="F98">
        <v>33</v>
      </c>
      <c r="G98">
        <v>306.34500000000003</v>
      </c>
      <c r="H98">
        <v>30</v>
      </c>
      <c r="I98">
        <v>1</v>
      </c>
      <c r="J98">
        <v>2</v>
      </c>
      <c r="K98">
        <v>1</v>
      </c>
      <c r="L98">
        <v>24</v>
      </c>
    </row>
    <row r="99" spans="1:12" x14ac:dyDescent="0.3">
      <c r="A99">
        <v>15</v>
      </c>
      <c r="B99">
        <v>23</v>
      </c>
      <c r="C99" s="1" t="s">
        <v>58</v>
      </c>
      <c r="D99">
        <v>291</v>
      </c>
      <c r="E99">
        <v>31</v>
      </c>
      <c r="F99">
        <v>40</v>
      </c>
      <c r="G99">
        <v>306.34500000000003</v>
      </c>
      <c r="H99">
        <v>25</v>
      </c>
      <c r="I99">
        <v>1</v>
      </c>
      <c r="J99">
        <v>1</v>
      </c>
      <c r="K99">
        <v>1</v>
      </c>
      <c r="L99">
        <v>3</v>
      </c>
    </row>
    <row r="100" spans="1:12" x14ac:dyDescent="0.3">
      <c r="A100">
        <v>33</v>
      </c>
      <c r="B100">
        <v>23</v>
      </c>
      <c r="C100" s="1">
        <v>42016</v>
      </c>
      <c r="D100">
        <v>248</v>
      </c>
      <c r="E100">
        <v>25</v>
      </c>
      <c r="F100">
        <v>47</v>
      </c>
      <c r="G100">
        <v>261.30599999999998</v>
      </c>
      <c r="H100">
        <v>32</v>
      </c>
      <c r="I100">
        <v>1</v>
      </c>
      <c r="J100">
        <v>2</v>
      </c>
      <c r="K100">
        <v>1</v>
      </c>
      <c r="L100">
        <v>1</v>
      </c>
    </row>
    <row r="101" spans="1:12" x14ac:dyDescent="0.3">
      <c r="A101">
        <v>34</v>
      </c>
      <c r="B101">
        <v>19</v>
      </c>
      <c r="C101" s="1">
        <v>42016</v>
      </c>
      <c r="D101">
        <v>118</v>
      </c>
      <c r="E101">
        <v>10</v>
      </c>
      <c r="F101">
        <v>37</v>
      </c>
      <c r="G101">
        <v>261.30599999999998</v>
      </c>
      <c r="H101">
        <v>28</v>
      </c>
      <c r="I101">
        <v>1</v>
      </c>
      <c r="J101">
        <v>0</v>
      </c>
      <c r="K101">
        <v>0</v>
      </c>
      <c r="L101">
        <v>64</v>
      </c>
    </row>
    <row r="102" spans="1:12" x14ac:dyDescent="0.3">
      <c r="A102">
        <v>36</v>
      </c>
      <c r="B102">
        <v>23</v>
      </c>
      <c r="C102" s="1">
        <v>42047</v>
      </c>
      <c r="D102">
        <v>118</v>
      </c>
      <c r="E102">
        <v>13</v>
      </c>
      <c r="F102">
        <v>50</v>
      </c>
      <c r="G102">
        <v>261.30599999999998</v>
      </c>
      <c r="H102">
        <v>31</v>
      </c>
      <c r="I102">
        <v>1</v>
      </c>
      <c r="J102">
        <v>1</v>
      </c>
      <c r="K102">
        <v>0</v>
      </c>
      <c r="L102">
        <v>2</v>
      </c>
    </row>
    <row r="103" spans="1:12" x14ac:dyDescent="0.3">
      <c r="A103">
        <v>1</v>
      </c>
      <c r="B103">
        <v>26</v>
      </c>
      <c r="C103" s="1">
        <v>42047</v>
      </c>
      <c r="D103">
        <v>235</v>
      </c>
      <c r="E103">
        <v>11</v>
      </c>
      <c r="F103">
        <v>37</v>
      </c>
      <c r="G103">
        <v>261.30599999999998</v>
      </c>
      <c r="H103">
        <v>29</v>
      </c>
      <c r="I103">
        <v>3</v>
      </c>
      <c r="J103">
        <v>1</v>
      </c>
      <c r="K103">
        <v>1</v>
      </c>
      <c r="L103">
        <v>8</v>
      </c>
    </row>
    <row r="104" spans="1:12" x14ac:dyDescent="0.3">
      <c r="A104">
        <v>28</v>
      </c>
      <c r="B104">
        <v>23</v>
      </c>
      <c r="C104" s="1">
        <v>42075</v>
      </c>
      <c r="D104">
        <v>225</v>
      </c>
      <c r="E104">
        <v>26</v>
      </c>
      <c r="F104">
        <v>28</v>
      </c>
      <c r="G104">
        <v>261.30599999999998</v>
      </c>
      <c r="H104">
        <v>24</v>
      </c>
      <c r="I104">
        <v>1</v>
      </c>
      <c r="J104">
        <v>1</v>
      </c>
      <c r="K104">
        <v>2</v>
      </c>
      <c r="L104">
        <v>2</v>
      </c>
    </row>
    <row r="105" spans="1:12" x14ac:dyDescent="0.3">
      <c r="A105">
        <v>20</v>
      </c>
      <c r="B105">
        <v>26</v>
      </c>
      <c r="C105" s="1">
        <v>42106</v>
      </c>
      <c r="D105">
        <v>260</v>
      </c>
      <c r="E105">
        <v>50</v>
      </c>
      <c r="F105">
        <v>36</v>
      </c>
      <c r="G105">
        <v>261.30599999999998</v>
      </c>
      <c r="H105">
        <v>23</v>
      </c>
      <c r="I105">
        <v>1</v>
      </c>
      <c r="J105">
        <v>4</v>
      </c>
      <c r="K105">
        <v>0</v>
      </c>
      <c r="L105">
        <v>8</v>
      </c>
    </row>
    <row r="106" spans="1:12" x14ac:dyDescent="0.3">
      <c r="A106">
        <v>34</v>
      </c>
      <c r="B106">
        <v>19</v>
      </c>
      <c r="C106" s="1">
        <v>42228</v>
      </c>
      <c r="D106">
        <v>118</v>
      </c>
      <c r="E106">
        <v>10</v>
      </c>
      <c r="F106">
        <v>37</v>
      </c>
      <c r="G106">
        <v>261.30599999999998</v>
      </c>
      <c r="H106">
        <v>28</v>
      </c>
      <c r="I106">
        <v>1</v>
      </c>
      <c r="J106">
        <v>0</v>
      </c>
      <c r="K106">
        <v>0</v>
      </c>
      <c r="L106">
        <v>56</v>
      </c>
    </row>
    <row r="107" spans="1:12" x14ac:dyDescent="0.3">
      <c r="A107">
        <v>10</v>
      </c>
      <c r="B107">
        <v>22</v>
      </c>
      <c r="C107" s="1">
        <v>42259</v>
      </c>
      <c r="D107">
        <v>361</v>
      </c>
      <c r="E107">
        <v>52</v>
      </c>
      <c r="F107">
        <v>28</v>
      </c>
      <c r="G107">
        <v>261.30599999999998</v>
      </c>
      <c r="H107">
        <v>27</v>
      </c>
      <c r="I107">
        <v>1</v>
      </c>
      <c r="J107">
        <v>1</v>
      </c>
      <c r="K107">
        <v>4</v>
      </c>
      <c r="L107">
        <v>8</v>
      </c>
    </row>
    <row r="108" spans="1:12" x14ac:dyDescent="0.3">
      <c r="A108">
        <v>28</v>
      </c>
      <c r="B108">
        <v>28</v>
      </c>
      <c r="C108" s="1">
        <v>42289</v>
      </c>
      <c r="D108">
        <v>225</v>
      </c>
      <c r="E108">
        <v>26</v>
      </c>
      <c r="F108">
        <v>28</v>
      </c>
      <c r="G108">
        <v>261.30599999999998</v>
      </c>
      <c r="H108">
        <v>24</v>
      </c>
      <c r="I108">
        <v>1</v>
      </c>
      <c r="J108">
        <v>1</v>
      </c>
      <c r="K108">
        <v>2</v>
      </c>
      <c r="L108">
        <v>3</v>
      </c>
    </row>
    <row r="109" spans="1:12" x14ac:dyDescent="0.3">
      <c r="A109">
        <v>20</v>
      </c>
      <c r="B109">
        <v>28</v>
      </c>
      <c r="C109" s="1">
        <v>42320</v>
      </c>
      <c r="D109">
        <v>260</v>
      </c>
      <c r="E109">
        <v>50</v>
      </c>
      <c r="F109">
        <v>36</v>
      </c>
      <c r="G109">
        <v>261.30599999999998</v>
      </c>
      <c r="H109">
        <v>23</v>
      </c>
      <c r="I109">
        <v>1</v>
      </c>
      <c r="J109">
        <v>4</v>
      </c>
      <c r="K109">
        <v>0</v>
      </c>
      <c r="L109">
        <v>3</v>
      </c>
    </row>
    <row r="110" spans="1:12" x14ac:dyDescent="0.3">
      <c r="A110">
        <v>28</v>
      </c>
      <c r="B110">
        <v>23</v>
      </c>
      <c r="C110" s="1" t="s">
        <v>59</v>
      </c>
      <c r="D110">
        <v>225</v>
      </c>
      <c r="E110">
        <v>26</v>
      </c>
      <c r="F110">
        <v>28</v>
      </c>
      <c r="G110">
        <v>261.30599999999998</v>
      </c>
      <c r="H110">
        <v>24</v>
      </c>
      <c r="I110">
        <v>1</v>
      </c>
      <c r="J110">
        <v>1</v>
      </c>
      <c r="K110">
        <v>2</v>
      </c>
      <c r="L110">
        <v>2</v>
      </c>
    </row>
    <row r="111" spans="1:12" x14ac:dyDescent="0.3">
      <c r="A111">
        <v>10</v>
      </c>
      <c r="B111">
        <v>22</v>
      </c>
      <c r="C111" s="1" t="s">
        <v>60</v>
      </c>
      <c r="D111">
        <v>361</v>
      </c>
      <c r="E111">
        <v>52</v>
      </c>
      <c r="F111">
        <v>28</v>
      </c>
      <c r="G111">
        <v>261.30599999999998</v>
      </c>
      <c r="H111">
        <v>27</v>
      </c>
      <c r="I111">
        <v>1</v>
      </c>
      <c r="J111">
        <v>1</v>
      </c>
      <c r="K111">
        <v>4</v>
      </c>
      <c r="L111">
        <v>8</v>
      </c>
    </row>
    <row r="112" spans="1:12" x14ac:dyDescent="0.3">
      <c r="A112">
        <v>34</v>
      </c>
      <c r="B112">
        <v>27</v>
      </c>
      <c r="C112" s="1">
        <v>42320</v>
      </c>
      <c r="D112">
        <v>118</v>
      </c>
      <c r="E112">
        <v>10</v>
      </c>
      <c r="F112">
        <v>37</v>
      </c>
      <c r="G112">
        <v>261.30599999999998</v>
      </c>
      <c r="H112">
        <v>28</v>
      </c>
      <c r="I112">
        <v>1</v>
      </c>
      <c r="J112">
        <v>0</v>
      </c>
      <c r="K112">
        <v>0</v>
      </c>
      <c r="L112">
        <v>2</v>
      </c>
    </row>
    <row r="113" spans="1:12" x14ac:dyDescent="0.3">
      <c r="A113">
        <v>24</v>
      </c>
      <c r="B113">
        <v>19</v>
      </c>
      <c r="C113" s="1" t="s">
        <v>61</v>
      </c>
      <c r="D113">
        <v>246</v>
      </c>
      <c r="E113">
        <v>25</v>
      </c>
      <c r="F113">
        <v>41</v>
      </c>
      <c r="G113">
        <v>261.30599999999998</v>
      </c>
      <c r="H113">
        <v>23</v>
      </c>
      <c r="I113">
        <v>1</v>
      </c>
      <c r="J113">
        <v>0</v>
      </c>
      <c r="K113">
        <v>0</v>
      </c>
      <c r="L113">
        <v>8</v>
      </c>
    </row>
    <row r="114" spans="1:12" x14ac:dyDescent="0.3">
      <c r="A114">
        <v>28</v>
      </c>
      <c r="B114">
        <v>23</v>
      </c>
      <c r="C114" s="1" t="s">
        <v>61</v>
      </c>
      <c r="D114">
        <v>225</v>
      </c>
      <c r="E114">
        <v>26</v>
      </c>
      <c r="F114">
        <v>28</v>
      </c>
      <c r="G114">
        <v>261.30599999999998</v>
      </c>
      <c r="H114">
        <v>24</v>
      </c>
      <c r="I114">
        <v>1</v>
      </c>
      <c r="J114">
        <v>1</v>
      </c>
      <c r="K114">
        <v>2</v>
      </c>
      <c r="L114">
        <v>2</v>
      </c>
    </row>
    <row r="115" spans="1:12" x14ac:dyDescent="0.3">
      <c r="A115">
        <v>28</v>
      </c>
      <c r="B115">
        <v>23</v>
      </c>
      <c r="C115" s="1">
        <v>42522</v>
      </c>
      <c r="D115">
        <v>225</v>
      </c>
      <c r="E115">
        <v>26</v>
      </c>
      <c r="F115">
        <v>28</v>
      </c>
      <c r="G115">
        <v>308.59300000000002</v>
      </c>
      <c r="H115">
        <v>24</v>
      </c>
      <c r="I115">
        <v>1</v>
      </c>
      <c r="J115">
        <v>1</v>
      </c>
      <c r="K115">
        <v>2</v>
      </c>
      <c r="L115">
        <v>1</v>
      </c>
    </row>
    <row r="116" spans="1:12" x14ac:dyDescent="0.3">
      <c r="A116">
        <v>34</v>
      </c>
      <c r="B116">
        <v>19</v>
      </c>
      <c r="C116" s="1">
        <v>42461</v>
      </c>
      <c r="D116">
        <v>118</v>
      </c>
      <c r="E116">
        <v>10</v>
      </c>
      <c r="F116">
        <v>37</v>
      </c>
      <c r="G116">
        <v>308.59300000000002</v>
      </c>
      <c r="H116">
        <v>28</v>
      </c>
      <c r="I116">
        <v>1</v>
      </c>
      <c r="J116">
        <v>0</v>
      </c>
      <c r="K116">
        <v>0</v>
      </c>
      <c r="L116">
        <v>1</v>
      </c>
    </row>
    <row r="117" spans="1:12" x14ac:dyDescent="0.3">
      <c r="A117">
        <v>34</v>
      </c>
      <c r="B117">
        <v>27</v>
      </c>
      <c r="C117" s="1">
        <v>42491</v>
      </c>
      <c r="D117">
        <v>118</v>
      </c>
      <c r="E117">
        <v>10</v>
      </c>
      <c r="F117">
        <v>37</v>
      </c>
      <c r="G117">
        <v>308.59300000000002</v>
      </c>
      <c r="H117">
        <v>28</v>
      </c>
      <c r="I117">
        <v>1</v>
      </c>
      <c r="J117">
        <v>0</v>
      </c>
      <c r="K117">
        <v>0</v>
      </c>
      <c r="L117">
        <v>1</v>
      </c>
    </row>
    <row r="118" spans="1:12" x14ac:dyDescent="0.3">
      <c r="A118">
        <v>14</v>
      </c>
      <c r="B118">
        <v>18</v>
      </c>
      <c r="C118" s="1">
        <v>42491</v>
      </c>
      <c r="D118">
        <v>155</v>
      </c>
      <c r="E118">
        <v>12</v>
      </c>
      <c r="F118">
        <v>34</v>
      </c>
      <c r="G118">
        <v>308.59300000000002</v>
      </c>
      <c r="H118">
        <v>25</v>
      </c>
      <c r="I118">
        <v>1</v>
      </c>
      <c r="J118">
        <v>2</v>
      </c>
      <c r="K118">
        <v>0</v>
      </c>
      <c r="L118">
        <v>8</v>
      </c>
    </row>
    <row r="119" spans="1:12" x14ac:dyDescent="0.3">
      <c r="A119">
        <v>28</v>
      </c>
      <c r="B119">
        <v>27</v>
      </c>
      <c r="C119" s="1">
        <v>42522</v>
      </c>
      <c r="D119">
        <v>225</v>
      </c>
      <c r="E119">
        <v>26</v>
      </c>
      <c r="F119">
        <v>28</v>
      </c>
      <c r="G119">
        <v>308.59300000000002</v>
      </c>
      <c r="H119">
        <v>24</v>
      </c>
      <c r="I119">
        <v>1</v>
      </c>
      <c r="J119">
        <v>1</v>
      </c>
      <c r="K119">
        <v>2</v>
      </c>
      <c r="L119">
        <v>2</v>
      </c>
    </row>
    <row r="120" spans="1:12" x14ac:dyDescent="0.3">
      <c r="A120">
        <v>27</v>
      </c>
      <c r="B120">
        <v>23</v>
      </c>
      <c r="C120" s="1">
        <v>42552</v>
      </c>
      <c r="D120">
        <v>184</v>
      </c>
      <c r="E120">
        <v>42</v>
      </c>
      <c r="F120">
        <v>27</v>
      </c>
      <c r="G120">
        <v>308.59300000000002</v>
      </c>
      <c r="H120">
        <v>21</v>
      </c>
      <c r="I120">
        <v>1</v>
      </c>
      <c r="J120">
        <v>0</v>
      </c>
      <c r="K120">
        <v>0</v>
      </c>
      <c r="L120">
        <v>2</v>
      </c>
    </row>
    <row r="121" spans="1:12" x14ac:dyDescent="0.3">
      <c r="A121">
        <v>28</v>
      </c>
      <c r="B121">
        <v>28</v>
      </c>
      <c r="C121" s="1">
        <v>42552</v>
      </c>
      <c r="D121">
        <v>225</v>
      </c>
      <c r="E121">
        <v>26</v>
      </c>
      <c r="F121">
        <v>28</v>
      </c>
      <c r="G121">
        <v>308.59300000000002</v>
      </c>
      <c r="H121">
        <v>24</v>
      </c>
      <c r="I121">
        <v>1</v>
      </c>
      <c r="J121">
        <v>1</v>
      </c>
      <c r="K121">
        <v>2</v>
      </c>
      <c r="L121">
        <v>2</v>
      </c>
    </row>
    <row r="122" spans="1:12" x14ac:dyDescent="0.3">
      <c r="A122">
        <v>28</v>
      </c>
      <c r="B122">
        <v>27</v>
      </c>
      <c r="C122" s="1">
        <v>42583</v>
      </c>
      <c r="D122">
        <v>225</v>
      </c>
      <c r="E122">
        <v>26</v>
      </c>
      <c r="F122">
        <v>28</v>
      </c>
      <c r="G122">
        <v>308.59300000000002</v>
      </c>
      <c r="H122">
        <v>24</v>
      </c>
      <c r="I122">
        <v>1</v>
      </c>
      <c r="J122">
        <v>1</v>
      </c>
      <c r="K122">
        <v>2</v>
      </c>
      <c r="L122">
        <v>1</v>
      </c>
    </row>
    <row r="123" spans="1:12" x14ac:dyDescent="0.3">
      <c r="A123">
        <v>34</v>
      </c>
      <c r="B123">
        <v>27</v>
      </c>
      <c r="C123" s="1">
        <v>42675</v>
      </c>
      <c r="D123">
        <v>118</v>
      </c>
      <c r="E123">
        <v>10</v>
      </c>
      <c r="F123">
        <v>37</v>
      </c>
      <c r="G123">
        <v>308.59300000000002</v>
      </c>
      <c r="H123">
        <v>28</v>
      </c>
      <c r="I123">
        <v>1</v>
      </c>
      <c r="J123">
        <v>0</v>
      </c>
      <c r="K123">
        <v>0</v>
      </c>
      <c r="L123">
        <v>2</v>
      </c>
    </row>
    <row r="124" spans="1:12" x14ac:dyDescent="0.3">
      <c r="A124">
        <v>28</v>
      </c>
      <c r="B124">
        <v>27</v>
      </c>
      <c r="C124" s="1">
        <v>42705</v>
      </c>
      <c r="D124">
        <v>225</v>
      </c>
      <c r="E124">
        <v>26</v>
      </c>
      <c r="F124">
        <v>28</v>
      </c>
      <c r="G124">
        <v>308.59300000000002</v>
      </c>
      <c r="H124">
        <v>24</v>
      </c>
      <c r="I124">
        <v>1</v>
      </c>
      <c r="J124">
        <v>1</v>
      </c>
      <c r="K124">
        <v>2</v>
      </c>
      <c r="L124">
        <v>2</v>
      </c>
    </row>
    <row r="125" spans="1:12" x14ac:dyDescent="0.3">
      <c r="A125">
        <v>34</v>
      </c>
      <c r="B125">
        <v>27</v>
      </c>
      <c r="C125" s="1">
        <v>42705</v>
      </c>
      <c r="D125">
        <v>118</v>
      </c>
      <c r="E125">
        <v>10</v>
      </c>
      <c r="F125">
        <v>37</v>
      </c>
      <c r="G125">
        <v>308.59300000000002</v>
      </c>
      <c r="H125">
        <v>28</v>
      </c>
      <c r="I125">
        <v>1</v>
      </c>
      <c r="J125">
        <v>0</v>
      </c>
      <c r="K125">
        <v>0</v>
      </c>
      <c r="L125">
        <v>2</v>
      </c>
    </row>
    <row r="126" spans="1:12" x14ac:dyDescent="0.3">
      <c r="A126">
        <v>34</v>
      </c>
      <c r="B126">
        <v>27</v>
      </c>
      <c r="C126" s="1" t="s">
        <v>62</v>
      </c>
      <c r="D126">
        <v>118</v>
      </c>
      <c r="E126">
        <v>10</v>
      </c>
      <c r="F126">
        <v>37</v>
      </c>
      <c r="G126">
        <v>308.59300000000002</v>
      </c>
      <c r="H126">
        <v>28</v>
      </c>
      <c r="I126">
        <v>1</v>
      </c>
      <c r="J126">
        <v>0</v>
      </c>
      <c r="K126">
        <v>0</v>
      </c>
      <c r="L126">
        <v>2</v>
      </c>
    </row>
    <row r="127" spans="1:12" x14ac:dyDescent="0.3">
      <c r="A127">
        <v>34</v>
      </c>
      <c r="B127">
        <v>27</v>
      </c>
      <c r="C127" s="1" t="s">
        <v>63</v>
      </c>
      <c r="D127">
        <v>118</v>
      </c>
      <c r="E127">
        <v>10</v>
      </c>
      <c r="F127">
        <v>37</v>
      </c>
      <c r="G127">
        <v>308.59300000000002</v>
      </c>
      <c r="H127">
        <v>28</v>
      </c>
      <c r="I127">
        <v>1</v>
      </c>
      <c r="J127">
        <v>0</v>
      </c>
      <c r="K127">
        <v>0</v>
      </c>
      <c r="L127">
        <v>2</v>
      </c>
    </row>
    <row r="128" spans="1:12" x14ac:dyDescent="0.3">
      <c r="A128">
        <v>34</v>
      </c>
      <c r="B128">
        <v>27</v>
      </c>
      <c r="C128" s="1" t="s">
        <v>64</v>
      </c>
      <c r="D128">
        <v>118</v>
      </c>
      <c r="E128">
        <v>10</v>
      </c>
      <c r="F128">
        <v>37</v>
      </c>
      <c r="G128">
        <v>308.59300000000002</v>
      </c>
      <c r="H128">
        <v>28</v>
      </c>
      <c r="I128">
        <v>1</v>
      </c>
      <c r="J128">
        <v>0</v>
      </c>
      <c r="K128">
        <v>0</v>
      </c>
      <c r="L128">
        <v>2</v>
      </c>
    </row>
    <row r="129" spans="1:12" x14ac:dyDescent="0.3">
      <c r="A129">
        <v>34</v>
      </c>
      <c r="B129">
        <v>27</v>
      </c>
      <c r="C129" s="1">
        <v>42675</v>
      </c>
      <c r="D129">
        <v>118</v>
      </c>
      <c r="E129">
        <v>10</v>
      </c>
      <c r="F129">
        <v>37</v>
      </c>
      <c r="G129">
        <v>308.59300000000002</v>
      </c>
      <c r="H129">
        <v>28</v>
      </c>
      <c r="I129">
        <v>1</v>
      </c>
      <c r="J129">
        <v>0</v>
      </c>
      <c r="K129">
        <v>0</v>
      </c>
      <c r="L129">
        <v>2</v>
      </c>
    </row>
    <row r="130" spans="1:12" x14ac:dyDescent="0.3">
      <c r="A130">
        <v>34</v>
      </c>
      <c r="B130">
        <v>27</v>
      </c>
      <c r="C130" s="1">
        <v>42705</v>
      </c>
      <c r="D130">
        <v>118</v>
      </c>
      <c r="E130">
        <v>10</v>
      </c>
      <c r="F130">
        <v>37</v>
      </c>
      <c r="G130">
        <v>308.59300000000002</v>
      </c>
      <c r="H130">
        <v>28</v>
      </c>
      <c r="I130">
        <v>1</v>
      </c>
      <c r="J130">
        <v>0</v>
      </c>
      <c r="K130">
        <v>0</v>
      </c>
      <c r="L130">
        <v>2</v>
      </c>
    </row>
    <row r="131" spans="1:12" x14ac:dyDescent="0.3">
      <c r="A131">
        <v>22</v>
      </c>
      <c r="B131">
        <v>18</v>
      </c>
      <c r="C131" s="1">
        <v>42705</v>
      </c>
      <c r="D131">
        <v>179</v>
      </c>
      <c r="E131">
        <v>26</v>
      </c>
      <c r="F131">
        <v>30</v>
      </c>
      <c r="G131">
        <v>308.59300000000002</v>
      </c>
      <c r="H131">
        <v>19</v>
      </c>
      <c r="I131">
        <v>3</v>
      </c>
      <c r="J131">
        <v>0</v>
      </c>
      <c r="K131">
        <v>0</v>
      </c>
      <c r="L131">
        <v>8</v>
      </c>
    </row>
    <row r="132" spans="1:12" x14ac:dyDescent="0.3">
      <c r="A132">
        <v>11</v>
      </c>
      <c r="B132">
        <v>18</v>
      </c>
      <c r="C132" s="1">
        <v>42705</v>
      </c>
      <c r="D132">
        <v>289</v>
      </c>
      <c r="E132">
        <v>36</v>
      </c>
      <c r="F132">
        <v>33</v>
      </c>
      <c r="G132">
        <v>308.59300000000002</v>
      </c>
      <c r="H132">
        <v>30</v>
      </c>
      <c r="I132">
        <v>1</v>
      </c>
      <c r="J132">
        <v>2</v>
      </c>
      <c r="K132">
        <v>1</v>
      </c>
      <c r="L132">
        <v>8</v>
      </c>
    </row>
    <row r="133" spans="1:12" x14ac:dyDescent="0.3">
      <c r="A133">
        <v>34</v>
      </c>
      <c r="B133">
        <v>27</v>
      </c>
      <c r="C133" s="1" t="s">
        <v>62</v>
      </c>
      <c r="D133">
        <v>118</v>
      </c>
      <c r="E133">
        <v>10</v>
      </c>
      <c r="F133">
        <v>37</v>
      </c>
      <c r="G133">
        <v>308.59300000000002</v>
      </c>
      <c r="H133">
        <v>28</v>
      </c>
      <c r="I133">
        <v>1</v>
      </c>
      <c r="J133">
        <v>0</v>
      </c>
      <c r="K133">
        <v>0</v>
      </c>
      <c r="L133">
        <v>2</v>
      </c>
    </row>
    <row r="134" spans="1:12" x14ac:dyDescent="0.3">
      <c r="A134">
        <v>27</v>
      </c>
      <c r="B134">
        <v>23</v>
      </c>
      <c r="C134" s="1" t="s">
        <v>65</v>
      </c>
      <c r="D134">
        <v>184</v>
      </c>
      <c r="E134">
        <v>42</v>
      </c>
      <c r="F134">
        <v>27</v>
      </c>
      <c r="G134">
        <v>308.59300000000002</v>
      </c>
      <c r="H134">
        <v>21</v>
      </c>
      <c r="I134">
        <v>1</v>
      </c>
      <c r="J134">
        <v>0</v>
      </c>
      <c r="K134">
        <v>0</v>
      </c>
      <c r="L134">
        <v>2</v>
      </c>
    </row>
    <row r="135" spans="1:12" x14ac:dyDescent="0.3">
      <c r="A135">
        <v>34</v>
      </c>
      <c r="B135">
        <v>27</v>
      </c>
      <c r="C135" s="1" t="s">
        <v>66</v>
      </c>
      <c r="D135">
        <v>118</v>
      </c>
      <c r="E135">
        <v>10</v>
      </c>
      <c r="F135">
        <v>37</v>
      </c>
      <c r="G135">
        <v>308.59300000000002</v>
      </c>
      <c r="H135">
        <v>28</v>
      </c>
      <c r="I135">
        <v>1</v>
      </c>
      <c r="J135">
        <v>0</v>
      </c>
      <c r="K135">
        <v>0</v>
      </c>
      <c r="L135">
        <v>2</v>
      </c>
    </row>
    <row r="136" spans="1:12" x14ac:dyDescent="0.3">
      <c r="A136">
        <v>34</v>
      </c>
      <c r="B136">
        <v>27</v>
      </c>
      <c r="C136" s="1" t="s">
        <v>67</v>
      </c>
      <c r="D136">
        <v>118</v>
      </c>
      <c r="E136">
        <v>10</v>
      </c>
      <c r="F136">
        <v>37</v>
      </c>
      <c r="G136">
        <v>308.59300000000002</v>
      </c>
      <c r="H136">
        <v>28</v>
      </c>
      <c r="I136">
        <v>1</v>
      </c>
      <c r="J136">
        <v>0</v>
      </c>
      <c r="K136">
        <v>0</v>
      </c>
      <c r="L136">
        <v>0</v>
      </c>
    </row>
    <row r="137" spans="1:12" x14ac:dyDescent="0.3">
      <c r="A137">
        <v>28</v>
      </c>
      <c r="B137">
        <v>23</v>
      </c>
      <c r="C137" s="1" t="s">
        <v>68</v>
      </c>
      <c r="D137">
        <v>225</v>
      </c>
      <c r="E137">
        <v>26</v>
      </c>
      <c r="F137">
        <v>28</v>
      </c>
      <c r="G137">
        <v>308.59300000000002</v>
      </c>
      <c r="H137">
        <v>24</v>
      </c>
      <c r="I137">
        <v>1</v>
      </c>
      <c r="J137">
        <v>1</v>
      </c>
      <c r="K137">
        <v>2</v>
      </c>
      <c r="L137">
        <v>1</v>
      </c>
    </row>
    <row r="138" spans="1:12" x14ac:dyDescent="0.3">
      <c r="A138">
        <v>11</v>
      </c>
      <c r="B138">
        <v>22</v>
      </c>
      <c r="C138" s="1" t="s">
        <v>66</v>
      </c>
      <c r="D138">
        <v>289</v>
      </c>
      <c r="E138">
        <v>36</v>
      </c>
      <c r="F138">
        <v>33</v>
      </c>
      <c r="G138">
        <v>308.59300000000002</v>
      </c>
      <c r="H138">
        <v>30</v>
      </c>
      <c r="I138">
        <v>1</v>
      </c>
      <c r="J138">
        <v>2</v>
      </c>
      <c r="K138">
        <v>1</v>
      </c>
      <c r="L138">
        <v>3</v>
      </c>
    </row>
    <row r="139" spans="1:12" x14ac:dyDescent="0.3">
      <c r="A139">
        <v>27</v>
      </c>
      <c r="B139">
        <v>23</v>
      </c>
      <c r="C139" s="1">
        <v>42492</v>
      </c>
      <c r="D139">
        <v>184</v>
      </c>
      <c r="E139">
        <v>42</v>
      </c>
      <c r="F139">
        <v>27</v>
      </c>
      <c r="G139">
        <v>302.58499999999998</v>
      </c>
      <c r="H139">
        <v>21</v>
      </c>
      <c r="I139">
        <v>1</v>
      </c>
      <c r="J139">
        <v>0</v>
      </c>
      <c r="K139">
        <v>0</v>
      </c>
      <c r="L139">
        <v>1</v>
      </c>
    </row>
    <row r="140" spans="1:12" x14ac:dyDescent="0.3">
      <c r="A140">
        <v>24</v>
      </c>
      <c r="B140">
        <v>1</v>
      </c>
      <c r="C140" s="1">
        <v>42431</v>
      </c>
      <c r="D140">
        <v>246</v>
      </c>
      <c r="E140">
        <v>25</v>
      </c>
      <c r="F140">
        <v>41</v>
      </c>
      <c r="G140">
        <v>302.58499999999998</v>
      </c>
      <c r="H140">
        <v>23</v>
      </c>
      <c r="I140">
        <v>1</v>
      </c>
      <c r="J140">
        <v>0</v>
      </c>
      <c r="K140">
        <v>0</v>
      </c>
      <c r="L140">
        <v>8</v>
      </c>
    </row>
    <row r="141" spans="1:12" x14ac:dyDescent="0.3">
      <c r="A141">
        <v>3</v>
      </c>
      <c r="B141">
        <v>11</v>
      </c>
      <c r="C141" s="1">
        <v>42645</v>
      </c>
      <c r="D141">
        <v>179</v>
      </c>
      <c r="E141">
        <v>51</v>
      </c>
      <c r="F141">
        <v>38</v>
      </c>
      <c r="G141">
        <v>302.58499999999998</v>
      </c>
      <c r="H141">
        <v>31</v>
      </c>
      <c r="I141">
        <v>1</v>
      </c>
      <c r="J141">
        <v>0</v>
      </c>
      <c r="K141">
        <v>0</v>
      </c>
      <c r="L141">
        <v>8</v>
      </c>
    </row>
    <row r="142" spans="1:12" x14ac:dyDescent="0.3">
      <c r="A142">
        <v>14</v>
      </c>
      <c r="B142">
        <v>28</v>
      </c>
      <c r="C142" s="1">
        <v>42676</v>
      </c>
      <c r="D142">
        <v>155</v>
      </c>
      <c r="E142">
        <v>12</v>
      </c>
      <c r="F142">
        <v>34</v>
      </c>
      <c r="G142">
        <v>302.58499999999998</v>
      </c>
      <c r="H142">
        <v>25</v>
      </c>
      <c r="I142">
        <v>1</v>
      </c>
      <c r="J142">
        <v>2</v>
      </c>
      <c r="K142">
        <v>0</v>
      </c>
      <c r="L142">
        <v>2</v>
      </c>
    </row>
    <row r="143" spans="1:12" x14ac:dyDescent="0.3">
      <c r="A143">
        <v>6</v>
      </c>
      <c r="B143">
        <v>23</v>
      </c>
      <c r="C143" s="1">
        <v>42676</v>
      </c>
      <c r="D143">
        <v>189</v>
      </c>
      <c r="E143">
        <v>29</v>
      </c>
      <c r="F143">
        <v>33</v>
      </c>
      <c r="G143">
        <v>302.58499999999998</v>
      </c>
      <c r="H143">
        <v>25</v>
      </c>
      <c r="I143">
        <v>1</v>
      </c>
      <c r="J143">
        <v>2</v>
      </c>
      <c r="K143">
        <v>2</v>
      </c>
      <c r="L143">
        <v>8</v>
      </c>
    </row>
    <row r="144" spans="1:12" x14ac:dyDescent="0.3">
      <c r="A144">
        <v>20</v>
      </c>
      <c r="B144">
        <v>28</v>
      </c>
      <c r="C144" s="1">
        <v>42706</v>
      </c>
      <c r="D144">
        <v>260</v>
      </c>
      <c r="E144">
        <v>50</v>
      </c>
      <c r="F144">
        <v>36</v>
      </c>
      <c r="G144">
        <v>302.58499999999998</v>
      </c>
      <c r="H144">
        <v>23</v>
      </c>
      <c r="I144">
        <v>1</v>
      </c>
      <c r="J144">
        <v>4</v>
      </c>
      <c r="K144">
        <v>0</v>
      </c>
      <c r="L144">
        <v>2</v>
      </c>
    </row>
    <row r="145" spans="1:12" x14ac:dyDescent="0.3">
      <c r="A145">
        <v>11</v>
      </c>
      <c r="B145">
        <v>22</v>
      </c>
      <c r="C145" s="1">
        <v>42706</v>
      </c>
      <c r="D145">
        <v>289</v>
      </c>
      <c r="E145">
        <v>36</v>
      </c>
      <c r="F145">
        <v>33</v>
      </c>
      <c r="G145">
        <v>302.58499999999998</v>
      </c>
      <c r="H145">
        <v>30</v>
      </c>
      <c r="I145">
        <v>1</v>
      </c>
      <c r="J145">
        <v>2</v>
      </c>
      <c r="K145">
        <v>1</v>
      </c>
      <c r="L145">
        <v>8</v>
      </c>
    </row>
    <row r="146" spans="1:12" x14ac:dyDescent="0.3">
      <c r="A146">
        <v>31</v>
      </c>
      <c r="B146">
        <v>11</v>
      </c>
      <c r="C146" s="1">
        <v>42584</v>
      </c>
      <c r="D146">
        <v>388</v>
      </c>
      <c r="E146">
        <v>15</v>
      </c>
      <c r="F146">
        <v>50</v>
      </c>
      <c r="G146">
        <v>302.58499999999998</v>
      </c>
      <c r="H146">
        <v>24</v>
      </c>
      <c r="I146">
        <v>1</v>
      </c>
      <c r="J146">
        <v>0</v>
      </c>
      <c r="K146">
        <v>0</v>
      </c>
      <c r="L146">
        <v>8</v>
      </c>
    </row>
    <row r="147" spans="1:12" x14ac:dyDescent="0.3">
      <c r="A147">
        <v>31</v>
      </c>
      <c r="B147">
        <v>1</v>
      </c>
      <c r="C147" s="1">
        <v>42615</v>
      </c>
      <c r="D147">
        <v>388</v>
      </c>
      <c r="E147">
        <v>15</v>
      </c>
      <c r="F147">
        <v>50</v>
      </c>
      <c r="G147">
        <v>302.58499999999998</v>
      </c>
      <c r="H147">
        <v>24</v>
      </c>
      <c r="I147">
        <v>1</v>
      </c>
      <c r="J147">
        <v>0</v>
      </c>
      <c r="K147">
        <v>0</v>
      </c>
      <c r="L147">
        <v>8</v>
      </c>
    </row>
    <row r="148" spans="1:12" x14ac:dyDescent="0.3">
      <c r="A148">
        <v>28</v>
      </c>
      <c r="B148">
        <v>28</v>
      </c>
      <c r="C148" s="1" t="s">
        <v>69</v>
      </c>
      <c r="D148">
        <v>225</v>
      </c>
      <c r="E148">
        <v>26</v>
      </c>
      <c r="F148">
        <v>28</v>
      </c>
      <c r="G148">
        <v>302.58499999999998</v>
      </c>
      <c r="H148">
        <v>24</v>
      </c>
      <c r="I148">
        <v>1</v>
      </c>
      <c r="J148">
        <v>1</v>
      </c>
      <c r="K148">
        <v>2</v>
      </c>
      <c r="L148">
        <v>2</v>
      </c>
    </row>
    <row r="149" spans="1:12" x14ac:dyDescent="0.3">
      <c r="A149">
        <v>28</v>
      </c>
      <c r="B149">
        <v>23</v>
      </c>
      <c r="C149" s="1">
        <v>42615</v>
      </c>
      <c r="D149">
        <v>225</v>
      </c>
      <c r="E149">
        <v>26</v>
      </c>
      <c r="F149">
        <v>28</v>
      </c>
      <c r="G149">
        <v>302.58499999999998</v>
      </c>
      <c r="H149">
        <v>24</v>
      </c>
      <c r="I149">
        <v>1</v>
      </c>
      <c r="J149">
        <v>1</v>
      </c>
      <c r="K149">
        <v>2</v>
      </c>
      <c r="L149">
        <v>2</v>
      </c>
    </row>
    <row r="150" spans="1:12" x14ac:dyDescent="0.3">
      <c r="A150">
        <v>22</v>
      </c>
      <c r="B150">
        <v>23</v>
      </c>
      <c r="C150" s="1" t="s">
        <v>70</v>
      </c>
      <c r="D150">
        <v>179</v>
      </c>
      <c r="E150">
        <v>26</v>
      </c>
      <c r="F150">
        <v>30</v>
      </c>
      <c r="G150">
        <v>302.58499999999998</v>
      </c>
      <c r="H150">
        <v>19</v>
      </c>
      <c r="I150">
        <v>3</v>
      </c>
      <c r="J150">
        <v>0</v>
      </c>
      <c r="K150">
        <v>0</v>
      </c>
      <c r="L150">
        <v>1</v>
      </c>
    </row>
    <row r="151" spans="1:12" x14ac:dyDescent="0.3">
      <c r="A151">
        <v>27</v>
      </c>
      <c r="B151">
        <v>23</v>
      </c>
      <c r="C151" s="1" t="s">
        <v>71</v>
      </c>
      <c r="D151">
        <v>184</v>
      </c>
      <c r="E151">
        <v>42</v>
      </c>
      <c r="F151">
        <v>27</v>
      </c>
      <c r="G151">
        <v>302.58499999999998</v>
      </c>
      <c r="H151">
        <v>21</v>
      </c>
      <c r="I151">
        <v>1</v>
      </c>
      <c r="J151">
        <v>0</v>
      </c>
      <c r="K151">
        <v>0</v>
      </c>
      <c r="L151">
        <v>8</v>
      </c>
    </row>
    <row r="152" spans="1:12" x14ac:dyDescent="0.3">
      <c r="A152">
        <v>28</v>
      </c>
      <c r="B152">
        <v>25</v>
      </c>
      <c r="C152" s="1" t="s">
        <v>72</v>
      </c>
      <c r="D152">
        <v>225</v>
      </c>
      <c r="E152">
        <v>26</v>
      </c>
      <c r="F152">
        <v>28</v>
      </c>
      <c r="G152">
        <v>302.58499999999998</v>
      </c>
      <c r="H152">
        <v>24</v>
      </c>
      <c r="I152">
        <v>1</v>
      </c>
      <c r="J152">
        <v>1</v>
      </c>
      <c r="K152">
        <v>2</v>
      </c>
      <c r="L152">
        <v>3</v>
      </c>
    </row>
    <row r="153" spans="1:12" x14ac:dyDescent="0.3">
      <c r="A153">
        <v>18</v>
      </c>
      <c r="B153">
        <v>18</v>
      </c>
      <c r="C153" s="1" t="s">
        <v>69</v>
      </c>
      <c r="D153">
        <v>330</v>
      </c>
      <c r="E153">
        <v>16</v>
      </c>
      <c r="F153">
        <v>28</v>
      </c>
      <c r="G153">
        <v>302.58499999999998</v>
      </c>
      <c r="H153">
        <v>25</v>
      </c>
      <c r="I153">
        <v>2</v>
      </c>
      <c r="J153">
        <v>0</v>
      </c>
      <c r="K153">
        <v>0</v>
      </c>
      <c r="L153">
        <v>8</v>
      </c>
    </row>
    <row r="154" spans="1:12" x14ac:dyDescent="0.3">
      <c r="A154">
        <v>18</v>
      </c>
      <c r="B154">
        <v>23</v>
      </c>
      <c r="C154" s="1" t="s">
        <v>70</v>
      </c>
      <c r="D154">
        <v>330</v>
      </c>
      <c r="E154">
        <v>16</v>
      </c>
      <c r="F154">
        <v>28</v>
      </c>
      <c r="G154">
        <v>302.58499999999998</v>
      </c>
      <c r="H154">
        <v>25</v>
      </c>
      <c r="I154">
        <v>2</v>
      </c>
      <c r="J154">
        <v>0</v>
      </c>
      <c r="K154">
        <v>0</v>
      </c>
      <c r="L154">
        <v>1</v>
      </c>
    </row>
    <row r="155" spans="1:12" x14ac:dyDescent="0.3">
      <c r="A155">
        <v>28</v>
      </c>
      <c r="B155">
        <v>23</v>
      </c>
      <c r="C155" s="1" t="s">
        <v>73</v>
      </c>
      <c r="D155">
        <v>225</v>
      </c>
      <c r="E155">
        <v>26</v>
      </c>
      <c r="F155">
        <v>28</v>
      </c>
      <c r="G155">
        <v>302.58499999999998</v>
      </c>
      <c r="H155">
        <v>24</v>
      </c>
      <c r="I155">
        <v>1</v>
      </c>
      <c r="J155">
        <v>1</v>
      </c>
      <c r="K155">
        <v>2</v>
      </c>
      <c r="L155">
        <v>1</v>
      </c>
    </row>
    <row r="156" spans="1:12" x14ac:dyDescent="0.3">
      <c r="A156">
        <v>6</v>
      </c>
      <c r="B156">
        <v>19</v>
      </c>
      <c r="C156" s="1" t="s">
        <v>72</v>
      </c>
      <c r="D156">
        <v>189</v>
      </c>
      <c r="E156">
        <v>29</v>
      </c>
      <c r="F156">
        <v>33</v>
      </c>
      <c r="G156">
        <v>302.58499999999998</v>
      </c>
      <c r="H156">
        <v>25</v>
      </c>
      <c r="I156">
        <v>1</v>
      </c>
      <c r="J156">
        <v>2</v>
      </c>
      <c r="K156">
        <v>2</v>
      </c>
      <c r="L156">
        <v>8</v>
      </c>
    </row>
    <row r="157" spans="1:12" x14ac:dyDescent="0.3">
      <c r="A157">
        <v>19</v>
      </c>
      <c r="B157">
        <v>28</v>
      </c>
      <c r="C157" s="1">
        <v>42372</v>
      </c>
      <c r="D157">
        <v>291</v>
      </c>
      <c r="E157">
        <v>50</v>
      </c>
      <c r="F157">
        <v>32</v>
      </c>
      <c r="G157">
        <v>343.25299999999999</v>
      </c>
      <c r="H157">
        <v>23</v>
      </c>
      <c r="I157">
        <v>1</v>
      </c>
      <c r="J157">
        <v>0</v>
      </c>
      <c r="K157">
        <v>0</v>
      </c>
      <c r="L157">
        <v>2</v>
      </c>
    </row>
    <row r="158" spans="1:12" x14ac:dyDescent="0.3">
      <c r="A158">
        <v>20</v>
      </c>
      <c r="B158">
        <v>19</v>
      </c>
      <c r="C158" s="1">
        <v>42372</v>
      </c>
      <c r="D158">
        <v>260</v>
      </c>
      <c r="E158">
        <v>50</v>
      </c>
      <c r="F158">
        <v>36</v>
      </c>
      <c r="G158">
        <v>343.25299999999999</v>
      </c>
      <c r="H158">
        <v>23</v>
      </c>
      <c r="I158">
        <v>1</v>
      </c>
      <c r="J158">
        <v>4</v>
      </c>
      <c r="K158">
        <v>0</v>
      </c>
      <c r="L158">
        <v>8</v>
      </c>
    </row>
    <row r="159" spans="1:12" x14ac:dyDescent="0.3">
      <c r="A159">
        <v>30</v>
      </c>
      <c r="B159">
        <v>19</v>
      </c>
      <c r="C159" s="1">
        <v>42585</v>
      </c>
      <c r="D159">
        <v>157</v>
      </c>
      <c r="E159">
        <v>27</v>
      </c>
      <c r="F159">
        <v>29</v>
      </c>
      <c r="G159">
        <v>343.25299999999999</v>
      </c>
      <c r="H159">
        <v>22</v>
      </c>
      <c r="I159">
        <v>1</v>
      </c>
      <c r="J159">
        <v>0</v>
      </c>
      <c r="K159">
        <v>0</v>
      </c>
      <c r="L159">
        <v>3</v>
      </c>
    </row>
    <row r="160" spans="1:12" x14ac:dyDescent="0.3">
      <c r="A160">
        <v>17</v>
      </c>
      <c r="B160">
        <v>17</v>
      </c>
      <c r="C160" s="1" t="s">
        <v>74</v>
      </c>
      <c r="D160">
        <v>179</v>
      </c>
      <c r="E160">
        <v>22</v>
      </c>
      <c r="F160">
        <v>40</v>
      </c>
      <c r="G160">
        <v>343.25299999999999</v>
      </c>
      <c r="H160">
        <v>22</v>
      </c>
      <c r="I160">
        <v>2</v>
      </c>
      <c r="J160">
        <v>2</v>
      </c>
      <c r="K160">
        <v>0</v>
      </c>
      <c r="L160">
        <v>8</v>
      </c>
    </row>
    <row r="161" spans="1:12" x14ac:dyDescent="0.3">
      <c r="A161">
        <v>15</v>
      </c>
      <c r="B161">
        <v>22</v>
      </c>
      <c r="C161" s="1" t="s">
        <v>75</v>
      </c>
      <c r="D161">
        <v>291</v>
      </c>
      <c r="E161">
        <v>31</v>
      </c>
      <c r="F161">
        <v>40</v>
      </c>
      <c r="G161">
        <v>343.25299999999999</v>
      </c>
      <c r="H161">
        <v>25</v>
      </c>
      <c r="I161">
        <v>1</v>
      </c>
      <c r="J161">
        <v>1</v>
      </c>
      <c r="K161">
        <v>1</v>
      </c>
      <c r="L161">
        <v>8</v>
      </c>
    </row>
    <row r="162" spans="1:12" x14ac:dyDescent="0.3">
      <c r="A162">
        <v>20</v>
      </c>
      <c r="B162">
        <v>13</v>
      </c>
      <c r="C162" s="1">
        <v>42403</v>
      </c>
      <c r="D162">
        <v>260</v>
      </c>
      <c r="E162">
        <v>50</v>
      </c>
      <c r="F162">
        <v>36</v>
      </c>
      <c r="G162">
        <v>343.25299999999999</v>
      </c>
      <c r="H162">
        <v>23</v>
      </c>
      <c r="I162">
        <v>1</v>
      </c>
      <c r="J162">
        <v>4</v>
      </c>
      <c r="K162">
        <v>0</v>
      </c>
      <c r="L162">
        <v>8</v>
      </c>
    </row>
    <row r="163" spans="1:12" x14ac:dyDescent="0.3">
      <c r="A163">
        <v>22</v>
      </c>
      <c r="B163">
        <v>13</v>
      </c>
      <c r="C163" s="1">
        <v>42432</v>
      </c>
      <c r="D163">
        <v>179</v>
      </c>
      <c r="E163">
        <v>26</v>
      </c>
      <c r="F163">
        <v>30</v>
      </c>
      <c r="G163">
        <v>343.25299999999999</v>
      </c>
      <c r="H163">
        <v>19</v>
      </c>
      <c r="I163">
        <v>3</v>
      </c>
      <c r="J163">
        <v>0</v>
      </c>
      <c r="K163">
        <v>0</v>
      </c>
      <c r="L163">
        <v>8</v>
      </c>
    </row>
    <row r="164" spans="1:12" x14ac:dyDescent="0.3">
      <c r="A164">
        <v>33</v>
      </c>
      <c r="B164">
        <v>14</v>
      </c>
      <c r="C164" s="1">
        <v>42463</v>
      </c>
      <c r="D164">
        <v>248</v>
      </c>
      <c r="E164">
        <v>25</v>
      </c>
      <c r="F164">
        <v>47</v>
      </c>
      <c r="G164">
        <v>343.25299999999999</v>
      </c>
      <c r="H164">
        <v>32</v>
      </c>
      <c r="I164">
        <v>1</v>
      </c>
      <c r="J164">
        <v>2</v>
      </c>
      <c r="K164">
        <v>1</v>
      </c>
      <c r="L164">
        <v>3</v>
      </c>
    </row>
    <row r="165" spans="1:12" x14ac:dyDescent="0.3">
      <c r="A165">
        <v>20</v>
      </c>
      <c r="B165">
        <v>13</v>
      </c>
      <c r="C165" s="1">
        <v>42463</v>
      </c>
      <c r="D165">
        <v>260</v>
      </c>
      <c r="E165">
        <v>50</v>
      </c>
      <c r="F165">
        <v>36</v>
      </c>
      <c r="G165">
        <v>343.25299999999999</v>
      </c>
      <c r="H165">
        <v>23</v>
      </c>
      <c r="I165">
        <v>1</v>
      </c>
      <c r="J165">
        <v>4</v>
      </c>
      <c r="K165">
        <v>0</v>
      </c>
      <c r="L165">
        <v>40</v>
      </c>
    </row>
    <row r="166" spans="1:12" x14ac:dyDescent="0.3">
      <c r="A166">
        <v>17</v>
      </c>
      <c r="B166">
        <v>11</v>
      </c>
      <c r="C166" s="1">
        <v>42554</v>
      </c>
      <c r="D166">
        <v>179</v>
      </c>
      <c r="E166">
        <v>22</v>
      </c>
      <c r="F166">
        <v>40</v>
      </c>
      <c r="G166">
        <v>343.25299999999999</v>
      </c>
      <c r="H166">
        <v>22</v>
      </c>
      <c r="I166">
        <v>2</v>
      </c>
      <c r="J166">
        <v>2</v>
      </c>
      <c r="K166">
        <v>0</v>
      </c>
      <c r="L166">
        <v>40</v>
      </c>
    </row>
    <row r="167" spans="1:12" x14ac:dyDescent="0.3">
      <c r="A167">
        <v>14</v>
      </c>
      <c r="B167">
        <v>1</v>
      </c>
      <c r="C167" s="1" t="s">
        <v>76</v>
      </c>
      <c r="D167">
        <v>155</v>
      </c>
      <c r="E167">
        <v>12</v>
      </c>
      <c r="F167">
        <v>34</v>
      </c>
      <c r="G167">
        <v>343.25299999999999</v>
      </c>
      <c r="H167">
        <v>25</v>
      </c>
      <c r="I167">
        <v>1</v>
      </c>
      <c r="J167">
        <v>2</v>
      </c>
      <c r="K167">
        <v>0</v>
      </c>
      <c r="L167">
        <v>16</v>
      </c>
    </row>
    <row r="168" spans="1:12" x14ac:dyDescent="0.3">
      <c r="A168">
        <v>20</v>
      </c>
      <c r="B168">
        <v>26</v>
      </c>
      <c r="C168" s="1" t="s">
        <v>77</v>
      </c>
      <c r="D168">
        <v>260</v>
      </c>
      <c r="E168">
        <v>50</v>
      </c>
      <c r="F168">
        <v>36</v>
      </c>
      <c r="G168">
        <v>343.25299999999999</v>
      </c>
      <c r="H168">
        <v>23</v>
      </c>
      <c r="I168">
        <v>1</v>
      </c>
      <c r="J168">
        <v>4</v>
      </c>
      <c r="K168">
        <v>0</v>
      </c>
      <c r="L168">
        <v>16</v>
      </c>
    </row>
    <row r="169" spans="1:12" x14ac:dyDescent="0.3">
      <c r="A169">
        <v>14</v>
      </c>
      <c r="B169">
        <v>13</v>
      </c>
      <c r="C169" s="1" t="s">
        <v>78</v>
      </c>
      <c r="D169">
        <v>155</v>
      </c>
      <c r="E169">
        <v>12</v>
      </c>
      <c r="F169">
        <v>34</v>
      </c>
      <c r="G169">
        <v>343.25299999999999</v>
      </c>
      <c r="H169">
        <v>25</v>
      </c>
      <c r="I169">
        <v>1</v>
      </c>
      <c r="J169">
        <v>2</v>
      </c>
      <c r="K169">
        <v>0</v>
      </c>
      <c r="L169">
        <v>8</v>
      </c>
    </row>
    <row r="170" spans="1:12" x14ac:dyDescent="0.3">
      <c r="A170">
        <v>11</v>
      </c>
      <c r="B170">
        <v>6</v>
      </c>
      <c r="C170" s="1" t="s">
        <v>79</v>
      </c>
      <c r="D170">
        <v>289</v>
      </c>
      <c r="E170">
        <v>36</v>
      </c>
      <c r="F170">
        <v>33</v>
      </c>
      <c r="G170">
        <v>343.25299999999999</v>
      </c>
      <c r="H170">
        <v>30</v>
      </c>
      <c r="I170">
        <v>1</v>
      </c>
      <c r="J170">
        <v>2</v>
      </c>
      <c r="K170">
        <v>1</v>
      </c>
      <c r="L170">
        <v>8</v>
      </c>
    </row>
    <row r="171" spans="1:12" x14ac:dyDescent="0.3">
      <c r="A171">
        <v>17</v>
      </c>
      <c r="B171">
        <v>8</v>
      </c>
      <c r="C171" s="1" t="s">
        <v>79</v>
      </c>
      <c r="D171">
        <v>179</v>
      </c>
      <c r="E171">
        <v>22</v>
      </c>
      <c r="F171">
        <v>40</v>
      </c>
      <c r="G171">
        <v>343.25299999999999</v>
      </c>
      <c r="H171">
        <v>22</v>
      </c>
      <c r="I171">
        <v>2</v>
      </c>
      <c r="J171">
        <v>2</v>
      </c>
      <c r="K171">
        <v>0</v>
      </c>
      <c r="L171">
        <v>8</v>
      </c>
    </row>
    <row r="172" spans="1:12" x14ac:dyDescent="0.3">
      <c r="A172">
        <v>20</v>
      </c>
      <c r="B172">
        <v>28</v>
      </c>
      <c r="C172" s="1" t="s">
        <v>80</v>
      </c>
      <c r="D172">
        <v>260</v>
      </c>
      <c r="E172">
        <v>50</v>
      </c>
      <c r="F172">
        <v>36</v>
      </c>
      <c r="G172">
        <v>343.25299999999999</v>
      </c>
      <c r="H172">
        <v>23</v>
      </c>
      <c r="I172">
        <v>1</v>
      </c>
      <c r="J172">
        <v>4</v>
      </c>
      <c r="K172">
        <v>0</v>
      </c>
      <c r="L172">
        <v>4</v>
      </c>
    </row>
    <row r="173" spans="1:12" x14ac:dyDescent="0.3">
      <c r="A173">
        <v>28</v>
      </c>
      <c r="B173">
        <v>23</v>
      </c>
      <c r="C173" s="1" t="s">
        <v>80</v>
      </c>
      <c r="D173">
        <v>225</v>
      </c>
      <c r="E173">
        <v>26</v>
      </c>
      <c r="F173">
        <v>28</v>
      </c>
      <c r="G173">
        <v>343.25299999999999</v>
      </c>
      <c r="H173">
        <v>24</v>
      </c>
      <c r="I173">
        <v>1</v>
      </c>
      <c r="J173">
        <v>1</v>
      </c>
      <c r="K173">
        <v>2</v>
      </c>
      <c r="L173">
        <v>1</v>
      </c>
    </row>
    <row r="174" spans="1:12" x14ac:dyDescent="0.3">
      <c r="A174">
        <v>7</v>
      </c>
      <c r="B174">
        <v>14</v>
      </c>
      <c r="C174" s="1" t="s">
        <v>81</v>
      </c>
      <c r="D174">
        <v>279</v>
      </c>
      <c r="E174">
        <v>5</v>
      </c>
      <c r="F174">
        <v>39</v>
      </c>
      <c r="G174">
        <v>343.25299999999999</v>
      </c>
      <c r="H174">
        <v>24</v>
      </c>
      <c r="I174">
        <v>1</v>
      </c>
      <c r="J174">
        <v>2</v>
      </c>
      <c r="K174">
        <v>0</v>
      </c>
      <c r="L174">
        <v>8</v>
      </c>
    </row>
    <row r="175" spans="1:12" x14ac:dyDescent="0.3">
      <c r="A175">
        <v>3</v>
      </c>
      <c r="B175">
        <v>13</v>
      </c>
      <c r="C175" s="1" t="s">
        <v>82</v>
      </c>
      <c r="D175">
        <v>179</v>
      </c>
      <c r="E175">
        <v>51</v>
      </c>
      <c r="F175">
        <v>38</v>
      </c>
      <c r="G175">
        <v>343.25299999999999</v>
      </c>
      <c r="H175">
        <v>31</v>
      </c>
      <c r="I175">
        <v>1</v>
      </c>
      <c r="J175">
        <v>0</v>
      </c>
      <c r="K175">
        <v>0</v>
      </c>
      <c r="L175">
        <v>24</v>
      </c>
    </row>
    <row r="176" spans="1:12" x14ac:dyDescent="0.3">
      <c r="A176">
        <v>28</v>
      </c>
      <c r="B176">
        <v>23</v>
      </c>
      <c r="C176" s="1" t="s">
        <v>83</v>
      </c>
      <c r="D176">
        <v>225</v>
      </c>
      <c r="E176">
        <v>26</v>
      </c>
      <c r="F176">
        <v>28</v>
      </c>
      <c r="G176">
        <v>343.25299999999999</v>
      </c>
      <c r="H176">
        <v>24</v>
      </c>
      <c r="I176">
        <v>1</v>
      </c>
      <c r="J176">
        <v>1</v>
      </c>
      <c r="K176">
        <v>2</v>
      </c>
      <c r="L176">
        <v>2</v>
      </c>
    </row>
    <row r="177" spans="1:12" x14ac:dyDescent="0.3">
      <c r="A177">
        <v>28</v>
      </c>
      <c r="B177">
        <v>11</v>
      </c>
      <c r="C177" s="1" t="s">
        <v>81</v>
      </c>
      <c r="D177">
        <v>225</v>
      </c>
      <c r="E177">
        <v>26</v>
      </c>
      <c r="F177">
        <v>28</v>
      </c>
      <c r="G177">
        <v>343.25299999999999</v>
      </c>
      <c r="H177">
        <v>24</v>
      </c>
      <c r="I177">
        <v>1</v>
      </c>
      <c r="J177">
        <v>1</v>
      </c>
      <c r="K177">
        <v>2</v>
      </c>
      <c r="L177">
        <v>8</v>
      </c>
    </row>
    <row r="178" spans="1:12" x14ac:dyDescent="0.3">
      <c r="A178">
        <v>22</v>
      </c>
      <c r="B178">
        <v>13</v>
      </c>
      <c r="C178" s="1" t="s">
        <v>81</v>
      </c>
      <c r="D178">
        <v>179</v>
      </c>
      <c r="E178">
        <v>26</v>
      </c>
      <c r="F178">
        <v>30</v>
      </c>
      <c r="G178">
        <v>343.25299999999999</v>
      </c>
      <c r="H178">
        <v>19</v>
      </c>
      <c r="I178">
        <v>3</v>
      </c>
      <c r="J178">
        <v>0</v>
      </c>
      <c r="K178">
        <v>0</v>
      </c>
      <c r="L178">
        <v>1</v>
      </c>
    </row>
    <row r="179" spans="1:12" x14ac:dyDescent="0.3">
      <c r="A179">
        <v>28</v>
      </c>
      <c r="B179">
        <v>11</v>
      </c>
      <c r="C179" s="1" t="s">
        <v>82</v>
      </c>
      <c r="D179">
        <v>225</v>
      </c>
      <c r="E179">
        <v>26</v>
      </c>
      <c r="F179">
        <v>28</v>
      </c>
      <c r="G179">
        <v>343.25299999999999</v>
      </c>
      <c r="H179">
        <v>24</v>
      </c>
      <c r="I179">
        <v>1</v>
      </c>
      <c r="J179">
        <v>1</v>
      </c>
      <c r="K179">
        <v>2</v>
      </c>
      <c r="L179">
        <v>8</v>
      </c>
    </row>
    <row r="180" spans="1:12" x14ac:dyDescent="0.3">
      <c r="A180">
        <v>28</v>
      </c>
      <c r="B180">
        <v>11</v>
      </c>
      <c r="C180" s="1" t="s">
        <v>83</v>
      </c>
      <c r="D180">
        <v>225</v>
      </c>
      <c r="E180">
        <v>26</v>
      </c>
      <c r="F180">
        <v>28</v>
      </c>
      <c r="G180">
        <v>343.25299999999999</v>
      </c>
      <c r="H180">
        <v>24</v>
      </c>
      <c r="I180">
        <v>1</v>
      </c>
      <c r="J180">
        <v>1</v>
      </c>
      <c r="K180">
        <v>2</v>
      </c>
      <c r="L180">
        <v>16</v>
      </c>
    </row>
    <row r="181" spans="1:12" x14ac:dyDescent="0.3">
      <c r="A181">
        <v>3</v>
      </c>
      <c r="B181">
        <v>13</v>
      </c>
      <c r="C181" s="1" t="s">
        <v>83</v>
      </c>
      <c r="D181">
        <v>179</v>
      </c>
      <c r="E181">
        <v>51</v>
      </c>
      <c r="F181">
        <v>38</v>
      </c>
      <c r="G181">
        <v>343.25299999999999</v>
      </c>
      <c r="H181">
        <v>31</v>
      </c>
      <c r="I181">
        <v>1</v>
      </c>
      <c r="J181">
        <v>0</v>
      </c>
      <c r="K181">
        <v>0</v>
      </c>
      <c r="L181">
        <v>3</v>
      </c>
    </row>
    <row r="182" spans="1:12" x14ac:dyDescent="0.3">
      <c r="A182">
        <v>7</v>
      </c>
      <c r="B182">
        <v>14</v>
      </c>
      <c r="C182" s="1" t="s">
        <v>84</v>
      </c>
      <c r="D182">
        <v>279</v>
      </c>
      <c r="E182">
        <v>5</v>
      </c>
      <c r="F182">
        <v>39</v>
      </c>
      <c r="G182">
        <v>343.25299999999999</v>
      </c>
      <c r="H182">
        <v>24</v>
      </c>
      <c r="I182">
        <v>1</v>
      </c>
      <c r="J182">
        <v>2</v>
      </c>
      <c r="K182">
        <v>0</v>
      </c>
      <c r="L182">
        <v>16</v>
      </c>
    </row>
    <row r="183" spans="1:12" x14ac:dyDescent="0.3">
      <c r="A183">
        <v>28</v>
      </c>
      <c r="B183">
        <v>28</v>
      </c>
      <c r="C183" s="1" t="s">
        <v>85</v>
      </c>
      <c r="D183">
        <v>225</v>
      </c>
      <c r="E183">
        <v>26</v>
      </c>
      <c r="F183">
        <v>28</v>
      </c>
      <c r="G183">
        <v>343.25299999999999</v>
      </c>
      <c r="H183">
        <v>24</v>
      </c>
      <c r="I183">
        <v>1</v>
      </c>
      <c r="J183">
        <v>1</v>
      </c>
      <c r="K183">
        <v>2</v>
      </c>
      <c r="L183">
        <v>2</v>
      </c>
    </row>
    <row r="184" spans="1:12" x14ac:dyDescent="0.3">
      <c r="A184">
        <v>33</v>
      </c>
      <c r="B184">
        <v>14</v>
      </c>
      <c r="C184" s="1" t="s">
        <v>80</v>
      </c>
      <c r="D184">
        <v>248</v>
      </c>
      <c r="E184">
        <v>25</v>
      </c>
      <c r="F184">
        <v>47</v>
      </c>
      <c r="G184">
        <v>343.25299999999999</v>
      </c>
      <c r="H184">
        <v>32</v>
      </c>
      <c r="I184">
        <v>1</v>
      </c>
      <c r="J184">
        <v>2</v>
      </c>
      <c r="K184">
        <v>1</v>
      </c>
      <c r="L184">
        <v>3</v>
      </c>
    </row>
    <row r="185" spans="1:12" x14ac:dyDescent="0.3">
      <c r="A185">
        <v>28</v>
      </c>
      <c r="B185">
        <v>28</v>
      </c>
      <c r="C185" s="1" t="s">
        <v>81</v>
      </c>
      <c r="D185">
        <v>225</v>
      </c>
      <c r="E185">
        <v>26</v>
      </c>
      <c r="F185">
        <v>28</v>
      </c>
      <c r="G185">
        <v>343.25299999999999</v>
      </c>
      <c r="H185">
        <v>24</v>
      </c>
      <c r="I185">
        <v>1</v>
      </c>
      <c r="J185">
        <v>1</v>
      </c>
      <c r="K185">
        <v>2</v>
      </c>
      <c r="L185">
        <v>1</v>
      </c>
    </row>
    <row r="186" spans="1:12" x14ac:dyDescent="0.3">
      <c r="A186">
        <v>15</v>
      </c>
      <c r="B186">
        <v>28</v>
      </c>
      <c r="C186" s="1">
        <v>42525</v>
      </c>
      <c r="D186">
        <v>291</v>
      </c>
      <c r="E186">
        <v>31</v>
      </c>
      <c r="F186">
        <v>40</v>
      </c>
      <c r="G186">
        <v>326.452</v>
      </c>
      <c r="H186">
        <v>25</v>
      </c>
      <c r="I186">
        <v>1</v>
      </c>
      <c r="J186">
        <v>1</v>
      </c>
      <c r="K186">
        <v>1</v>
      </c>
      <c r="L186">
        <v>1</v>
      </c>
    </row>
    <row r="187" spans="1:12" x14ac:dyDescent="0.3">
      <c r="A187">
        <v>28</v>
      </c>
      <c r="B187">
        <v>23</v>
      </c>
      <c r="C187" s="1" t="s">
        <v>86</v>
      </c>
      <c r="D187">
        <v>225</v>
      </c>
      <c r="E187">
        <v>26</v>
      </c>
      <c r="F187">
        <v>28</v>
      </c>
      <c r="G187">
        <v>326.452</v>
      </c>
      <c r="H187">
        <v>24</v>
      </c>
      <c r="I187">
        <v>1</v>
      </c>
      <c r="J187">
        <v>1</v>
      </c>
      <c r="K187">
        <v>2</v>
      </c>
      <c r="L187">
        <v>1</v>
      </c>
    </row>
    <row r="188" spans="1:12" x14ac:dyDescent="0.3">
      <c r="A188">
        <v>14</v>
      </c>
      <c r="B188">
        <v>28</v>
      </c>
      <c r="C188" s="1">
        <v>42708</v>
      </c>
      <c r="D188">
        <v>155</v>
      </c>
      <c r="E188">
        <v>12</v>
      </c>
      <c r="F188">
        <v>34</v>
      </c>
      <c r="G188">
        <v>326.452</v>
      </c>
      <c r="H188">
        <v>25</v>
      </c>
      <c r="I188">
        <v>1</v>
      </c>
      <c r="J188">
        <v>2</v>
      </c>
      <c r="K188">
        <v>0</v>
      </c>
      <c r="L188">
        <v>1</v>
      </c>
    </row>
    <row r="189" spans="1:12" x14ac:dyDescent="0.3">
      <c r="A189">
        <v>24</v>
      </c>
      <c r="B189">
        <v>13</v>
      </c>
      <c r="C189" s="1" t="s">
        <v>86</v>
      </c>
      <c r="D189">
        <v>246</v>
      </c>
      <c r="E189">
        <v>25</v>
      </c>
      <c r="F189">
        <v>41</v>
      </c>
      <c r="G189">
        <v>326.452</v>
      </c>
      <c r="H189">
        <v>23</v>
      </c>
      <c r="I189">
        <v>1</v>
      </c>
      <c r="J189">
        <v>0</v>
      </c>
      <c r="K189">
        <v>0</v>
      </c>
      <c r="L189">
        <v>24</v>
      </c>
    </row>
    <row r="190" spans="1:12" x14ac:dyDescent="0.3">
      <c r="A190">
        <v>14</v>
      </c>
      <c r="B190">
        <v>23</v>
      </c>
      <c r="C190" s="1" t="s">
        <v>87</v>
      </c>
      <c r="D190">
        <v>155</v>
      </c>
      <c r="E190">
        <v>12</v>
      </c>
      <c r="F190">
        <v>34</v>
      </c>
      <c r="G190">
        <v>326.452</v>
      </c>
      <c r="H190">
        <v>25</v>
      </c>
      <c r="I190">
        <v>1</v>
      </c>
      <c r="J190">
        <v>2</v>
      </c>
      <c r="K190">
        <v>0</v>
      </c>
      <c r="L190">
        <v>1</v>
      </c>
    </row>
    <row r="191" spans="1:12" x14ac:dyDescent="0.3">
      <c r="A191">
        <v>28</v>
      </c>
      <c r="B191">
        <v>28</v>
      </c>
      <c r="C191" s="1" t="s">
        <v>88</v>
      </c>
      <c r="D191">
        <v>225</v>
      </c>
      <c r="E191">
        <v>26</v>
      </c>
      <c r="F191">
        <v>28</v>
      </c>
      <c r="G191">
        <v>326.452</v>
      </c>
      <c r="H191">
        <v>24</v>
      </c>
      <c r="I191">
        <v>1</v>
      </c>
      <c r="J191">
        <v>1</v>
      </c>
      <c r="K191">
        <v>2</v>
      </c>
      <c r="L191">
        <v>2</v>
      </c>
    </row>
    <row r="192" spans="1:12" x14ac:dyDescent="0.3">
      <c r="A192">
        <v>20</v>
      </c>
      <c r="B192">
        <v>28</v>
      </c>
      <c r="C192" s="1" t="s">
        <v>88</v>
      </c>
      <c r="D192">
        <v>260</v>
      </c>
      <c r="E192">
        <v>50</v>
      </c>
      <c r="F192">
        <v>36</v>
      </c>
      <c r="G192">
        <v>326.452</v>
      </c>
      <c r="H192">
        <v>23</v>
      </c>
      <c r="I192">
        <v>1</v>
      </c>
      <c r="J192">
        <v>4</v>
      </c>
      <c r="K192">
        <v>0</v>
      </c>
      <c r="L192">
        <v>4</v>
      </c>
    </row>
    <row r="193" spans="1:12" x14ac:dyDescent="0.3">
      <c r="A193">
        <v>3</v>
      </c>
      <c r="B193">
        <v>13</v>
      </c>
      <c r="C193" s="1">
        <v>42525</v>
      </c>
      <c r="D193">
        <v>179</v>
      </c>
      <c r="E193">
        <v>51</v>
      </c>
      <c r="F193">
        <v>38</v>
      </c>
      <c r="G193">
        <v>326.452</v>
      </c>
      <c r="H193">
        <v>31</v>
      </c>
      <c r="I193">
        <v>1</v>
      </c>
      <c r="J193">
        <v>0</v>
      </c>
      <c r="K193">
        <v>0</v>
      </c>
      <c r="L193">
        <v>24</v>
      </c>
    </row>
    <row r="194" spans="1:12" x14ac:dyDescent="0.3">
      <c r="A194">
        <v>36</v>
      </c>
      <c r="B194">
        <v>23</v>
      </c>
      <c r="C194" s="1">
        <v>42555</v>
      </c>
      <c r="D194">
        <v>118</v>
      </c>
      <c r="E194">
        <v>13</v>
      </c>
      <c r="F194">
        <v>50</v>
      </c>
      <c r="G194">
        <v>326.452</v>
      </c>
      <c r="H194">
        <v>31</v>
      </c>
      <c r="I194">
        <v>1</v>
      </c>
      <c r="J194">
        <v>1</v>
      </c>
      <c r="K194">
        <v>0</v>
      </c>
      <c r="L194">
        <v>1</v>
      </c>
    </row>
    <row r="195" spans="1:12" x14ac:dyDescent="0.3">
      <c r="A195">
        <v>15</v>
      </c>
      <c r="B195">
        <v>23</v>
      </c>
      <c r="C195" s="1">
        <v>42586</v>
      </c>
      <c r="D195">
        <v>291</v>
      </c>
      <c r="E195">
        <v>31</v>
      </c>
      <c r="F195">
        <v>40</v>
      </c>
      <c r="G195">
        <v>326.452</v>
      </c>
      <c r="H195">
        <v>25</v>
      </c>
      <c r="I195">
        <v>1</v>
      </c>
      <c r="J195">
        <v>1</v>
      </c>
      <c r="K195">
        <v>1</v>
      </c>
      <c r="L195">
        <v>3</v>
      </c>
    </row>
    <row r="196" spans="1:12" x14ac:dyDescent="0.3">
      <c r="A196">
        <v>24</v>
      </c>
      <c r="B196">
        <v>14</v>
      </c>
      <c r="C196" s="1">
        <v>42586</v>
      </c>
      <c r="D196">
        <v>246</v>
      </c>
      <c r="E196">
        <v>25</v>
      </c>
      <c r="F196">
        <v>41</v>
      </c>
      <c r="G196">
        <v>326.452</v>
      </c>
      <c r="H196">
        <v>23</v>
      </c>
      <c r="I196">
        <v>1</v>
      </c>
      <c r="J196">
        <v>0</v>
      </c>
      <c r="K196">
        <v>0</v>
      </c>
      <c r="L196">
        <v>8</v>
      </c>
    </row>
    <row r="197" spans="1:12" x14ac:dyDescent="0.3">
      <c r="A197">
        <v>15</v>
      </c>
      <c r="B197">
        <v>28</v>
      </c>
      <c r="C197" s="1" t="s">
        <v>89</v>
      </c>
      <c r="D197">
        <v>291</v>
      </c>
      <c r="E197">
        <v>31</v>
      </c>
      <c r="F197">
        <v>40</v>
      </c>
      <c r="G197">
        <v>326.452</v>
      </c>
      <c r="H197">
        <v>25</v>
      </c>
      <c r="I197">
        <v>1</v>
      </c>
      <c r="J197">
        <v>1</v>
      </c>
      <c r="K197">
        <v>1</v>
      </c>
      <c r="L197">
        <v>1</v>
      </c>
    </row>
    <row r="198" spans="1:12" x14ac:dyDescent="0.3">
      <c r="A198">
        <v>33</v>
      </c>
      <c r="B198">
        <v>28</v>
      </c>
      <c r="C198" s="1" t="s">
        <v>90</v>
      </c>
      <c r="D198">
        <v>248</v>
      </c>
      <c r="E198">
        <v>25</v>
      </c>
      <c r="F198">
        <v>47</v>
      </c>
      <c r="G198">
        <v>326.452</v>
      </c>
      <c r="H198">
        <v>32</v>
      </c>
      <c r="I198">
        <v>1</v>
      </c>
      <c r="J198">
        <v>2</v>
      </c>
      <c r="K198">
        <v>1</v>
      </c>
      <c r="L198">
        <v>8</v>
      </c>
    </row>
    <row r="199" spans="1:12" x14ac:dyDescent="0.3">
      <c r="A199">
        <v>20</v>
      </c>
      <c r="B199">
        <v>19</v>
      </c>
      <c r="C199" s="1" t="s">
        <v>90</v>
      </c>
      <c r="D199">
        <v>260</v>
      </c>
      <c r="E199">
        <v>50</v>
      </c>
      <c r="F199">
        <v>36</v>
      </c>
      <c r="G199">
        <v>326.452</v>
      </c>
      <c r="H199">
        <v>23</v>
      </c>
      <c r="I199">
        <v>1</v>
      </c>
      <c r="J199">
        <v>4</v>
      </c>
      <c r="K199">
        <v>0</v>
      </c>
      <c r="L199">
        <v>56</v>
      </c>
    </row>
    <row r="200" spans="1:12" x14ac:dyDescent="0.3">
      <c r="A200">
        <v>11</v>
      </c>
      <c r="B200">
        <v>19</v>
      </c>
      <c r="C200" s="1" t="s">
        <v>91</v>
      </c>
      <c r="D200">
        <v>289</v>
      </c>
      <c r="E200">
        <v>36</v>
      </c>
      <c r="F200">
        <v>33</v>
      </c>
      <c r="G200">
        <v>326.452</v>
      </c>
      <c r="H200">
        <v>30</v>
      </c>
      <c r="I200">
        <v>1</v>
      </c>
      <c r="J200">
        <v>2</v>
      </c>
      <c r="K200">
        <v>1</v>
      </c>
      <c r="L200">
        <v>8</v>
      </c>
    </row>
    <row r="201" spans="1:12" x14ac:dyDescent="0.3">
      <c r="A201">
        <v>14</v>
      </c>
      <c r="B201">
        <v>12</v>
      </c>
      <c r="C201" s="1" t="s">
        <v>92</v>
      </c>
      <c r="D201">
        <v>155</v>
      </c>
      <c r="E201">
        <v>12</v>
      </c>
      <c r="F201">
        <v>34</v>
      </c>
      <c r="G201">
        <v>326.452</v>
      </c>
      <c r="H201">
        <v>25</v>
      </c>
      <c r="I201">
        <v>1</v>
      </c>
      <c r="J201">
        <v>2</v>
      </c>
      <c r="K201">
        <v>0</v>
      </c>
      <c r="L201">
        <v>24</v>
      </c>
    </row>
    <row r="202" spans="1:12" x14ac:dyDescent="0.3">
      <c r="A202">
        <v>23</v>
      </c>
      <c r="B202">
        <v>19</v>
      </c>
      <c r="C202" s="1" t="s">
        <v>92</v>
      </c>
      <c r="D202">
        <v>378</v>
      </c>
      <c r="E202">
        <v>49</v>
      </c>
      <c r="F202">
        <v>36</v>
      </c>
      <c r="G202">
        <v>326.452</v>
      </c>
      <c r="H202">
        <v>21</v>
      </c>
      <c r="I202">
        <v>1</v>
      </c>
      <c r="J202">
        <v>2</v>
      </c>
      <c r="K202">
        <v>4</v>
      </c>
      <c r="L202">
        <v>8</v>
      </c>
    </row>
    <row r="203" spans="1:12" x14ac:dyDescent="0.3">
      <c r="A203">
        <v>11</v>
      </c>
      <c r="B203">
        <v>13</v>
      </c>
      <c r="C203" s="1" t="s">
        <v>93</v>
      </c>
      <c r="D203">
        <v>289</v>
      </c>
      <c r="E203">
        <v>36</v>
      </c>
      <c r="F203">
        <v>33</v>
      </c>
      <c r="G203">
        <v>326.452</v>
      </c>
      <c r="H203">
        <v>30</v>
      </c>
      <c r="I203">
        <v>1</v>
      </c>
      <c r="J203">
        <v>2</v>
      </c>
      <c r="K203">
        <v>1</v>
      </c>
      <c r="L203">
        <v>16</v>
      </c>
    </row>
    <row r="204" spans="1:12" x14ac:dyDescent="0.3">
      <c r="A204">
        <v>1</v>
      </c>
      <c r="B204">
        <v>7</v>
      </c>
      <c r="C204" s="1">
        <v>42586</v>
      </c>
      <c r="D204">
        <v>235</v>
      </c>
      <c r="E204">
        <v>11</v>
      </c>
      <c r="F204">
        <v>37</v>
      </c>
      <c r="G204">
        <v>326.452</v>
      </c>
      <c r="H204">
        <v>29</v>
      </c>
      <c r="I204">
        <v>3</v>
      </c>
      <c r="J204">
        <v>1</v>
      </c>
      <c r="K204">
        <v>1</v>
      </c>
      <c r="L204">
        <v>3</v>
      </c>
    </row>
    <row r="205" spans="1:12" x14ac:dyDescent="0.3">
      <c r="A205">
        <v>2</v>
      </c>
      <c r="B205">
        <v>0</v>
      </c>
      <c r="C205" s="1">
        <v>42464</v>
      </c>
      <c r="D205">
        <v>235</v>
      </c>
      <c r="E205">
        <v>29</v>
      </c>
      <c r="F205">
        <v>48</v>
      </c>
      <c r="G205">
        <v>326.452</v>
      </c>
      <c r="H205">
        <v>33</v>
      </c>
      <c r="I205">
        <v>1</v>
      </c>
      <c r="J205">
        <v>1</v>
      </c>
      <c r="K205">
        <v>5</v>
      </c>
      <c r="L205">
        <v>0</v>
      </c>
    </row>
    <row r="206" spans="1:12" x14ac:dyDescent="0.3">
      <c r="A206">
        <v>11</v>
      </c>
      <c r="B206">
        <v>13</v>
      </c>
      <c r="C206" s="1">
        <v>42465</v>
      </c>
      <c r="D206">
        <v>289</v>
      </c>
      <c r="E206">
        <v>36</v>
      </c>
      <c r="F206">
        <v>33</v>
      </c>
      <c r="G206">
        <v>378.88400000000001</v>
      </c>
      <c r="H206">
        <v>30</v>
      </c>
      <c r="I206">
        <v>1</v>
      </c>
      <c r="J206">
        <v>2</v>
      </c>
      <c r="K206">
        <v>1</v>
      </c>
      <c r="L206">
        <v>8</v>
      </c>
    </row>
    <row r="207" spans="1:12" x14ac:dyDescent="0.3">
      <c r="A207">
        <v>14</v>
      </c>
      <c r="B207">
        <v>28</v>
      </c>
      <c r="C207" s="1">
        <v>42495</v>
      </c>
      <c r="D207">
        <v>155</v>
      </c>
      <c r="E207">
        <v>12</v>
      </c>
      <c r="F207">
        <v>34</v>
      </c>
      <c r="G207">
        <v>378.88400000000001</v>
      </c>
      <c r="H207">
        <v>25</v>
      </c>
      <c r="I207">
        <v>1</v>
      </c>
      <c r="J207">
        <v>2</v>
      </c>
      <c r="K207">
        <v>0</v>
      </c>
      <c r="L207">
        <v>2</v>
      </c>
    </row>
    <row r="208" spans="1:12" x14ac:dyDescent="0.3">
      <c r="A208">
        <v>14</v>
      </c>
      <c r="B208">
        <v>28</v>
      </c>
      <c r="C208" s="1">
        <v>42405</v>
      </c>
      <c r="D208">
        <v>155</v>
      </c>
      <c r="E208">
        <v>12</v>
      </c>
      <c r="F208">
        <v>34</v>
      </c>
      <c r="G208">
        <v>378.88400000000001</v>
      </c>
      <c r="H208">
        <v>25</v>
      </c>
      <c r="I208">
        <v>1</v>
      </c>
      <c r="J208">
        <v>2</v>
      </c>
      <c r="K208">
        <v>0</v>
      </c>
      <c r="L208">
        <v>1</v>
      </c>
    </row>
    <row r="209" spans="1:12" x14ac:dyDescent="0.3">
      <c r="A209">
        <v>3</v>
      </c>
      <c r="B209">
        <v>18</v>
      </c>
      <c r="C209" s="1">
        <v>42434</v>
      </c>
      <c r="D209">
        <v>179</v>
      </c>
      <c r="E209">
        <v>51</v>
      </c>
      <c r="F209">
        <v>38</v>
      </c>
      <c r="G209">
        <v>378.88400000000001</v>
      </c>
      <c r="H209">
        <v>31</v>
      </c>
      <c r="I209">
        <v>1</v>
      </c>
      <c r="J209">
        <v>0</v>
      </c>
      <c r="K209">
        <v>0</v>
      </c>
      <c r="L209">
        <v>8</v>
      </c>
    </row>
    <row r="210" spans="1:12" x14ac:dyDescent="0.3">
      <c r="A210">
        <v>28</v>
      </c>
      <c r="B210">
        <v>19</v>
      </c>
      <c r="C210" s="1">
        <v>42434</v>
      </c>
      <c r="D210">
        <v>225</v>
      </c>
      <c r="E210">
        <v>26</v>
      </c>
      <c r="F210">
        <v>28</v>
      </c>
      <c r="G210">
        <v>378.88400000000001</v>
      </c>
      <c r="H210">
        <v>24</v>
      </c>
      <c r="I210">
        <v>1</v>
      </c>
      <c r="J210">
        <v>1</v>
      </c>
      <c r="K210">
        <v>2</v>
      </c>
      <c r="L210">
        <v>8</v>
      </c>
    </row>
    <row r="211" spans="1:12" x14ac:dyDescent="0.3">
      <c r="A211">
        <v>27</v>
      </c>
      <c r="B211">
        <v>7</v>
      </c>
      <c r="C211" s="1">
        <v>42679</v>
      </c>
      <c r="D211">
        <v>184</v>
      </c>
      <c r="E211">
        <v>42</v>
      </c>
      <c r="F211">
        <v>27</v>
      </c>
      <c r="G211">
        <v>378.88400000000001</v>
      </c>
      <c r="H211">
        <v>21</v>
      </c>
      <c r="I211">
        <v>1</v>
      </c>
      <c r="J211">
        <v>0</v>
      </c>
      <c r="K211">
        <v>0</v>
      </c>
      <c r="L211">
        <v>4</v>
      </c>
    </row>
    <row r="212" spans="1:12" x14ac:dyDescent="0.3">
      <c r="A212">
        <v>14</v>
      </c>
      <c r="B212">
        <v>28</v>
      </c>
      <c r="C212" s="1">
        <v>42618</v>
      </c>
      <c r="D212">
        <v>155</v>
      </c>
      <c r="E212">
        <v>12</v>
      </c>
      <c r="F212">
        <v>34</v>
      </c>
      <c r="G212">
        <v>378.88400000000001</v>
      </c>
      <c r="H212">
        <v>25</v>
      </c>
      <c r="I212">
        <v>1</v>
      </c>
      <c r="J212">
        <v>2</v>
      </c>
      <c r="K212">
        <v>0</v>
      </c>
      <c r="L212">
        <v>2</v>
      </c>
    </row>
    <row r="213" spans="1:12" x14ac:dyDescent="0.3">
      <c r="A213">
        <v>3</v>
      </c>
      <c r="B213">
        <v>12</v>
      </c>
      <c r="C213" s="1">
        <v>42648</v>
      </c>
      <c r="D213">
        <v>179</v>
      </c>
      <c r="E213">
        <v>51</v>
      </c>
      <c r="F213">
        <v>38</v>
      </c>
      <c r="G213">
        <v>378.88400000000001</v>
      </c>
      <c r="H213">
        <v>31</v>
      </c>
      <c r="I213">
        <v>1</v>
      </c>
      <c r="J213">
        <v>0</v>
      </c>
      <c r="K213">
        <v>0</v>
      </c>
      <c r="L213">
        <v>1</v>
      </c>
    </row>
    <row r="214" spans="1:12" x14ac:dyDescent="0.3">
      <c r="A214">
        <v>11</v>
      </c>
      <c r="B214">
        <v>13</v>
      </c>
      <c r="C214" s="1">
        <v>42465</v>
      </c>
      <c r="D214">
        <v>289</v>
      </c>
      <c r="E214">
        <v>36</v>
      </c>
      <c r="F214">
        <v>33</v>
      </c>
      <c r="G214">
        <v>378.88400000000001</v>
      </c>
      <c r="H214">
        <v>30</v>
      </c>
      <c r="I214">
        <v>1</v>
      </c>
      <c r="J214">
        <v>2</v>
      </c>
      <c r="K214">
        <v>1</v>
      </c>
      <c r="L214">
        <v>24</v>
      </c>
    </row>
    <row r="215" spans="1:12" x14ac:dyDescent="0.3">
      <c r="A215">
        <v>7</v>
      </c>
      <c r="B215">
        <v>0</v>
      </c>
      <c r="C215" s="1">
        <v>42679</v>
      </c>
      <c r="D215">
        <v>279</v>
      </c>
      <c r="E215">
        <v>5</v>
      </c>
      <c r="F215">
        <v>39</v>
      </c>
      <c r="G215">
        <v>378.88400000000001</v>
      </c>
      <c r="H215">
        <v>24</v>
      </c>
      <c r="I215">
        <v>1</v>
      </c>
      <c r="J215">
        <v>2</v>
      </c>
      <c r="K215">
        <v>0</v>
      </c>
      <c r="L215">
        <v>0</v>
      </c>
    </row>
    <row r="216" spans="1:12" x14ac:dyDescent="0.3">
      <c r="A216">
        <v>18</v>
      </c>
      <c r="B216">
        <v>0</v>
      </c>
      <c r="C216" s="1" t="s">
        <v>94</v>
      </c>
      <c r="D216">
        <v>330</v>
      </c>
      <c r="E216">
        <v>16</v>
      </c>
      <c r="F216">
        <v>28</v>
      </c>
      <c r="G216">
        <v>378.88400000000001</v>
      </c>
      <c r="H216">
        <v>25</v>
      </c>
      <c r="I216">
        <v>2</v>
      </c>
      <c r="J216">
        <v>0</v>
      </c>
      <c r="K216">
        <v>0</v>
      </c>
      <c r="L216">
        <v>0</v>
      </c>
    </row>
    <row r="217" spans="1:12" x14ac:dyDescent="0.3">
      <c r="A217">
        <v>23</v>
      </c>
      <c r="B217">
        <v>0</v>
      </c>
      <c r="C217" s="1" t="s">
        <v>95</v>
      </c>
      <c r="D217">
        <v>378</v>
      </c>
      <c r="E217">
        <v>49</v>
      </c>
      <c r="F217">
        <v>36</v>
      </c>
      <c r="G217">
        <v>378.88400000000001</v>
      </c>
      <c r="H217">
        <v>21</v>
      </c>
      <c r="I217">
        <v>1</v>
      </c>
      <c r="J217">
        <v>2</v>
      </c>
      <c r="K217">
        <v>4</v>
      </c>
      <c r="L217">
        <v>0</v>
      </c>
    </row>
    <row r="218" spans="1:12" x14ac:dyDescent="0.3">
      <c r="A218">
        <v>31</v>
      </c>
      <c r="B218">
        <v>0</v>
      </c>
      <c r="C218" s="1" t="s">
        <v>95</v>
      </c>
      <c r="D218">
        <v>388</v>
      </c>
      <c r="E218">
        <v>15</v>
      </c>
      <c r="F218">
        <v>50</v>
      </c>
      <c r="G218">
        <v>378.88400000000001</v>
      </c>
      <c r="H218">
        <v>24</v>
      </c>
      <c r="I218">
        <v>1</v>
      </c>
      <c r="J218">
        <v>0</v>
      </c>
      <c r="K218">
        <v>0</v>
      </c>
      <c r="L218">
        <v>0</v>
      </c>
    </row>
    <row r="219" spans="1:12" x14ac:dyDescent="0.3">
      <c r="A219">
        <v>3</v>
      </c>
      <c r="B219">
        <v>11</v>
      </c>
      <c r="C219" s="1" t="s">
        <v>96</v>
      </c>
      <c r="D219">
        <v>179</v>
      </c>
      <c r="E219">
        <v>51</v>
      </c>
      <c r="F219">
        <v>38</v>
      </c>
      <c r="G219">
        <v>378.88400000000001</v>
      </c>
      <c r="H219">
        <v>31</v>
      </c>
      <c r="I219">
        <v>1</v>
      </c>
      <c r="J219">
        <v>0</v>
      </c>
      <c r="K219">
        <v>0</v>
      </c>
      <c r="L219">
        <v>1</v>
      </c>
    </row>
    <row r="220" spans="1:12" x14ac:dyDescent="0.3">
      <c r="A220">
        <v>36</v>
      </c>
      <c r="B220">
        <v>13</v>
      </c>
      <c r="C220" s="1">
        <v>42679</v>
      </c>
      <c r="D220">
        <v>118</v>
      </c>
      <c r="E220">
        <v>13</v>
      </c>
      <c r="F220">
        <v>50</v>
      </c>
      <c r="G220">
        <v>378.88400000000001</v>
      </c>
      <c r="H220">
        <v>31</v>
      </c>
      <c r="I220">
        <v>1</v>
      </c>
      <c r="J220">
        <v>1</v>
      </c>
      <c r="K220">
        <v>0</v>
      </c>
      <c r="L220">
        <v>24</v>
      </c>
    </row>
    <row r="221" spans="1:12" x14ac:dyDescent="0.3">
      <c r="A221">
        <v>10</v>
      </c>
      <c r="B221">
        <v>22</v>
      </c>
      <c r="C221" s="1" t="s">
        <v>97</v>
      </c>
      <c r="D221">
        <v>361</v>
      </c>
      <c r="E221">
        <v>52</v>
      </c>
      <c r="F221">
        <v>28</v>
      </c>
      <c r="G221">
        <v>378.88400000000001</v>
      </c>
      <c r="H221">
        <v>27</v>
      </c>
      <c r="I221">
        <v>1</v>
      </c>
      <c r="J221">
        <v>1</v>
      </c>
      <c r="K221">
        <v>4</v>
      </c>
      <c r="L221">
        <v>8</v>
      </c>
    </row>
    <row r="222" spans="1:12" x14ac:dyDescent="0.3">
      <c r="A222">
        <v>24</v>
      </c>
      <c r="B222">
        <v>19</v>
      </c>
      <c r="C222" s="1">
        <v>42527</v>
      </c>
      <c r="D222">
        <v>246</v>
      </c>
      <c r="E222">
        <v>25</v>
      </c>
      <c r="F222">
        <v>41</v>
      </c>
      <c r="G222">
        <v>377.55</v>
      </c>
      <c r="H222">
        <v>23</v>
      </c>
      <c r="I222">
        <v>1</v>
      </c>
      <c r="J222">
        <v>0</v>
      </c>
      <c r="K222">
        <v>0</v>
      </c>
      <c r="L222">
        <v>8</v>
      </c>
    </row>
    <row r="223" spans="1:12" x14ac:dyDescent="0.3">
      <c r="A223">
        <v>10</v>
      </c>
      <c r="B223">
        <v>22</v>
      </c>
      <c r="C223" s="1" t="s">
        <v>98</v>
      </c>
      <c r="D223">
        <v>361</v>
      </c>
      <c r="E223">
        <v>52</v>
      </c>
      <c r="F223">
        <v>28</v>
      </c>
      <c r="G223">
        <v>377.55</v>
      </c>
      <c r="H223">
        <v>27</v>
      </c>
      <c r="I223">
        <v>1</v>
      </c>
      <c r="J223">
        <v>1</v>
      </c>
      <c r="K223">
        <v>4</v>
      </c>
      <c r="L223">
        <v>8</v>
      </c>
    </row>
    <row r="224" spans="1:12" x14ac:dyDescent="0.3">
      <c r="A224">
        <v>24</v>
      </c>
      <c r="B224">
        <v>10</v>
      </c>
      <c r="C224" s="1" t="s">
        <v>99</v>
      </c>
      <c r="D224">
        <v>246</v>
      </c>
      <c r="E224">
        <v>25</v>
      </c>
      <c r="F224">
        <v>41</v>
      </c>
      <c r="G224">
        <v>377.55</v>
      </c>
      <c r="H224">
        <v>23</v>
      </c>
      <c r="I224">
        <v>1</v>
      </c>
      <c r="J224">
        <v>0</v>
      </c>
      <c r="K224">
        <v>0</v>
      </c>
      <c r="L224">
        <v>24</v>
      </c>
    </row>
    <row r="225" spans="1:12" x14ac:dyDescent="0.3">
      <c r="A225">
        <v>15</v>
      </c>
      <c r="B225">
        <v>23</v>
      </c>
      <c r="C225" s="1" t="s">
        <v>100</v>
      </c>
      <c r="D225">
        <v>291</v>
      </c>
      <c r="E225">
        <v>31</v>
      </c>
      <c r="F225">
        <v>40</v>
      </c>
      <c r="G225">
        <v>377.55</v>
      </c>
      <c r="H225">
        <v>25</v>
      </c>
      <c r="I225">
        <v>1</v>
      </c>
      <c r="J225">
        <v>1</v>
      </c>
      <c r="K225">
        <v>1</v>
      </c>
      <c r="L225">
        <v>4</v>
      </c>
    </row>
    <row r="226" spans="1:12" x14ac:dyDescent="0.3">
      <c r="A226">
        <v>24</v>
      </c>
      <c r="B226">
        <v>10</v>
      </c>
      <c r="C226" s="1" t="s">
        <v>101</v>
      </c>
      <c r="D226">
        <v>246</v>
      </c>
      <c r="E226">
        <v>25</v>
      </c>
      <c r="F226">
        <v>41</v>
      </c>
      <c r="G226">
        <v>377.55</v>
      </c>
      <c r="H226">
        <v>23</v>
      </c>
      <c r="I226">
        <v>1</v>
      </c>
      <c r="J226">
        <v>0</v>
      </c>
      <c r="K226">
        <v>0</v>
      </c>
      <c r="L226">
        <v>8</v>
      </c>
    </row>
    <row r="227" spans="1:12" x14ac:dyDescent="0.3">
      <c r="A227">
        <v>3</v>
      </c>
      <c r="B227">
        <v>11</v>
      </c>
      <c r="C227" s="1" t="s">
        <v>98</v>
      </c>
      <c r="D227">
        <v>179</v>
      </c>
      <c r="E227">
        <v>51</v>
      </c>
      <c r="F227">
        <v>38</v>
      </c>
      <c r="G227">
        <v>377.55</v>
      </c>
      <c r="H227">
        <v>31</v>
      </c>
      <c r="I227">
        <v>1</v>
      </c>
      <c r="J227">
        <v>0</v>
      </c>
      <c r="K227">
        <v>0</v>
      </c>
      <c r="L227">
        <v>8</v>
      </c>
    </row>
    <row r="228" spans="1:12" x14ac:dyDescent="0.3">
      <c r="A228">
        <v>14</v>
      </c>
      <c r="B228">
        <v>23</v>
      </c>
      <c r="C228" s="1" t="s">
        <v>102</v>
      </c>
      <c r="D228">
        <v>155</v>
      </c>
      <c r="E228">
        <v>12</v>
      </c>
      <c r="F228">
        <v>34</v>
      </c>
      <c r="G228">
        <v>377.55</v>
      </c>
      <c r="H228">
        <v>25</v>
      </c>
      <c r="I228">
        <v>1</v>
      </c>
      <c r="J228">
        <v>2</v>
      </c>
      <c r="K228">
        <v>0</v>
      </c>
      <c r="L228">
        <v>4</v>
      </c>
    </row>
    <row r="229" spans="1:12" x14ac:dyDescent="0.3">
      <c r="A229">
        <v>24</v>
      </c>
      <c r="B229">
        <v>10</v>
      </c>
      <c r="C229" s="1" t="s">
        <v>103</v>
      </c>
      <c r="D229">
        <v>246</v>
      </c>
      <c r="E229">
        <v>25</v>
      </c>
      <c r="F229">
        <v>41</v>
      </c>
      <c r="G229">
        <v>377.55</v>
      </c>
      <c r="H229">
        <v>23</v>
      </c>
      <c r="I229">
        <v>1</v>
      </c>
      <c r="J229">
        <v>0</v>
      </c>
      <c r="K229">
        <v>0</v>
      </c>
      <c r="L229">
        <v>8</v>
      </c>
    </row>
    <row r="230" spans="1:12" x14ac:dyDescent="0.3">
      <c r="A230">
        <v>36</v>
      </c>
      <c r="B230">
        <v>13</v>
      </c>
      <c r="C230" s="1" t="s">
        <v>104</v>
      </c>
      <c r="D230">
        <v>118</v>
      </c>
      <c r="E230">
        <v>13</v>
      </c>
      <c r="F230">
        <v>50</v>
      </c>
      <c r="G230">
        <v>377.55</v>
      </c>
      <c r="H230">
        <v>31</v>
      </c>
      <c r="I230">
        <v>1</v>
      </c>
      <c r="J230">
        <v>1</v>
      </c>
      <c r="K230">
        <v>0</v>
      </c>
      <c r="L230">
        <v>8</v>
      </c>
    </row>
    <row r="231" spans="1:12" x14ac:dyDescent="0.3">
      <c r="A231">
        <v>1</v>
      </c>
      <c r="B231">
        <v>13</v>
      </c>
      <c r="C231" s="1">
        <v>42435</v>
      </c>
      <c r="D231">
        <v>235</v>
      </c>
      <c r="E231">
        <v>11</v>
      </c>
      <c r="F231">
        <v>37</v>
      </c>
      <c r="G231">
        <v>377.55</v>
      </c>
      <c r="H231">
        <v>29</v>
      </c>
      <c r="I231">
        <v>3</v>
      </c>
      <c r="J231">
        <v>1</v>
      </c>
      <c r="K231">
        <v>1</v>
      </c>
      <c r="L231">
        <v>16</v>
      </c>
    </row>
    <row r="232" spans="1:12" x14ac:dyDescent="0.3">
      <c r="A232">
        <v>36</v>
      </c>
      <c r="B232">
        <v>23</v>
      </c>
      <c r="C232" s="1">
        <v>42557</v>
      </c>
      <c r="D232">
        <v>118</v>
      </c>
      <c r="E232">
        <v>13</v>
      </c>
      <c r="F232">
        <v>50</v>
      </c>
      <c r="G232">
        <v>377.55</v>
      </c>
      <c r="H232">
        <v>31</v>
      </c>
      <c r="I232">
        <v>1</v>
      </c>
      <c r="J232">
        <v>1</v>
      </c>
      <c r="K232">
        <v>0</v>
      </c>
      <c r="L232">
        <v>1</v>
      </c>
    </row>
    <row r="233" spans="1:12" x14ac:dyDescent="0.3">
      <c r="A233">
        <v>36</v>
      </c>
      <c r="B233">
        <v>13</v>
      </c>
      <c r="C233" s="1">
        <v>42588</v>
      </c>
      <c r="D233">
        <v>118</v>
      </c>
      <c r="E233">
        <v>13</v>
      </c>
      <c r="F233">
        <v>50</v>
      </c>
      <c r="G233">
        <v>377.55</v>
      </c>
      <c r="H233">
        <v>31</v>
      </c>
      <c r="I233">
        <v>1</v>
      </c>
      <c r="J233">
        <v>1</v>
      </c>
      <c r="K233">
        <v>0</v>
      </c>
      <c r="L233">
        <v>80</v>
      </c>
    </row>
    <row r="234" spans="1:12" x14ac:dyDescent="0.3">
      <c r="A234">
        <v>23</v>
      </c>
      <c r="B234">
        <v>22</v>
      </c>
      <c r="C234" s="1">
        <v>42619</v>
      </c>
      <c r="D234">
        <v>378</v>
      </c>
      <c r="E234">
        <v>49</v>
      </c>
      <c r="F234">
        <v>36</v>
      </c>
      <c r="G234">
        <v>377.55</v>
      </c>
      <c r="H234">
        <v>21</v>
      </c>
      <c r="I234">
        <v>1</v>
      </c>
      <c r="J234">
        <v>2</v>
      </c>
      <c r="K234">
        <v>4</v>
      </c>
      <c r="L234">
        <v>8</v>
      </c>
    </row>
    <row r="235" spans="1:12" x14ac:dyDescent="0.3">
      <c r="A235">
        <v>3</v>
      </c>
      <c r="B235">
        <v>11</v>
      </c>
      <c r="C235" s="1">
        <v>42649</v>
      </c>
      <c r="D235">
        <v>179</v>
      </c>
      <c r="E235">
        <v>51</v>
      </c>
      <c r="F235">
        <v>38</v>
      </c>
      <c r="G235">
        <v>377.55</v>
      </c>
      <c r="H235">
        <v>31</v>
      </c>
      <c r="I235">
        <v>1</v>
      </c>
      <c r="J235">
        <v>0</v>
      </c>
      <c r="K235">
        <v>0</v>
      </c>
      <c r="L235">
        <v>2</v>
      </c>
    </row>
    <row r="236" spans="1:12" x14ac:dyDescent="0.3">
      <c r="A236">
        <v>32</v>
      </c>
      <c r="B236">
        <v>28</v>
      </c>
      <c r="C236" s="1" t="s">
        <v>102</v>
      </c>
      <c r="D236">
        <v>289</v>
      </c>
      <c r="E236">
        <v>48</v>
      </c>
      <c r="F236">
        <v>49</v>
      </c>
      <c r="G236">
        <v>377.55</v>
      </c>
      <c r="H236">
        <v>36</v>
      </c>
      <c r="I236">
        <v>1</v>
      </c>
      <c r="J236">
        <v>0</v>
      </c>
      <c r="K236">
        <v>2</v>
      </c>
      <c r="L236">
        <v>2</v>
      </c>
    </row>
    <row r="237" spans="1:12" x14ac:dyDescent="0.3">
      <c r="A237">
        <v>28</v>
      </c>
      <c r="B237">
        <v>28</v>
      </c>
      <c r="C237" s="1" t="s">
        <v>105</v>
      </c>
      <c r="D237">
        <v>225</v>
      </c>
      <c r="E237">
        <v>26</v>
      </c>
      <c r="F237">
        <v>28</v>
      </c>
      <c r="G237">
        <v>377.55</v>
      </c>
      <c r="H237">
        <v>24</v>
      </c>
      <c r="I237">
        <v>1</v>
      </c>
      <c r="J237">
        <v>1</v>
      </c>
      <c r="K237">
        <v>2</v>
      </c>
      <c r="L237">
        <v>2</v>
      </c>
    </row>
    <row r="238" spans="1:12" x14ac:dyDescent="0.3">
      <c r="A238">
        <v>14</v>
      </c>
      <c r="B238">
        <v>19</v>
      </c>
      <c r="C238" s="1">
        <v>42497</v>
      </c>
      <c r="D238">
        <v>155</v>
      </c>
      <c r="E238">
        <v>12</v>
      </c>
      <c r="F238">
        <v>34</v>
      </c>
      <c r="G238">
        <v>275.31200000000001</v>
      </c>
      <c r="H238">
        <v>25</v>
      </c>
      <c r="I238">
        <v>1</v>
      </c>
      <c r="J238">
        <v>2</v>
      </c>
      <c r="K238">
        <v>0</v>
      </c>
      <c r="L238">
        <v>16</v>
      </c>
    </row>
    <row r="239" spans="1:12" x14ac:dyDescent="0.3">
      <c r="A239">
        <v>36</v>
      </c>
      <c r="B239">
        <v>1</v>
      </c>
      <c r="C239" s="1">
        <v>42528</v>
      </c>
      <c r="D239">
        <v>118</v>
      </c>
      <c r="E239">
        <v>13</v>
      </c>
      <c r="F239">
        <v>50</v>
      </c>
      <c r="G239">
        <v>275.31200000000001</v>
      </c>
      <c r="H239">
        <v>31</v>
      </c>
      <c r="I239">
        <v>1</v>
      </c>
      <c r="J239">
        <v>1</v>
      </c>
      <c r="K239">
        <v>0</v>
      </c>
      <c r="L239">
        <v>8</v>
      </c>
    </row>
    <row r="240" spans="1:12" x14ac:dyDescent="0.3">
      <c r="A240">
        <v>34</v>
      </c>
      <c r="B240">
        <v>5</v>
      </c>
      <c r="C240" s="1">
        <v>42589</v>
      </c>
      <c r="D240">
        <v>118</v>
      </c>
      <c r="E240">
        <v>10</v>
      </c>
      <c r="F240">
        <v>37</v>
      </c>
      <c r="G240">
        <v>275.31200000000001</v>
      </c>
      <c r="H240">
        <v>28</v>
      </c>
      <c r="I240">
        <v>1</v>
      </c>
      <c r="J240">
        <v>0</v>
      </c>
      <c r="K240">
        <v>0</v>
      </c>
      <c r="L240">
        <v>8</v>
      </c>
    </row>
    <row r="241" spans="1:12" x14ac:dyDescent="0.3">
      <c r="A241">
        <v>34</v>
      </c>
      <c r="B241">
        <v>26</v>
      </c>
      <c r="C241" s="1">
        <v>42589</v>
      </c>
      <c r="D241">
        <v>118</v>
      </c>
      <c r="E241">
        <v>10</v>
      </c>
      <c r="F241">
        <v>37</v>
      </c>
      <c r="G241">
        <v>275.31200000000001</v>
      </c>
      <c r="H241">
        <v>28</v>
      </c>
      <c r="I241">
        <v>1</v>
      </c>
      <c r="J241">
        <v>0</v>
      </c>
      <c r="K241">
        <v>0</v>
      </c>
      <c r="L241">
        <v>4</v>
      </c>
    </row>
    <row r="242" spans="1:12" x14ac:dyDescent="0.3">
      <c r="A242">
        <v>18</v>
      </c>
      <c r="B242">
        <v>26</v>
      </c>
      <c r="C242" s="1">
        <v>42711</v>
      </c>
      <c r="D242">
        <v>330</v>
      </c>
      <c r="E242">
        <v>16</v>
      </c>
      <c r="F242">
        <v>28</v>
      </c>
      <c r="G242">
        <v>275.31200000000001</v>
      </c>
      <c r="H242">
        <v>25</v>
      </c>
      <c r="I242">
        <v>2</v>
      </c>
      <c r="J242">
        <v>0</v>
      </c>
      <c r="K242">
        <v>0</v>
      </c>
      <c r="L242">
        <v>8</v>
      </c>
    </row>
    <row r="243" spans="1:12" x14ac:dyDescent="0.3">
      <c r="A243">
        <v>22</v>
      </c>
      <c r="B243">
        <v>18</v>
      </c>
      <c r="C243" s="1" t="s">
        <v>106</v>
      </c>
      <c r="D243">
        <v>179</v>
      </c>
      <c r="E243">
        <v>26</v>
      </c>
      <c r="F243">
        <v>30</v>
      </c>
      <c r="G243">
        <v>275.31200000000001</v>
      </c>
      <c r="H243">
        <v>19</v>
      </c>
      <c r="I243">
        <v>3</v>
      </c>
      <c r="J243">
        <v>0</v>
      </c>
      <c r="K243">
        <v>0</v>
      </c>
      <c r="L243">
        <v>8</v>
      </c>
    </row>
    <row r="244" spans="1:12" x14ac:dyDescent="0.3">
      <c r="A244">
        <v>14</v>
      </c>
      <c r="B244">
        <v>25</v>
      </c>
      <c r="C244" s="1" t="s">
        <v>107</v>
      </c>
      <c r="D244">
        <v>155</v>
      </c>
      <c r="E244">
        <v>12</v>
      </c>
      <c r="F244">
        <v>34</v>
      </c>
      <c r="G244">
        <v>275.31200000000001</v>
      </c>
      <c r="H244">
        <v>25</v>
      </c>
      <c r="I244">
        <v>1</v>
      </c>
      <c r="J244">
        <v>2</v>
      </c>
      <c r="K244">
        <v>0</v>
      </c>
      <c r="L244">
        <v>2</v>
      </c>
    </row>
    <row r="245" spans="1:12" x14ac:dyDescent="0.3">
      <c r="A245">
        <v>18</v>
      </c>
      <c r="B245">
        <v>1</v>
      </c>
      <c r="C245" s="1" t="s">
        <v>108</v>
      </c>
      <c r="D245">
        <v>330</v>
      </c>
      <c r="E245">
        <v>16</v>
      </c>
      <c r="F245">
        <v>28</v>
      </c>
      <c r="G245">
        <v>275.31200000000001</v>
      </c>
      <c r="H245">
        <v>25</v>
      </c>
      <c r="I245">
        <v>2</v>
      </c>
      <c r="J245">
        <v>0</v>
      </c>
      <c r="K245">
        <v>0</v>
      </c>
      <c r="L245">
        <v>8</v>
      </c>
    </row>
    <row r="246" spans="1:12" x14ac:dyDescent="0.3">
      <c r="A246">
        <v>18</v>
      </c>
      <c r="B246">
        <v>1</v>
      </c>
      <c r="C246" s="1" t="s">
        <v>109</v>
      </c>
      <c r="D246">
        <v>330</v>
      </c>
      <c r="E246">
        <v>16</v>
      </c>
      <c r="F246">
        <v>28</v>
      </c>
      <c r="G246">
        <v>275.31200000000001</v>
      </c>
      <c r="H246">
        <v>25</v>
      </c>
      <c r="I246">
        <v>2</v>
      </c>
      <c r="J246">
        <v>0</v>
      </c>
      <c r="K246">
        <v>0</v>
      </c>
      <c r="L246">
        <v>8</v>
      </c>
    </row>
    <row r="247" spans="1:12" x14ac:dyDescent="0.3">
      <c r="A247">
        <v>30</v>
      </c>
      <c r="B247">
        <v>25</v>
      </c>
      <c r="C247" s="1" t="s">
        <v>108</v>
      </c>
      <c r="D247">
        <v>157</v>
      </c>
      <c r="E247">
        <v>27</v>
      </c>
      <c r="F247">
        <v>29</v>
      </c>
      <c r="G247">
        <v>275.31200000000001</v>
      </c>
      <c r="H247">
        <v>22</v>
      </c>
      <c r="I247">
        <v>1</v>
      </c>
      <c r="J247">
        <v>0</v>
      </c>
      <c r="K247">
        <v>0</v>
      </c>
      <c r="L247">
        <v>3</v>
      </c>
    </row>
    <row r="248" spans="1:12" x14ac:dyDescent="0.3">
      <c r="A248">
        <v>10</v>
      </c>
      <c r="B248">
        <v>22</v>
      </c>
      <c r="C248" s="1" t="s">
        <v>109</v>
      </c>
      <c r="D248">
        <v>361</v>
      </c>
      <c r="E248">
        <v>52</v>
      </c>
      <c r="F248">
        <v>28</v>
      </c>
      <c r="G248">
        <v>275.31200000000001</v>
      </c>
      <c r="H248">
        <v>27</v>
      </c>
      <c r="I248">
        <v>1</v>
      </c>
      <c r="J248">
        <v>1</v>
      </c>
      <c r="K248">
        <v>4</v>
      </c>
      <c r="L248">
        <v>8</v>
      </c>
    </row>
    <row r="249" spans="1:12" x14ac:dyDescent="0.3">
      <c r="A249">
        <v>11</v>
      </c>
      <c r="B249">
        <v>26</v>
      </c>
      <c r="C249" s="1" t="s">
        <v>110</v>
      </c>
      <c r="D249">
        <v>289</v>
      </c>
      <c r="E249">
        <v>36</v>
      </c>
      <c r="F249">
        <v>33</v>
      </c>
      <c r="G249">
        <v>275.31200000000001</v>
      </c>
      <c r="H249">
        <v>30</v>
      </c>
      <c r="I249">
        <v>1</v>
      </c>
      <c r="J249">
        <v>2</v>
      </c>
      <c r="K249">
        <v>1</v>
      </c>
      <c r="L249">
        <v>8</v>
      </c>
    </row>
    <row r="250" spans="1:12" x14ac:dyDescent="0.3">
      <c r="A250">
        <v>3</v>
      </c>
      <c r="B250">
        <v>26</v>
      </c>
      <c r="C250" s="1" t="s">
        <v>111</v>
      </c>
      <c r="D250">
        <v>179</v>
      </c>
      <c r="E250">
        <v>51</v>
      </c>
      <c r="F250">
        <v>38</v>
      </c>
      <c r="G250">
        <v>275.31200000000001</v>
      </c>
      <c r="H250">
        <v>31</v>
      </c>
      <c r="I250">
        <v>1</v>
      </c>
      <c r="J250">
        <v>0</v>
      </c>
      <c r="K250">
        <v>0</v>
      </c>
      <c r="L250">
        <v>8</v>
      </c>
    </row>
    <row r="251" spans="1:12" x14ac:dyDescent="0.3">
      <c r="A251">
        <v>11</v>
      </c>
      <c r="B251">
        <v>19</v>
      </c>
      <c r="C251" s="1">
        <v>42681</v>
      </c>
      <c r="D251">
        <v>289</v>
      </c>
      <c r="E251">
        <v>36</v>
      </c>
      <c r="F251">
        <v>33</v>
      </c>
      <c r="G251">
        <v>275.31200000000001</v>
      </c>
      <c r="H251">
        <v>30</v>
      </c>
      <c r="I251">
        <v>1</v>
      </c>
      <c r="J251">
        <v>2</v>
      </c>
      <c r="K251">
        <v>1</v>
      </c>
      <c r="L251">
        <v>32</v>
      </c>
    </row>
    <row r="252" spans="1:12" x14ac:dyDescent="0.3">
      <c r="A252">
        <v>11</v>
      </c>
      <c r="B252">
        <v>19</v>
      </c>
      <c r="C252" s="1" t="s">
        <v>106</v>
      </c>
      <c r="D252">
        <v>289</v>
      </c>
      <c r="E252">
        <v>36</v>
      </c>
      <c r="F252">
        <v>33</v>
      </c>
      <c r="G252">
        <v>275.31200000000001</v>
      </c>
      <c r="H252">
        <v>30</v>
      </c>
      <c r="I252">
        <v>1</v>
      </c>
      <c r="J252">
        <v>2</v>
      </c>
      <c r="K252">
        <v>1</v>
      </c>
      <c r="L252">
        <v>8</v>
      </c>
    </row>
    <row r="253" spans="1:12" x14ac:dyDescent="0.3">
      <c r="A253">
        <v>20</v>
      </c>
      <c r="B253">
        <v>0</v>
      </c>
      <c r="C253" s="1" t="s">
        <v>111</v>
      </c>
      <c r="D253">
        <v>260</v>
      </c>
      <c r="E253">
        <v>50</v>
      </c>
      <c r="F253">
        <v>36</v>
      </c>
      <c r="G253">
        <v>275.31200000000001</v>
      </c>
      <c r="H253">
        <v>23</v>
      </c>
      <c r="I253">
        <v>1</v>
      </c>
      <c r="J253">
        <v>4</v>
      </c>
      <c r="K253">
        <v>0</v>
      </c>
      <c r="L253">
        <v>0</v>
      </c>
    </row>
    <row r="254" spans="1:12" x14ac:dyDescent="0.3">
      <c r="A254">
        <v>11</v>
      </c>
      <c r="B254">
        <v>19</v>
      </c>
      <c r="C254" s="1">
        <v>42468</v>
      </c>
      <c r="D254">
        <v>289</v>
      </c>
      <c r="E254">
        <v>36</v>
      </c>
      <c r="F254">
        <v>33</v>
      </c>
      <c r="G254">
        <v>265.61500000000001</v>
      </c>
      <c r="H254">
        <v>30</v>
      </c>
      <c r="I254">
        <v>1</v>
      </c>
      <c r="J254">
        <v>2</v>
      </c>
      <c r="K254">
        <v>1</v>
      </c>
      <c r="L254">
        <v>8</v>
      </c>
    </row>
    <row r="255" spans="1:12" x14ac:dyDescent="0.3">
      <c r="A255">
        <v>30</v>
      </c>
      <c r="B255">
        <v>19</v>
      </c>
      <c r="C255" s="1">
        <v>42682</v>
      </c>
      <c r="D255">
        <v>157</v>
      </c>
      <c r="E255">
        <v>27</v>
      </c>
      <c r="F255">
        <v>29</v>
      </c>
      <c r="G255">
        <v>265.61500000000001</v>
      </c>
      <c r="H255">
        <v>22</v>
      </c>
      <c r="I255">
        <v>1</v>
      </c>
      <c r="J255">
        <v>0</v>
      </c>
      <c r="K255">
        <v>0</v>
      </c>
      <c r="L255">
        <v>3</v>
      </c>
    </row>
    <row r="256" spans="1:12" x14ac:dyDescent="0.3">
      <c r="A256">
        <v>11</v>
      </c>
      <c r="B256">
        <v>23</v>
      </c>
      <c r="C256" s="1">
        <v>42559</v>
      </c>
      <c r="D256">
        <v>289</v>
      </c>
      <c r="E256">
        <v>36</v>
      </c>
      <c r="F256">
        <v>33</v>
      </c>
      <c r="G256">
        <v>265.61500000000001</v>
      </c>
      <c r="H256">
        <v>30</v>
      </c>
      <c r="I256">
        <v>1</v>
      </c>
      <c r="J256">
        <v>2</v>
      </c>
      <c r="K256">
        <v>1</v>
      </c>
      <c r="L256">
        <v>1</v>
      </c>
    </row>
    <row r="257" spans="1:12" x14ac:dyDescent="0.3">
      <c r="A257">
        <v>9</v>
      </c>
      <c r="B257">
        <v>18</v>
      </c>
      <c r="C257" s="1">
        <v>42590</v>
      </c>
      <c r="D257">
        <v>228</v>
      </c>
      <c r="E257">
        <v>14</v>
      </c>
      <c r="F257">
        <v>58</v>
      </c>
      <c r="G257">
        <v>265.61500000000001</v>
      </c>
      <c r="H257">
        <v>22</v>
      </c>
      <c r="I257">
        <v>1</v>
      </c>
      <c r="J257">
        <v>2</v>
      </c>
      <c r="K257">
        <v>1</v>
      </c>
      <c r="L257">
        <v>8</v>
      </c>
    </row>
    <row r="258" spans="1:12" x14ac:dyDescent="0.3">
      <c r="A258">
        <v>26</v>
      </c>
      <c r="B258">
        <v>13</v>
      </c>
      <c r="C258" s="1">
        <v>42651</v>
      </c>
      <c r="D258">
        <v>300</v>
      </c>
      <c r="E258">
        <v>26</v>
      </c>
      <c r="F258">
        <v>43</v>
      </c>
      <c r="G258">
        <v>265.61500000000001</v>
      </c>
      <c r="H258">
        <v>25</v>
      </c>
      <c r="I258">
        <v>1</v>
      </c>
      <c r="J258">
        <v>2</v>
      </c>
      <c r="K258">
        <v>1</v>
      </c>
      <c r="L258">
        <v>1</v>
      </c>
    </row>
    <row r="259" spans="1:12" x14ac:dyDescent="0.3">
      <c r="A259">
        <v>26</v>
      </c>
      <c r="B259">
        <v>14</v>
      </c>
      <c r="C259" s="1">
        <v>42651</v>
      </c>
      <c r="D259">
        <v>300</v>
      </c>
      <c r="E259">
        <v>26</v>
      </c>
      <c r="F259">
        <v>43</v>
      </c>
      <c r="G259">
        <v>265.61500000000001</v>
      </c>
      <c r="H259">
        <v>25</v>
      </c>
      <c r="I259">
        <v>1</v>
      </c>
      <c r="J259">
        <v>2</v>
      </c>
      <c r="K259">
        <v>1</v>
      </c>
      <c r="L259">
        <v>2</v>
      </c>
    </row>
    <row r="260" spans="1:12" x14ac:dyDescent="0.3">
      <c r="A260">
        <v>20</v>
      </c>
      <c r="B260">
        <v>28</v>
      </c>
      <c r="C260" s="1">
        <v>42682</v>
      </c>
      <c r="D260">
        <v>260</v>
      </c>
      <c r="E260">
        <v>50</v>
      </c>
      <c r="F260">
        <v>36</v>
      </c>
      <c r="G260">
        <v>265.61500000000001</v>
      </c>
      <c r="H260">
        <v>23</v>
      </c>
      <c r="I260">
        <v>1</v>
      </c>
      <c r="J260">
        <v>4</v>
      </c>
      <c r="K260">
        <v>0</v>
      </c>
      <c r="L260">
        <v>4</v>
      </c>
    </row>
    <row r="261" spans="1:12" x14ac:dyDescent="0.3">
      <c r="A261">
        <v>11</v>
      </c>
      <c r="B261">
        <v>23</v>
      </c>
      <c r="C261" s="1">
        <v>42590</v>
      </c>
      <c r="D261">
        <v>289</v>
      </c>
      <c r="E261">
        <v>36</v>
      </c>
      <c r="F261">
        <v>33</v>
      </c>
      <c r="G261">
        <v>265.61500000000001</v>
      </c>
      <c r="H261">
        <v>30</v>
      </c>
      <c r="I261">
        <v>1</v>
      </c>
      <c r="J261">
        <v>2</v>
      </c>
      <c r="K261">
        <v>1</v>
      </c>
      <c r="L261">
        <v>4</v>
      </c>
    </row>
    <row r="262" spans="1:12" x14ac:dyDescent="0.3">
      <c r="A262">
        <v>33</v>
      </c>
      <c r="B262">
        <v>23</v>
      </c>
      <c r="C262" s="1">
        <v>42621</v>
      </c>
      <c r="D262">
        <v>248</v>
      </c>
      <c r="E262">
        <v>25</v>
      </c>
      <c r="F262">
        <v>47</v>
      </c>
      <c r="G262">
        <v>265.61500000000001</v>
      </c>
      <c r="H262">
        <v>32</v>
      </c>
      <c r="I262">
        <v>1</v>
      </c>
      <c r="J262">
        <v>2</v>
      </c>
      <c r="K262">
        <v>1</v>
      </c>
      <c r="L262">
        <v>1</v>
      </c>
    </row>
    <row r="263" spans="1:12" x14ac:dyDescent="0.3">
      <c r="A263">
        <v>21</v>
      </c>
      <c r="B263">
        <v>11</v>
      </c>
      <c r="C263" s="1">
        <v>42651</v>
      </c>
      <c r="D263">
        <v>268</v>
      </c>
      <c r="E263">
        <v>11</v>
      </c>
      <c r="F263">
        <v>33</v>
      </c>
      <c r="G263">
        <v>265.61500000000001</v>
      </c>
      <c r="H263">
        <v>25</v>
      </c>
      <c r="I263">
        <v>2</v>
      </c>
      <c r="J263">
        <v>0</v>
      </c>
      <c r="K263">
        <v>0</v>
      </c>
      <c r="L263">
        <v>8</v>
      </c>
    </row>
    <row r="264" spans="1:12" x14ac:dyDescent="0.3">
      <c r="A264">
        <v>22</v>
      </c>
      <c r="B264">
        <v>23</v>
      </c>
      <c r="C264" s="1">
        <v>42651</v>
      </c>
      <c r="D264">
        <v>179</v>
      </c>
      <c r="E264">
        <v>26</v>
      </c>
      <c r="F264">
        <v>30</v>
      </c>
      <c r="G264">
        <v>265.61500000000001</v>
      </c>
      <c r="H264">
        <v>19</v>
      </c>
      <c r="I264">
        <v>3</v>
      </c>
      <c r="J264">
        <v>0</v>
      </c>
      <c r="K264">
        <v>0</v>
      </c>
      <c r="L264">
        <v>1</v>
      </c>
    </row>
    <row r="265" spans="1:12" x14ac:dyDescent="0.3">
      <c r="A265">
        <v>36</v>
      </c>
      <c r="B265">
        <v>13</v>
      </c>
      <c r="C265" s="1">
        <v>42651</v>
      </c>
      <c r="D265">
        <v>118</v>
      </c>
      <c r="E265">
        <v>13</v>
      </c>
      <c r="F265">
        <v>50</v>
      </c>
      <c r="G265">
        <v>265.61500000000001</v>
      </c>
      <c r="H265">
        <v>31</v>
      </c>
      <c r="I265">
        <v>1</v>
      </c>
      <c r="J265">
        <v>1</v>
      </c>
      <c r="K265">
        <v>0</v>
      </c>
      <c r="L265">
        <v>3</v>
      </c>
    </row>
    <row r="266" spans="1:12" x14ac:dyDescent="0.3">
      <c r="A266">
        <v>33</v>
      </c>
      <c r="B266">
        <v>25</v>
      </c>
      <c r="C266" s="1" t="s">
        <v>112</v>
      </c>
      <c r="D266">
        <v>248</v>
      </c>
      <c r="E266">
        <v>25</v>
      </c>
      <c r="F266">
        <v>47</v>
      </c>
      <c r="G266">
        <v>265.61500000000001</v>
      </c>
      <c r="H266">
        <v>32</v>
      </c>
      <c r="I266">
        <v>1</v>
      </c>
      <c r="J266">
        <v>2</v>
      </c>
      <c r="K266">
        <v>1</v>
      </c>
      <c r="L266">
        <v>2</v>
      </c>
    </row>
    <row r="267" spans="1:12" x14ac:dyDescent="0.3">
      <c r="A267">
        <v>1</v>
      </c>
      <c r="B267">
        <v>23</v>
      </c>
      <c r="C267" s="1" t="s">
        <v>113</v>
      </c>
      <c r="D267">
        <v>235</v>
      </c>
      <c r="E267">
        <v>11</v>
      </c>
      <c r="F267">
        <v>37</v>
      </c>
      <c r="G267">
        <v>265.61500000000001</v>
      </c>
      <c r="H267">
        <v>29</v>
      </c>
      <c r="I267">
        <v>3</v>
      </c>
      <c r="J267">
        <v>1</v>
      </c>
      <c r="K267">
        <v>1</v>
      </c>
      <c r="L267">
        <v>1</v>
      </c>
    </row>
    <row r="268" spans="1:12" x14ac:dyDescent="0.3">
      <c r="A268">
        <v>36</v>
      </c>
      <c r="B268">
        <v>23</v>
      </c>
      <c r="C268" s="1" t="s">
        <v>114</v>
      </c>
      <c r="D268">
        <v>118</v>
      </c>
      <c r="E268">
        <v>13</v>
      </c>
      <c r="F268">
        <v>50</v>
      </c>
      <c r="G268">
        <v>265.61500000000001</v>
      </c>
      <c r="H268">
        <v>31</v>
      </c>
      <c r="I268">
        <v>1</v>
      </c>
      <c r="J268">
        <v>1</v>
      </c>
      <c r="K268">
        <v>0</v>
      </c>
      <c r="L268">
        <v>1</v>
      </c>
    </row>
    <row r="269" spans="1:12" x14ac:dyDescent="0.3">
      <c r="A269">
        <v>1</v>
      </c>
      <c r="B269">
        <v>19</v>
      </c>
      <c r="C269" s="1" t="s">
        <v>115</v>
      </c>
      <c r="D269">
        <v>235</v>
      </c>
      <c r="E269">
        <v>11</v>
      </c>
      <c r="F269">
        <v>37</v>
      </c>
      <c r="G269">
        <v>265.61500000000001</v>
      </c>
      <c r="H269">
        <v>29</v>
      </c>
      <c r="I269">
        <v>3</v>
      </c>
      <c r="J269">
        <v>1</v>
      </c>
      <c r="K269">
        <v>1</v>
      </c>
      <c r="L269">
        <v>8</v>
      </c>
    </row>
    <row r="270" spans="1:12" x14ac:dyDescent="0.3">
      <c r="A270">
        <v>10</v>
      </c>
      <c r="B270">
        <v>8</v>
      </c>
      <c r="C270" s="1">
        <v>42590</v>
      </c>
      <c r="D270">
        <v>361</v>
      </c>
      <c r="E270">
        <v>52</v>
      </c>
      <c r="F270">
        <v>28</v>
      </c>
      <c r="G270">
        <v>265.61500000000001</v>
      </c>
      <c r="H270">
        <v>27</v>
      </c>
      <c r="I270">
        <v>1</v>
      </c>
      <c r="J270">
        <v>1</v>
      </c>
      <c r="K270">
        <v>4</v>
      </c>
      <c r="L270">
        <v>8</v>
      </c>
    </row>
    <row r="271" spans="1:12" x14ac:dyDescent="0.3">
      <c r="A271">
        <v>27</v>
      </c>
      <c r="B271">
        <v>6</v>
      </c>
      <c r="C271" s="1" t="s">
        <v>116</v>
      </c>
      <c r="D271">
        <v>184</v>
      </c>
      <c r="E271">
        <v>42</v>
      </c>
      <c r="F271">
        <v>27</v>
      </c>
      <c r="G271">
        <v>265.61500000000001</v>
      </c>
      <c r="H271">
        <v>21</v>
      </c>
      <c r="I271">
        <v>1</v>
      </c>
      <c r="J271">
        <v>0</v>
      </c>
      <c r="K271">
        <v>0</v>
      </c>
      <c r="L271">
        <v>8</v>
      </c>
    </row>
    <row r="272" spans="1:12" x14ac:dyDescent="0.3">
      <c r="A272">
        <v>3</v>
      </c>
      <c r="B272">
        <v>11</v>
      </c>
      <c r="C272" s="1">
        <v>42499</v>
      </c>
      <c r="D272">
        <v>179</v>
      </c>
      <c r="E272">
        <v>51</v>
      </c>
      <c r="F272">
        <v>38</v>
      </c>
      <c r="G272">
        <v>294.21699999999998</v>
      </c>
      <c r="H272">
        <v>31</v>
      </c>
      <c r="I272">
        <v>1</v>
      </c>
      <c r="J272">
        <v>0</v>
      </c>
      <c r="K272">
        <v>0</v>
      </c>
      <c r="L272">
        <v>8</v>
      </c>
    </row>
    <row r="273" spans="1:12" x14ac:dyDescent="0.3">
      <c r="A273">
        <v>3</v>
      </c>
      <c r="B273">
        <v>23</v>
      </c>
      <c r="C273" s="1">
        <v>42622</v>
      </c>
      <c r="D273">
        <v>179</v>
      </c>
      <c r="E273">
        <v>51</v>
      </c>
      <c r="F273">
        <v>38</v>
      </c>
      <c r="G273">
        <v>294.21699999999998</v>
      </c>
      <c r="H273">
        <v>31</v>
      </c>
      <c r="I273">
        <v>1</v>
      </c>
      <c r="J273">
        <v>0</v>
      </c>
      <c r="K273">
        <v>0</v>
      </c>
      <c r="L273">
        <v>3</v>
      </c>
    </row>
    <row r="274" spans="1:12" x14ac:dyDescent="0.3">
      <c r="A274">
        <v>11</v>
      </c>
      <c r="B274">
        <v>19</v>
      </c>
      <c r="C274" s="1">
        <v>42560</v>
      </c>
      <c r="D274">
        <v>289</v>
      </c>
      <c r="E274">
        <v>36</v>
      </c>
      <c r="F274">
        <v>33</v>
      </c>
      <c r="G274">
        <v>294.21699999999998</v>
      </c>
      <c r="H274">
        <v>30</v>
      </c>
      <c r="I274">
        <v>1</v>
      </c>
      <c r="J274">
        <v>2</v>
      </c>
      <c r="K274">
        <v>1</v>
      </c>
      <c r="L274">
        <v>24</v>
      </c>
    </row>
    <row r="275" spans="1:12" x14ac:dyDescent="0.3">
      <c r="A275">
        <v>5</v>
      </c>
      <c r="B275">
        <v>0</v>
      </c>
      <c r="C275" s="1">
        <v>42591</v>
      </c>
      <c r="D275">
        <v>235</v>
      </c>
      <c r="E275">
        <v>20</v>
      </c>
      <c r="F275">
        <v>43</v>
      </c>
      <c r="G275">
        <v>294.21699999999998</v>
      </c>
      <c r="H275">
        <v>38</v>
      </c>
      <c r="I275">
        <v>1</v>
      </c>
      <c r="J275">
        <v>1</v>
      </c>
      <c r="K275">
        <v>0</v>
      </c>
      <c r="L275">
        <v>0</v>
      </c>
    </row>
    <row r="276" spans="1:12" x14ac:dyDescent="0.3">
      <c r="A276">
        <v>24</v>
      </c>
      <c r="B276">
        <v>9</v>
      </c>
      <c r="C276" s="1">
        <v>42713</v>
      </c>
      <c r="D276">
        <v>246</v>
      </c>
      <c r="E276">
        <v>25</v>
      </c>
      <c r="F276">
        <v>41</v>
      </c>
      <c r="G276">
        <v>294.21699999999998</v>
      </c>
      <c r="H276">
        <v>23</v>
      </c>
      <c r="I276">
        <v>1</v>
      </c>
      <c r="J276">
        <v>0</v>
      </c>
      <c r="K276">
        <v>0</v>
      </c>
      <c r="L276">
        <v>16</v>
      </c>
    </row>
    <row r="277" spans="1:12" x14ac:dyDescent="0.3">
      <c r="A277">
        <v>15</v>
      </c>
      <c r="B277">
        <v>28</v>
      </c>
      <c r="C277" s="1" t="s">
        <v>117</v>
      </c>
      <c r="D277">
        <v>291</v>
      </c>
      <c r="E277">
        <v>31</v>
      </c>
      <c r="F277">
        <v>40</v>
      </c>
      <c r="G277">
        <v>294.21699999999998</v>
      </c>
      <c r="H277">
        <v>25</v>
      </c>
      <c r="I277">
        <v>1</v>
      </c>
      <c r="J277">
        <v>1</v>
      </c>
      <c r="K277">
        <v>1</v>
      </c>
      <c r="L277">
        <v>3</v>
      </c>
    </row>
    <row r="278" spans="1:12" x14ac:dyDescent="0.3">
      <c r="A278">
        <v>8</v>
      </c>
      <c r="B278">
        <v>0</v>
      </c>
      <c r="C278" s="1" t="s">
        <v>117</v>
      </c>
      <c r="D278">
        <v>231</v>
      </c>
      <c r="E278">
        <v>35</v>
      </c>
      <c r="F278">
        <v>39</v>
      </c>
      <c r="G278">
        <v>294.21699999999998</v>
      </c>
      <c r="H278">
        <v>35</v>
      </c>
      <c r="I278">
        <v>1</v>
      </c>
      <c r="J278">
        <v>2</v>
      </c>
      <c r="K278">
        <v>2</v>
      </c>
      <c r="L278">
        <v>0</v>
      </c>
    </row>
    <row r="279" spans="1:12" x14ac:dyDescent="0.3">
      <c r="A279">
        <v>19</v>
      </c>
      <c r="B279">
        <v>0</v>
      </c>
      <c r="C279" s="1" t="s">
        <v>117</v>
      </c>
      <c r="D279">
        <v>291</v>
      </c>
      <c r="E279">
        <v>50</v>
      </c>
      <c r="F279">
        <v>32</v>
      </c>
      <c r="G279">
        <v>294.21699999999998</v>
      </c>
      <c r="H279">
        <v>23</v>
      </c>
      <c r="I279">
        <v>1</v>
      </c>
      <c r="J279">
        <v>0</v>
      </c>
      <c r="K279">
        <v>0</v>
      </c>
      <c r="L279">
        <v>0</v>
      </c>
    </row>
    <row r="280" spans="1:12" x14ac:dyDescent="0.3">
      <c r="A280">
        <v>3</v>
      </c>
      <c r="B280">
        <v>13</v>
      </c>
      <c r="C280" s="1" t="s">
        <v>118</v>
      </c>
      <c r="D280">
        <v>179</v>
      </c>
      <c r="E280">
        <v>51</v>
      </c>
      <c r="F280">
        <v>38</v>
      </c>
      <c r="G280">
        <v>294.21699999999998</v>
      </c>
      <c r="H280">
        <v>31</v>
      </c>
      <c r="I280">
        <v>1</v>
      </c>
      <c r="J280">
        <v>0</v>
      </c>
      <c r="K280">
        <v>0</v>
      </c>
      <c r="L280">
        <v>8</v>
      </c>
    </row>
    <row r="281" spans="1:12" x14ac:dyDescent="0.3">
      <c r="A281">
        <v>24</v>
      </c>
      <c r="B281">
        <v>9</v>
      </c>
      <c r="C281" s="1" t="s">
        <v>118</v>
      </c>
      <c r="D281">
        <v>246</v>
      </c>
      <c r="E281">
        <v>25</v>
      </c>
      <c r="F281">
        <v>41</v>
      </c>
      <c r="G281">
        <v>294.21699999999998</v>
      </c>
      <c r="H281">
        <v>23</v>
      </c>
      <c r="I281">
        <v>1</v>
      </c>
      <c r="J281">
        <v>0</v>
      </c>
      <c r="K281">
        <v>0</v>
      </c>
      <c r="L281">
        <v>32</v>
      </c>
    </row>
    <row r="282" spans="1:12" x14ac:dyDescent="0.3">
      <c r="A282">
        <v>3</v>
      </c>
      <c r="B282">
        <v>23</v>
      </c>
      <c r="C282" s="1" t="s">
        <v>119</v>
      </c>
      <c r="D282">
        <v>179</v>
      </c>
      <c r="E282">
        <v>51</v>
      </c>
      <c r="F282">
        <v>38</v>
      </c>
      <c r="G282">
        <v>294.21699999999998</v>
      </c>
      <c r="H282">
        <v>31</v>
      </c>
      <c r="I282">
        <v>1</v>
      </c>
      <c r="J282">
        <v>0</v>
      </c>
      <c r="K282">
        <v>0</v>
      </c>
      <c r="L282">
        <v>1</v>
      </c>
    </row>
    <row r="283" spans="1:12" x14ac:dyDescent="0.3">
      <c r="A283">
        <v>15</v>
      </c>
      <c r="B283">
        <v>28</v>
      </c>
      <c r="C283" s="1" t="s">
        <v>120</v>
      </c>
      <c r="D283">
        <v>291</v>
      </c>
      <c r="E283">
        <v>31</v>
      </c>
      <c r="F283">
        <v>40</v>
      </c>
      <c r="G283">
        <v>294.21699999999998</v>
      </c>
      <c r="H283">
        <v>25</v>
      </c>
      <c r="I283">
        <v>1</v>
      </c>
      <c r="J283">
        <v>1</v>
      </c>
      <c r="K283">
        <v>1</v>
      </c>
      <c r="L283">
        <v>4</v>
      </c>
    </row>
    <row r="284" spans="1:12" x14ac:dyDescent="0.3">
      <c r="A284">
        <v>20</v>
      </c>
      <c r="B284">
        <v>28</v>
      </c>
      <c r="C284" s="1" t="s">
        <v>120</v>
      </c>
      <c r="D284">
        <v>260</v>
      </c>
      <c r="E284">
        <v>50</v>
      </c>
      <c r="F284">
        <v>36</v>
      </c>
      <c r="G284">
        <v>294.21699999999998</v>
      </c>
      <c r="H284">
        <v>23</v>
      </c>
      <c r="I284">
        <v>1</v>
      </c>
      <c r="J284">
        <v>4</v>
      </c>
      <c r="K284">
        <v>0</v>
      </c>
      <c r="L284">
        <v>4</v>
      </c>
    </row>
    <row r="285" spans="1:12" x14ac:dyDescent="0.3">
      <c r="A285">
        <v>5</v>
      </c>
      <c r="B285">
        <v>26</v>
      </c>
      <c r="C285" s="1" t="s">
        <v>118</v>
      </c>
      <c r="D285">
        <v>235</v>
      </c>
      <c r="E285">
        <v>20</v>
      </c>
      <c r="F285">
        <v>43</v>
      </c>
      <c r="G285">
        <v>294.21699999999998</v>
      </c>
      <c r="H285">
        <v>38</v>
      </c>
      <c r="I285">
        <v>1</v>
      </c>
      <c r="J285">
        <v>1</v>
      </c>
      <c r="K285">
        <v>0</v>
      </c>
      <c r="L285">
        <v>8</v>
      </c>
    </row>
    <row r="286" spans="1:12" x14ac:dyDescent="0.3">
      <c r="A286">
        <v>36</v>
      </c>
      <c r="B286">
        <v>28</v>
      </c>
      <c r="C286" s="1" t="s">
        <v>119</v>
      </c>
      <c r="D286">
        <v>118</v>
      </c>
      <c r="E286">
        <v>13</v>
      </c>
      <c r="F286">
        <v>50</v>
      </c>
      <c r="G286">
        <v>294.21699999999998</v>
      </c>
      <c r="H286">
        <v>31</v>
      </c>
      <c r="I286">
        <v>1</v>
      </c>
      <c r="J286">
        <v>1</v>
      </c>
      <c r="K286">
        <v>0</v>
      </c>
      <c r="L286">
        <v>1</v>
      </c>
    </row>
    <row r="287" spans="1:12" x14ac:dyDescent="0.3">
      <c r="A287">
        <v>5</v>
      </c>
      <c r="B287">
        <v>0</v>
      </c>
      <c r="C287" s="1" t="s">
        <v>119</v>
      </c>
      <c r="D287">
        <v>235</v>
      </c>
      <c r="E287">
        <v>20</v>
      </c>
      <c r="F287">
        <v>43</v>
      </c>
      <c r="G287">
        <v>294.21699999999998</v>
      </c>
      <c r="H287">
        <v>38</v>
      </c>
      <c r="I287">
        <v>1</v>
      </c>
      <c r="J287">
        <v>1</v>
      </c>
      <c r="K287">
        <v>0</v>
      </c>
      <c r="L287">
        <v>0</v>
      </c>
    </row>
    <row r="288" spans="1:12" x14ac:dyDescent="0.3">
      <c r="A288">
        <v>15</v>
      </c>
      <c r="B288">
        <v>28</v>
      </c>
      <c r="C288" s="1" t="s">
        <v>120</v>
      </c>
      <c r="D288">
        <v>291</v>
      </c>
      <c r="E288">
        <v>31</v>
      </c>
      <c r="F288">
        <v>40</v>
      </c>
      <c r="G288">
        <v>294.21699999999998</v>
      </c>
      <c r="H288">
        <v>25</v>
      </c>
      <c r="I288">
        <v>1</v>
      </c>
      <c r="J288">
        <v>1</v>
      </c>
      <c r="K288">
        <v>1</v>
      </c>
      <c r="L288">
        <v>3</v>
      </c>
    </row>
    <row r="289" spans="1:12" x14ac:dyDescent="0.3">
      <c r="A289">
        <v>15</v>
      </c>
      <c r="B289">
        <v>7</v>
      </c>
      <c r="C289" s="1" t="s">
        <v>121</v>
      </c>
      <c r="D289">
        <v>291</v>
      </c>
      <c r="E289">
        <v>31</v>
      </c>
      <c r="F289">
        <v>40</v>
      </c>
      <c r="G289">
        <v>294.21699999999998</v>
      </c>
      <c r="H289">
        <v>25</v>
      </c>
      <c r="I289">
        <v>1</v>
      </c>
      <c r="J289">
        <v>1</v>
      </c>
      <c r="K289">
        <v>1</v>
      </c>
      <c r="L289">
        <v>40</v>
      </c>
    </row>
    <row r="290" spans="1:12" x14ac:dyDescent="0.3">
      <c r="A290">
        <v>3</v>
      </c>
      <c r="B290">
        <v>13</v>
      </c>
      <c r="C290" s="1" t="s">
        <v>121</v>
      </c>
      <c r="D290">
        <v>179</v>
      </c>
      <c r="E290">
        <v>51</v>
      </c>
      <c r="F290">
        <v>38</v>
      </c>
      <c r="G290">
        <v>294.21699999999998</v>
      </c>
      <c r="H290">
        <v>31</v>
      </c>
      <c r="I290">
        <v>1</v>
      </c>
      <c r="J290">
        <v>0</v>
      </c>
      <c r="K290">
        <v>0</v>
      </c>
      <c r="L290">
        <v>8</v>
      </c>
    </row>
    <row r="291" spans="1:12" x14ac:dyDescent="0.3">
      <c r="A291">
        <v>11</v>
      </c>
      <c r="B291">
        <v>24</v>
      </c>
      <c r="C291" s="1">
        <v>42500</v>
      </c>
      <c r="D291">
        <v>289</v>
      </c>
      <c r="E291">
        <v>36</v>
      </c>
      <c r="F291">
        <v>33</v>
      </c>
      <c r="G291">
        <v>265.017</v>
      </c>
      <c r="H291">
        <v>30</v>
      </c>
      <c r="I291">
        <v>1</v>
      </c>
      <c r="J291">
        <v>2</v>
      </c>
      <c r="K291">
        <v>1</v>
      </c>
      <c r="L291">
        <v>8</v>
      </c>
    </row>
    <row r="292" spans="1:12" x14ac:dyDescent="0.3">
      <c r="A292">
        <v>1</v>
      </c>
      <c r="B292">
        <v>26</v>
      </c>
      <c r="C292" s="1">
        <v>42500</v>
      </c>
      <c r="D292">
        <v>235</v>
      </c>
      <c r="E292">
        <v>11</v>
      </c>
      <c r="F292">
        <v>37</v>
      </c>
      <c r="G292">
        <v>265.017</v>
      </c>
      <c r="H292">
        <v>29</v>
      </c>
      <c r="I292">
        <v>3</v>
      </c>
      <c r="J292">
        <v>1</v>
      </c>
      <c r="K292">
        <v>1</v>
      </c>
      <c r="L292">
        <v>4</v>
      </c>
    </row>
    <row r="293" spans="1:12" x14ac:dyDescent="0.3">
      <c r="A293">
        <v>11</v>
      </c>
      <c r="B293">
        <v>26</v>
      </c>
      <c r="C293" s="1">
        <v>42500</v>
      </c>
      <c r="D293">
        <v>289</v>
      </c>
      <c r="E293">
        <v>36</v>
      </c>
      <c r="F293">
        <v>33</v>
      </c>
      <c r="G293">
        <v>265.017</v>
      </c>
      <c r="H293">
        <v>30</v>
      </c>
      <c r="I293">
        <v>1</v>
      </c>
      <c r="J293">
        <v>2</v>
      </c>
      <c r="K293">
        <v>1</v>
      </c>
      <c r="L293">
        <v>8</v>
      </c>
    </row>
    <row r="294" spans="1:12" x14ac:dyDescent="0.3">
      <c r="A294">
        <v>11</v>
      </c>
      <c r="B294">
        <v>22</v>
      </c>
      <c r="C294" s="1">
        <v>42531</v>
      </c>
      <c r="D294">
        <v>289</v>
      </c>
      <c r="E294">
        <v>36</v>
      </c>
      <c r="F294">
        <v>33</v>
      </c>
      <c r="G294">
        <v>265.017</v>
      </c>
      <c r="H294">
        <v>30</v>
      </c>
      <c r="I294">
        <v>1</v>
      </c>
      <c r="J294">
        <v>2</v>
      </c>
      <c r="K294">
        <v>1</v>
      </c>
      <c r="L294">
        <v>8</v>
      </c>
    </row>
    <row r="295" spans="1:12" x14ac:dyDescent="0.3">
      <c r="A295">
        <v>36</v>
      </c>
      <c r="B295">
        <v>0</v>
      </c>
      <c r="C295" s="1">
        <v>42531</v>
      </c>
      <c r="D295">
        <v>118</v>
      </c>
      <c r="E295">
        <v>13</v>
      </c>
      <c r="F295">
        <v>50</v>
      </c>
      <c r="G295">
        <v>265.017</v>
      </c>
      <c r="H295">
        <v>31</v>
      </c>
      <c r="I295">
        <v>1</v>
      </c>
      <c r="J295">
        <v>1</v>
      </c>
      <c r="K295">
        <v>0</v>
      </c>
      <c r="L295">
        <v>0</v>
      </c>
    </row>
    <row r="296" spans="1:12" x14ac:dyDescent="0.3">
      <c r="A296">
        <v>33</v>
      </c>
      <c r="B296">
        <v>0</v>
      </c>
      <c r="C296" s="1">
        <v>42531</v>
      </c>
      <c r="D296">
        <v>248</v>
      </c>
      <c r="E296">
        <v>25</v>
      </c>
      <c r="F296">
        <v>47</v>
      </c>
      <c r="G296">
        <v>265.017</v>
      </c>
      <c r="H296">
        <v>32</v>
      </c>
      <c r="I296">
        <v>1</v>
      </c>
      <c r="J296">
        <v>2</v>
      </c>
      <c r="K296">
        <v>1</v>
      </c>
      <c r="L296">
        <v>0</v>
      </c>
    </row>
    <row r="297" spans="1:12" x14ac:dyDescent="0.3">
      <c r="A297">
        <v>22</v>
      </c>
      <c r="B297">
        <v>1</v>
      </c>
      <c r="C297" s="1">
        <v>42714</v>
      </c>
      <c r="D297">
        <v>179</v>
      </c>
      <c r="E297">
        <v>26</v>
      </c>
      <c r="F297">
        <v>30</v>
      </c>
      <c r="G297">
        <v>265.017</v>
      </c>
      <c r="H297">
        <v>19</v>
      </c>
      <c r="I297">
        <v>3</v>
      </c>
      <c r="J297">
        <v>0</v>
      </c>
      <c r="K297">
        <v>0</v>
      </c>
      <c r="L297">
        <v>8</v>
      </c>
    </row>
    <row r="298" spans="1:12" x14ac:dyDescent="0.3">
      <c r="A298">
        <v>34</v>
      </c>
      <c r="B298">
        <v>7</v>
      </c>
      <c r="C298" s="1">
        <v>42714</v>
      </c>
      <c r="D298">
        <v>118</v>
      </c>
      <c r="E298">
        <v>10</v>
      </c>
      <c r="F298">
        <v>37</v>
      </c>
      <c r="G298">
        <v>265.017</v>
      </c>
      <c r="H298">
        <v>28</v>
      </c>
      <c r="I298">
        <v>1</v>
      </c>
      <c r="J298">
        <v>0</v>
      </c>
      <c r="K298">
        <v>0</v>
      </c>
      <c r="L298">
        <v>3</v>
      </c>
    </row>
    <row r="299" spans="1:12" x14ac:dyDescent="0.3">
      <c r="A299">
        <v>13</v>
      </c>
      <c r="B299">
        <v>22</v>
      </c>
      <c r="C299" s="1">
        <v>42714</v>
      </c>
      <c r="D299">
        <v>369</v>
      </c>
      <c r="E299">
        <v>17</v>
      </c>
      <c r="F299">
        <v>31</v>
      </c>
      <c r="G299">
        <v>265.017</v>
      </c>
      <c r="H299">
        <v>25</v>
      </c>
      <c r="I299">
        <v>1</v>
      </c>
      <c r="J299">
        <v>3</v>
      </c>
      <c r="K299">
        <v>0</v>
      </c>
      <c r="L299">
        <v>8</v>
      </c>
    </row>
    <row r="300" spans="1:12" x14ac:dyDescent="0.3">
      <c r="A300">
        <v>3</v>
      </c>
      <c r="B300">
        <v>28</v>
      </c>
      <c r="C300" s="1" t="s">
        <v>122</v>
      </c>
      <c r="D300">
        <v>179</v>
      </c>
      <c r="E300">
        <v>51</v>
      </c>
      <c r="F300">
        <v>38</v>
      </c>
      <c r="G300">
        <v>265.017</v>
      </c>
      <c r="H300">
        <v>31</v>
      </c>
      <c r="I300">
        <v>1</v>
      </c>
      <c r="J300">
        <v>0</v>
      </c>
      <c r="K300">
        <v>0</v>
      </c>
      <c r="L300">
        <v>1</v>
      </c>
    </row>
    <row r="301" spans="1:12" x14ac:dyDescent="0.3">
      <c r="A301">
        <v>22</v>
      </c>
      <c r="B301">
        <v>1</v>
      </c>
      <c r="C301" s="1" t="s">
        <v>122</v>
      </c>
      <c r="D301">
        <v>179</v>
      </c>
      <c r="E301">
        <v>26</v>
      </c>
      <c r="F301">
        <v>30</v>
      </c>
      <c r="G301">
        <v>265.017</v>
      </c>
      <c r="H301">
        <v>19</v>
      </c>
      <c r="I301">
        <v>3</v>
      </c>
      <c r="J301">
        <v>0</v>
      </c>
      <c r="K301">
        <v>0</v>
      </c>
      <c r="L301">
        <v>64</v>
      </c>
    </row>
    <row r="302" spans="1:12" x14ac:dyDescent="0.3">
      <c r="A302">
        <v>5</v>
      </c>
      <c r="B302">
        <v>0</v>
      </c>
      <c r="C302" s="1" t="s">
        <v>122</v>
      </c>
      <c r="D302">
        <v>235</v>
      </c>
      <c r="E302">
        <v>20</v>
      </c>
      <c r="F302">
        <v>43</v>
      </c>
      <c r="G302">
        <v>265.017</v>
      </c>
      <c r="H302">
        <v>38</v>
      </c>
      <c r="I302">
        <v>1</v>
      </c>
      <c r="J302">
        <v>1</v>
      </c>
      <c r="K302">
        <v>0</v>
      </c>
      <c r="L302">
        <v>0</v>
      </c>
    </row>
    <row r="303" spans="1:12" x14ac:dyDescent="0.3">
      <c r="A303">
        <v>11</v>
      </c>
      <c r="B303">
        <v>19</v>
      </c>
      <c r="C303" s="1" t="s">
        <v>123</v>
      </c>
      <c r="D303">
        <v>289</v>
      </c>
      <c r="E303">
        <v>36</v>
      </c>
      <c r="F303">
        <v>33</v>
      </c>
      <c r="G303">
        <v>265.017</v>
      </c>
      <c r="H303">
        <v>30</v>
      </c>
      <c r="I303">
        <v>1</v>
      </c>
      <c r="J303">
        <v>2</v>
      </c>
      <c r="K303">
        <v>1</v>
      </c>
      <c r="L303">
        <v>16</v>
      </c>
    </row>
    <row r="304" spans="1:12" x14ac:dyDescent="0.3">
      <c r="A304">
        <v>20</v>
      </c>
      <c r="B304">
        <v>28</v>
      </c>
      <c r="C304" s="1" t="s">
        <v>124</v>
      </c>
      <c r="D304">
        <v>260</v>
      </c>
      <c r="E304">
        <v>50</v>
      </c>
      <c r="F304">
        <v>36</v>
      </c>
      <c r="G304">
        <v>265.017</v>
      </c>
      <c r="H304">
        <v>23</v>
      </c>
      <c r="I304">
        <v>1</v>
      </c>
      <c r="J304">
        <v>4</v>
      </c>
      <c r="K304">
        <v>0</v>
      </c>
      <c r="L304">
        <v>3</v>
      </c>
    </row>
    <row r="305" spans="1:12" x14ac:dyDescent="0.3">
      <c r="A305">
        <v>5</v>
      </c>
      <c r="B305">
        <v>0</v>
      </c>
      <c r="C305" s="1" t="s">
        <v>124</v>
      </c>
      <c r="D305">
        <v>235</v>
      </c>
      <c r="E305">
        <v>20</v>
      </c>
      <c r="F305">
        <v>43</v>
      </c>
      <c r="G305">
        <v>265.017</v>
      </c>
      <c r="H305">
        <v>38</v>
      </c>
      <c r="I305">
        <v>1</v>
      </c>
      <c r="J305">
        <v>1</v>
      </c>
      <c r="K305">
        <v>0</v>
      </c>
      <c r="L305">
        <v>0</v>
      </c>
    </row>
    <row r="306" spans="1:12" x14ac:dyDescent="0.3">
      <c r="A306">
        <v>5</v>
      </c>
      <c r="B306">
        <v>23</v>
      </c>
      <c r="C306" s="1" t="s">
        <v>125</v>
      </c>
      <c r="D306">
        <v>235</v>
      </c>
      <c r="E306">
        <v>20</v>
      </c>
      <c r="F306">
        <v>43</v>
      </c>
      <c r="G306">
        <v>265.017</v>
      </c>
      <c r="H306">
        <v>38</v>
      </c>
      <c r="I306">
        <v>1</v>
      </c>
      <c r="J306">
        <v>1</v>
      </c>
      <c r="K306">
        <v>0</v>
      </c>
      <c r="L306">
        <v>2</v>
      </c>
    </row>
    <row r="307" spans="1:12" x14ac:dyDescent="0.3">
      <c r="A307">
        <v>5</v>
      </c>
      <c r="B307">
        <v>23</v>
      </c>
      <c r="C307" s="1" t="s">
        <v>125</v>
      </c>
      <c r="D307">
        <v>235</v>
      </c>
      <c r="E307">
        <v>20</v>
      </c>
      <c r="F307">
        <v>43</v>
      </c>
      <c r="G307">
        <v>265.017</v>
      </c>
      <c r="H307">
        <v>38</v>
      </c>
      <c r="I307">
        <v>1</v>
      </c>
      <c r="J307">
        <v>1</v>
      </c>
      <c r="K307">
        <v>0</v>
      </c>
      <c r="L307">
        <v>2</v>
      </c>
    </row>
    <row r="308" spans="1:12" x14ac:dyDescent="0.3">
      <c r="A308">
        <v>36</v>
      </c>
      <c r="B308">
        <v>28</v>
      </c>
      <c r="C308" s="1" t="s">
        <v>126</v>
      </c>
      <c r="D308">
        <v>118</v>
      </c>
      <c r="E308">
        <v>13</v>
      </c>
      <c r="F308">
        <v>50</v>
      </c>
      <c r="G308">
        <v>265.017</v>
      </c>
      <c r="H308">
        <v>31</v>
      </c>
      <c r="I308">
        <v>1</v>
      </c>
      <c r="J308">
        <v>1</v>
      </c>
      <c r="K308">
        <v>0</v>
      </c>
      <c r="L308">
        <v>1</v>
      </c>
    </row>
    <row r="309" spans="1:12" x14ac:dyDescent="0.3">
      <c r="A309">
        <v>15</v>
      </c>
      <c r="B309">
        <v>28</v>
      </c>
      <c r="C309" s="1" t="s">
        <v>126</v>
      </c>
      <c r="D309">
        <v>291</v>
      </c>
      <c r="E309">
        <v>31</v>
      </c>
      <c r="F309">
        <v>40</v>
      </c>
      <c r="G309">
        <v>265.017</v>
      </c>
      <c r="H309">
        <v>25</v>
      </c>
      <c r="I309">
        <v>1</v>
      </c>
      <c r="J309">
        <v>1</v>
      </c>
      <c r="K309">
        <v>1</v>
      </c>
      <c r="L309">
        <v>4</v>
      </c>
    </row>
    <row r="310" spans="1:12" x14ac:dyDescent="0.3">
      <c r="A310">
        <v>22</v>
      </c>
      <c r="B310">
        <v>23</v>
      </c>
      <c r="C310" s="1" t="s">
        <v>127</v>
      </c>
      <c r="D310">
        <v>179</v>
      </c>
      <c r="E310">
        <v>26</v>
      </c>
      <c r="F310">
        <v>30</v>
      </c>
      <c r="G310">
        <v>265.017</v>
      </c>
      <c r="H310">
        <v>19</v>
      </c>
      <c r="I310">
        <v>3</v>
      </c>
      <c r="J310">
        <v>0</v>
      </c>
      <c r="K310">
        <v>0</v>
      </c>
      <c r="L310">
        <v>16</v>
      </c>
    </row>
    <row r="311" spans="1:12" x14ac:dyDescent="0.3">
      <c r="A311">
        <v>36</v>
      </c>
      <c r="B311">
        <v>28</v>
      </c>
      <c r="C311" s="1" t="s">
        <v>127</v>
      </c>
      <c r="D311">
        <v>118</v>
      </c>
      <c r="E311">
        <v>13</v>
      </c>
      <c r="F311">
        <v>50</v>
      </c>
      <c r="G311">
        <v>265.017</v>
      </c>
      <c r="H311">
        <v>31</v>
      </c>
      <c r="I311">
        <v>1</v>
      </c>
      <c r="J311">
        <v>1</v>
      </c>
      <c r="K311">
        <v>0</v>
      </c>
      <c r="L311">
        <v>1</v>
      </c>
    </row>
    <row r="312" spans="1:12" x14ac:dyDescent="0.3">
      <c r="A312">
        <v>10</v>
      </c>
      <c r="B312">
        <v>10</v>
      </c>
      <c r="C312" s="1" t="s">
        <v>128</v>
      </c>
      <c r="D312">
        <v>361</v>
      </c>
      <c r="E312">
        <v>52</v>
      </c>
      <c r="F312">
        <v>28</v>
      </c>
      <c r="G312">
        <v>265.017</v>
      </c>
      <c r="H312">
        <v>27</v>
      </c>
      <c r="I312">
        <v>1</v>
      </c>
      <c r="J312">
        <v>1</v>
      </c>
      <c r="K312">
        <v>4</v>
      </c>
      <c r="L312">
        <v>8</v>
      </c>
    </row>
    <row r="313" spans="1:12" x14ac:dyDescent="0.3">
      <c r="A313">
        <v>20</v>
      </c>
      <c r="B313">
        <v>0</v>
      </c>
      <c r="C313" s="1" t="s">
        <v>129</v>
      </c>
      <c r="D313">
        <v>260</v>
      </c>
      <c r="E313">
        <v>50</v>
      </c>
      <c r="F313">
        <v>36</v>
      </c>
      <c r="G313">
        <v>265.017</v>
      </c>
      <c r="H313">
        <v>23</v>
      </c>
      <c r="I313">
        <v>1</v>
      </c>
      <c r="J313">
        <v>4</v>
      </c>
      <c r="K313">
        <v>0</v>
      </c>
      <c r="L313">
        <v>0</v>
      </c>
    </row>
    <row r="314" spans="1:12" x14ac:dyDescent="0.3">
      <c r="A314">
        <v>15</v>
      </c>
      <c r="B314">
        <v>0</v>
      </c>
      <c r="C314" s="1" t="s">
        <v>129</v>
      </c>
      <c r="D314">
        <v>291</v>
      </c>
      <c r="E314">
        <v>31</v>
      </c>
      <c r="F314">
        <v>40</v>
      </c>
      <c r="G314">
        <v>265.017</v>
      </c>
      <c r="H314">
        <v>25</v>
      </c>
      <c r="I314">
        <v>1</v>
      </c>
      <c r="J314">
        <v>1</v>
      </c>
      <c r="K314">
        <v>1</v>
      </c>
      <c r="L314">
        <v>0</v>
      </c>
    </row>
    <row r="315" spans="1:12" x14ac:dyDescent="0.3">
      <c r="A315">
        <v>30</v>
      </c>
      <c r="B315">
        <v>0</v>
      </c>
      <c r="C315" s="1" t="s">
        <v>129</v>
      </c>
      <c r="D315">
        <v>157</v>
      </c>
      <c r="E315">
        <v>27</v>
      </c>
      <c r="F315">
        <v>29</v>
      </c>
      <c r="G315">
        <v>265.017</v>
      </c>
      <c r="H315">
        <v>22</v>
      </c>
      <c r="I315">
        <v>1</v>
      </c>
      <c r="J315">
        <v>0</v>
      </c>
      <c r="K315">
        <v>0</v>
      </c>
      <c r="L315">
        <v>0</v>
      </c>
    </row>
    <row r="316" spans="1:12" x14ac:dyDescent="0.3">
      <c r="A316">
        <v>22</v>
      </c>
      <c r="B316">
        <v>1</v>
      </c>
      <c r="C316" s="1" t="s">
        <v>130</v>
      </c>
      <c r="D316">
        <v>179</v>
      </c>
      <c r="E316">
        <v>26</v>
      </c>
      <c r="F316">
        <v>30</v>
      </c>
      <c r="G316">
        <v>265.017</v>
      </c>
      <c r="H316">
        <v>19</v>
      </c>
      <c r="I316">
        <v>3</v>
      </c>
      <c r="J316">
        <v>0</v>
      </c>
      <c r="K316">
        <v>0</v>
      </c>
      <c r="L316">
        <v>5</v>
      </c>
    </row>
    <row r="317" spans="1:12" x14ac:dyDescent="0.3">
      <c r="A317">
        <v>22</v>
      </c>
      <c r="B317">
        <v>7</v>
      </c>
      <c r="C317" s="1" t="s">
        <v>130</v>
      </c>
      <c r="D317">
        <v>179</v>
      </c>
      <c r="E317">
        <v>26</v>
      </c>
      <c r="F317">
        <v>30</v>
      </c>
      <c r="G317">
        <v>265.017</v>
      </c>
      <c r="H317">
        <v>19</v>
      </c>
      <c r="I317">
        <v>3</v>
      </c>
      <c r="J317">
        <v>0</v>
      </c>
      <c r="K317">
        <v>0</v>
      </c>
      <c r="L317">
        <v>5</v>
      </c>
    </row>
    <row r="318" spans="1:12" x14ac:dyDescent="0.3">
      <c r="A318">
        <v>36</v>
      </c>
      <c r="B318">
        <v>23</v>
      </c>
      <c r="C318" s="1" t="s">
        <v>131</v>
      </c>
      <c r="D318">
        <v>118</v>
      </c>
      <c r="E318">
        <v>13</v>
      </c>
      <c r="F318">
        <v>50</v>
      </c>
      <c r="G318">
        <v>265.017</v>
      </c>
      <c r="H318">
        <v>31</v>
      </c>
      <c r="I318">
        <v>1</v>
      </c>
      <c r="J318">
        <v>1</v>
      </c>
      <c r="K318">
        <v>0</v>
      </c>
      <c r="L318">
        <v>1</v>
      </c>
    </row>
    <row r="319" spans="1:12" x14ac:dyDescent="0.3">
      <c r="A319">
        <v>34</v>
      </c>
      <c r="B319">
        <v>11</v>
      </c>
      <c r="C319" s="1">
        <v>42562</v>
      </c>
      <c r="D319">
        <v>118</v>
      </c>
      <c r="E319">
        <v>10</v>
      </c>
      <c r="F319">
        <v>37</v>
      </c>
      <c r="G319">
        <v>284.03100000000001</v>
      </c>
      <c r="H319">
        <v>28</v>
      </c>
      <c r="I319">
        <v>1</v>
      </c>
      <c r="J319">
        <v>0</v>
      </c>
      <c r="K319">
        <v>0</v>
      </c>
      <c r="L319">
        <v>8</v>
      </c>
    </row>
    <row r="320" spans="1:12" x14ac:dyDescent="0.3">
      <c r="A320">
        <v>33</v>
      </c>
      <c r="B320">
        <v>23</v>
      </c>
      <c r="C320" s="1">
        <v>42562</v>
      </c>
      <c r="D320">
        <v>248</v>
      </c>
      <c r="E320">
        <v>25</v>
      </c>
      <c r="F320">
        <v>47</v>
      </c>
      <c r="G320">
        <v>284.03100000000001</v>
      </c>
      <c r="H320">
        <v>32</v>
      </c>
      <c r="I320">
        <v>1</v>
      </c>
      <c r="J320">
        <v>2</v>
      </c>
      <c r="K320">
        <v>1</v>
      </c>
      <c r="L320">
        <v>2</v>
      </c>
    </row>
    <row r="321" spans="1:12" x14ac:dyDescent="0.3">
      <c r="A321">
        <v>3</v>
      </c>
      <c r="B321">
        <v>6</v>
      </c>
      <c r="C321" s="1">
        <v>42593</v>
      </c>
      <c r="D321">
        <v>179</v>
      </c>
      <c r="E321">
        <v>51</v>
      </c>
      <c r="F321">
        <v>38</v>
      </c>
      <c r="G321">
        <v>284.03100000000001</v>
      </c>
      <c r="H321">
        <v>31</v>
      </c>
      <c r="I321">
        <v>1</v>
      </c>
      <c r="J321">
        <v>0</v>
      </c>
      <c r="K321">
        <v>0</v>
      </c>
      <c r="L321">
        <v>8</v>
      </c>
    </row>
    <row r="322" spans="1:12" x14ac:dyDescent="0.3">
      <c r="A322">
        <v>20</v>
      </c>
      <c r="B322">
        <v>28</v>
      </c>
      <c r="C322" s="1">
        <v>42685</v>
      </c>
      <c r="D322">
        <v>260</v>
      </c>
      <c r="E322">
        <v>50</v>
      </c>
      <c r="F322">
        <v>36</v>
      </c>
      <c r="G322">
        <v>284.03100000000001</v>
      </c>
      <c r="H322">
        <v>23</v>
      </c>
      <c r="I322">
        <v>1</v>
      </c>
      <c r="J322">
        <v>4</v>
      </c>
      <c r="K322">
        <v>0</v>
      </c>
      <c r="L322">
        <v>3</v>
      </c>
    </row>
    <row r="323" spans="1:12" x14ac:dyDescent="0.3">
      <c r="A323">
        <v>15</v>
      </c>
      <c r="B323">
        <v>23</v>
      </c>
      <c r="C323" s="1" t="s">
        <v>132</v>
      </c>
      <c r="D323">
        <v>291</v>
      </c>
      <c r="E323">
        <v>31</v>
      </c>
      <c r="F323">
        <v>40</v>
      </c>
      <c r="G323">
        <v>284.03100000000001</v>
      </c>
      <c r="H323">
        <v>25</v>
      </c>
      <c r="I323">
        <v>1</v>
      </c>
      <c r="J323">
        <v>1</v>
      </c>
      <c r="K323">
        <v>1</v>
      </c>
      <c r="L323">
        <v>1</v>
      </c>
    </row>
    <row r="324" spans="1:12" x14ac:dyDescent="0.3">
      <c r="A324">
        <v>23</v>
      </c>
      <c r="B324">
        <v>1</v>
      </c>
      <c r="C324" s="1" t="s">
        <v>132</v>
      </c>
      <c r="D324">
        <v>378</v>
      </c>
      <c r="E324">
        <v>49</v>
      </c>
      <c r="F324">
        <v>36</v>
      </c>
      <c r="G324">
        <v>284.03100000000001</v>
      </c>
      <c r="H324">
        <v>21</v>
      </c>
      <c r="I324">
        <v>1</v>
      </c>
      <c r="J324">
        <v>2</v>
      </c>
      <c r="K324">
        <v>4</v>
      </c>
      <c r="L324">
        <v>8</v>
      </c>
    </row>
    <row r="325" spans="1:12" x14ac:dyDescent="0.3">
      <c r="A325">
        <v>14</v>
      </c>
      <c r="B325">
        <v>11</v>
      </c>
      <c r="C325" s="1" t="s">
        <v>132</v>
      </c>
      <c r="D325">
        <v>155</v>
      </c>
      <c r="E325">
        <v>12</v>
      </c>
      <c r="F325">
        <v>34</v>
      </c>
      <c r="G325">
        <v>284.03100000000001</v>
      </c>
      <c r="H325">
        <v>25</v>
      </c>
      <c r="I325">
        <v>1</v>
      </c>
      <c r="J325">
        <v>2</v>
      </c>
      <c r="K325">
        <v>0</v>
      </c>
      <c r="L325">
        <v>120</v>
      </c>
    </row>
    <row r="326" spans="1:12" x14ac:dyDescent="0.3">
      <c r="A326">
        <v>5</v>
      </c>
      <c r="B326">
        <v>26</v>
      </c>
      <c r="C326" s="1" t="s">
        <v>132</v>
      </c>
      <c r="D326">
        <v>235</v>
      </c>
      <c r="E326">
        <v>20</v>
      </c>
      <c r="F326">
        <v>43</v>
      </c>
      <c r="G326">
        <v>284.03100000000001</v>
      </c>
      <c r="H326">
        <v>38</v>
      </c>
      <c r="I326">
        <v>1</v>
      </c>
      <c r="J326">
        <v>1</v>
      </c>
      <c r="K326">
        <v>0</v>
      </c>
      <c r="L326">
        <v>8</v>
      </c>
    </row>
    <row r="327" spans="1:12" x14ac:dyDescent="0.3">
      <c r="A327">
        <v>18</v>
      </c>
      <c r="B327">
        <v>0</v>
      </c>
      <c r="C327" s="1" t="s">
        <v>133</v>
      </c>
      <c r="D327">
        <v>330</v>
      </c>
      <c r="E327">
        <v>16</v>
      </c>
      <c r="F327">
        <v>28</v>
      </c>
      <c r="G327">
        <v>284.03100000000001</v>
      </c>
      <c r="H327">
        <v>25</v>
      </c>
      <c r="I327">
        <v>2</v>
      </c>
      <c r="J327">
        <v>0</v>
      </c>
      <c r="K327">
        <v>0</v>
      </c>
      <c r="L327">
        <v>0</v>
      </c>
    </row>
    <row r="328" spans="1:12" x14ac:dyDescent="0.3">
      <c r="A328">
        <v>1</v>
      </c>
      <c r="B328">
        <v>18</v>
      </c>
      <c r="C328" s="1" t="s">
        <v>134</v>
      </c>
      <c r="D328">
        <v>235</v>
      </c>
      <c r="E328">
        <v>11</v>
      </c>
      <c r="F328">
        <v>37</v>
      </c>
      <c r="G328">
        <v>284.03100000000001</v>
      </c>
      <c r="H328">
        <v>29</v>
      </c>
      <c r="I328">
        <v>3</v>
      </c>
      <c r="J328">
        <v>1</v>
      </c>
      <c r="K328">
        <v>1</v>
      </c>
      <c r="L328">
        <v>1</v>
      </c>
    </row>
    <row r="329" spans="1:12" x14ac:dyDescent="0.3">
      <c r="A329">
        <v>34</v>
      </c>
      <c r="B329">
        <v>11</v>
      </c>
      <c r="C329" s="1" t="s">
        <v>134</v>
      </c>
      <c r="D329">
        <v>118</v>
      </c>
      <c r="E329">
        <v>10</v>
      </c>
      <c r="F329">
        <v>37</v>
      </c>
      <c r="G329">
        <v>284.03100000000001</v>
      </c>
      <c r="H329">
        <v>28</v>
      </c>
      <c r="I329">
        <v>1</v>
      </c>
      <c r="J329">
        <v>0</v>
      </c>
      <c r="K329">
        <v>0</v>
      </c>
      <c r="L329">
        <v>3</v>
      </c>
    </row>
    <row r="330" spans="1:12" x14ac:dyDescent="0.3">
      <c r="A330">
        <v>1</v>
      </c>
      <c r="B330">
        <v>25</v>
      </c>
      <c r="C330" s="1" t="s">
        <v>135</v>
      </c>
      <c r="D330">
        <v>235</v>
      </c>
      <c r="E330">
        <v>11</v>
      </c>
      <c r="F330">
        <v>37</v>
      </c>
      <c r="G330">
        <v>284.03100000000001</v>
      </c>
      <c r="H330">
        <v>29</v>
      </c>
      <c r="I330">
        <v>3</v>
      </c>
      <c r="J330">
        <v>1</v>
      </c>
      <c r="K330">
        <v>1</v>
      </c>
      <c r="L330">
        <v>2</v>
      </c>
    </row>
    <row r="331" spans="1:12" x14ac:dyDescent="0.3">
      <c r="A331">
        <v>3</v>
      </c>
      <c r="B331">
        <v>28</v>
      </c>
      <c r="C331" s="1" t="s">
        <v>135</v>
      </c>
      <c r="D331">
        <v>179</v>
      </c>
      <c r="E331">
        <v>51</v>
      </c>
      <c r="F331">
        <v>38</v>
      </c>
      <c r="G331">
        <v>284.03100000000001</v>
      </c>
      <c r="H331">
        <v>31</v>
      </c>
      <c r="I331">
        <v>1</v>
      </c>
      <c r="J331">
        <v>0</v>
      </c>
      <c r="K331">
        <v>0</v>
      </c>
      <c r="L331">
        <v>3</v>
      </c>
    </row>
    <row r="332" spans="1:12" x14ac:dyDescent="0.3">
      <c r="A332">
        <v>24</v>
      </c>
      <c r="B332">
        <v>13</v>
      </c>
      <c r="C332" s="1" t="s">
        <v>136</v>
      </c>
      <c r="D332">
        <v>246</v>
      </c>
      <c r="E332">
        <v>25</v>
      </c>
      <c r="F332">
        <v>41</v>
      </c>
      <c r="G332">
        <v>284.03100000000001</v>
      </c>
      <c r="H332">
        <v>23</v>
      </c>
      <c r="I332">
        <v>1</v>
      </c>
      <c r="J332">
        <v>0</v>
      </c>
      <c r="K332">
        <v>0</v>
      </c>
      <c r="L332">
        <v>8</v>
      </c>
    </row>
    <row r="333" spans="1:12" x14ac:dyDescent="0.3">
      <c r="A333">
        <v>15</v>
      </c>
      <c r="B333">
        <v>12</v>
      </c>
      <c r="C333" s="1" t="s">
        <v>136</v>
      </c>
      <c r="D333">
        <v>291</v>
      </c>
      <c r="E333">
        <v>31</v>
      </c>
      <c r="F333">
        <v>40</v>
      </c>
      <c r="G333">
        <v>284.03100000000001</v>
      </c>
      <c r="H333">
        <v>25</v>
      </c>
      <c r="I333">
        <v>1</v>
      </c>
      <c r="J333">
        <v>1</v>
      </c>
      <c r="K333">
        <v>1</v>
      </c>
      <c r="L333">
        <v>4</v>
      </c>
    </row>
    <row r="334" spans="1:12" x14ac:dyDescent="0.3">
      <c r="A334">
        <v>24</v>
      </c>
      <c r="B334">
        <v>13</v>
      </c>
      <c r="C334" s="1" t="s">
        <v>137</v>
      </c>
      <c r="D334">
        <v>246</v>
      </c>
      <c r="E334">
        <v>25</v>
      </c>
      <c r="F334">
        <v>41</v>
      </c>
      <c r="G334">
        <v>284.03100000000001</v>
      </c>
      <c r="H334">
        <v>23</v>
      </c>
      <c r="I334">
        <v>1</v>
      </c>
      <c r="J334">
        <v>0</v>
      </c>
      <c r="K334">
        <v>0</v>
      </c>
      <c r="L334">
        <v>8</v>
      </c>
    </row>
    <row r="335" spans="1:12" x14ac:dyDescent="0.3">
      <c r="A335">
        <v>3</v>
      </c>
      <c r="B335">
        <v>28</v>
      </c>
      <c r="C335" s="1" t="s">
        <v>138</v>
      </c>
      <c r="D335">
        <v>179</v>
      </c>
      <c r="E335">
        <v>51</v>
      </c>
      <c r="F335">
        <v>38</v>
      </c>
      <c r="G335">
        <v>284.03100000000001</v>
      </c>
      <c r="H335">
        <v>31</v>
      </c>
      <c r="I335">
        <v>1</v>
      </c>
      <c r="J335">
        <v>0</v>
      </c>
      <c r="K335">
        <v>0</v>
      </c>
      <c r="L335">
        <v>1</v>
      </c>
    </row>
    <row r="336" spans="1:12" x14ac:dyDescent="0.3">
      <c r="A336">
        <v>20</v>
      </c>
      <c r="B336">
        <v>10</v>
      </c>
      <c r="C336" s="1" t="s">
        <v>139</v>
      </c>
      <c r="D336">
        <v>260</v>
      </c>
      <c r="E336">
        <v>50</v>
      </c>
      <c r="F336">
        <v>36</v>
      </c>
      <c r="G336">
        <v>284.03100000000001</v>
      </c>
      <c r="H336">
        <v>23</v>
      </c>
      <c r="I336">
        <v>1</v>
      </c>
      <c r="J336">
        <v>4</v>
      </c>
      <c r="K336">
        <v>0</v>
      </c>
      <c r="L336">
        <v>8</v>
      </c>
    </row>
    <row r="337" spans="1:12" x14ac:dyDescent="0.3">
      <c r="A337">
        <v>20</v>
      </c>
      <c r="B337">
        <v>15</v>
      </c>
      <c r="C337" s="1" t="s">
        <v>140</v>
      </c>
      <c r="D337">
        <v>260</v>
      </c>
      <c r="E337">
        <v>50</v>
      </c>
      <c r="F337">
        <v>36</v>
      </c>
      <c r="G337">
        <v>284.03100000000001</v>
      </c>
      <c r="H337">
        <v>23</v>
      </c>
      <c r="I337">
        <v>1</v>
      </c>
      <c r="J337">
        <v>4</v>
      </c>
      <c r="K337">
        <v>0</v>
      </c>
      <c r="L337">
        <v>8</v>
      </c>
    </row>
    <row r="338" spans="1:12" x14ac:dyDescent="0.3">
      <c r="A338">
        <v>23</v>
      </c>
      <c r="B338">
        <v>0</v>
      </c>
      <c r="C338" s="1" t="s">
        <v>140</v>
      </c>
      <c r="D338">
        <v>378</v>
      </c>
      <c r="E338">
        <v>49</v>
      </c>
      <c r="F338">
        <v>36</v>
      </c>
      <c r="G338">
        <v>284.03100000000001</v>
      </c>
      <c r="H338">
        <v>21</v>
      </c>
      <c r="I338">
        <v>1</v>
      </c>
      <c r="J338">
        <v>2</v>
      </c>
      <c r="K338">
        <v>4</v>
      </c>
      <c r="L338">
        <v>0</v>
      </c>
    </row>
    <row r="339" spans="1:12" x14ac:dyDescent="0.3">
      <c r="A339">
        <v>7</v>
      </c>
      <c r="B339">
        <v>0</v>
      </c>
      <c r="C339" s="1" t="s">
        <v>141</v>
      </c>
      <c r="D339">
        <v>279</v>
      </c>
      <c r="E339">
        <v>5</v>
      </c>
      <c r="F339">
        <v>39</v>
      </c>
      <c r="G339">
        <v>284.03100000000001</v>
      </c>
      <c r="H339">
        <v>24</v>
      </c>
      <c r="I339">
        <v>1</v>
      </c>
      <c r="J339">
        <v>2</v>
      </c>
      <c r="K339">
        <v>0</v>
      </c>
      <c r="L339">
        <v>0</v>
      </c>
    </row>
    <row r="340" spans="1:12" x14ac:dyDescent="0.3">
      <c r="A340">
        <v>3</v>
      </c>
      <c r="B340">
        <v>23</v>
      </c>
      <c r="C340" s="1" t="s">
        <v>142</v>
      </c>
      <c r="D340">
        <v>179</v>
      </c>
      <c r="E340">
        <v>51</v>
      </c>
      <c r="F340">
        <v>38</v>
      </c>
      <c r="G340">
        <v>284.03100000000001</v>
      </c>
      <c r="H340">
        <v>31</v>
      </c>
      <c r="I340">
        <v>1</v>
      </c>
      <c r="J340">
        <v>0</v>
      </c>
      <c r="K340">
        <v>0</v>
      </c>
      <c r="L340">
        <v>1</v>
      </c>
    </row>
    <row r="341" spans="1:12" x14ac:dyDescent="0.3">
      <c r="A341">
        <v>28</v>
      </c>
      <c r="B341">
        <v>12</v>
      </c>
      <c r="C341" s="1">
        <v>42502</v>
      </c>
      <c r="D341">
        <v>225</v>
      </c>
      <c r="E341">
        <v>26</v>
      </c>
      <c r="F341">
        <v>28</v>
      </c>
      <c r="G341">
        <v>236.62899999999999</v>
      </c>
      <c r="H341">
        <v>24</v>
      </c>
      <c r="I341">
        <v>1</v>
      </c>
      <c r="J341">
        <v>1</v>
      </c>
      <c r="K341">
        <v>2</v>
      </c>
      <c r="L341">
        <v>3</v>
      </c>
    </row>
    <row r="342" spans="1:12" x14ac:dyDescent="0.3">
      <c r="A342">
        <v>3</v>
      </c>
      <c r="B342">
        <v>28</v>
      </c>
      <c r="C342" s="1">
        <v>42502</v>
      </c>
      <c r="D342">
        <v>179</v>
      </c>
      <c r="E342">
        <v>51</v>
      </c>
      <c r="F342">
        <v>38</v>
      </c>
      <c r="G342">
        <v>236.62899999999999</v>
      </c>
      <c r="H342">
        <v>31</v>
      </c>
      <c r="I342">
        <v>1</v>
      </c>
      <c r="J342">
        <v>0</v>
      </c>
      <c r="K342">
        <v>0</v>
      </c>
      <c r="L342">
        <v>2</v>
      </c>
    </row>
    <row r="343" spans="1:12" x14ac:dyDescent="0.3">
      <c r="A343">
        <v>3</v>
      </c>
      <c r="B343">
        <v>28</v>
      </c>
      <c r="C343" s="1">
        <v>42502</v>
      </c>
      <c r="D343">
        <v>179</v>
      </c>
      <c r="E343">
        <v>51</v>
      </c>
      <c r="F343">
        <v>38</v>
      </c>
      <c r="G343">
        <v>236.62899999999999</v>
      </c>
      <c r="H343">
        <v>31</v>
      </c>
      <c r="I343">
        <v>1</v>
      </c>
      <c r="J343">
        <v>0</v>
      </c>
      <c r="K343">
        <v>0</v>
      </c>
      <c r="L343">
        <v>1</v>
      </c>
    </row>
    <row r="344" spans="1:12" x14ac:dyDescent="0.3">
      <c r="A344">
        <v>1</v>
      </c>
      <c r="B344">
        <v>23</v>
      </c>
      <c r="C344" s="1">
        <v>42502</v>
      </c>
      <c r="D344">
        <v>235</v>
      </c>
      <c r="E344">
        <v>11</v>
      </c>
      <c r="F344">
        <v>37</v>
      </c>
      <c r="G344">
        <v>236.62899999999999</v>
      </c>
      <c r="H344">
        <v>29</v>
      </c>
      <c r="I344">
        <v>3</v>
      </c>
      <c r="J344">
        <v>1</v>
      </c>
      <c r="K344">
        <v>1</v>
      </c>
      <c r="L344">
        <v>3</v>
      </c>
    </row>
    <row r="345" spans="1:12" x14ac:dyDescent="0.3">
      <c r="A345">
        <v>36</v>
      </c>
      <c r="B345">
        <v>28</v>
      </c>
      <c r="C345" s="1">
        <v>42533</v>
      </c>
      <c r="D345">
        <v>118</v>
      </c>
      <c r="E345">
        <v>13</v>
      </c>
      <c r="F345">
        <v>50</v>
      </c>
      <c r="G345">
        <v>236.62899999999999</v>
      </c>
      <c r="H345">
        <v>31</v>
      </c>
      <c r="I345">
        <v>1</v>
      </c>
      <c r="J345">
        <v>1</v>
      </c>
      <c r="K345">
        <v>0</v>
      </c>
      <c r="L345">
        <v>1</v>
      </c>
    </row>
    <row r="346" spans="1:12" x14ac:dyDescent="0.3">
      <c r="A346">
        <v>20</v>
      </c>
      <c r="B346">
        <v>28</v>
      </c>
      <c r="C346" s="1">
        <v>42625</v>
      </c>
      <c r="D346">
        <v>260</v>
      </c>
      <c r="E346">
        <v>50</v>
      </c>
      <c r="F346">
        <v>36</v>
      </c>
      <c r="G346">
        <v>236.62899999999999</v>
      </c>
      <c r="H346">
        <v>23</v>
      </c>
      <c r="I346">
        <v>1</v>
      </c>
      <c r="J346">
        <v>4</v>
      </c>
      <c r="K346">
        <v>0</v>
      </c>
      <c r="L346">
        <v>4</v>
      </c>
    </row>
    <row r="347" spans="1:12" x14ac:dyDescent="0.3">
      <c r="A347">
        <v>24</v>
      </c>
      <c r="B347">
        <v>4</v>
      </c>
      <c r="C347" s="1" t="s">
        <v>143</v>
      </c>
      <c r="D347">
        <v>246</v>
      </c>
      <c r="E347">
        <v>25</v>
      </c>
      <c r="F347">
        <v>41</v>
      </c>
      <c r="G347">
        <v>236.62899999999999</v>
      </c>
      <c r="H347">
        <v>23</v>
      </c>
      <c r="I347">
        <v>1</v>
      </c>
      <c r="J347">
        <v>0</v>
      </c>
      <c r="K347">
        <v>0</v>
      </c>
      <c r="L347">
        <v>8</v>
      </c>
    </row>
    <row r="348" spans="1:12" x14ac:dyDescent="0.3">
      <c r="A348">
        <v>3</v>
      </c>
      <c r="B348">
        <v>28</v>
      </c>
      <c r="C348" s="1" t="s">
        <v>143</v>
      </c>
      <c r="D348">
        <v>179</v>
      </c>
      <c r="E348">
        <v>51</v>
      </c>
      <c r="F348">
        <v>38</v>
      </c>
      <c r="G348">
        <v>236.62899999999999</v>
      </c>
      <c r="H348">
        <v>31</v>
      </c>
      <c r="I348">
        <v>1</v>
      </c>
      <c r="J348">
        <v>0</v>
      </c>
      <c r="K348">
        <v>0</v>
      </c>
      <c r="L348">
        <v>1</v>
      </c>
    </row>
    <row r="349" spans="1:12" x14ac:dyDescent="0.3">
      <c r="A349">
        <v>3</v>
      </c>
      <c r="B349">
        <v>28</v>
      </c>
      <c r="C349" s="1" t="s">
        <v>144</v>
      </c>
      <c r="D349">
        <v>179</v>
      </c>
      <c r="E349">
        <v>51</v>
      </c>
      <c r="F349">
        <v>38</v>
      </c>
      <c r="G349">
        <v>236.62899999999999</v>
      </c>
      <c r="H349">
        <v>31</v>
      </c>
      <c r="I349">
        <v>1</v>
      </c>
      <c r="J349">
        <v>0</v>
      </c>
      <c r="K349">
        <v>0</v>
      </c>
      <c r="L349">
        <v>1</v>
      </c>
    </row>
    <row r="350" spans="1:12" x14ac:dyDescent="0.3">
      <c r="A350">
        <v>22</v>
      </c>
      <c r="B350">
        <v>23</v>
      </c>
      <c r="C350" s="1" t="s">
        <v>145</v>
      </c>
      <c r="D350">
        <v>179</v>
      </c>
      <c r="E350">
        <v>26</v>
      </c>
      <c r="F350">
        <v>30</v>
      </c>
      <c r="G350">
        <v>236.62899999999999</v>
      </c>
      <c r="H350">
        <v>19</v>
      </c>
      <c r="I350">
        <v>3</v>
      </c>
      <c r="J350">
        <v>0</v>
      </c>
      <c r="K350">
        <v>0</v>
      </c>
      <c r="L350">
        <v>1</v>
      </c>
    </row>
    <row r="351" spans="1:12" x14ac:dyDescent="0.3">
      <c r="A351">
        <v>34</v>
      </c>
      <c r="B351">
        <v>25</v>
      </c>
      <c r="C351" s="1" t="s">
        <v>145</v>
      </c>
      <c r="D351">
        <v>118</v>
      </c>
      <c r="E351">
        <v>10</v>
      </c>
      <c r="F351">
        <v>37</v>
      </c>
      <c r="G351">
        <v>236.62899999999999</v>
      </c>
      <c r="H351">
        <v>28</v>
      </c>
      <c r="I351">
        <v>1</v>
      </c>
      <c r="J351">
        <v>0</v>
      </c>
      <c r="K351">
        <v>0</v>
      </c>
      <c r="L351">
        <v>8</v>
      </c>
    </row>
    <row r="352" spans="1:12" x14ac:dyDescent="0.3">
      <c r="A352">
        <v>1</v>
      </c>
      <c r="B352">
        <v>25</v>
      </c>
      <c r="C352" s="1" t="s">
        <v>146</v>
      </c>
      <c r="D352">
        <v>235</v>
      </c>
      <c r="E352">
        <v>11</v>
      </c>
      <c r="F352">
        <v>37</v>
      </c>
      <c r="G352">
        <v>236.62899999999999</v>
      </c>
      <c r="H352">
        <v>29</v>
      </c>
      <c r="I352">
        <v>3</v>
      </c>
      <c r="J352">
        <v>1</v>
      </c>
      <c r="K352">
        <v>1</v>
      </c>
      <c r="L352">
        <v>2</v>
      </c>
    </row>
    <row r="353" spans="1:12" x14ac:dyDescent="0.3">
      <c r="A353">
        <v>3</v>
      </c>
      <c r="B353">
        <v>28</v>
      </c>
      <c r="C353" s="1" t="s">
        <v>147</v>
      </c>
      <c r="D353">
        <v>179</v>
      </c>
      <c r="E353">
        <v>51</v>
      </c>
      <c r="F353">
        <v>38</v>
      </c>
      <c r="G353">
        <v>236.62899999999999</v>
      </c>
      <c r="H353">
        <v>31</v>
      </c>
      <c r="I353">
        <v>1</v>
      </c>
      <c r="J353">
        <v>0</v>
      </c>
      <c r="K353">
        <v>0</v>
      </c>
      <c r="L353">
        <v>1</v>
      </c>
    </row>
    <row r="354" spans="1:12" x14ac:dyDescent="0.3">
      <c r="A354">
        <v>5</v>
      </c>
      <c r="B354">
        <v>13</v>
      </c>
      <c r="C354" s="1" t="s">
        <v>145</v>
      </c>
      <c r="D354">
        <v>235</v>
      </c>
      <c r="E354">
        <v>20</v>
      </c>
      <c r="F354">
        <v>43</v>
      </c>
      <c r="G354">
        <v>236.62899999999999</v>
      </c>
      <c r="H354">
        <v>38</v>
      </c>
      <c r="I354">
        <v>1</v>
      </c>
      <c r="J354">
        <v>1</v>
      </c>
      <c r="K354">
        <v>0</v>
      </c>
      <c r="L354">
        <v>8</v>
      </c>
    </row>
    <row r="355" spans="1:12" x14ac:dyDescent="0.3">
      <c r="A355">
        <v>1</v>
      </c>
      <c r="B355">
        <v>14</v>
      </c>
      <c r="C355" s="1" t="s">
        <v>145</v>
      </c>
      <c r="D355">
        <v>235</v>
      </c>
      <c r="E355">
        <v>11</v>
      </c>
      <c r="F355">
        <v>37</v>
      </c>
      <c r="G355">
        <v>236.62899999999999</v>
      </c>
      <c r="H355">
        <v>29</v>
      </c>
      <c r="I355">
        <v>3</v>
      </c>
      <c r="J355">
        <v>1</v>
      </c>
      <c r="K355">
        <v>1</v>
      </c>
      <c r="L355">
        <v>4</v>
      </c>
    </row>
    <row r="356" spans="1:12" x14ac:dyDescent="0.3">
      <c r="A356">
        <v>20</v>
      </c>
      <c r="B356">
        <v>26</v>
      </c>
      <c r="C356" s="1" t="s">
        <v>148</v>
      </c>
      <c r="D356">
        <v>260</v>
      </c>
      <c r="E356">
        <v>50</v>
      </c>
      <c r="F356">
        <v>36</v>
      </c>
      <c r="G356">
        <v>236.62899999999999</v>
      </c>
      <c r="H356">
        <v>23</v>
      </c>
      <c r="I356">
        <v>1</v>
      </c>
      <c r="J356">
        <v>4</v>
      </c>
      <c r="K356">
        <v>0</v>
      </c>
      <c r="L356">
        <v>8</v>
      </c>
    </row>
    <row r="357" spans="1:12" x14ac:dyDescent="0.3">
      <c r="A357">
        <v>30</v>
      </c>
      <c r="B357">
        <v>28</v>
      </c>
      <c r="C357" s="1" t="s">
        <v>149</v>
      </c>
      <c r="D357">
        <v>157</v>
      </c>
      <c r="E357">
        <v>27</v>
      </c>
      <c r="F357">
        <v>29</v>
      </c>
      <c r="G357">
        <v>236.62899999999999</v>
      </c>
      <c r="H357">
        <v>22</v>
      </c>
      <c r="I357">
        <v>1</v>
      </c>
      <c r="J357">
        <v>0</v>
      </c>
      <c r="K357">
        <v>0</v>
      </c>
      <c r="L357">
        <v>2</v>
      </c>
    </row>
    <row r="358" spans="1:12" x14ac:dyDescent="0.3">
      <c r="A358">
        <v>3</v>
      </c>
      <c r="B358">
        <v>28</v>
      </c>
      <c r="C358" s="1" t="s">
        <v>149</v>
      </c>
      <c r="D358">
        <v>179</v>
      </c>
      <c r="E358">
        <v>51</v>
      </c>
      <c r="F358">
        <v>38</v>
      </c>
      <c r="G358">
        <v>236.62899999999999</v>
      </c>
      <c r="H358">
        <v>31</v>
      </c>
      <c r="I358">
        <v>1</v>
      </c>
      <c r="J358">
        <v>0</v>
      </c>
      <c r="K358">
        <v>0</v>
      </c>
      <c r="L358">
        <v>3</v>
      </c>
    </row>
    <row r="359" spans="1:12" x14ac:dyDescent="0.3">
      <c r="A359">
        <v>11</v>
      </c>
      <c r="B359">
        <v>19</v>
      </c>
      <c r="C359" s="1" t="s">
        <v>149</v>
      </c>
      <c r="D359">
        <v>289</v>
      </c>
      <c r="E359">
        <v>36</v>
      </c>
      <c r="F359">
        <v>33</v>
      </c>
      <c r="G359">
        <v>236.62899999999999</v>
      </c>
      <c r="H359">
        <v>30</v>
      </c>
      <c r="I359">
        <v>1</v>
      </c>
      <c r="J359">
        <v>2</v>
      </c>
      <c r="K359">
        <v>1</v>
      </c>
      <c r="L359">
        <v>8</v>
      </c>
    </row>
    <row r="360" spans="1:12" x14ac:dyDescent="0.3">
      <c r="A360">
        <v>28</v>
      </c>
      <c r="B360">
        <v>23</v>
      </c>
      <c r="C360" s="1">
        <v>42826</v>
      </c>
      <c r="D360">
        <v>225</v>
      </c>
      <c r="E360">
        <v>26</v>
      </c>
      <c r="F360">
        <v>28</v>
      </c>
      <c r="G360">
        <v>330.06099999999998</v>
      </c>
      <c r="H360">
        <v>24</v>
      </c>
      <c r="I360">
        <v>1</v>
      </c>
      <c r="J360">
        <v>1</v>
      </c>
      <c r="K360">
        <v>2</v>
      </c>
      <c r="L360">
        <v>5</v>
      </c>
    </row>
    <row r="361" spans="1:12" x14ac:dyDescent="0.3">
      <c r="A361">
        <v>34</v>
      </c>
      <c r="B361">
        <v>19</v>
      </c>
      <c r="C361" s="1">
        <v>42979</v>
      </c>
      <c r="D361">
        <v>118</v>
      </c>
      <c r="E361">
        <v>10</v>
      </c>
      <c r="F361">
        <v>37</v>
      </c>
      <c r="G361">
        <v>330.06099999999998</v>
      </c>
      <c r="H361">
        <v>28</v>
      </c>
      <c r="I361">
        <v>1</v>
      </c>
      <c r="J361">
        <v>0</v>
      </c>
      <c r="K361">
        <v>0</v>
      </c>
      <c r="L361">
        <v>32</v>
      </c>
    </row>
    <row r="362" spans="1:12" x14ac:dyDescent="0.3">
      <c r="A362">
        <v>14</v>
      </c>
      <c r="B362">
        <v>23</v>
      </c>
      <c r="C362" s="1">
        <v>42979</v>
      </c>
      <c r="D362">
        <v>155</v>
      </c>
      <c r="E362">
        <v>12</v>
      </c>
      <c r="F362">
        <v>34</v>
      </c>
      <c r="G362">
        <v>330.06099999999998</v>
      </c>
      <c r="H362">
        <v>25</v>
      </c>
      <c r="I362">
        <v>1</v>
      </c>
      <c r="J362">
        <v>2</v>
      </c>
      <c r="K362">
        <v>0</v>
      </c>
      <c r="L362">
        <v>2</v>
      </c>
    </row>
    <row r="363" spans="1:12" x14ac:dyDescent="0.3">
      <c r="A363">
        <v>1</v>
      </c>
      <c r="B363">
        <v>13</v>
      </c>
      <c r="C363" s="1">
        <v>42795</v>
      </c>
      <c r="D363">
        <v>235</v>
      </c>
      <c r="E363">
        <v>11</v>
      </c>
      <c r="F363">
        <v>37</v>
      </c>
      <c r="G363">
        <v>330.06099999999998</v>
      </c>
      <c r="H363">
        <v>29</v>
      </c>
      <c r="I363">
        <v>3</v>
      </c>
      <c r="J363">
        <v>1</v>
      </c>
      <c r="K363">
        <v>1</v>
      </c>
      <c r="L363">
        <v>1</v>
      </c>
    </row>
    <row r="364" spans="1:12" x14ac:dyDescent="0.3">
      <c r="A364">
        <v>14</v>
      </c>
      <c r="B364">
        <v>23</v>
      </c>
      <c r="C364" s="1">
        <v>42795</v>
      </c>
      <c r="D364">
        <v>155</v>
      </c>
      <c r="E364">
        <v>12</v>
      </c>
      <c r="F364">
        <v>34</v>
      </c>
      <c r="G364">
        <v>330.06099999999998</v>
      </c>
      <c r="H364">
        <v>25</v>
      </c>
      <c r="I364">
        <v>1</v>
      </c>
      <c r="J364">
        <v>2</v>
      </c>
      <c r="K364">
        <v>0</v>
      </c>
      <c r="L364">
        <v>4</v>
      </c>
    </row>
    <row r="365" spans="1:12" x14ac:dyDescent="0.3">
      <c r="A365">
        <v>11</v>
      </c>
      <c r="B365">
        <v>26</v>
      </c>
      <c r="C365" s="1">
        <v>42979</v>
      </c>
      <c r="D365">
        <v>289</v>
      </c>
      <c r="E365">
        <v>36</v>
      </c>
      <c r="F365">
        <v>33</v>
      </c>
      <c r="G365">
        <v>330.06099999999998</v>
      </c>
      <c r="H365">
        <v>30</v>
      </c>
      <c r="I365">
        <v>1</v>
      </c>
      <c r="J365">
        <v>2</v>
      </c>
      <c r="K365">
        <v>1</v>
      </c>
      <c r="L365">
        <v>8</v>
      </c>
    </row>
    <row r="366" spans="1:12" x14ac:dyDescent="0.3">
      <c r="A366">
        <v>15</v>
      </c>
      <c r="B366">
        <v>3</v>
      </c>
      <c r="C366" s="1">
        <v>43040</v>
      </c>
      <c r="D366">
        <v>291</v>
      </c>
      <c r="E366">
        <v>31</v>
      </c>
      <c r="F366">
        <v>40</v>
      </c>
      <c r="G366">
        <v>330.06099999999998</v>
      </c>
      <c r="H366">
        <v>25</v>
      </c>
      <c r="I366">
        <v>1</v>
      </c>
      <c r="J366">
        <v>1</v>
      </c>
      <c r="K366">
        <v>1</v>
      </c>
      <c r="L366">
        <v>8</v>
      </c>
    </row>
    <row r="367" spans="1:12" x14ac:dyDescent="0.3">
      <c r="A367">
        <v>5</v>
      </c>
      <c r="B367">
        <v>26</v>
      </c>
      <c r="C367" s="1" t="s">
        <v>150</v>
      </c>
      <c r="D367">
        <v>235</v>
      </c>
      <c r="E367">
        <v>20</v>
      </c>
      <c r="F367">
        <v>43</v>
      </c>
      <c r="G367">
        <v>330.06099999999998</v>
      </c>
      <c r="H367">
        <v>38</v>
      </c>
      <c r="I367">
        <v>1</v>
      </c>
      <c r="J367">
        <v>1</v>
      </c>
      <c r="K367">
        <v>0</v>
      </c>
      <c r="L367">
        <v>8</v>
      </c>
    </row>
    <row r="368" spans="1:12" x14ac:dyDescent="0.3">
      <c r="A368">
        <v>36</v>
      </c>
      <c r="B368">
        <v>26</v>
      </c>
      <c r="C368" s="1" t="s">
        <v>150</v>
      </c>
      <c r="D368">
        <v>118</v>
      </c>
      <c r="E368">
        <v>13</v>
      </c>
      <c r="F368">
        <v>50</v>
      </c>
      <c r="G368">
        <v>330.06099999999998</v>
      </c>
      <c r="H368">
        <v>31</v>
      </c>
      <c r="I368">
        <v>1</v>
      </c>
      <c r="J368">
        <v>1</v>
      </c>
      <c r="K368">
        <v>0</v>
      </c>
      <c r="L368">
        <v>4</v>
      </c>
    </row>
    <row r="369" spans="1:12" x14ac:dyDescent="0.3">
      <c r="A369">
        <v>3</v>
      </c>
      <c r="B369">
        <v>28</v>
      </c>
      <c r="C369" s="1" t="s">
        <v>151</v>
      </c>
      <c r="D369">
        <v>179</v>
      </c>
      <c r="E369">
        <v>51</v>
      </c>
      <c r="F369">
        <v>38</v>
      </c>
      <c r="G369">
        <v>330.06099999999998</v>
      </c>
      <c r="H369">
        <v>31</v>
      </c>
      <c r="I369">
        <v>1</v>
      </c>
      <c r="J369">
        <v>0</v>
      </c>
      <c r="K369">
        <v>0</v>
      </c>
      <c r="L369">
        <v>1</v>
      </c>
    </row>
    <row r="370" spans="1:12" x14ac:dyDescent="0.3">
      <c r="A370">
        <v>3</v>
      </c>
      <c r="B370">
        <v>28</v>
      </c>
      <c r="C370" s="1" t="s">
        <v>152</v>
      </c>
      <c r="D370">
        <v>179</v>
      </c>
      <c r="E370">
        <v>51</v>
      </c>
      <c r="F370">
        <v>38</v>
      </c>
      <c r="G370">
        <v>330.06099999999998</v>
      </c>
      <c r="H370">
        <v>31</v>
      </c>
      <c r="I370">
        <v>1</v>
      </c>
      <c r="J370">
        <v>0</v>
      </c>
      <c r="K370">
        <v>0</v>
      </c>
      <c r="L370">
        <v>1</v>
      </c>
    </row>
    <row r="371" spans="1:12" x14ac:dyDescent="0.3">
      <c r="A371">
        <v>34</v>
      </c>
      <c r="B371">
        <v>28</v>
      </c>
      <c r="C371" s="1">
        <v>42918</v>
      </c>
      <c r="D371">
        <v>118</v>
      </c>
      <c r="E371">
        <v>10</v>
      </c>
      <c r="F371">
        <v>37</v>
      </c>
      <c r="G371">
        <v>251.81800000000001</v>
      </c>
      <c r="H371">
        <v>28</v>
      </c>
      <c r="I371">
        <v>1</v>
      </c>
      <c r="J371">
        <v>0</v>
      </c>
      <c r="K371">
        <v>0</v>
      </c>
      <c r="L371">
        <v>2</v>
      </c>
    </row>
    <row r="372" spans="1:12" x14ac:dyDescent="0.3">
      <c r="A372">
        <v>3</v>
      </c>
      <c r="B372">
        <v>27</v>
      </c>
      <c r="C372" s="1">
        <v>42737</v>
      </c>
      <c r="D372">
        <v>179</v>
      </c>
      <c r="E372">
        <v>51</v>
      </c>
      <c r="F372">
        <v>38</v>
      </c>
      <c r="G372">
        <v>251.81800000000001</v>
      </c>
      <c r="H372">
        <v>31</v>
      </c>
      <c r="I372">
        <v>1</v>
      </c>
      <c r="J372">
        <v>0</v>
      </c>
      <c r="K372">
        <v>0</v>
      </c>
      <c r="L372">
        <v>3</v>
      </c>
    </row>
    <row r="373" spans="1:12" x14ac:dyDescent="0.3">
      <c r="A373">
        <v>28</v>
      </c>
      <c r="B373">
        <v>7</v>
      </c>
      <c r="C373" s="1">
        <v>42737</v>
      </c>
      <c r="D373">
        <v>225</v>
      </c>
      <c r="E373">
        <v>26</v>
      </c>
      <c r="F373">
        <v>28</v>
      </c>
      <c r="G373">
        <v>251.81800000000001</v>
      </c>
      <c r="H373">
        <v>24</v>
      </c>
      <c r="I373">
        <v>1</v>
      </c>
      <c r="J373">
        <v>1</v>
      </c>
      <c r="K373">
        <v>2</v>
      </c>
      <c r="L373">
        <v>1</v>
      </c>
    </row>
    <row r="374" spans="1:12" x14ac:dyDescent="0.3">
      <c r="A374">
        <v>11</v>
      </c>
      <c r="B374">
        <v>22</v>
      </c>
      <c r="C374" s="1">
        <v>42796</v>
      </c>
      <c r="D374">
        <v>289</v>
      </c>
      <c r="E374">
        <v>36</v>
      </c>
      <c r="F374">
        <v>33</v>
      </c>
      <c r="G374">
        <v>251.81800000000001</v>
      </c>
      <c r="H374">
        <v>30</v>
      </c>
      <c r="I374">
        <v>1</v>
      </c>
      <c r="J374">
        <v>2</v>
      </c>
      <c r="K374">
        <v>1</v>
      </c>
      <c r="L374">
        <v>3</v>
      </c>
    </row>
    <row r="375" spans="1:12" x14ac:dyDescent="0.3">
      <c r="A375">
        <v>20</v>
      </c>
      <c r="B375">
        <v>28</v>
      </c>
      <c r="C375" s="1">
        <v>43010</v>
      </c>
      <c r="D375">
        <v>260</v>
      </c>
      <c r="E375">
        <v>50</v>
      </c>
      <c r="F375">
        <v>36</v>
      </c>
      <c r="G375">
        <v>251.81800000000001</v>
      </c>
      <c r="H375">
        <v>23</v>
      </c>
      <c r="I375">
        <v>1</v>
      </c>
      <c r="J375">
        <v>4</v>
      </c>
      <c r="K375">
        <v>0</v>
      </c>
      <c r="L375">
        <v>3</v>
      </c>
    </row>
    <row r="376" spans="1:12" x14ac:dyDescent="0.3">
      <c r="A376">
        <v>3</v>
      </c>
      <c r="B376">
        <v>23</v>
      </c>
      <c r="C376" s="1" t="s">
        <v>153</v>
      </c>
      <c r="D376">
        <v>179</v>
      </c>
      <c r="E376">
        <v>51</v>
      </c>
      <c r="F376">
        <v>38</v>
      </c>
      <c r="G376">
        <v>251.81800000000001</v>
      </c>
      <c r="H376">
        <v>31</v>
      </c>
      <c r="I376">
        <v>1</v>
      </c>
      <c r="J376">
        <v>0</v>
      </c>
      <c r="K376">
        <v>0</v>
      </c>
      <c r="L376">
        <v>3</v>
      </c>
    </row>
    <row r="377" spans="1:12" x14ac:dyDescent="0.3">
      <c r="A377">
        <v>3</v>
      </c>
      <c r="B377">
        <v>27</v>
      </c>
      <c r="C377" s="1" t="s">
        <v>154</v>
      </c>
      <c r="D377">
        <v>179</v>
      </c>
      <c r="E377">
        <v>51</v>
      </c>
      <c r="F377">
        <v>38</v>
      </c>
      <c r="G377">
        <v>251.81800000000001</v>
      </c>
      <c r="H377">
        <v>31</v>
      </c>
      <c r="I377">
        <v>1</v>
      </c>
      <c r="J377">
        <v>0</v>
      </c>
      <c r="K377">
        <v>0</v>
      </c>
      <c r="L377">
        <v>2</v>
      </c>
    </row>
    <row r="378" spans="1:12" x14ac:dyDescent="0.3">
      <c r="A378">
        <v>3</v>
      </c>
      <c r="B378">
        <v>27</v>
      </c>
      <c r="C378" s="1" t="s">
        <v>155</v>
      </c>
      <c r="D378">
        <v>179</v>
      </c>
      <c r="E378">
        <v>51</v>
      </c>
      <c r="F378">
        <v>38</v>
      </c>
      <c r="G378">
        <v>251.81800000000001</v>
      </c>
      <c r="H378">
        <v>31</v>
      </c>
      <c r="I378">
        <v>1</v>
      </c>
      <c r="J378">
        <v>0</v>
      </c>
      <c r="K378">
        <v>0</v>
      </c>
      <c r="L378">
        <v>3</v>
      </c>
    </row>
    <row r="379" spans="1:12" x14ac:dyDescent="0.3">
      <c r="A379">
        <v>3</v>
      </c>
      <c r="B379">
        <v>10</v>
      </c>
      <c r="C379" s="1" t="s">
        <v>156</v>
      </c>
      <c r="D379">
        <v>179</v>
      </c>
      <c r="E379">
        <v>51</v>
      </c>
      <c r="F379">
        <v>38</v>
      </c>
      <c r="G379">
        <v>251.81800000000001</v>
      </c>
      <c r="H379">
        <v>31</v>
      </c>
      <c r="I379">
        <v>1</v>
      </c>
      <c r="J379">
        <v>0</v>
      </c>
      <c r="K379">
        <v>0</v>
      </c>
      <c r="L379">
        <v>8</v>
      </c>
    </row>
    <row r="380" spans="1:12" x14ac:dyDescent="0.3">
      <c r="A380">
        <v>24</v>
      </c>
      <c r="B380">
        <v>26</v>
      </c>
      <c r="C380" s="1" t="s">
        <v>156</v>
      </c>
      <c r="D380">
        <v>246</v>
      </c>
      <c r="E380">
        <v>25</v>
      </c>
      <c r="F380">
        <v>41</v>
      </c>
      <c r="G380">
        <v>251.81800000000001</v>
      </c>
      <c r="H380">
        <v>23</v>
      </c>
      <c r="I380">
        <v>1</v>
      </c>
      <c r="J380">
        <v>0</v>
      </c>
      <c r="K380">
        <v>0</v>
      </c>
      <c r="L380">
        <v>8</v>
      </c>
    </row>
    <row r="381" spans="1:12" x14ac:dyDescent="0.3">
      <c r="A381">
        <v>3</v>
      </c>
      <c r="B381">
        <v>27</v>
      </c>
      <c r="C381" s="1" t="s">
        <v>153</v>
      </c>
      <c r="D381">
        <v>179</v>
      </c>
      <c r="E381">
        <v>51</v>
      </c>
      <c r="F381">
        <v>38</v>
      </c>
      <c r="G381">
        <v>251.81800000000001</v>
      </c>
      <c r="H381">
        <v>31</v>
      </c>
      <c r="I381">
        <v>1</v>
      </c>
      <c r="J381">
        <v>0</v>
      </c>
      <c r="K381">
        <v>0</v>
      </c>
      <c r="L381">
        <v>3</v>
      </c>
    </row>
    <row r="382" spans="1:12" x14ac:dyDescent="0.3">
      <c r="A382">
        <v>6</v>
      </c>
      <c r="B382">
        <v>22</v>
      </c>
      <c r="C382" s="1" t="s">
        <v>154</v>
      </c>
      <c r="D382">
        <v>189</v>
      </c>
      <c r="E382">
        <v>29</v>
      </c>
      <c r="F382">
        <v>33</v>
      </c>
      <c r="G382">
        <v>251.81800000000001</v>
      </c>
      <c r="H382">
        <v>25</v>
      </c>
      <c r="I382">
        <v>1</v>
      </c>
      <c r="J382">
        <v>2</v>
      </c>
      <c r="K382">
        <v>2</v>
      </c>
      <c r="L382">
        <v>8</v>
      </c>
    </row>
    <row r="383" spans="1:12" x14ac:dyDescent="0.3">
      <c r="A383">
        <v>3</v>
      </c>
      <c r="B383">
        <v>27</v>
      </c>
      <c r="C383" s="1" t="s">
        <v>154</v>
      </c>
      <c r="D383">
        <v>179</v>
      </c>
      <c r="E383">
        <v>51</v>
      </c>
      <c r="F383">
        <v>38</v>
      </c>
      <c r="G383">
        <v>251.81800000000001</v>
      </c>
      <c r="H383">
        <v>31</v>
      </c>
      <c r="I383">
        <v>1</v>
      </c>
      <c r="J383">
        <v>0</v>
      </c>
      <c r="K383">
        <v>0</v>
      </c>
      <c r="L383">
        <v>3</v>
      </c>
    </row>
    <row r="384" spans="1:12" x14ac:dyDescent="0.3">
      <c r="A384">
        <v>24</v>
      </c>
      <c r="B384">
        <v>23</v>
      </c>
      <c r="C384" s="1" t="s">
        <v>157</v>
      </c>
      <c r="D384">
        <v>246</v>
      </c>
      <c r="E384">
        <v>25</v>
      </c>
      <c r="F384">
        <v>41</v>
      </c>
      <c r="G384">
        <v>251.81800000000001</v>
      </c>
      <c r="H384">
        <v>23</v>
      </c>
      <c r="I384">
        <v>1</v>
      </c>
      <c r="J384">
        <v>0</v>
      </c>
      <c r="K384">
        <v>0</v>
      </c>
      <c r="L384">
        <v>2</v>
      </c>
    </row>
    <row r="385" spans="1:12" x14ac:dyDescent="0.3">
      <c r="A385">
        <v>15</v>
      </c>
      <c r="B385">
        <v>23</v>
      </c>
      <c r="C385" s="1" t="s">
        <v>157</v>
      </c>
      <c r="D385">
        <v>291</v>
      </c>
      <c r="E385">
        <v>31</v>
      </c>
      <c r="F385">
        <v>40</v>
      </c>
      <c r="G385">
        <v>251.81800000000001</v>
      </c>
      <c r="H385">
        <v>25</v>
      </c>
      <c r="I385">
        <v>1</v>
      </c>
      <c r="J385">
        <v>1</v>
      </c>
      <c r="K385">
        <v>1</v>
      </c>
      <c r="L385">
        <v>2</v>
      </c>
    </row>
    <row r="386" spans="1:12" x14ac:dyDescent="0.3">
      <c r="A386">
        <v>30</v>
      </c>
      <c r="B386">
        <v>11</v>
      </c>
      <c r="C386" s="1" t="s">
        <v>158</v>
      </c>
      <c r="D386">
        <v>157</v>
      </c>
      <c r="E386">
        <v>27</v>
      </c>
      <c r="F386">
        <v>29</v>
      </c>
      <c r="G386">
        <v>251.81800000000001</v>
      </c>
      <c r="H386">
        <v>22</v>
      </c>
      <c r="I386">
        <v>1</v>
      </c>
      <c r="J386">
        <v>0</v>
      </c>
      <c r="K386">
        <v>0</v>
      </c>
      <c r="L386">
        <v>16</v>
      </c>
    </row>
    <row r="387" spans="1:12" x14ac:dyDescent="0.3">
      <c r="A387">
        <v>3</v>
      </c>
      <c r="B387">
        <v>27</v>
      </c>
      <c r="C387" s="1" t="s">
        <v>158</v>
      </c>
      <c r="D387">
        <v>179</v>
      </c>
      <c r="E387">
        <v>51</v>
      </c>
      <c r="F387">
        <v>38</v>
      </c>
      <c r="G387">
        <v>251.81800000000001</v>
      </c>
      <c r="H387">
        <v>31</v>
      </c>
      <c r="I387">
        <v>1</v>
      </c>
      <c r="J387">
        <v>0</v>
      </c>
      <c r="K387">
        <v>0</v>
      </c>
      <c r="L387">
        <v>3</v>
      </c>
    </row>
    <row r="388" spans="1:12" x14ac:dyDescent="0.3">
      <c r="A388">
        <v>3</v>
      </c>
      <c r="B388">
        <v>27</v>
      </c>
      <c r="C388" s="1" t="s">
        <v>159</v>
      </c>
      <c r="D388">
        <v>179</v>
      </c>
      <c r="E388">
        <v>51</v>
      </c>
      <c r="F388">
        <v>38</v>
      </c>
      <c r="G388">
        <v>251.81800000000001</v>
      </c>
      <c r="H388">
        <v>31</v>
      </c>
      <c r="I388">
        <v>1</v>
      </c>
      <c r="J388">
        <v>0</v>
      </c>
      <c r="K388">
        <v>0</v>
      </c>
      <c r="L388">
        <v>3</v>
      </c>
    </row>
    <row r="389" spans="1:12" x14ac:dyDescent="0.3">
      <c r="A389">
        <v>24</v>
      </c>
      <c r="B389">
        <v>10</v>
      </c>
      <c r="C389" s="1" t="s">
        <v>159</v>
      </c>
      <c r="D389">
        <v>246</v>
      </c>
      <c r="E389">
        <v>25</v>
      </c>
      <c r="F389">
        <v>41</v>
      </c>
      <c r="G389">
        <v>251.81800000000001</v>
      </c>
      <c r="H389">
        <v>23</v>
      </c>
      <c r="I389">
        <v>1</v>
      </c>
      <c r="J389">
        <v>0</v>
      </c>
      <c r="K389">
        <v>0</v>
      </c>
      <c r="L389">
        <v>24</v>
      </c>
    </row>
    <row r="390" spans="1:12" x14ac:dyDescent="0.3">
      <c r="A390">
        <v>3</v>
      </c>
      <c r="B390">
        <v>27</v>
      </c>
      <c r="C390" s="1" t="s">
        <v>158</v>
      </c>
      <c r="D390">
        <v>179</v>
      </c>
      <c r="E390">
        <v>51</v>
      </c>
      <c r="F390">
        <v>38</v>
      </c>
      <c r="G390">
        <v>251.81800000000001</v>
      </c>
      <c r="H390">
        <v>31</v>
      </c>
      <c r="I390">
        <v>1</v>
      </c>
      <c r="J390">
        <v>0</v>
      </c>
      <c r="K390">
        <v>0</v>
      </c>
      <c r="L390">
        <v>3</v>
      </c>
    </row>
    <row r="391" spans="1:12" x14ac:dyDescent="0.3">
      <c r="A391">
        <v>3</v>
      </c>
      <c r="B391">
        <v>27</v>
      </c>
      <c r="C391" s="1" t="s">
        <v>159</v>
      </c>
      <c r="D391">
        <v>179</v>
      </c>
      <c r="E391">
        <v>51</v>
      </c>
      <c r="F391">
        <v>38</v>
      </c>
      <c r="G391">
        <v>251.81800000000001</v>
      </c>
      <c r="H391">
        <v>31</v>
      </c>
      <c r="I391">
        <v>1</v>
      </c>
      <c r="J391">
        <v>0</v>
      </c>
      <c r="K391">
        <v>0</v>
      </c>
      <c r="L391">
        <v>3</v>
      </c>
    </row>
    <row r="392" spans="1:12" x14ac:dyDescent="0.3">
      <c r="A392">
        <v>34</v>
      </c>
      <c r="B392">
        <v>18</v>
      </c>
      <c r="C392" s="1">
        <v>42919</v>
      </c>
      <c r="D392">
        <v>118</v>
      </c>
      <c r="E392">
        <v>10</v>
      </c>
      <c r="F392">
        <v>37</v>
      </c>
      <c r="G392">
        <v>244.387</v>
      </c>
      <c r="H392">
        <v>28</v>
      </c>
      <c r="I392">
        <v>1</v>
      </c>
      <c r="J392">
        <v>0</v>
      </c>
      <c r="K392">
        <v>0</v>
      </c>
      <c r="L392">
        <v>8</v>
      </c>
    </row>
    <row r="393" spans="1:12" x14ac:dyDescent="0.3">
      <c r="A393">
        <v>24</v>
      </c>
      <c r="B393">
        <v>19</v>
      </c>
      <c r="C393" s="1">
        <v>42950</v>
      </c>
      <c r="D393">
        <v>246</v>
      </c>
      <c r="E393">
        <v>25</v>
      </c>
      <c r="F393">
        <v>41</v>
      </c>
      <c r="G393">
        <v>244.387</v>
      </c>
      <c r="H393">
        <v>23</v>
      </c>
      <c r="I393">
        <v>1</v>
      </c>
      <c r="J393">
        <v>0</v>
      </c>
      <c r="K393">
        <v>0</v>
      </c>
      <c r="L393">
        <v>16</v>
      </c>
    </row>
    <row r="394" spans="1:12" x14ac:dyDescent="0.3">
      <c r="A394">
        <v>24</v>
      </c>
      <c r="B394">
        <v>28</v>
      </c>
      <c r="C394" s="1">
        <v>43011</v>
      </c>
      <c r="D394">
        <v>246</v>
      </c>
      <c r="E394">
        <v>25</v>
      </c>
      <c r="F394">
        <v>41</v>
      </c>
      <c r="G394">
        <v>244.387</v>
      </c>
      <c r="H394">
        <v>23</v>
      </c>
      <c r="I394">
        <v>1</v>
      </c>
      <c r="J394">
        <v>0</v>
      </c>
      <c r="K394">
        <v>0</v>
      </c>
      <c r="L394">
        <v>2</v>
      </c>
    </row>
    <row r="395" spans="1:12" x14ac:dyDescent="0.3">
      <c r="A395">
        <v>20</v>
      </c>
      <c r="B395">
        <v>28</v>
      </c>
      <c r="C395" s="1">
        <v>43011</v>
      </c>
      <c r="D395">
        <v>260</v>
      </c>
      <c r="E395">
        <v>50</v>
      </c>
      <c r="F395">
        <v>36</v>
      </c>
      <c r="G395">
        <v>244.387</v>
      </c>
      <c r="H395">
        <v>23</v>
      </c>
      <c r="I395">
        <v>1</v>
      </c>
      <c r="J395">
        <v>4</v>
      </c>
      <c r="K395">
        <v>0</v>
      </c>
      <c r="L395">
        <v>4</v>
      </c>
    </row>
    <row r="396" spans="1:12" x14ac:dyDescent="0.3">
      <c r="A396">
        <v>3</v>
      </c>
      <c r="B396">
        <v>28</v>
      </c>
      <c r="C396" s="1" t="s">
        <v>160</v>
      </c>
      <c r="D396">
        <v>179</v>
      </c>
      <c r="E396">
        <v>51</v>
      </c>
      <c r="F396">
        <v>38</v>
      </c>
      <c r="G396">
        <v>244.387</v>
      </c>
      <c r="H396">
        <v>31</v>
      </c>
      <c r="I396">
        <v>1</v>
      </c>
      <c r="J396">
        <v>0</v>
      </c>
      <c r="K396">
        <v>0</v>
      </c>
      <c r="L396">
        <v>2</v>
      </c>
    </row>
    <row r="397" spans="1:12" x14ac:dyDescent="0.3">
      <c r="A397">
        <v>1</v>
      </c>
      <c r="B397">
        <v>22</v>
      </c>
      <c r="C397" s="1" t="s">
        <v>160</v>
      </c>
      <c r="D397">
        <v>235</v>
      </c>
      <c r="E397">
        <v>11</v>
      </c>
      <c r="F397">
        <v>37</v>
      </c>
      <c r="G397">
        <v>244.387</v>
      </c>
      <c r="H397">
        <v>29</v>
      </c>
      <c r="I397">
        <v>3</v>
      </c>
      <c r="J397">
        <v>1</v>
      </c>
      <c r="K397">
        <v>1</v>
      </c>
      <c r="L397">
        <v>8</v>
      </c>
    </row>
    <row r="398" spans="1:12" x14ac:dyDescent="0.3">
      <c r="A398">
        <v>17</v>
      </c>
      <c r="B398">
        <v>22</v>
      </c>
      <c r="C398" s="1" t="s">
        <v>161</v>
      </c>
      <c r="D398">
        <v>179</v>
      </c>
      <c r="E398">
        <v>22</v>
      </c>
      <c r="F398">
        <v>40</v>
      </c>
      <c r="G398">
        <v>244.387</v>
      </c>
      <c r="H398">
        <v>22</v>
      </c>
      <c r="I398">
        <v>2</v>
      </c>
      <c r="J398">
        <v>2</v>
      </c>
      <c r="K398">
        <v>0</v>
      </c>
      <c r="L398">
        <v>8</v>
      </c>
    </row>
    <row r="399" spans="1:12" x14ac:dyDescent="0.3">
      <c r="A399">
        <v>23</v>
      </c>
      <c r="B399">
        <v>22</v>
      </c>
      <c r="C399" s="1" t="s">
        <v>161</v>
      </c>
      <c r="D399">
        <v>378</v>
      </c>
      <c r="E399">
        <v>49</v>
      </c>
      <c r="F399">
        <v>36</v>
      </c>
      <c r="G399">
        <v>244.387</v>
      </c>
      <c r="H399">
        <v>21</v>
      </c>
      <c r="I399">
        <v>1</v>
      </c>
      <c r="J399">
        <v>2</v>
      </c>
      <c r="K399">
        <v>4</v>
      </c>
      <c r="L399">
        <v>8</v>
      </c>
    </row>
    <row r="400" spans="1:12" x14ac:dyDescent="0.3">
      <c r="A400">
        <v>3</v>
      </c>
      <c r="B400">
        <v>28</v>
      </c>
      <c r="C400" s="1" t="s">
        <v>162</v>
      </c>
      <c r="D400">
        <v>179</v>
      </c>
      <c r="E400">
        <v>51</v>
      </c>
      <c r="F400">
        <v>38</v>
      </c>
      <c r="G400">
        <v>244.387</v>
      </c>
      <c r="H400">
        <v>31</v>
      </c>
      <c r="I400">
        <v>1</v>
      </c>
      <c r="J400">
        <v>0</v>
      </c>
      <c r="K400">
        <v>0</v>
      </c>
      <c r="L400">
        <v>16</v>
      </c>
    </row>
    <row r="401" spans="1:12" x14ac:dyDescent="0.3">
      <c r="A401">
        <v>10</v>
      </c>
      <c r="B401">
        <v>22</v>
      </c>
      <c r="C401" s="1" t="s">
        <v>163</v>
      </c>
      <c r="D401">
        <v>361</v>
      </c>
      <c r="E401">
        <v>52</v>
      </c>
      <c r="F401">
        <v>28</v>
      </c>
      <c r="G401">
        <v>244.387</v>
      </c>
      <c r="H401">
        <v>27</v>
      </c>
      <c r="I401">
        <v>1</v>
      </c>
      <c r="J401">
        <v>1</v>
      </c>
      <c r="K401">
        <v>4</v>
      </c>
      <c r="L401">
        <v>8</v>
      </c>
    </row>
    <row r="402" spans="1:12" x14ac:dyDescent="0.3">
      <c r="A402">
        <v>13</v>
      </c>
      <c r="B402">
        <v>0</v>
      </c>
      <c r="C402" s="1" t="s">
        <v>163</v>
      </c>
      <c r="D402">
        <v>369</v>
      </c>
      <c r="E402">
        <v>17</v>
      </c>
      <c r="F402">
        <v>31</v>
      </c>
      <c r="G402">
        <v>244.387</v>
      </c>
      <c r="H402">
        <v>25</v>
      </c>
      <c r="I402">
        <v>1</v>
      </c>
      <c r="J402">
        <v>3</v>
      </c>
      <c r="K402">
        <v>0</v>
      </c>
      <c r="L402">
        <v>0</v>
      </c>
    </row>
    <row r="403" spans="1:12" x14ac:dyDescent="0.3">
      <c r="A403">
        <v>1</v>
      </c>
      <c r="B403">
        <v>21</v>
      </c>
      <c r="C403" s="1" t="s">
        <v>164</v>
      </c>
      <c r="D403">
        <v>235</v>
      </c>
      <c r="E403">
        <v>11</v>
      </c>
      <c r="F403">
        <v>37</v>
      </c>
      <c r="G403">
        <v>244.387</v>
      </c>
      <c r="H403">
        <v>29</v>
      </c>
      <c r="I403">
        <v>3</v>
      </c>
      <c r="J403">
        <v>1</v>
      </c>
      <c r="K403">
        <v>1</v>
      </c>
      <c r="L403">
        <v>8</v>
      </c>
    </row>
    <row r="404" spans="1:12" x14ac:dyDescent="0.3">
      <c r="A404">
        <v>36</v>
      </c>
      <c r="B404">
        <v>23</v>
      </c>
      <c r="C404" s="1" t="s">
        <v>165</v>
      </c>
      <c r="D404">
        <v>118</v>
      </c>
      <c r="E404">
        <v>13</v>
      </c>
      <c r="F404">
        <v>50</v>
      </c>
      <c r="G404">
        <v>244.387</v>
      </c>
      <c r="H404">
        <v>31</v>
      </c>
      <c r="I404">
        <v>1</v>
      </c>
      <c r="J404">
        <v>1</v>
      </c>
      <c r="K404">
        <v>0</v>
      </c>
      <c r="L404">
        <v>2</v>
      </c>
    </row>
    <row r="405" spans="1:12" x14ac:dyDescent="0.3">
      <c r="A405">
        <v>36</v>
      </c>
      <c r="B405">
        <v>14</v>
      </c>
      <c r="C405" s="1" t="s">
        <v>166</v>
      </c>
      <c r="D405">
        <v>118</v>
      </c>
      <c r="E405">
        <v>13</v>
      </c>
      <c r="F405">
        <v>50</v>
      </c>
      <c r="G405">
        <v>244.387</v>
      </c>
      <c r="H405">
        <v>31</v>
      </c>
      <c r="I405">
        <v>1</v>
      </c>
      <c r="J405">
        <v>1</v>
      </c>
      <c r="K405">
        <v>0</v>
      </c>
      <c r="L405">
        <v>3</v>
      </c>
    </row>
    <row r="406" spans="1:12" x14ac:dyDescent="0.3">
      <c r="A406">
        <v>36</v>
      </c>
      <c r="B406">
        <v>13</v>
      </c>
      <c r="C406" s="1" t="s">
        <v>167</v>
      </c>
      <c r="D406">
        <v>118</v>
      </c>
      <c r="E406">
        <v>13</v>
      </c>
      <c r="F406">
        <v>50</v>
      </c>
      <c r="G406">
        <v>244.387</v>
      </c>
      <c r="H406">
        <v>31</v>
      </c>
      <c r="I406">
        <v>1</v>
      </c>
      <c r="J406">
        <v>1</v>
      </c>
      <c r="K406">
        <v>0</v>
      </c>
      <c r="L406">
        <v>8</v>
      </c>
    </row>
    <row r="407" spans="1:12" x14ac:dyDescent="0.3">
      <c r="A407">
        <v>1</v>
      </c>
      <c r="B407">
        <v>0</v>
      </c>
      <c r="C407" s="1" t="s">
        <v>168</v>
      </c>
      <c r="D407">
        <v>235</v>
      </c>
      <c r="E407">
        <v>11</v>
      </c>
      <c r="F407">
        <v>37</v>
      </c>
      <c r="G407">
        <v>244.387</v>
      </c>
      <c r="H407">
        <v>29</v>
      </c>
      <c r="I407">
        <v>3</v>
      </c>
      <c r="J407">
        <v>1</v>
      </c>
      <c r="K407">
        <v>1</v>
      </c>
      <c r="L407">
        <v>0</v>
      </c>
    </row>
    <row r="408" spans="1:12" x14ac:dyDescent="0.3">
      <c r="A408">
        <v>24</v>
      </c>
      <c r="B408">
        <v>0</v>
      </c>
      <c r="C408" s="1" t="s">
        <v>168</v>
      </c>
      <c r="D408">
        <v>246</v>
      </c>
      <c r="E408">
        <v>25</v>
      </c>
      <c r="F408">
        <v>41</v>
      </c>
      <c r="G408">
        <v>244.387</v>
      </c>
      <c r="H408">
        <v>23</v>
      </c>
      <c r="I408">
        <v>1</v>
      </c>
      <c r="J408">
        <v>0</v>
      </c>
      <c r="K408">
        <v>0</v>
      </c>
      <c r="L408">
        <v>0</v>
      </c>
    </row>
    <row r="409" spans="1:12" x14ac:dyDescent="0.3">
      <c r="A409">
        <v>36</v>
      </c>
      <c r="B409">
        <v>0</v>
      </c>
      <c r="C409" s="1" t="s">
        <v>168</v>
      </c>
      <c r="D409">
        <v>118</v>
      </c>
      <c r="E409">
        <v>13</v>
      </c>
      <c r="F409">
        <v>50</v>
      </c>
      <c r="G409">
        <v>244.387</v>
      </c>
      <c r="H409">
        <v>31</v>
      </c>
      <c r="I409">
        <v>1</v>
      </c>
      <c r="J409">
        <v>1</v>
      </c>
      <c r="K409">
        <v>0</v>
      </c>
      <c r="L409">
        <v>0</v>
      </c>
    </row>
    <row r="410" spans="1:12" x14ac:dyDescent="0.3">
      <c r="A410">
        <v>3</v>
      </c>
      <c r="B410">
        <v>28</v>
      </c>
      <c r="C410" s="1" t="s">
        <v>169</v>
      </c>
      <c r="D410">
        <v>179</v>
      </c>
      <c r="E410">
        <v>51</v>
      </c>
      <c r="F410">
        <v>38</v>
      </c>
      <c r="G410">
        <v>244.387</v>
      </c>
      <c r="H410">
        <v>31</v>
      </c>
      <c r="I410">
        <v>1</v>
      </c>
      <c r="J410">
        <v>0</v>
      </c>
      <c r="K410">
        <v>0</v>
      </c>
      <c r="L410">
        <v>8</v>
      </c>
    </row>
    <row r="411" spans="1:12" x14ac:dyDescent="0.3">
      <c r="A411">
        <v>11</v>
      </c>
      <c r="B411">
        <v>22</v>
      </c>
      <c r="C411" s="1" t="s">
        <v>169</v>
      </c>
      <c r="D411">
        <v>289</v>
      </c>
      <c r="E411">
        <v>36</v>
      </c>
      <c r="F411">
        <v>33</v>
      </c>
      <c r="G411">
        <v>244.387</v>
      </c>
      <c r="H411">
        <v>30</v>
      </c>
      <c r="I411">
        <v>1</v>
      </c>
      <c r="J411">
        <v>2</v>
      </c>
      <c r="K411">
        <v>1</v>
      </c>
      <c r="L411">
        <v>8</v>
      </c>
    </row>
    <row r="412" spans="1:12" x14ac:dyDescent="0.3">
      <c r="A412">
        <v>20</v>
      </c>
      <c r="B412">
        <v>19</v>
      </c>
      <c r="C412" s="1" t="s">
        <v>170</v>
      </c>
      <c r="D412">
        <v>260</v>
      </c>
      <c r="E412">
        <v>50</v>
      </c>
      <c r="F412">
        <v>36</v>
      </c>
      <c r="G412">
        <v>244.387</v>
      </c>
      <c r="H412">
        <v>23</v>
      </c>
      <c r="I412">
        <v>1</v>
      </c>
      <c r="J412">
        <v>4</v>
      </c>
      <c r="K412">
        <v>0</v>
      </c>
      <c r="L412">
        <v>8</v>
      </c>
    </row>
    <row r="413" spans="1:12" x14ac:dyDescent="0.3">
      <c r="A413">
        <v>24</v>
      </c>
      <c r="B413">
        <v>28</v>
      </c>
      <c r="C413" s="1" t="s">
        <v>166</v>
      </c>
      <c r="D413">
        <v>246</v>
      </c>
      <c r="E413">
        <v>25</v>
      </c>
      <c r="F413">
        <v>41</v>
      </c>
      <c r="G413">
        <v>244.387</v>
      </c>
      <c r="H413">
        <v>23</v>
      </c>
      <c r="I413">
        <v>1</v>
      </c>
      <c r="J413">
        <v>0</v>
      </c>
      <c r="K413">
        <v>0</v>
      </c>
      <c r="L413">
        <v>2</v>
      </c>
    </row>
    <row r="414" spans="1:12" x14ac:dyDescent="0.3">
      <c r="A414">
        <v>3</v>
      </c>
      <c r="B414">
        <v>28</v>
      </c>
      <c r="C414" s="1">
        <v>42859</v>
      </c>
      <c r="D414">
        <v>179</v>
      </c>
      <c r="E414">
        <v>51</v>
      </c>
      <c r="F414">
        <v>38</v>
      </c>
      <c r="G414">
        <v>239.40899999999999</v>
      </c>
      <c r="H414">
        <v>31</v>
      </c>
      <c r="I414">
        <v>1</v>
      </c>
      <c r="J414">
        <v>0</v>
      </c>
      <c r="K414">
        <v>0</v>
      </c>
      <c r="L414">
        <v>4</v>
      </c>
    </row>
    <row r="415" spans="1:12" x14ac:dyDescent="0.3">
      <c r="A415">
        <v>20</v>
      </c>
      <c r="B415">
        <v>28</v>
      </c>
      <c r="C415" s="1">
        <v>42920</v>
      </c>
      <c r="D415">
        <v>260</v>
      </c>
      <c r="E415">
        <v>50</v>
      </c>
      <c r="F415">
        <v>36</v>
      </c>
      <c r="G415">
        <v>239.40899999999999</v>
      </c>
      <c r="H415">
        <v>23</v>
      </c>
      <c r="I415">
        <v>1</v>
      </c>
      <c r="J415">
        <v>4</v>
      </c>
      <c r="K415">
        <v>0</v>
      </c>
      <c r="L415">
        <v>3</v>
      </c>
    </row>
    <row r="416" spans="1:12" x14ac:dyDescent="0.3">
      <c r="A416">
        <v>18</v>
      </c>
      <c r="B416">
        <v>26</v>
      </c>
      <c r="C416" s="1">
        <v>42920</v>
      </c>
      <c r="D416">
        <v>330</v>
      </c>
      <c r="E416">
        <v>16</v>
      </c>
      <c r="F416">
        <v>28</v>
      </c>
      <c r="G416">
        <v>239.40899999999999</v>
      </c>
      <c r="H416">
        <v>25</v>
      </c>
      <c r="I416">
        <v>2</v>
      </c>
      <c r="J416">
        <v>0</v>
      </c>
      <c r="K416">
        <v>0</v>
      </c>
      <c r="L416">
        <v>4</v>
      </c>
    </row>
    <row r="417" spans="1:12" x14ac:dyDescent="0.3">
      <c r="A417">
        <v>13</v>
      </c>
      <c r="B417">
        <v>22</v>
      </c>
      <c r="C417" s="1">
        <v>43012</v>
      </c>
      <c r="D417">
        <v>369</v>
      </c>
      <c r="E417">
        <v>17</v>
      </c>
      <c r="F417">
        <v>31</v>
      </c>
      <c r="G417">
        <v>239.40899999999999</v>
      </c>
      <c r="H417">
        <v>25</v>
      </c>
      <c r="I417">
        <v>1</v>
      </c>
      <c r="J417">
        <v>3</v>
      </c>
      <c r="K417">
        <v>0</v>
      </c>
      <c r="L417">
        <v>4</v>
      </c>
    </row>
    <row r="418" spans="1:12" x14ac:dyDescent="0.3">
      <c r="A418">
        <v>33</v>
      </c>
      <c r="B418">
        <v>26</v>
      </c>
      <c r="C418" s="1">
        <v>43012</v>
      </c>
      <c r="D418">
        <v>248</v>
      </c>
      <c r="E418">
        <v>25</v>
      </c>
      <c r="F418">
        <v>47</v>
      </c>
      <c r="G418">
        <v>239.40899999999999</v>
      </c>
      <c r="H418">
        <v>32</v>
      </c>
      <c r="I418">
        <v>1</v>
      </c>
      <c r="J418">
        <v>2</v>
      </c>
      <c r="K418">
        <v>1</v>
      </c>
      <c r="L418">
        <v>4</v>
      </c>
    </row>
    <row r="419" spans="1:12" x14ac:dyDescent="0.3">
      <c r="A419">
        <v>18</v>
      </c>
      <c r="B419">
        <v>23</v>
      </c>
      <c r="C419" s="1">
        <v>43073</v>
      </c>
      <c r="D419">
        <v>330</v>
      </c>
      <c r="E419">
        <v>16</v>
      </c>
      <c r="F419">
        <v>28</v>
      </c>
      <c r="G419">
        <v>239.40899999999999</v>
      </c>
      <c r="H419">
        <v>25</v>
      </c>
      <c r="I419">
        <v>2</v>
      </c>
      <c r="J419">
        <v>0</v>
      </c>
      <c r="K419">
        <v>0</v>
      </c>
      <c r="L419">
        <v>8</v>
      </c>
    </row>
    <row r="420" spans="1:12" x14ac:dyDescent="0.3">
      <c r="A420">
        <v>3</v>
      </c>
      <c r="B420">
        <v>28</v>
      </c>
      <c r="C420" s="1">
        <v>43073</v>
      </c>
      <c r="D420">
        <v>179</v>
      </c>
      <c r="E420">
        <v>51</v>
      </c>
      <c r="F420">
        <v>38</v>
      </c>
      <c r="G420">
        <v>239.40899999999999</v>
      </c>
      <c r="H420">
        <v>31</v>
      </c>
      <c r="I420">
        <v>1</v>
      </c>
      <c r="J420">
        <v>0</v>
      </c>
      <c r="K420">
        <v>0</v>
      </c>
      <c r="L420">
        <v>8</v>
      </c>
    </row>
    <row r="421" spans="1:12" x14ac:dyDescent="0.3">
      <c r="A421">
        <v>36</v>
      </c>
      <c r="B421">
        <v>23</v>
      </c>
      <c r="C421" s="1" t="s">
        <v>171</v>
      </c>
      <c r="D421">
        <v>118</v>
      </c>
      <c r="E421">
        <v>13</v>
      </c>
      <c r="F421">
        <v>50</v>
      </c>
      <c r="G421">
        <v>239.40899999999999</v>
      </c>
      <c r="H421">
        <v>31</v>
      </c>
      <c r="I421">
        <v>1</v>
      </c>
      <c r="J421">
        <v>1</v>
      </c>
      <c r="K421">
        <v>0</v>
      </c>
      <c r="L421">
        <v>1</v>
      </c>
    </row>
    <row r="422" spans="1:12" x14ac:dyDescent="0.3">
      <c r="A422">
        <v>36</v>
      </c>
      <c r="B422">
        <v>13</v>
      </c>
      <c r="C422" s="1" t="s">
        <v>172</v>
      </c>
      <c r="D422">
        <v>118</v>
      </c>
      <c r="E422">
        <v>13</v>
      </c>
      <c r="F422">
        <v>50</v>
      </c>
      <c r="G422">
        <v>239.40899999999999</v>
      </c>
      <c r="H422">
        <v>31</v>
      </c>
      <c r="I422">
        <v>1</v>
      </c>
      <c r="J422">
        <v>1</v>
      </c>
      <c r="K422">
        <v>0</v>
      </c>
      <c r="L422">
        <v>120</v>
      </c>
    </row>
    <row r="423" spans="1:12" x14ac:dyDescent="0.3">
      <c r="A423">
        <v>26</v>
      </c>
      <c r="B423">
        <v>28</v>
      </c>
      <c r="C423" s="1" t="s">
        <v>173</v>
      </c>
      <c r="D423">
        <v>300</v>
      </c>
      <c r="E423">
        <v>26</v>
      </c>
      <c r="F423">
        <v>43</v>
      </c>
      <c r="G423">
        <v>239.40899999999999</v>
      </c>
      <c r="H423">
        <v>25</v>
      </c>
      <c r="I423">
        <v>1</v>
      </c>
      <c r="J423">
        <v>2</v>
      </c>
      <c r="K423">
        <v>1</v>
      </c>
      <c r="L423">
        <v>8</v>
      </c>
    </row>
    <row r="424" spans="1:12" x14ac:dyDescent="0.3">
      <c r="A424">
        <v>20</v>
      </c>
      <c r="B424">
        <v>28</v>
      </c>
      <c r="C424" s="1" t="s">
        <v>173</v>
      </c>
      <c r="D424">
        <v>260</v>
      </c>
      <c r="E424">
        <v>50</v>
      </c>
      <c r="F424">
        <v>36</v>
      </c>
      <c r="G424">
        <v>239.40899999999999</v>
      </c>
      <c r="H424">
        <v>23</v>
      </c>
      <c r="I424">
        <v>1</v>
      </c>
      <c r="J424">
        <v>4</v>
      </c>
      <c r="K424">
        <v>0</v>
      </c>
      <c r="L424">
        <v>4</v>
      </c>
    </row>
    <row r="425" spans="1:12" x14ac:dyDescent="0.3">
      <c r="A425">
        <v>3</v>
      </c>
      <c r="B425">
        <v>28</v>
      </c>
      <c r="C425" s="1" t="s">
        <v>174</v>
      </c>
      <c r="D425">
        <v>179</v>
      </c>
      <c r="E425">
        <v>51</v>
      </c>
      <c r="F425">
        <v>38</v>
      </c>
      <c r="G425">
        <v>239.40899999999999</v>
      </c>
      <c r="H425">
        <v>31</v>
      </c>
      <c r="I425">
        <v>1</v>
      </c>
      <c r="J425">
        <v>0</v>
      </c>
      <c r="K425">
        <v>0</v>
      </c>
      <c r="L425">
        <v>4</v>
      </c>
    </row>
    <row r="426" spans="1:12" x14ac:dyDescent="0.3">
      <c r="A426">
        <v>34</v>
      </c>
      <c r="B426">
        <v>11</v>
      </c>
      <c r="C426" s="1" t="s">
        <v>175</v>
      </c>
      <c r="D426">
        <v>118</v>
      </c>
      <c r="E426">
        <v>10</v>
      </c>
      <c r="F426">
        <v>37</v>
      </c>
      <c r="G426">
        <v>239.40899999999999</v>
      </c>
      <c r="H426">
        <v>28</v>
      </c>
      <c r="I426">
        <v>1</v>
      </c>
      <c r="J426">
        <v>0</v>
      </c>
      <c r="K426">
        <v>0</v>
      </c>
      <c r="L426">
        <v>2</v>
      </c>
    </row>
    <row r="427" spans="1:12" x14ac:dyDescent="0.3">
      <c r="A427">
        <v>5</v>
      </c>
      <c r="B427">
        <v>13</v>
      </c>
      <c r="C427" s="1">
        <v>42740</v>
      </c>
      <c r="D427">
        <v>235</v>
      </c>
      <c r="E427">
        <v>20</v>
      </c>
      <c r="F427">
        <v>43</v>
      </c>
      <c r="G427">
        <v>246.07400000000001</v>
      </c>
      <c r="H427">
        <v>38</v>
      </c>
      <c r="I427">
        <v>1</v>
      </c>
      <c r="J427">
        <v>1</v>
      </c>
      <c r="K427">
        <v>0</v>
      </c>
      <c r="L427">
        <v>16</v>
      </c>
    </row>
    <row r="428" spans="1:12" x14ac:dyDescent="0.3">
      <c r="A428">
        <v>33</v>
      </c>
      <c r="B428">
        <v>23</v>
      </c>
      <c r="C428" s="1">
        <v>42799</v>
      </c>
      <c r="D428">
        <v>248</v>
      </c>
      <c r="E428">
        <v>25</v>
      </c>
      <c r="F428">
        <v>47</v>
      </c>
      <c r="G428">
        <v>246.07400000000001</v>
      </c>
      <c r="H428">
        <v>32</v>
      </c>
      <c r="I428">
        <v>1</v>
      </c>
      <c r="J428">
        <v>2</v>
      </c>
      <c r="K428">
        <v>1</v>
      </c>
      <c r="L428">
        <v>2</v>
      </c>
    </row>
    <row r="429" spans="1:12" x14ac:dyDescent="0.3">
      <c r="A429">
        <v>13</v>
      </c>
      <c r="B429">
        <v>10</v>
      </c>
      <c r="C429" s="1">
        <v>42952</v>
      </c>
      <c r="D429">
        <v>369</v>
      </c>
      <c r="E429">
        <v>17</v>
      </c>
      <c r="F429">
        <v>31</v>
      </c>
      <c r="G429">
        <v>246.07400000000001</v>
      </c>
      <c r="H429">
        <v>25</v>
      </c>
      <c r="I429">
        <v>1</v>
      </c>
      <c r="J429">
        <v>3</v>
      </c>
      <c r="K429">
        <v>0</v>
      </c>
      <c r="L429">
        <v>8</v>
      </c>
    </row>
    <row r="430" spans="1:12" x14ac:dyDescent="0.3">
      <c r="A430">
        <v>22</v>
      </c>
      <c r="B430">
        <v>23</v>
      </c>
      <c r="C430" s="1">
        <v>43013</v>
      </c>
      <c r="D430">
        <v>179</v>
      </c>
      <c r="E430">
        <v>26</v>
      </c>
      <c r="F430">
        <v>30</v>
      </c>
      <c r="G430">
        <v>246.07400000000001</v>
      </c>
      <c r="H430">
        <v>19</v>
      </c>
      <c r="I430">
        <v>3</v>
      </c>
      <c r="J430">
        <v>0</v>
      </c>
      <c r="K430">
        <v>0</v>
      </c>
      <c r="L430">
        <v>3</v>
      </c>
    </row>
    <row r="431" spans="1:12" x14ac:dyDescent="0.3">
      <c r="A431">
        <v>3</v>
      </c>
      <c r="B431">
        <v>28</v>
      </c>
      <c r="C431" s="1">
        <v>43013</v>
      </c>
      <c r="D431">
        <v>179</v>
      </c>
      <c r="E431">
        <v>51</v>
      </c>
      <c r="F431">
        <v>38</v>
      </c>
      <c r="G431">
        <v>246.07400000000001</v>
      </c>
      <c r="H431">
        <v>31</v>
      </c>
      <c r="I431">
        <v>1</v>
      </c>
      <c r="J431">
        <v>0</v>
      </c>
      <c r="K431">
        <v>0</v>
      </c>
      <c r="L431">
        <v>4</v>
      </c>
    </row>
    <row r="432" spans="1:12" x14ac:dyDescent="0.3">
      <c r="A432">
        <v>10</v>
      </c>
      <c r="B432">
        <v>23</v>
      </c>
      <c r="C432" s="1">
        <v>43044</v>
      </c>
      <c r="D432">
        <v>361</v>
      </c>
      <c r="E432">
        <v>52</v>
      </c>
      <c r="F432">
        <v>28</v>
      </c>
      <c r="G432">
        <v>246.07400000000001</v>
      </c>
      <c r="H432">
        <v>27</v>
      </c>
      <c r="I432">
        <v>1</v>
      </c>
      <c r="J432">
        <v>1</v>
      </c>
      <c r="K432">
        <v>4</v>
      </c>
      <c r="L432">
        <v>1</v>
      </c>
    </row>
    <row r="433" spans="1:12" x14ac:dyDescent="0.3">
      <c r="A433">
        <v>20</v>
      </c>
      <c r="B433">
        <v>28</v>
      </c>
      <c r="C433" s="1">
        <v>43074</v>
      </c>
      <c r="D433">
        <v>260</v>
      </c>
      <c r="E433">
        <v>50</v>
      </c>
      <c r="F433">
        <v>36</v>
      </c>
      <c r="G433">
        <v>246.07400000000001</v>
      </c>
      <c r="H433">
        <v>23</v>
      </c>
      <c r="I433">
        <v>1</v>
      </c>
      <c r="J433">
        <v>4</v>
      </c>
      <c r="K433">
        <v>0</v>
      </c>
      <c r="L433">
        <v>3</v>
      </c>
    </row>
    <row r="434" spans="1:12" x14ac:dyDescent="0.3">
      <c r="A434">
        <v>17</v>
      </c>
      <c r="B434">
        <v>11</v>
      </c>
      <c r="C434" s="1" t="s">
        <v>176</v>
      </c>
      <c r="D434">
        <v>179</v>
      </c>
      <c r="E434">
        <v>22</v>
      </c>
      <c r="F434">
        <v>40</v>
      </c>
      <c r="G434">
        <v>246.07400000000001</v>
      </c>
      <c r="H434">
        <v>22</v>
      </c>
      <c r="I434">
        <v>2</v>
      </c>
      <c r="J434">
        <v>2</v>
      </c>
      <c r="K434">
        <v>0</v>
      </c>
      <c r="L434">
        <v>2</v>
      </c>
    </row>
    <row r="435" spans="1:12" x14ac:dyDescent="0.3">
      <c r="A435">
        <v>17</v>
      </c>
      <c r="B435">
        <v>8</v>
      </c>
      <c r="C435" s="1" t="s">
        <v>176</v>
      </c>
      <c r="D435">
        <v>179</v>
      </c>
      <c r="E435">
        <v>22</v>
      </c>
      <c r="F435">
        <v>40</v>
      </c>
      <c r="G435">
        <v>246.07400000000001</v>
      </c>
      <c r="H435">
        <v>22</v>
      </c>
      <c r="I435">
        <v>2</v>
      </c>
      <c r="J435">
        <v>2</v>
      </c>
      <c r="K435">
        <v>0</v>
      </c>
      <c r="L435">
        <v>3</v>
      </c>
    </row>
    <row r="436" spans="1:12" x14ac:dyDescent="0.3">
      <c r="A436">
        <v>9</v>
      </c>
      <c r="B436">
        <v>18</v>
      </c>
      <c r="C436" s="1" t="s">
        <v>177</v>
      </c>
      <c r="D436">
        <v>228</v>
      </c>
      <c r="E436">
        <v>14</v>
      </c>
      <c r="F436">
        <v>58</v>
      </c>
      <c r="G436">
        <v>246.07400000000001</v>
      </c>
      <c r="H436">
        <v>22</v>
      </c>
      <c r="I436">
        <v>1</v>
      </c>
      <c r="J436">
        <v>2</v>
      </c>
      <c r="K436">
        <v>1</v>
      </c>
      <c r="L436">
        <v>8</v>
      </c>
    </row>
    <row r="437" spans="1:12" x14ac:dyDescent="0.3">
      <c r="A437">
        <v>28</v>
      </c>
      <c r="B437">
        <v>25</v>
      </c>
      <c r="C437" s="1" t="s">
        <v>177</v>
      </c>
      <c r="D437">
        <v>225</v>
      </c>
      <c r="E437">
        <v>26</v>
      </c>
      <c r="F437">
        <v>28</v>
      </c>
      <c r="G437">
        <v>246.07400000000001</v>
      </c>
      <c r="H437">
        <v>24</v>
      </c>
      <c r="I437">
        <v>1</v>
      </c>
      <c r="J437">
        <v>1</v>
      </c>
      <c r="K437">
        <v>2</v>
      </c>
      <c r="L437">
        <v>3</v>
      </c>
    </row>
    <row r="438" spans="1:12" x14ac:dyDescent="0.3">
      <c r="A438">
        <v>18</v>
      </c>
      <c r="B438">
        <v>13</v>
      </c>
      <c r="C438" s="1" t="s">
        <v>178</v>
      </c>
      <c r="D438">
        <v>330</v>
      </c>
      <c r="E438">
        <v>16</v>
      </c>
      <c r="F438">
        <v>28</v>
      </c>
      <c r="G438">
        <v>246.07400000000001</v>
      </c>
      <c r="H438">
        <v>25</v>
      </c>
      <c r="I438">
        <v>2</v>
      </c>
      <c r="J438">
        <v>0</v>
      </c>
      <c r="K438">
        <v>0</v>
      </c>
      <c r="L438">
        <v>8</v>
      </c>
    </row>
    <row r="439" spans="1:12" x14ac:dyDescent="0.3">
      <c r="A439">
        <v>22</v>
      </c>
      <c r="B439">
        <v>25</v>
      </c>
      <c r="C439" s="1" t="s">
        <v>179</v>
      </c>
      <c r="D439">
        <v>179</v>
      </c>
      <c r="E439">
        <v>26</v>
      </c>
      <c r="F439">
        <v>30</v>
      </c>
      <c r="G439">
        <v>246.07400000000001</v>
      </c>
      <c r="H439">
        <v>19</v>
      </c>
      <c r="I439">
        <v>3</v>
      </c>
      <c r="J439">
        <v>0</v>
      </c>
      <c r="K439">
        <v>0</v>
      </c>
      <c r="L439">
        <v>2</v>
      </c>
    </row>
    <row r="440" spans="1:12" x14ac:dyDescent="0.3">
      <c r="A440">
        <v>34</v>
      </c>
      <c r="B440">
        <v>28</v>
      </c>
      <c r="C440" s="1" t="s">
        <v>179</v>
      </c>
      <c r="D440">
        <v>118</v>
      </c>
      <c r="E440">
        <v>10</v>
      </c>
      <c r="F440">
        <v>37</v>
      </c>
      <c r="G440">
        <v>246.07400000000001</v>
      </c>
      <c r="H440">
        <v>28</v>
      </c>
      <c r="I440">
        <v>1</v>
      </c>
      <c r="J440">
        <v>0</v>
      </c>
      <c r="K440">
        <v>0</v>
      </c>
      <c r="L440">
        <v>1</v>
      </c>
    </row>
    <row r="441" spans="1:12" x14ac:dyDescent="0.3">
      <c r="A441">
        <v>1</v>
      </c>
      <c r="B441">
        <v>1</v>
      </c>
      <c r="C441" s="1" t="s">
        <v>180</v>
      </c>
      <c r="D441">
        <v>235</v>
      </c>
      <c r="E441">
        <v>11</v>
      </c>
      <c r="F441">
        <v>37</v>
      </c>
      <c r="G441">
        <v>246.07400000000001</v>
      </c>
      <c r="H441">
        <v>29</v>
      </c>
      <c r="I441">
        <v>3</v>
      </c>
      <c r="J441">
        <v>1</v>
      </c>
      <c r="K441">
        <v>1</v>
      </c>
      <c r="L441">
        <v>8</v>
      </c>
    </row>
    <row r="442" spans="1:12" x14ac:dyDescent="0.3">
      <c r="A442">
        <v>22</v>
      </c>
      <c r="B442">
        <v>23</v>
      </c>
      <c r="C442" s="1" t="s">
        <v>181</v>
      </c>
      <c r="D442">
        <v>179</v>
      </c>
      <c r="E442">
        <v>26</v>
      </c>
      <c r="F442">
        <v>30</v>
      </c>
      <c r="G442">
        <v>246.07400000000001</v>
      </c>
      <c r="H442">
        <v>19</v>
      </c>
      <c r="I442">
        <v>3</v>
      </c>
      <c r="J442">
        <v>0</v>
      </c>
      <c r="K442">
        <v>0</v>
      </c>
      <c r="L442">
        <v>3</v>
      </c>
    </row>
    <row r="443" spans="1:12" x14ac:dyDescent="0.3">
      <c r="A443">
        <v>34</v>
      </c>
      <c r="B443">
        <v>23</v>
      </c>
      <c r="C443" s="1">
        <v>42861</v>
      </c>
      <c r="D443">
        <v>118</v>
      </c>
      <c r="E443">
        <v>10</v>
      </c>
      <c r="F443">
        <v>37</v>
      </c>
      <c r="G443">
        <v>253.95699999999999</v>
      </c>
      <c r="H443">
        <v>28</v>
      </c>
      <c r="I443">
        <v>1</v>
      </c>
      <c r="J443">
        <v>0</v>
      </c>
      <c r="K443">
        <v>0</v>
      </c>
      <c r="L443">
        <v>3</v>
      </c>
    </row>
    <row r="444" spans="1:12" x14ac:dyDescent="0.3">
      <c r="A444">
        <v>3</v>
      </c>
      <c r="B444">
        <v>28</v>
      </c>
      <c r="C444" s="1">
        <v>42861</v>
      </c>
      <c r="D444">
        <v>179</v>
      </c>
      <c r="E444">
        <v>51</v>
      </c>
      <c r="F444">
        <v>38</v>
      </c>
      <c r="G444">
        <v>253.95699999999999</v>
      </c>
      <c r="H444">
        <v>31</v>
      </c>
      <c r="I444">
        <v>1</v>
      </c>
      <c r="J444">
        <v>0</v>
      </c>
      <c r="K444">
        <v>0</v>
      </c>
      <c r="L444">
        <v>3</v>
      </c>
    </row>
    <row r="445" spans="1:12" x14ac:dyDescent="0.3">
      <c r="A445">
        <v>34</v>
      </c>
      <c r="B445">
        <v>28</v>
      </c>
      <c r="C445" s="1">
        <v>42892</v>
      </c>
      <c r="D445">
        <v>118</v>
      </c>
      <c r="E445">
        <v>10</v>
      </c>
      <c r="F445">
        <v>37</v>
      </c>
      <c r="G445">
        <v>253.95699999999999</v>
      </c>
      <c r="H445">
        <v>28</v>
      </c>
      <c r="I445">
        <v>1</v>
      </c>
      <c r="J445">
        <v>0</v>
      </c>
      <c r="K445">
        <v>0</v>
      </c>
      <c r="L445">
        <v>2</v>
      </c>
    </row>
    <row r="446" spans="1:12" x14ac:dyDescent="0.3">
      <c r="A446">
        <v>28</v>
      </c>
      <c r="B446">
        <v>23</v>
      </c>
      <c r="C446" s="1">
        <v>42953</v>
      </c>
      <c r="D446">
        <v>225</v>
      </c>
      <c r="E446">
        <v>26</v>
      </c>
      <c r="F446">
        <v>28</v>
      </c>
      <c r="G446">
        <v>253.95699999999999</v>
      </c>
      <c r="H446">
        <v>24</v>
      </c>
      <c r="I446">
        <v>1</v>
      </c>
      <c r="J446">
        <v>1</v>
      </c>
      <c r="K446">
        <v>2</v>
      </c>
      <c r="L446">
        <v>4</v>
      </c>
    </row>
    <row r="447" spans="1:12" x14ac:dyDescent="0.3">
      <c r="A447">
        <v>20</v>
      </c>
      <c r="B447">
        <v>28</v>
      </c>
      <c r="C447" s="1">
        <v>42984</v>
      </c>
      <c r="D447">
        <v>260</v>
      </c>
      <c r="E447">
        <v>50</v>
      </c>
      <c r="F447">
        <v>36</v>
      </c>
      <c r="G447">
        <v>253.95699999999999</v>
      </c>
      <c r="H447">
        <v>23</v>
      </c>
      <c r="I447">
        <v>1</v>
      </c>
      <c r="J447">
        <v>4</v>
      </c>
      <c r="K447">
        <v>0</v>
      </c>
      <c r="L447">
        <v>4</v>
      </c>
    </row>
    <row r="448" spans="1:12" x14ac:dyDescent="0.3">
      <c r="A448">
        <v>3</v>
      </c>
      <c r="B448">
        <v>0</v>
      </c>
      <c r="C448" s="1">
        <v>42984</v>
      </c>
      <c r="D448">
        <v>179</v>
      </c>
      <c r="E448">
        <v>51</v>
      </c>
      <c r="F448">
        <v>38</v>
      </c>
      <c r="G448">
        <v>253.95699999999999</v>
      </c>
      <c r="H448">
        <v>31</v>
      </c>
      <c r="I448">
        <v>1</v>
      </c>
      <c r="J448">
        <v>0</v>
      </c>
      <c r="K448">
        <v>0</v>
      </c>
      <c r="L448">
        <v>0</v>
      </c>
    </row>
    <row r="449" spans="1:12" x14ac:dyDescent="0.3">
      <c r="A449">
        <v>15</v>
      </c>
      <c r="B449">
        <v>13</v>
      </c>
      <c r="C449" s="1">
        <v>43075</v>
      </c>
      <c r="D449">
        <v>291</v>
      </c>
      <c r="E449">
        <v>31</v>
      </c>
      <c r="F449">
        <v>40</v>
      </c>
      <c r="G449">
        <v>253.95699999999999</v>
      </c>
      <c r="H449">
        <v>25</v>
      </c>
      <c r="I449">
        <v>1</v>
      </c>
      <c r="J449">
        <v>1</v>
      </c>
      <c r="K449">
        <v>1</v>
      </c>
      <c r="L449">
        <v>40</v>
      </c>
    </row>
    <row r="450" spans="1:12" x14ac:dyDescent="0.3">
      <c r="A450">
        <v>3</v>
      </c>
      <c r="B450">
        <v>28</v>
      </c>
      <c r="C450" s="1">
        <v>43075</v>
      </c>
      <c r="D450">
        <v>179</v>
      </c>
      <c r="E450">
        <v>51</v>
      </c>
      <c r="F450">
        <v>38</v>
      </c>
      <c r="G450">
        <v>253.95699999999999</v>
      </c>
      <c r="H450">
        <v>31</v>
      </c>
      <c r="I450">
        <v>1</v>
      </c>
      <c r="J450">
        <v>0</v>
      </c>
      <c r="K450">
        <v>0</v>
      </c>
      <c r="L450">
        <v>24</v>
      </c>
    </row>
    <row r="451" spans="1:12" x14ac:dyDescent="0.3">
      <c r="A451">
        <v>24</v>
      </c>
      <c r="B451">
        <v>28</v>
      </c>
      <c r="C451" s="1" t="s">
        <v>182</v>
      </c>
      <c r="D451">
        <v>246</v>
      </c>
      <c r="E451">
        <v>25</v>
      </c>
      <c r="F451">
        <v>41</v>
      </c>
      <c r="G451">
        <v>253.95699999999999</v>
      </c>
      <c r="H451">
        <v>23</v>
      </c>
      <c r="I451">
        <v>1</v>
      </c>
      <c r="J451">
        <v>0</v>
      </c>
      <c r="K451">
        <v>0</v>
      </c>
      <c r="L451">
        <v>3</v>
      </c>
    </row>
    <row r="452" spans="1:12" x14ac:dyDescent="0.3">
      <c r="A452">
        <v>3</v>
      </c>
      <c r="B452">
        <v>28</v>
      </c>
      <c r="C452" s="1" t="s">
        <v>183</v>
      </c>
      <c r="D452">
        <v>179</v>
      </c>
      <c r="E452">
        <v>51</v>
      </c>
      <c r="F452">
        <v>38</v>
      </c>
      <c r="G452">
        <v>253.95699999999999</v>
      </c>
      <c r="H452">
        <v>31</v>
      </c>
      <c r="I452">
        <v>1</v>
      </c>
      <c r="J452">
        <v>0</v>
      </c>
      <c r="K452">
        <v>0</v>
      </c>
      <c r="L452">
        <v>4</v>
      </c>
    </row>
    <row r="453" spans="1:12" x14ac:dyDescent="0.3">
      <c r="A453">
        <v>5</v>
      </c>
      <c r="B453">
        <v>26</v>
      </c>
      <c r="C453" s="1" t="s">
        <v>184</v>
      </c>
      <c r="D453">
        <v>235</v>
      </c>
      <c r="E453">
        <v>20</v>
      </c>
      <c r="F453">
        <v>43</v>
      </c>
      <c r="G453">
        <v>253.95699999999999</v>
      </c>
      <c r="H453">
        <v>38</v>
      </c>
      <c r="I453">
        <v>1</v>
      </c>
      <c r="J453">
        <v>1</v>
      </c>
      <c r="K453">
        <v>0</v>
      </c>
      <c r="L453">
        <v>8</v>
      </c>
    </row>
    <row r="454" spans="1:12" x14ac:dyDescent="0.3">
      <c r="A454">
        <v>3</v>
      </c>
      <c r="B454">
        <v>28</v>
      </c>
      <c r="C454" s="1" t="s">
        <v>185</v>
      </c>
      <c r="D454">
        <v>179</v>
      </c>
      <c r="E454">
        <v>51</v>
      </c>
      <c r="F454">
        <v>38</v>
      </c>
      <c r="G454">
        <v>253.95699999999999</v>
      </c>
      <c r="H454">
        <v>31</v>
      </c>
      <c r="I454">
        <v>1</v>
      </c>
      <c r="J454">
        <v>0</v>
      </c>
      <c r="K454">
        <v>0</v>
      </c>
      <c r="L454">
        <v>2</v>
      </c>
    </row>
    <row r="455" spans="1:12" x14ac:dyDescent="0.3">
      <c r="A455">
        <v>28</v>
      </c>
      <c r="B455">
        <v>23</v>
      </c>
      <c r="C455" s="1" t="s">
        <v>186</v>
      </c>
      <c r="D455">
        <v>225</v>
      </c>
      <c r="E455">
        <v>26</v>
      </c>
      <c r="F455">
        <v>28</v>
      </c>
      <c r="G455">
        <v>253.95699999999999</v>
      </c>
      <c r="H455">
        <v>24</v>
      </c>
      <c r="I455">
        <v>1</v>
      </c>
      <c r="J455">
        <v>1</v>
      </c>
      <c r="K455">
        <v>2</v>
      </c>
      <c r="L455">
        <v>2</v>
      </c>
    </row>
    <row r="456" spans="1:12" x14ac:dyDescent="0.3">
      <c r="A456">
        <v>36</v>
      </c>
      <c r="B456">
        <v>23</v>
      </c>
      <c r="C456" s="1" t="s">
        <v>186</v>
      </c>
      <c r="D456">
        <v>118</v>
      </c>
      <c r="E456">
        <v>13</v>
      </c>
      <c r="F456">
        <v>50</v>
      </c>
      <c r="G456">
        <v>253.95699999999999</v>
      </c>
      <c r="H456">
        <v>31</v>
      </c>
      <c r="I456">
        <v>1</v>
      </c>
      <c r="J456">
        <v>1</v>
      </c>
      <c r="K456">
        <v>0</v>
      </c>
      <c r="L456">
        <v>2</v>
      </c>
    </row>
    <row r="457" spans="1:12" x14ac:dyDescent="0.3">
      <c r="A457">
        <v>3</v>
      </c>
      <c r="B457">
        <v>5</v>
      </c>
      <c r="C457" s="1" t="s">
        <v>186</v>
      </c>
      <c r="D457">
        <v>179</v>
      </c>
      <c r="E457">
        <v>51</v>
      </c>
      <c r="F457">
        <v>38</v>
      </c>
      <c r="G457">
        <v>253.95699999999999</v>
      </c>
      <c r="H457">
        <v>31</v>
      </c>
      <c r="I457">
        <v>1</v>
      </c>
      <c r="J457">
        <v>0</v>
      </c>
      <c r="K457">
        <v>0</v>
      </c>
      <c r="L457">
        <v>8</v>
      </c>
    </row>
    <row r="458" spans="1:12" x14ac:dyDescent="0.3">
      <c r="A458">
        <v>22</v>
      </c>
      <c r="B458">
        <v>21</v>
      </c>
      <c r="C458" s="1" t="s">
        <v>186</v>
      </c>
      <c r="D458">
        <v>179</v>
      </c>
      <c r="E458">
        <v>26</v>
      </c>
      <c r="F458">
        <v>30</v>
      </c>
      <c r="G458">
        <v>253.95699999999999</v>
      </c>
      <c r="H458">
        <v>19</v>
      </c>
      <c r="I458">
        <v>3</v>
      </c>
      <c r="J458">
        <v>0</v>
      </c>
      <c r="K458">
        <v>0</v>
      </c>
      <c r="L458">
        <v>2</v>
      </c>
    </row>
    <row r="459" spans="1:12" x14ac:dyDescent="0.3">
      <c r="A459">
        <v>24</v>
      </c>
      <c r="B459">
        <v>28</v>
      </c>
      <c r="C459" s="1" t="s">
        <v>187</v>
      </c>
      <c r="D459">
        <v>246</v>
      </c>
      <c r="E459">
        <v>25</v>
      </c>
      <c r="F459">
        <v>41</v>
      </c>
      <c r="G459">
        <v>253.95699999999999</v>
      </c>
      <c r="H459">
        <v>23</v>
      </c>
      <c r="I459">
        <v>1</v>
      </c>
      <c r="J459">
        <v>0</v>
      </c>
      <c r="K459">
        <v>0</v>
      </c>
      <c r="L459">
        <v>2</v>
      </c>
    </row>
    <row r="460" spans="1:12" x14ac:dyDescent="0.3">
      <c r="A460">
        <v>18</v>
      </c>
      <c r="B460">
        <v>11</v>
      </c>
      <c r="C460" s="1" t="s">
        <v>188</v>
      </c>
      <c r="D460">
        <v>330</v>
      </c>
      <c r="E460">
        <v>16</v>
      </c>
      <c r="F460">
        <v>28</v>
      </c>
      <c r="G460">
        <v>253.95699999999999</v>
      </c>
      <c r="H460">
        <v>25</v>
      </c>
      <c r="I460">
        <v>2</v>
      </c>
      <c r="J460">
        <v>0</v>
      </c>
      <c r="K460">
        <v>0</v>
      </c>
      <c r="L460">
        <v>1</v>
      </c>
    </row>
    <row r="461" spans="1:12" x14ac:dyDescent="0.3">
      <c r="A461">
        <v>1</v>
      </c>
      <c r="B461">
        <v>13</v>
      </c>
      <c r="C461" s="1" t="s">
        <v>188</v>
      </c>
      <c r="D461">
        <v>235</v>
      </c>
      <c r="E461">
        <v>11</v>
      </c>
      <c r="F461">
        <v>37</v>
      </c>
      <c r="G461">
        <v>253.95699999999999</v>
      </c>
      <c r="H461">
        <v>29</v>
      </c>
      <c r="I461">
        <v>3</v>
      </c>
      <c r="J461">
        <v>1</v>
      </c>
      <c r="K461">
        <v>1</v>
      </c>
      <c r="L461">
        <v>8</v>
      </c>
    </row>
    <row r="462" spans="1:12" x14ac:dyDescent="0.3">
      <c r="A462">
        <v>22</v>
      </c>
      <c r="B462">
        <v>23</v>
      </c>
      <c r="C462" s="1">
        <v>42893</v>
      </c>
      <c r="D462">
        <v>179</v>
      </c>
      <c r="E462">
        <v>26</v>
      </c>
      <c r="F462">
        <v>30</v>
      </c>
      <c r="G462">
        <v>230.29</v>
      </c>
      <c r="H462">
        <v>19</v>
      </c>
      <c r="I462">
        <v>3</v>
      </c>
      <c r="J462">
        <v>0</v>
      </c>
      <c r="K462">
        <v>0</v>
      </c>
      <c r="L462">
        <v>2</v>
      </c>
    </row>
    <row r="463" spans="1:12" x14ac:dyDescent="0.3">
      <c r="A463">
        <v>28</v>
      </c>
      <c r="B463">
        <v>25</v>
      </c>
      <c r="C463" s="1">
        <v>42893</v>
      </c>
      <c r="D463">
        <v>225</v>
      </c>
      <c r="E463">
        <v>26</v>
      </c>
      <c r="F463">
        <v>28</v>
      </c>
      <c r="G463">
        <v>230.29</v>
      </c>
      <c r="H463">
        <v>24</v>
      </c>
      <c r="I463">
        <v>1</v>
      </c>
      <c r="J463">
        <v>1</v>
      </c>
      <c r="K463">
        <v>2</v>
      </c>
      <c r="L463">
        <v>4</v>
      </c>
    </row>
    <row r="464" spans="1:12" x14ac:dyDescent="0.3">
      <c r="A464">
        <v>20</v>
      </c>
      <c r="B464">
        <v>13</v>
      </c>
      <c r="C464" s="1">
        <v>42923</v>
      </c>
      <c r="D464">
        <v>260</v>
      </c>
      <c r="E464">
        <v>50</v>
      </c>
      <c r="F464">
        <v>36</v>
      </c>
      <c r="G464">
        <v>230.29</v>
      </c>
      <c r="H464">
        <v>23</v>
      </c>
      <c r="I464">
        <v>1</v>
      </c>
      <c r="J464">
        <v>4</v>
      </c>
      <c r="K464">
        <v>0</v>
      </c>
      <c r="L464">
        <v>8</v>
      </c>
    </row>
    <row r="465" spans="1:12" x14ac:dyDescent="0.3">
      <c r="A465">
        <v>21</v>
      </c>
      <c r="B465">
        <v>7</v>
      </c>
      <c r="C465" s="1">
        <v>43015</v>
      </c>
      <c r="D465">
        <v>268</v>
      </c>
      <c r="E465">
        <v>11</v>
      </c>
      <c r="F465">
        <v>33</v>
      </c>
      <c r="G465">
        <v>230.29</v>
      </c>
      <c r="H465">
        <v>25</v>
      </c>
      <c r="I465">
        <v>2</v>
      </c>
      <c r="J465">
        <v>0</v>
      </c>
      <c r="K465">
        <v>0</v>
      </c>
      <c r="L465">
        <v>8</v>
      </c>
    </row>
    <row r="466" spans="1:12" x14ac:dyDescent="0.3">
      <c r="A466">
        <v>18</v>
      </c>
      <c r="B466">
        <v>25</v>
      </c>
      <c r="C466" s="1" t="s">
        <v>189</v>
      </c>
      <c r="D466">
        <v>330</v>
      </c>
      <c r="E466">
        <v>16</v>
      </c>
      <c r="F466">
        <v>28</v>
      </c>
      <c r="G466">
        <v>230.29</v>
      </c>
      <c r="H466">
        <v>25</v>
      </c>
      <c r="I466">
        <v>2</v>
      </c>
      <c r="J466">
        <v>0</v>
      </c>
      <c r="K466">
        <v>0</v>
      </c>
      <c r="L466">
        <v>8</v>
      </c>
    </row>
    <row r="467" spans="1:12" x14ac:dyDescent="0.3">
      <c r="A467">
        <v>34</v>
      </c>
      <c r="B467">
        <v>26</v>
      </c>
      <c r="C467" s="1" t="s">
        <v>189</v>
      </c>
      <c r="D467">
        <v>118</v>
      </c>
      <c r="E467">
        <v>10</v>
      </c>
      <c r="F467">
        <v>37</v>
      </c>
      <c r="G467">
        <v>230.29</v>
      </c>
      <c r="H467">
        <v>28</v>
      </c>
      <c r="I467">
        <v>1</v>
      </c>
      <c r="J467">
        <v>0</v>
      </c>
      <c r="K467">
        <v>0</v>
      </c>
      <c r="L467">
        <v>8</v>
      </c>
    </row>
    <row r="468" spans="1:12" x14ac:dyDescent="0.3">
      <c r="A468">
        <v>20</v>
      </c>
      <c r="B468">
        <v>26</v>
      </c>
      <c r="C468" s="1" t="s">
        <v>190</v>
      </c>
      <c r="D468">
        <v>260</v>
      </c>
      <c r="E468">
        <v>50</v>
      </c>
      <c r="F468">
        <v>36</v>
      </c>
      <c r="G468">
        <v>230.29</v>
      </c>
      <c r="H468">
        <v>23</v>
      </c>
      <c r="I468">
        <v>1</v>
      </c>
      <c r="J468">
        <v>4</v>
      </c>
      <c r="K468">
        <v>0</v>
      </c>
      <c r="L468">
        <v>4</v>
      </c>
    </row>
    <row r="469" spans="1:12" x14ac:dyDescent="0.3">
      <c r="A469">
        <v>34</v>
      </c>
      <c r="B469">
        <v>28</v>
      </c>
      <c r="C469" s="1" t="s">
        <v>191</v>
      </c>
      <c r="D469">
        <v>118</v>
      </c>
      <c r="E469">
        <v>10</v>
      </c>
      <c r="F469">
        <v>37</v>
      </c>
      <c r="G469">
        <v>230.29</v>
      </c>
      <c r="H469">
        <v>28</v>
      </c>
      <c r="I469">
        <v>1</v>
      </c>
      <c r="J469">
        <v>0</v>
      </c>
      <c r="K469">
        <v>0</v>
      </c>
      <c r="L469">
        <v>8</v>
      </c>
    </row>
    <row r="470" spans="1:12" x14ac:dyDescent="0.3">
      <c r="A470">
        <v>26</v>
      </c>
      <c r="B470">
        <v>15</v>
      </c>
      <c r="C470" s="1" t="s">
        <v>192</v>
      </c>
      <c r="D470">
        <v>300</v>
      </c>
      <c r="E470">
        <v>26</v>
      </c>
      <c r="F470">
        <v>43</v>
      </c>
      <c r="G470">
        <v>230.29</v>
      </c>
      <c r="H470">
        <v>25</v>
      </c>
      <c r="I470">
        <v>1</v>
      </c>
      <c r="J470">
        <v>2</v>
      </c>
      <c r="K470">
        <v>1</v>
      </c>
      <c r="L470">
        <v>8</v>
      </c>
    </row>
    <row r="471" spans="1:12" x14ac:dyDescent="0.3">
      <c r="A471">
        <v>2</v>
      </c>
      <c r="B471">
        <v>23</v>
      </c>
      <c r="C471" s="1" t="s">
        <v>192</v>
      </c>
      <c r="D471">
        <v>235</v>
      </c>
      <c r="E471">
        <v>29</v>
      </c>
      <c r="F471">
        <v>48</v>
      </c>
      <c r="G471">
        <v>230.29</v>
      </c>
      <c r="H471">
        <v>33</v>
      </c>
      <c r="I471">
        <v>1</v>
      </c>
      <c r="J471">
        <v>1</v>
      </c>
      <c r="K471">
        <v>5</v>
      </c>
      <c r="L471">
        <v>1</v>
      </c>
    </row>
    <row r="472" spans="1:12" x14ac:dyDescent="0.3">
      <c r="A472">
        <v>24</v>
      </c>
      <c r="B472">
        <v>28</v>
      </c>
      <c r="C472" s="1" t="s">
        <v>193</v>
      </c>
      <c r="D472">
        <v>246</v>
      </c>
      <c r="E472">
        <v>25</v>
      </c>
      <c r="F472">
        <v>41</v>
      </c>
      <c r="G472">
        <v>230.29</v>
      </c>
      <c r="H472">
        <v>23</v>
      </c>
      <c r="I472">
        <v>1</v>
      </c>
      <c r="J472">
        <v>0</v>
      </c>
      <c r="K472">
        <v>0</v>
      </c>
      <c r="L472">
        <v>2</v>
      </c>
    </row>
    <row r="473" spans="1:12" x14ac:dyDescent="0.3">
      <c r="A473">
        <v>28</v>
      </c>
      <c r="B473">
        <v>9</v>
      </c>
      <c r="C473" s="1" t="s">
        <v>193</v>
      </c>
      <c r="D473">
        <v>225</v>
      </c>
      <c r="E473">
        <v>26</v>
      </c>
      <c r="F473">
        <v>28</v>
      </c>
      <c r="G473">
        <v>230.29</v>
      </c>
      <c r="H473">
        <v>24</v>
      </c>
      <c r="I473">
        <v>1</v>
      </c>
      <c r="J473">
        <v>1</v>
      </c>
      <c r="K473">
        <v>2</v>
      </c>
      <c r="L473">
        <v>112</v>
      </c>
    </row>
    <row r="474" spans="1:12" x14ac:dyDescent="0.3">
      <c r="A474">
        <v>3</v>
      </c>
      <c r="B474">
        <v>28</v>
      </c>
      <c r="C474" s="1" t="s">
        <v>193</v>
      </c>
      <c r="D474">
        <v>179</v>
      </c>
      <c r="E474">
        <v>51</v>
      </c>
      <c r="F474">
        <v>38</v>
      </c>
      <c r="G474">
        <v>230.29</v>
      </c>
      <c r="H474">
        <v>31</v>
      </c>
      <c r="I474">
        <v>1</v>
      </c>
      <c r="J474">
        <v>0</v>
      </c>
      <c r="K474">
        <v>0</v>
      </c>
      <c r="L474">
        <v>1</v>
      </c>
    </row>
    <row r="475" spans="1:12" x14ac:dyDescent="0.3">
      <c r="A475">
        <v>36</v>
      </c>
      <c r="B475">
        <v>23</v>
      </c>
      <c r="C475" s="1" t="s">
        <v>194</v>
      </c>
      <c r="D475">
        <v>118</v>
      </c>
      <c r="E475">
        <v>13</v>
      </c>
      <c r="F475">
        <v>50</v>
      </c>
      <c r="G475">
        <v>230.29</v>
      </c>
      <c r="H475">
        <v>31</v>
      </c>
      <c r="I475">
        <v>1</v>
      </c>
      <c r="J475">
        <v>1</v>
      </c>
      <c r="K475">
        <v>0</v>
      </c>
      <c r="L475">
        <v>1</v>
      </c>
    </row>
    <row r="476" spans="1:12" x14ac:dyDescent="0.3">
      <c r="A476">
        <v>10</v>
      </c>
      <c r="B476">
        <v>22</v>
      </c>
      <c r="C476" s="1" t="s">
        <v>194</v>
      </c>
      <c r="D476">
        <v>361</v>
      </c>
      <c r="E476">
        <v>52</v>
      </c>
      <c r="F476">
        <v>28</v>
      </c>
      <c r="G476">
        <v>230.29</v>
      </c>
      <c r="H476">
        <v>27</v>
      </c>
      <c r="I476">
        <v>1</v>
      </c>
      <c r="J476">
        <v>1</v>
      </c>
      <c r="K476">
        <v>4</v>
      </c>
      <c r="L476">
        <v>8</v>
      </c>
    </row>
    <row r="477" spans="1:12" x14ac:dyDescent="0.3">
      <c r="A477">
        <v>11</v>
      </c>
      <c r="B477">
        <v>22</v>
      </c>
      <c r="C477" s="1" t="s">
        <v>192</v>
      </c>
      <c r="D477">
        <v>289</v>
      </c>
      <c r="E477">
        <v>36</v>
      </c>
      <c r="F477">
        <v>33</v>
      </c>
      <c r="G477">
        <v>230.29</v>
      </c>
      <c r="H477">
        <v>30</v>
      </c>
      <c r="I477">
        <v>1</v>
      </c>
      <c r="J477">
        <v>2</v>
      </c>
      <c r="K477">
        <v>1</v>
      </c>
      <c r="L477">
        <v>8</v>
      </c>
    </row>
    <row r="478" spans="1:12" x14ac:dyDescent="0.3">
      <c r="A478">
        <v>5</v>
      </c>
      <c r="B478">
        <v>26</v>
      </c>
      <c r="C478" s="1" t="s">
        <v>192</v>
      </c>
      <c r="D478">
        <v>235</v>
      </c>
      <c r="E478">
        <v>20</v>
      </c>
      <c r="F478">
        <v>43</v>
      </c>
      <c r="G478">
        <v>230.29</v>
      </c>
      <c r="H478">
        <v>38</v>
      </c>
      <c r="I478">
        <v>1</v>
      </c>
      <c r="J478">
        <v>1</v>
      </c>
      <c r="K478">
        <v>0</v>
      </c>
      <c r="L478">
        <v>8</v>
      </c>
    </row>
    <row r="479" spans="1:12" x14ac:dyDescent="0.3">
      <c r="A479">
        <v>24</v>
      </c>
      <c r="B479">
        <v>28</v>
      </c>
      <c r="C479" s="1" t="s">
        <v>193</v>
      </c>
      <c r="D479">
        <v>246</v>
      </c>
      <c r="E479">
        <v>25</v>
      </c>
      <c r="F479">
        <v>41</v>
      </c>
      <c r="G479">
        <v>230.29</v>
      </c>
      <c r="H479">
        <v>23</v>
      </c>
      <c r="I479">
        <v>1</v>
      </c>
      <c r="J479">
        <v>0</v>
      </c>
      <c r="K479">
        <v>0</v>
      </c>
      <c r="L479">
        <v>2</v>
      </c>
    </row>
    <row r="480" spans="1:12" x14ac:dyDescent="0.3">
      <c r="A480">
        <v>15</v>
      </c>
      <c r="B480">
        <v>28</v>
      </c>
      <c r="C480" s="1" t="s">
        <v>195</v>
      </c>
      <c r="D480">
        <v>291</v>
      </c>
      <c r="E480">
        <v>31</v>
      </c>
      <c r="F480">
        <v>40</v>
      </c>
      <c r="G480">
        <v>230.29</v>
      </c>
      <c r="H480">
        <v>25</v>
      </c>
      <c r="I480">
        <v>1</v>
      </c>
      <c r="J480">
        <v>1</v>
      </c>
      <c r="K480">
        <v>1</v>
      </c>
      <c r="L480">
        <v>1</v>
      </c>
    </row>
    <row r="481" spans="1:12" x14ac:dyDescent="0.3">
      <c r="A481">
        <v>7</v>
      </c>
      <c r="B481">
        <v>23</v>
      </c>
      <c r="C481" s="1" t="s">
        <v>195</v>
      </c>
      <c r="D481">
        <v>279</v>
      </c>
      <c r="E481">
        <v>5</v>
      </c>
      <c r="F481">
        <v>39</v>
      </c>
      <c r="G481">
        <v>230.29</v>
      </c>
      <c r="H481">
        <v>24</v>
      </c>
      <c r="I481">
        <v>1</v>
      </c>
      <c r="J481">
        <v>2</v>
      </c>
      <c r="K481">
        <v>0</v>
      </c>
      <c r="L481">
        <v>2</v>
      </c>
    </row>
    <row r="482" spans="1:12" x14ac:dyDescent="0.3">
      <c r="A482">
        <v>3</v>
      </c>
      <c r="B482">
        <v>25</v>
      </c>
      <c r="C482" s="1">
        <v>42802</v>
      </c>
      <c r="D482">
        <v>179</v>
      </c>
      <c r="E482">
        <v>51</v>
      </c>
      <c r="F482">
        <v>38</v>
      </c>
      <c r="G482">
        <v>249.797</v>
      </c>
      <c r="H482">
        <v>31</v>
      </c>
      <c r="I482">
        <v>1</v>
      </c>
      <c r="J482">
        <v>0</v>
      </c>
      <c r="K482">
        <v>0</v>
      </c>
      <c r="L482">
        <v>4</v>
      </c>
    </row>
    <row r="483" spans="1:12" x14ac:dyDescent="0.3">
      <c r="A483">
        <v>17</v>
      </c>
      <c r="B483">
        <v>25</v>
      </c>
      <c r="C483" s="1">
        <v>42924</v>
      </c>
      <c r="D483">
        <v>179</v>
      </c>
      <c r="E483">
        <v>22</v>
      </c>
      <c r="F483">
        <v>40</v>
      </c>
      <c r="G483">
        <v>249.797</v>
      </c>
      <c r="H483">
        <v>22</v>
      </c>
      <c r="I483">
        <v>2</v>
      </c>
      <c r="J483">
        <v>2</v>
      </c>
      <c r="K483">
        <v>0</v>
      </c>
      <c r="L483">
        <v>1</v>
      </c>
    </row>
    <row r="484" spans="1:12" x14ac:dyDescent="0.3">
      <c r="A484">
        <v>24</v>
      </c>
      <c r="B484">
        <v>28</v>
      </c>
      <c r="C484" s="1">
        <v>42955</v>
      </c>
      <c r="D484">
        <v>246</v>
      </c>
      <c r="E484">
        <v>25</v>
      </c>
      <c r="F484">
        <v>41</v>
      </c>
      <c r="G484">
        <v>249.797</v>
      </c>
      <c r="H484">
        <v>23</v>
      </c>
      <c r="I484">
        <v>1</v>
      </c>
      <c r="J484">
        <v>0</v>
      </c>
      <c r="K484">
        <v>0</v>
      </c>
      <c r="L484">
        <v>4</v>
      </c>
    </row>
    <row r="485" spans="1:12" x14ac:dyDescent="0.3">
      <c r="A485">
        <v>34</v>
      </c>
      <c r="B485">
        <v>28</v>
      </c>
      <c r="C485" s="1">
        <v>42955</v>
      </c>
      <c r="D485">
        <v>118</v>
      </c>
      <c r="E485">
        <v>10</v>
      </c>
      <c r="F485">
        <v>37</v>
      </c>
      <c r="G485">
        <v>249.797</v>
      </c>
      <c r="H485">
        <v>28</v>
      </c>
      <c r="I485">
        <v>1</v>
      </c>
      <c r="J485">
        <v>0</v>
      </c>
      <c r="K485">
        <v>0</v>
      </c>
      <c r="L485">
        <v>4</v>
      </c>
    </row>
    <row r="486" spans="1:12" x14ac:dyDescent="0.3">
      <c r="A486">
        <v>11</v>
      </c>
      <c r="B486">
        <v>26</v>
      </c>
      <c r="C486" s="1">
        <v>42955</v>
      </c>
      <c r="D486">
        <v>289</v>
      </c>
      <c r="E486">
        <v>36</v>
      </c>
      <c r="F486">
        <v>33</v>
      </c>
      <c r="G486">
        <v>249.797</v>
      </c>
      <c r="H486">
        <v>30</v>
      </c>
      <c r="I486">
        <v>1</v>
      </c>
      <c r="J486">
        <v>2</v>
      </c>
      <c r="K486">
        <v>1</v>
      </c>
      <c r="L486">
        <v>8</v>
      </c>
    </row>
    <row r="487" spans="1:12" x14ac:dyDescent="0.3">
      <c r="A487">
        <v>5</v>
      </c>
      <c r="B487">
        <v>26</v>
      </c>
      <c r="C487" s="1">
        <v>42955</v>
      </c>
      <c r="D487">
        <v>235</v>
      </c>
      <c r="E487">
        <v>20</v>
      </c>
      <c r="F487">
        <v>43</v>
      </c>
      <c r="G487">
        <v>249.797</v>
      </c>
      <c r="H487">
        <v>38</v>
      </c>
      <c r="I487">
        <v>1</v>
      </c>
      <c r="J487">
        <v>1</v>
      </c>
      <c r="K487">
        <v>0</v>
      </c>
      <c r="L487">
        <v>8</v>
      </c>
    </row>
    <row r="488" spans="1:12" x14ac:dyDescent="0.3">
      <c r="A488">
        <v>15</v>
      </c>
      <c r="B488">
        <v>28</v>
      </c>
      <c r="C488" s="1">
        <v>43016</v>
      </c>
      <c r="D488">
        <v>291</v>
      </c>
      <c r="E488">
        <v>31</v>
      </c>
      <c r="F488">
        <v>40</v>
      </c>
      <c r="G488">
        <v>249.797</v>
      </c>
      <c r="H488">
        <v>25</v>
      </c>
      <c r="I488">
        <v>1</v>
      </c>
      <c r="J488">
        <v>1</v>
      </c>
      <c r="K488">
        <v>1</v>
      </c>
      <c r="L488">
        <v>4</v>
      </c>
    </row>
    <row r="489" spans="1:12" x14ac:dyDescent="0.3">
      <c r="A489">
        <v>3</v>
      </c>
      <c r="B489">
        <v>25</v>
      </c>
      <c r="C489" s="1" t="s">
        <v>196</v>
      </c>
      <c r="D489">
        <v>179</v>
      </c>
      <c r="E489">
        <v>51</v>
      </c>
      <c r="F489">
        <v>38</v>
      </c>
      <c r="G489">
        <v>249.797</v>
      </c>
      <c r="H489">
        <v>31</v>
      </c>
      <c r="I489">
        <v>1</v>
      </c>
      <c r="J489">
        <v>0</v>
      </c>
      <c r="K489">
        <v>0</v>
      </c>
      <c r="L489">
        <v>4</v>
      </c>
    </row>
    <row r="490" spans="1:12" x14ac:dyDescent="0.3">
      <c r="A490">
        <v>17</v>
      </c>
      <c r="B490">
        <v>25</v>
      </c>
      <c r="C490" s="1" t="s">
        <v>197</v>
      </c>
      <c r="D490">
        <v>179</v>
      </c>
      <c r="E490">
        <v>22</v>
      </c>
      <c r="F490">
        <v>40</v>
      </c>
      <c r="G490">
        <v>249.797</v>
      </c>
      <c r="H490">
        <v>22</v>
      </c>
      <c r="I490">
        <v>2</v>
      </c>
      <c r="J490">
        <v>2</v>
      </c>
      <c r="K490">
        <v>0</v>
      </c>
      <c r="L490">
        <v>8</v>
      </c>
    </row>
    <row r="491" spans="1:12" x14ac:dyDescent="0.3">
      <c r="A491">
        <v>18</v>
      </c>
      <c r="B491">
        <v>23</v>
      </c>
      <c r="C491" s="1" t="s">
        <v>198</v>
      </c>
      <c r="D491">
        <v>330</v>
      </c>
      <c r="E491">
        <v>16</v>
      </c>
      <c r="F491">
        <v>28</v>
      </c>
      <c r="G491">
        <v>249.797</v>
      </c>
      <c r="H491">
        <v>25</v>
      </c>
      <c r="I491">
        <v>2</v>
      </c>
      <c r="J491">
        <v>0</v>
      </c>
      <c r="K491">
        <v>0</v>
      </c>
      <c r="L491">
        <v>16</v>
      </c>
    </row>
    <row r="492" spans="1:12" x14ac:dyDescent="0.3">
      <c r="A492">
        <v>1</v>
      </c>
      <c r="B492">
        <v>23</v>
      </c>
      <c r="C492" s="1" t="s">
        <v>199</v>
      </c>
      <c r="D492">
        <v>235</v>
      </c>
      <c r="E492">
        <v>11</v>
      </c>
      <c r="F492">
        <v>37</v>
      </c>
      <c r="G492">
        <v>249.797</v>
      </c>
      <c r="H492">
        <v>29</v>
      </c>
      <c r="I492">
        <v>3</v>
      </c>
      <c r="J492">
        <v>1</v>
      </c>
      <c r="K492">
        <v>1</v>
      </c>
      <c r="L492">
        <v>4</v>
      </c>
    </row>
    <row r="493" spans="1:12" x14ac:dyDescent="0.3">
      <c r="A493">
        <v>24</v>
      </c>
      <c r="B493">
        <v>28</v>
      </c>
      <c r="C493" s="1" t="s">
        <v>199</v>
      </c>
      <c r="D493">
        <v>246</v>
      </c>
      <c r="E493">
        <v>25</v>
      </c>
      <c r="F493">
        <v>41</v>
      </c>
      <c r="G493">
        <v>249.797</v>
      </c>
      <c r="H493">
        <v>23</v>
      </c>
      <c r="I493">
        <v>1</v>
      </c>
      <c r="J493">
        <v>0</v>
      </c>
      <c r="K493">
        <v>0</v>
      </c>
      <c r="L493">
        <v>1</v>
      </c>
    </row>
    <row r="494" spans="1:12" x14ac:dyDescent="0.3">
      <c r="A494">
        <v>34</v>
      </c>
      <c r="B494">
        <v>28</v>
      </c>
      <c r="C494" s="1" t="s">
        <v>199</v>
      </c>
      <c r="D494">
        <v>118</v>
      </c>
      <c r="E494">
        <v>10</v>
      </c>
      <c r="F494">
        <v>37</v>
      </c>
      <c r="G494">
        <v>249.797</v>
      </c>
      <c r="H494">
        <v>28</v>
      </c>
      <c r="I494">
        <v>1</v>
      </c>
      <c r="J494">
        <v>0</v>
      </c>
      <c r="K494">
        <v>0</v>
      </c>
      <c r="L494">
        <v>5</v>
      </c>
    </row>
    <row r="495" spans="1:12" x14ac:dyDescent="0.3">
      <c r="A495">
        <v>15</v>
      </c>
      <c r="B495">
        <v>28</v>
      </c>
      <c r="C495" s="1" t="s">
        <v>200</v>
      </c>
      <c r="D495">
        <v>291</v>
      </c>
      <c r="E495">
        <v>31</v>
      </c>
      <c r="F495">
        <v>40</v>
      </c>
      <c r="G495">
        <v>249.797</v>
      </c>
      <c r="H495">
        <v>25</v>
      </c>
      <c r="I495">
        <v>1</v>
      </c>
      <c r="J495">
        <v>1</v>
      </c>
      <c r="K495">
        <v>1</v>
      </c>
      <c r="L495">
        <v>2</v>
      </c>
    </row>
    <row r="496" spans="1:12" x14ac:dyDescent="0.3">
      <c r="A496">
        <v>20</v>
      </c>
      <c r="B496">
        <v>28</v>
      </c>
      <c r="C496" s="1" t="s">
        <v>201</v>
      </c>
      <c r="D496">
        <v>260</v>
      </c>
      <c r="E496">
        <v>50</v>
      </c>
      <c r="F496">
        <v>36</v>
      </c>
      <c r="G496">
        <v>249.797</v>
      </c>
      <c r="H496">
        <v>23</v>
      </c>
      <c r="I496">
        <v>1</v>
      </c>
      <c r="J496">
        <v>4</v>
      </c>
      <c r="K496">
        <v>0</v>
      </c>
      <c r="L496">
        <v>3</v>
      </c>
    </row>
    <row r="497" spans="1:12" x14ac:dyDescent="0.3">
      <c r="A497">
        <v>24</v>
      </c>
      <c r="B497">
        <v>28</v>
      </c>
      <c r="C497" s="1">
        <v>42864</v>
      </c>
      <c r="D497">
        <v>246</v>
      </c>
      <c r="E497">
        <v>25</v>
      </c>
      <c r="F497">
        <v>41</v>
      </c>
      <c r="G497">
        <v>261.75599999999997</v>
      </c>
      <c r="H497">
        <v>23</v>
      </c>
      <c r="I497">
        <v>1</v>
      </c>
      <c r="J497">
        <v>0</v>
      </c>
      <c r="K497">
        <v>0</v>
      </c>
      <c r="L497">
        <v>1</v>
      </c>
    </row>
    <row r="498" spans="1:12" x14ac:dyDescent="0.3">
      <c r="A498">
        <v>24</v>
      </c>
      <c r="B498">
        <v>28</v>
      </c>
      <c r="C498" s="1">
        <v>42864</v>
      </c>
      <c r="D498">
        <v>246</v>
      </c>
      <c r="E498">
        <v>25</v>
      </c>
      <c r="F498">
        <v>41</v>
      </c>
      <c r="G498">
        <v>261.75599999999997</v>
      </c>
      <c r="H498">
        <v>23</v>
      </c>
      <c r="I498">
        <v>1</v>
      </c>
      <c r="J498">
        <v>0</v>
      </c>
      <c r="K498">
        <v>0</v>
      </c>
      <c r="L498">
        <v>1</v>
      </c>
    </row>
    <row r="499" spans="1:12" x14ac:dyDescent="0.3">
      <c r="A499">
        <v>34</v>
      </c>
      <c r="B499">
        <v>28</v>
      </c>
      <c r="C499" s="1">
        <v>42864</v>
      </c>
      <c r="D499">
        <v>118</v>
      </c>
      <c r="E499">
        <v>10</v>
      </c>
      <c r="F499">
        <v>37</v>
      </c>
      <c r="G499">
        <v>261.75599999999997</v>
      </c>
      <c r="H499">
        <v>28</v>
      </c>
      <c r="I499">
        <v>1</v>
      </c>
      <c r="J499">
        <v>0</v>
      </c>
      <c r="K499">
        <v>0</v>
      </c>
      <c r="L499">
        <v>3</v>
      </c>
    </row>
    <row r="500" spans="1:12" x14ac:dyDescent="0.3">
      <c r="A500">
        <v>14</v>
      </c>
      <c r="B500">
        <v>23</v>
      </c>
      <c r="C500" s="1">
        <v>42864</v>
      </c>
      <c r="D500">
        <v>155</v>
      </c>
      <c r="E500">
        <v>12</v>
      </c>
      <c r="F500">
        <v>34</v>
      </c>
      <c r="G500">
        <v>261.75599999999997</v>
      </c>
      <c r="H500">
        <v>25</v>
      </c>
      <c r="I500">
        <v>1</v>
      </c>
      <c r="J500">
        <v>2</v>
      </c>
      <c r="K500">
        <v>0</v>
      </c>
      <c r="L500">
        <v>2</v>
      </c>
    </row>
    <row r="501" spans="1:12" x14ac:dyDescent="0.3">
      <c r="A501">
        <v>15</v>
      </c>
      <c r="B501">
        <v>28</v>
      </c>
      <c r="C501" s="1">
        <v>42925</v>
      </c>
      <c r="D501">
        <v>291</v>
      </c>
      <c r="E501">
        <v>31</v>
      </c>
      <c r="F501">
        <v>40</v>
      </c>
      <c r="G501">
        <v>261.75599999999997</v>
      </c>
      <c r="H501">
        <v>25</v>
      </c>
      <c r="I501">
        <v>1</v>
      </c>
      <c r="J501">
        <v>1</v>
      </c>
      <c r="K501">
        <v>1</v>
      </c>
      <c r="L501">
        <v>2</v>
      </c>
    </row>
    <row r="502" spans="1:12" x14ac:dyDescent="0.3">
      <c r="A502">
        <v>22</v>
      </c>
      <c r="B502">
        <v>23</v>
      </c>
      <c r="C502" s="1">
        <v>42956</v>
      </c>
      <c r="D502">
        <v>179</v>
      </c>
      <c r="E502">
        <v>26</v>
      </c>
      <c r="F502">
        <v>30</v>
      </c>
      <c r="G502">
        <v>261.75599999999997</v>
      </c>
      <c r="H502">
        <v>19</v>
      </c>
      <c r="I502">
        <v>3</v>
      </c>
      <c r="J502">
        <v>0</v>
      </c>
      <c r="K502">
        <v>0</v>
      </c>
      <c r="L502">
        <v>8</v>
      </c>
    </row>
    <row r="503" spans="1:12" x14ac:dyDescent="0.3">
      <c r="A503">
        <v>33</v>
      </c>
      <c r="B503">
        <v>23</v>
      </c>
      <c r="C503" s="1">
        <v>42956</v>
      </c>
      <c r="D503">
        <v>248</v>
      </c>
      <c r="E503">
        <v>25</v>
      </c>
      <c r="F503">
        <v>47</v>
      </c>
      <c r="G503">
        <v>261.75599999999997</v>
      </c>
      <c r="H503">
        <v>32</v>
      </c>
      <c r="I503">
        <v>1</v>
      </c>
      <c r="J503">
        <v>2</v>
      </c>
      <c r="K503">
        <v>1</v>
      </c>
      <c r="L503">
        <v>1</v>
      </c>
    </row>
    <row r="504" spans="1:12" x14ac:dyDescent="0.3">
      <c r="A504">
        <v>3</v>
      </c>
      <c r="B504">
        <v>23</v>
      </c>
      <c r="C504" s="1">
        <v>43048</v>
      </c>
      <c r="D504">
        <v>179</v>
      </c>
      <c r="E504">
        <v>51</v>
      </c>
      <c r="F504">
        <v>38</v>
      </c>
      <c r="G504">
        <v>261.75599999999997</v>
      </c>
      <c r="H504">
        <v>31</v>
      </c>
      <c r="I504">
        <v>1</v>
      </c>
      <c r="J504">
        <v>0</v>
      </c>
      <c r="K504">
        <v>0</v>
      </c>
      <c r="L504">
        <v>4</v>
      </c>
    </row>
    <row r="505" spans="1:12" x14ac:dyDescent="0.3">
      <c r="A505">
        <v>28</v>
      </c>
      <c r="B505">
        <v>23</v>
      </c>
      <c r="C505" s="1" t="s">
        <v>202</v>
      </c>
      <c r="D505">
        <v>225</v>
      </c>
      <c r="E505">
        <v>26</v>
      </c>
      <c r="F505">
        <v>28</v>
      </c>
      <c r="G505">
        <v>261.75599999999997</v>
      </c>
      <c r="H505">
        <v>24</v>
      </c>
      <c r="I505">
        <v>1</v>
      </c>
      <c r="J505">
        <v>1</v>
      </c>
      <c r="K505">
        <v>2</v>
      </c>
      <c r="L505">
        <v>1</v>
      </c>
    </row>
    <row r="506" spans="1:12" x14ac:dyDescent="0.3">
      <c r="A506">
        <v>22</v>
      </c>
      <c r="B506">
        <v>23</v>
      </c>
      <c r="C506" s="1" t="s">
        <v>203</v>
      </c>
      <c r="D506">
        <v>179</v>
      </c>
      <c r="E506">
        <v>26</v>
      </c>
      <c r="F506">
        <v>30</v>
      </c>
      <c r="G506">
        <v>261.75599999999997</v>
      </c>
      <c r="H506">
        <v>19</v>
      </c>
      <c r="I506">
        <v>3</v>
      </c>
      <c r="J506">
        <v>0</v>
      </c>
      <c r="K506">
        <v>0</v>
      </c>
      <c r="L506">
        <v>2</v>
      </c>
    </row>
    <row r="507" spans="1:12" x14ac:dyDescent="0.3">
      <c r="A507">
        <v>13</v>
      </c>
      <c r="B507">
        <v>23</v>
      </c>
      <c r="C507" s="1" t="s">
        <v>204</v>
      </c>
      <c r="D507">
        <v>369</v>
      </c>
      <c r="E507">
        <v>17</v>
      </c>
      <c r="F507">
        <v>31</v>
      </c>
      <c r="G507">
        <v>261.75599999999997</v>
      </c>
      <c r="H507">
        <v>25</v>
      </c>
      <c r="I507">
        <v>1</v>
      </c>
      <c r="J507">
        <v>3</v>
      </c>
      <c r="K507">
        <v>0</v>
      </c>
      <c r="L507">
        <v>8</v>
      </c>
    </row>
    <row r="508" spans="1:12" x14ac:dyDescent="0.3">
      <c r="A508">
        <v>10</v>
      </c>
      <c r="B508">
        <v>22</v>
      </c>
      <c r="C508" s="1" t="s">
        <v>205</v>
      </c>
      <c r="D508">
        <v>361</v>
      </c>
      <c r="E508">
        <v>52</v>
      </c>
      <c r="F508">
        <v>28</v>
      </c>
      <c r="G508">
        <v>261.75599999999997</v>
      </c>
      <c r="H508">
        <v>27</v>
      </c>
      <c r="I508">
        <v>1</v>
      </c>
      <c r="J508">
        <v>1</v>
      </c>
      <c r="K508">
        <v>4</v>
      </c>
      <c r="L508">
        <v>8</v>
      </c>
    </row>
    <row r="509" spans="1:12" x14ac:dyDescent="0.3">
      <c r="A509">
        <v>32</v>
      </c>
      <c r="B509">
        <v>4</v>
      </c>
      <c r="C509" s="1">
        <v>42865</v>
      </c>
      <c r="D509">
        <v>289</v>
      </c>
      <c r="E509">
        <v>48</v>
      </c>
      <c r="F509">
        <v>49</v>
      </c>
      <c r="G509">
        <v>284.85300000000001</v>
      </c>
      <c r="H509">
        <v>36</v>
      </c>
      <c r="I509">
        <v>1</v>
      </c>
      <c r="J509">
        <v>0</v>
      </c>
      <c r="K509">
        <v>2</v>
      </c>
      <c r="L509">
        <v>1</v>
      </c>
    </row>
    <row r="510" spans="1:12" x14ac:dyDescent="0.3">
      <c r="A510">
        <v>25</v>
      </c>
      <c r="B510">
        <v>11</v>
      </c>
      <c r="C510" s="1">
        <v>42865</v>
      </c>
      <c r="D510">
        <v>235</v>
      </c>
      <c r="E510">
        <v>16</v>
      </c>
      <c r="F510">
        <v>32</v>
      </c>
      <c r="G510">
        <v>284.85300000000001</v>
      </c>
      <c r="H510">
        <v>25</v>
      </c>
      <c r="I510">
        <v>3</v>
      </c>
      <c r="J510">
        <v>0</v>
      </c>
      <c r="K510">
        <v>0</v>
      </c>
      <c r="L510">
        <v>3</v>
      </c>
    </row>
    <row r="511" spans="1:12" x14ac:dyDescent="0.3">
      <c r="A511">
        <v>24</v>
      </c>
      <c r="B511">
        <v>26</v>
      </c>
      <c r="C511" s="1">
        <v>42896</v>
      </c>
      <c r="D511">
        <v>246</v>
      </c>
      <c r="E511">
        <v>25</v>
      </c>
      <c r="F511">
        <v>41</v>
      </c>
      <c r="G511">
        <v>284.85300000000001</v>
      </c>
      <c r="H511">
        <v>23</v>
      </c>
      <c r="I511">
        <v>1</v>
      </c>
      <c r="J511">
        <v>0</v>
      </c>
      <c r="K511">
        <v>0</v>
      </c>
      <c r="L511">
        <v>8</v>
      </c>
    </row>
    <row r="512" spans="1:12" x14ac:dyDescent="0.3">
      <c r="A512">
        <v>32</v>
      </c>
      <c r="B512">
        <v>14</v>
      </c>
      <c r="C512" s="1">
        <v>43049</v>
      </c>
      <c r="D512">
        <v>289</v>
      </c>
      <c r="E512">
        <v>48</v>
      </c>
      <c r="F512">
        <v>49</v>
      </c>
      <c r="G512">
        <v>284.85300000000001</v>
      </c>
      <c r="H512">
        <v>36</v>
      </c>
      <c r="I512">
        <v>1</v>
      </c>
      <c r="J512">
        <v>0</v>
      </c>
      <c r="K512">
        <v>2</v>
      </c>
      <c r="L512">
        <v>3</v>
      </c>
    </row>
    <row r="513" spans="1:12" x14ac:dyDescent="0.3">
      <c r="A513">
        <v>15</v>
      </c>
      <c r="B513">
        <v>28</v>
      </c>
      <c r="C513" s="1">
        <v>43049</v>
      </c>
      <c r="D513">
        <v>291</v>
      </c>
      <c r="E513">
        <v>31</v>
      </c>
      <c r="F513">
        <v>40</v>
      </c>
      <c r="G513">
        <v>284.85300000000001</v>
      </c>
      <c r="H513">
        <v>25</v>
      </c>
      <c r="I513">
        <v>1</v>
      </c>
      <c r="J513">
        <v>1</v>
      </c>
      <c r="K513">
        <v>1</v>
      </c>
      <c r="L513">
        <v>2</v>
      </c>
    </row>
    <row r="514" spans="1:12" x14ac:dyDescent="0.3">
      <c r="A514">
        <v>34</v>
      </c>
      <c r="B514">
        <v>23</v>
      </c>
      <c r="C514" s="1" t="s">
        <v>206</v>
      </c>
      <c r="D514">
        <v>118</v>
      </c>
      <c r="E514">
        <v>10</v>
      </c>
      <c r="F514">
        <v>37</v>
      </c>
      <c r="G514">
        <v>284.85300000000001</v>
      </c>
      <c r="H514">
        <v>28</v>
      </c>
      <c r="I514">
        <v>1</v>
      </c>
      <c r="J514">
        <v>0</v>
      </c>
      <c r="K514">
        <v>0</v>
      </c>
      <c r="L514">
        <v>2</v>
      </c>
    </row>
    <row r="515" spans="1:12" x14ac:dyDescent="0.3">
      <c r="A515">
        <v>32</v>
      </c>
      <c r="B515">
        <v>23</v>
      </c>
      <c r="C515" s="1" t="s">
        <v>207</v>
      </c>
      <c r="D515">
        <v>289</v>
      </c>
      <c r="E515">
        <v>48</v>
      </c>
      <c r="F515">
        <v>49</v>
      </c>
      <c r="G515">
        <v>284.85300000000001</v>
      </c>
      <c r="H515">
        <v>36</v>
      </c>
      <c r="I515">
        <v>1</v>
      </c>
      <c r="J515">
        <v>0</v>
      </c>
      <c r="K515">
        <v>2</v>
      </c>
      <c r="L515">
        <v>2</v>
      </c>
    </row>
    <row r="516" spans="1:12" x14ac:dyDescent="0.3">
      <c r="A516">
        <v>15</v>
      </c>
      <c r="B516">
        <v>23</v>
      </c>
      <c r="C516" s="1" t="s">
        <v>208</v>
      </c>
      <c r="D516">
        <v>291</v>
      </c>
      <c r="E516">
        <v>31</v>
      </c>
      <c r="F516">
        <v>40</v>
      </c>
      <c r="G516">
        <v>284.85300000000001</v>
      </c>
      <c r="H516">
        <v>25</v>
      </c>
      <c r="I516">
        <v>1</v>
      </c>
      <c r="J516">
        <v>1</v>
      </c>
      <c r="K516">
        <v>1</v>
      </c>
      <c r="L516">
        <v>1</v>
      </c>
    </row>
    <row r="517" spans="1:12" x14ac:dyDescent="0.3">
      <c r="A517">
        <v>28</v>
      </c>
      <c r="B517">
        <v>23</v>
      </c>
      <c r="C517" s="1" t="s">
        <v>209</v>
      </c>
      <c r="D517">
        <v>225</v>
      </c>
      <c r="E517">
        <v>26</v>
      </c>
      <c r="F517">
        <v>28</v>
      </c>
      <c r="G517">
        <v>284.85300000000001</v>
      </c>
      <c r="H517">
        <v>24</v>
      </c>
      <c r="I517">
        <v>1</v>
      </c>
      <c r="J517">
        <v>1</v>
      </c>
      <c r="K517">
        <v>2</v>
      </c>
      <c r="L517">
        <v>2</v>
      </c>
    </row>
    <row r="518" spans="1:12" x14ac:dyDescent="0.3">
      <c r="A518">
        <v>13</v>
      </c>
      <c r="B518">
        <v>23</v>
      </c>
      <c r="C518" s="1" t="s">
        <v>209</v>
      </c>
      <c r="D518">
        <v>369</v>
      </c>
      <c r="E518">
        <v>17</v>
      </c>
      <c r="F518">
        <v>31</v>
      </c>
      <c r="G518">
        <v>284.85300000000001</v>
      </c>
      <c r="H518">
        <v>25</v>
      </c>
      <c r="I518">
        <v>1</v>
      </c>
      <c r="J518">
        <v>3</v>
      </c>
      <c r="K518">
        <v>0</v>
      </c>
      <c r="L518">
        <v>8</v>
      </c>
    </row>
    <row r="519" spans="1:12" x14ac:dyDescent="0.3">
      <c r="A519">
        <v>13</v>
      </c>
      <c r="B519">
        <v>23</v>
      </c>
      <c r="C519" s="1" t="s">
        <v>209</v>
      </c>
      <c r="D519">
        <v>369</v>
      </c>
      <c r="E519">
        <v>17</v>
      </c>
      <c r="F519">
        <v>31</v>
      </c>
      <c r="G519">
        <v>284.85300000000001</v>
      </c>
      <c r="H519">
        <v>25</v>
      </c>
      <c r="I519">
        <v>1</v>
      </c>
      <c r="J519">
        <v>3</v>
      </c>
      <c r="K519">
        <v>0</v>
      </c>
      <c r="L519">
        <v>3</v>
      </c>
    </row>
    <row r="520" spans="1:12" x14ac:dyDescent="0.3">
      <c r="A520">
        <v>28</v>
      </c>
      <c r="B520">
        <v>23</v>
      </c>
      <c r="C520" s="1" t="s">
        <v>209</v>
      </c>
      <c r="D520">
        <v>225</v>
      </c>
      <c r="E520">
        <v>26</v>
      </c>
      <c r="F520">
        <v>28</v>
      </c>
      <c r="G520">
        <v>284.85300000000001</v>
      </c>
      <c r="H520">
        <v>24</v>
      </c>
      <c r="I520">
        <v>1</v>
      </c>
      <c r="J520">
        <v>1</v>
      </c>
      <c r="K520">
        <v>2</v>
      </c>
      <c r="L520">
        <v>4</v>
      </c>
    </row>
    <row r="521" spans="1:12" x14ac:dyDescent="0.3">
      <c r="A521">
        <v>13</v>
      </c>
      <c r="B521">
        <v>26</v>
      </c>
      <c r="C521" s="1" t="s">
        <v>209</v>
      </c>
      <c r="D521">
        <v>369</v>
      </c>
      <c r="E521">
        <v>17</v>
      </c>
      <c r="F521">
        <v>31</v>
      </c>
      <c r="G521">
        <v>284.85300000000001</v>
      </c>
      <c r="H521">
        <v>25</v>
      </c>
      <c r="I521">
        <v>1</v>
      </c>
      <c r="J521">
        <v>3</v>
      </c>
      <c r="K521">
        <v>0</v>
      </c>
      <c r="L521">
        <v>8</v>
      </c>
    </row>
    <row r="522" spans="1:12" x14ac:dyDescent="0.3">
      <c r="A522">
        <v>3</v>
      </c>
      <c r="B522">
        <v>28</v>
      </c>
      <c r="C522" s="1" t="s">
        <v>210</v>
      </c>
      <c r="D522">
        <v>179</v>
      </c>
      <c r="E522">
        <v>51</v>
      </c>
      <c r="F522">
        <v>38</v>
      </c>
      <c r="G522">
        <v>284.85300000000001</v>
      </c>
      <c r="H522">
        <v>31</v>
      </c>
      <c r="I522">
        <v>1</v>
      </c>
      <c r="J522">
        <v>0</v>
      </c>
      <c r="K522">
        <v>0</v>
      </c>
      <c r="L522">
        <v>3</v>
      </c>
    </row>
    <row r="523" spans="1:12" x14ac:dyDescent="0.3">
      <c r="A523">
        <v>9</v>
      </c>
      <c r="B523">
        <v>1</v>
      </c>
      <c r="C523" s="1" t="s">
        <v>210</v>
      </c>
      <c r="D523">
        <v>228</v>
      </c>
      <c r="E523">
        <v>14</v>
      </c>
      <c r="F523">
        <v>58</v>
      </c>
      <c r="G523">
        <v>284.85300000000001</v>
      </c>
      <c r="H523">
        <v>22</v>
      </c>
      <c r="I523">
        <v>1</v>
      </c>
      <c r="J523">
        <v>2</v>
      </c>
      <c r="K523">
        <v>1</v>
      </c>
      <c r="L523">
        <v>1</v>
      </c>
    </row>
    <row r="524" spans="1:12" x14ac:dyDescent="0.3">
      <c r="A524">
        <v>15</v>
      </c>
      <c r="B524">
        <v>23</v>
      </c>
      <c r="C524" s="1" t="s">
        <v>210</v>
      </c>
      <c r="D524">
        <v>291</v>
      </c>
      <c r="E524">
        <v>31</v>
      </c>
      <c r="F524">
        <v>40</v>
      </c>
      <c r="G524">
        <v>284.85300000000001</v>
      </c>
      <c r="H524">
        <v>25</v>
      </c>
      <c r="I524">
        <v>1</v>
      </c>
      <c r="J524">
        <v>1</v>
      </c>
      <c r="K524">
        <v>1</v>
      </c>
      <c r="L524">
        <v>1</v>
      </c>
    </row>
    <row r="525" spans="1:12" x14ac:dyDescent="0.3">
      <c r="A525">
        <v>13</v>
      </c>
      <c r="B525">
        <v>10</v>
      </c>
      <c r="C525" s="1" t="s">
        <v>211</v>
      </c>
      <c r="D525">
        <v>369</v>
      </c>
      <c r="E525">
        <v>17</v>
      </c>
      <c r="F525">
        <v>31</v>
      </c>
      <c r="G525">
        <v>284.85300000000001</v>
      </c>
      <c r="H525">
        <v>25</v>
      </c>
      <c r="I525">
        <v>1</v>
      </c>
      <c r="J525">
        <v>3</v>
      </c>
      <c r="K525">
        <v>0</v>
      </c>
      <c r="L525">
        <v>8</v>
      </c>
    </row>
    <row r="526" spans="1:12" x14ac:dyDescent="0.3">
      <c r="A526">
        <v>28</v>
      </c>
      <c r="B526">
        <v>13</v>
      </c>
      <c r="C526" s="1" t="s">
        <v>211</v>
      </c>
      <c r="D526">
        <v>225</v>
      </c>
      <c r="E526">
        <v>26</v>
      </c>
      <c r="F526">
        <v>28</v>
      </c>
      <c r="G526">
        <v>284.85300000000001</v>
      </c>
      <c r="H526">
        <v>24</v>
      </c>
      <c r="I526">
        <v>1</v>
      </c>
      <c r="J526">
        <v>1</v>
      </c>
      <c r="K526">
        <v>2</v>
      </c>
      <c r="L526">
        <v>1</v>
      </c>
    </row>
    <row r="527" spans="1:12" x14ac:dyDescent="0.3">
      <c r="A527">
        <v>13</v>
      </c>
      <c r="B527">
        <v>10</v>
      </c>
      <c r="C527" s="1" t="s">
        <v>212</v>
      </c>
      <c r="D527">
        <v>369</v>
      </c>
      <c r="E527">
        <v>17</v>
      </c>
      <c r="F527">
        <v>31</v>
      </c>
      <c r="G527">
        <v>284.85300000000001</v>
      </c>
      <c r="H527">
        <v>25</v>
      </c>
      <c r="I527">
        <v>1</v>
      </c>
      <c r="J527">
        <v>3</v>
      </c>
      <c r="K527">
        <v>0</v>
      </c>
      <c r="L527">
        <v>8</v>
      </c>
    </row>
    <row r="528" spans="1:12" x14ac:dyDescent="0.3">
      <c r="A528">
        <v>28</v>
      </c>
      <c r="B528">
        <v>10</v>
      </c>
      <c r="C528" s="1" t="s">
        <v>212</v>
      </c>
      <c r="D528">
        <v>225</v>
      </c>
      <c r="E528">
        <v>26</v>
      </c>
      <c r="F528">
        <v>28</v>
      </c>
      <c r="G528">
        <v>284.85300000000001</v>
      </c>
      <c r="H528">
        <v>24</v>
      </c>
      <c r="I528">
        <v>1</v>
      </c>
      <c r="J528">
        <v>1</v>
      </c>
      <c r="K528">
        <v>2</v>
      </c>
      <c r="L528">
        <v>3</v>
      </c>
    </row>
    <row r="529" spans="1:12" x14ac:dyDescent="0.3">
      <c r="A529">
        <v>6</v>
      </c>
      <c r="B529">
        <v>23</v>
      </c>
      <c r="C529" s="1" t="s">
        <v>213</v>
      </c>
      <c r="D529">
        <v>189</v>
      </c>
      <c r="E529">
        <v>29</v>
      </c>
      <c r="F529">
        <v>33</v>
      </c>
      <c r="G529">
        <v>284.85300000000001</v>
      </c>
      <c r="H529">
        <v>25</v>
      </c>
      <c r="I529">
        <v>1</v>
      </c>
      <c r="J529">
        <v>2</v>
      </c>
      <c r="K529">
        <v>2</v>
      </c>
      <c r="L529">
        <v>8</v>
      </c>
    </row>
    <row r="530" spans="1:12" x14ac:dyDescent="0.3">
      <c r="A530">
        <v>25</v>
      </c>
      <c r="B530">
        <v>6</v>
      </c>
      <c r="C530" s="1" t="s">
        <v>213</v>
      </c>
      <c r="D530">
        <v>235</v>
      </c>
      <c r="E530">
        <v>16</v>
      </c>
      <c r="F530">
        <v>32</v>
      </c>
      <c r="G530">
        <v>284.85300000000001</v>
      </c>
      <c r="H530">
        <v>25</v>
      </c>
      <c r="I530">
        <v>3</v>
      </c>
      <c r="J530">
        <v>0</v>
      </c>
      <c r="K530">
        <v>0</v>
      </c>
      <c r="L530">
        <v>8</v>
      </c>
    </row>
    <row r="531" spans="1:12" x14ac:dyDescent="0.3">
      <c r="A531">
        <v>33</v>
      </c>
      <c r="B531">
        <v>10</v>
      </c>
      <c r="C531" s="1" t="s">
        <v>213</v>
      </c>
      <c r="D531">
        <v>248</v>
      </c>
      <c r="E531">
        <v>25</v>
      </c>
      <c r="F531">
        <v>47</v>
      </c>
      <c r="G531">
        <v>284.85300000000001</v>
      </c>
      <c r="H531">
        <v>32</v>
      </c>
      <c r="I531">
        <v>1</v>
      </c>
      <c r="J531">
        <v>2</v>
      </c>
      <c r="K531">
        <v>1</v>
      </c>
      <c r="L531">
        <v>8</v>
      </c>
    </row>
    <row r="532" spans="1:12" x14ac:dyDescent="0.3">
      <c r="A532">
        <v>28</v>
      </c>
      <c r="B532">
        <v>0</v>
      </c>
      <c r="C532" s="1" t="s">
        <v>213</v>
      </c>
      <c r="D532">
        <v>225</v>
      </c>
      <c r="E532">
        <v>26</v>
      </c>
      <c r="F532">
        <v>28</v>
      </c>
      <c r="G532">
        <v>284.85300000000001</v>
      </c>
      <c r="H532">
        <v>24</v>
      </c>
      <c r="I532">
        <v>1</v>
      </c>
      <c r="J532">
        <v>1</v>
      </c>
      <c r="K532">
        <v>2</v>
      </c>
      <c r="L532">
        <v>0</v>
      </c>
    </row>
    <row r="533" spans="1:12" x14ac:dyDescent="0.3">
      <c r="A533">
        <v>28</v>
      </c>
      <c r="B533">
        <v>13</v>
      </c>
      <c r="C533" s="1" t="s">
        <v>214</v>
      </c>
      <c r="D533">
        <v>225</v>
      </c>
      <c r="E533">
        <v>26</v>
      </c>
      <c r="F533">
        <v>28</v>
      </c>
      <c r="G533">
        <v>284.85300000000001</v>
      </c>
      <c r="H533">
        <v>24</v>
      </c>
      <c r="I533">
        <v>1</v>
      </c>
      <c r="J533">
        <v>1</v>
      </c>
      <c r="K533">
        <v>2</v>
      </c>
      <c r="L533">
        <v>3</v>
      </c>
    </row>
    <row r="534" spans="1:12" x14ac:dyDescent="0.3">
      <c r="A534">
        <v>3</v>
      </c>
      <c r="B534">
        <v>21</v>
      </c>
      <c r="C534" s="1">
        <v>42927</v>
      </c>
      <c r="D534">
        <v>179</v>
      </c>
      <c r="E534">
        <v>51</v>
      </c>
      <c r="F534">
        <v>38</v>
      </c>
      <c r="G534">
        <v>268.51900000000001</v>
      </c>
      <c r="H534">
        <v>31</v>
      </c>
      <c r="I534">
        <v>1</v>
      </c>
      <c r="J534">
        <v>0</v>
      </c>
      <c r="K534">
        <v>0</v>
      </c>
      <c r="L534">
        <v>1</v>
      </c>
    </row>
    <row r="535" spans="1:12" x14ac:dyDescent="0.3">
      <c r="A535">
        <v>34</v>
      </c>
      <c r="B535">
        <v>28</v>
      </c>
      <c r="C535" s="1">
        <v>42958</v>
      </c>
      <c r="D535">
        <v>118</v>
      </c>
      <c r="E535">
        <v>10</v>
      </c>
      <c r="F535">
        <v>37</v>
      </c>
      <c r="G535">
        <v>268.51900000000001</v>
      </c>
      <c r="H535">
        <v>28</v>
      </c>
      <c r="I535">
        <v>1</v>
      </c>
      <c r="J535">
        <v>0</v>
      </c>
      <c r="K535">
        <v>0</v>
      </c>
      <c r="L535">
        <v>3</v>
      </c>
    </row>
    <row r="536" spans="1:12" x14ac:dyDescent="0.3">
      <c r="A536">
        <v>18</v>
      </c>
      <c r="B536">
        <v>2</v>
      </c>
      <c r="C536" s="1">
        <v>42958</v>
      </c>
      <c r="D536">
        <v>330</v>
      </c>
      <c r="E536">
        <v>16</v>
      </c>
      <c r="F536">
        <v>28</v>
      </c>
      <c r="G536">
        <v>268.51900000000001</v>
      </c>
      <c r="H536">
        <v>25</v>
      </c>
      <c r="I536">
        <v>2</v>
      </c>
      <c r="J536">
        <v>0</v>
      </c>
      <c r="K536">
        <v>0</v>
      </c>
      <c r="L536">
        <v>24</v>
      </c>
    </row>
    <row r="537" spans="1:12" x14ac:dyDescent="0.3">
      <c r="A537">
        <v>3</v>
      </c>
      <c r="B537">
        <v>28</v>
      </c>
      <c r="C537" s="1">
        <v>43019</v>
      </c>
      <c r="D537">
        <v>179</v>
      </c>
      <c r="E537">
        <v>51</v>
      </c>
      <c r="F537">
        <v>38</v>
      </c>
      <c r="G537">
        <v>268.51900000000001</v>
      </c>
      <c r="H537">
        <v>31</v>
      </c>
      <c r="I537">
        <v>1</v>
      </c>
      <c r="J537">
        <v>0</v>
      </c>
      <c r="K537">
        <v>0</v>
      </c>
      <c r="L537">
        <v>1</v>
      </c>
    </row>
    <row r="538" spans="1:12" x14ac:dyDescent="0.3">
      <c r="A538">
        <v>34</v>
      </c>
      <c r="B538">
        <v>9</v>
      </c>
      <c r="C538" s="1" t="s">
        <v>215</v>
      </c>
      <c r="D538">
        <v>118</v>
      </c>
      <c r="E538">
        <v>10</v>
      </c>
      <c r="F538">
        <v>37</v>
      </c>
      <c r="G538">
        <v>268.51900000000001</v>
      </c>
      <c r="H538">
        <v>28</v>
      </c>
      <c r="I538">
        <v>1</v>
      </c>
      <c r="J538">
        <v>0</v>
      </c>
      <c r="K538">
        <v>0</v>
      </c>
      <c r="L538">
        <v>8</v>
      </c>
    </row>
    <row r="539" spans="1:12" x14ac:dyDescent="0.3">
      <c r="A539">
        <v>11</v>
      </c>
      <c r="B539">
        <v>24</v>
      </c>
      <c r="C539" s="1" t="s">
        <v>216</v>
      </c>
      <c r="D539">
        <v>289</v>
      </c>
      <c r="E539">
        <v>36</v>
      </c>
      <c r="F539">
        <v>33</v>
      </c>
      <c r="G539">
        <v>268.51900000000001</v>
      </c>
      <c r="H539">
        <v>30</v>
      </c>
      <c r="I539">
        <v>1</v>
      </c>
      <c r="J539">
        <v>2</v>
      </c>
      <c r="K539">
        <v>1</v>
      </c>
      <c r="L539">
        <v>8</v>
      </c>
    </row>
    <row r="540" spans="1:12" x14ac:dyDescent="0.3">
      <c r="A540">
        <v>25</v>
      </c>
      <c r="B540">
        <v>1</v>
      </c>
      <c r="C540" s="1" t="s">
        <v>217</v>
      </c>
      <c r="D540">
        <v>235</v>
      </c>
      <c r="E540">
        <v>16</v>
      </c>
      <c r="F540">
        <v>32</v>
      </c>
      <c r="G540">
        <v>268.51900000000001</v>
      </c>
      <c r="H540">
        <v>25</v>
      </c>
      <c r="I540">
        <v>3</v>
      </c>
      <c r="J540">
        <v>0</v>
      </c>
      <c r="K540">
        <v>0</v>
      </c>
      <c r="L540">
        <v>8</v>
      </c>
    </row>
    <row r="541" spans="1:12" x14ac:dyDescent="0.3">
      <c r="A541">
        <v>28</v>
      </c>
      <c r="B541">
        <v>23</v>
      </c>
      <c r="C541" s="1" t="s">
        <v>217</v>
      </c>
      <c r="D541">
        <v>225</v>
      </c>
      <c r="E541">
        <v>26</v>
      </c>
      <c r="F541">
        <v>28</v>
      </c>
      <c r="G541">
        <v>268.51900000000001</v>
      </c>
      <c r="H541">
        <v>24</v>
      </c>
      <c r="I541">
        <v>1</v>
      </c>
      <c r="J541">
        <v>1</v>
      </c>
      <c r="K541">
        <v>2</v>
      </c>
      <c r="L541">
        <v>4</v>
      </c>
    </row>
    <row r="542" spans="1:12" x14ac:dyDescent="0.3">
      <c r="A542">
        <v>10</v>
      </c>
      <c r="B542">
        <v>22</v>
      </c>
      <c r="C542" s="1" t="s">
        <v>218</v>
      </c>
      <c r="D542">
        <v>361</v>
      </c>
      <c r="E542">
        <v>52</v>
      </c>
      <c r="F542">
        <v>28</v>
      </c>
      <c r="G542">
        <v>268.51900000000001</v>
      </c>
      <c r="H542">
        <v>27</v>
      </c>
      <c r="I542">
        <v>1</v>
      </c>
      <c r="J542">
        <v>1</v>
      </c>
      <c r="K542">
        <v>4</v>
      </c>
      <c r="L542">
        <v>8</v>
      </c>
    </row>
    <row r="543" spans="1:12" x14ac:dyDescent="0.3">
      <c r="A543">
        <v>15</v>
      </c>
      <c r="B543">
        <v>28</v>
      </c>
      <c r="C543" s="1" t="s">
        <v>219</v>
      </c>
      <c r="D543">
        <v>291</v>
      </c>
      <c r="E543">
        <v>31</v>
      </c>
      <c r="F543">
        <v>40</v>
      </c>
      <c r="G543">
        <v>268.51900000000001</v>
      </c>
      <c r="H543">
        <v>25</v>
      </c>
      <c r="I543">
        <v>1</v>
      </c>
      <c r="J543">
        <v>1</v>
      </c>
      <c r="K543">
        <v>1</v>
      </c>
      <c r="L543">
        <v>2</v>
      </c>
    </row>
    <row r="544" spans="1:12" x14ac:dyDescent="0.3">
      <c r="A544">
        <v>34</v>
      </c>
      <c r="B544">
        <v>13</v>
      </c>
      <c r="C544" s="1" t="s">
        <v>220</v>
      </c>
      <c r="D544">
        <v>118</v>
      </c>
      <c r="E544">
        <v>10</v>
      </c>
      <c r="F544">
        <v>37</v>
      </c>
      <c r="G544">
        <v>268.51900000000001</v>
      </c>
      <c r="H544">
        <v>28</v>
      </c>
      <c r="I544">
        <v>1</v>
      </c>
      <c r="J544">
        <v>0</v>
      </c>
      <c r="K544">
        <v>0</v>
      </c>
      <c r="L544">
        <v>2</v>
      </c>
    </row>
    <row r="545" spans="1:12" x14ac:dyDescent="0.3">
      <c r="A545">
        <v>28</v>
      </c>
      <c r="B545">
        <v>14</v>
      </c>
      <c r="C545" s="1" t="s">
        <v>220</v>
      </c>
      <c r="D545">
        <v>225</v>
      </c>
      <c r="E545">
        <v>26</v>
      </c>
      <c r="F545">
        <v>28</v>
      </c>
      <c r="G545">
        <v>268.51900000000001</v>
      </c>
      <c r="H545">
        <v>24</v>
      </c>
      <c r="I545">
        <v>1</v>
      </c>
      <c r="J545">
        <v>1</v>
      </c>
      <c r="K545">
        <v>2</v>
      </c>
      <c r="L545">
        <v>3</v>
      </c>
    </row>
    <row r="546" spans="1:12" x14ac:dyDescent="0.3">
      <c r="A546">
        <v>3</v>
      </c>
      <c r="B546">
        <v>28</v>
      </c>
      <c r="C546" s="1" t="s">
        <v>221</v>
      </c>
      <c r="D546">
        <v>179</v>
      </c>
      <c r="E546">
        <v>51</v>
      </c>
      <c r="F546">
        <v>38</v>
      </c>
      <c r="G546">
        <v>268.51900000000001</v>
      </c>
      <c r="H546">
        <v>31</v>
      </c>
      <c r="I546">
        <v>1</v>
      </c>
      <c r="J546">
        <v>0</v>
      </c>
      <c r="K546">
        <v>0</v>
      </c>
      <c r="L546">
        <v>1</v>
      </c>
    </row>
    <row r="547" spans="1:12" x14ac:dyDescent="0.3">
      <c r="A547">
        <v>34</v>
      </c>
      <c r="B547">
        <v>23</v>
      </c>
      <c r="C547" s="1" t="s">
        <v>221</v>
      </c>
      <c r="D547">
        <v>118</v>
      </c>
      <c r="E547">
        <v>10</v>
      </c>
      <c r="F547">
        <v>37</v>
      </c>
      <c r="G547">
        <v>268.51900000000001</v>
      </c>
      <c r="H547">
        <v>28</v>
      </c>
      <c r="I547">
        <v>1</v>
      </c>
      <c r="J547">
        <v>0</v>
      </c>
      <c r="K547">
        <v>0</v>
      </c>
      <c r="L547">
        <v>8</v>
      </c>
    </row>
    <row r="548" spans="1:12" x14ac:dyDescent="0.3">
      <c r="A548">
        <v>34</v>
      </c>
      <c r="B548">
        <v>8</v>
      </c>
      <c r="C548" s="1" t="s">
        <v>222</v>
      </c>
      <c r="D548">
        <v>118</v>
      </c>
      <c r="E548">
        <v>10</v>
      </c>
      <c r="F548">
        <v>37</v>
      </c>
      <c r="G548">
        <v>268.51900000000001</v>
      </c>
      <c r="H548">
        <v>28</v>
      </c>
      <c r="I548">
        <v>1</v>
      </c>
      <c r="J548">
        <v>0</v>
      </c>
      <c r="K548">
        <v>0</v>
      </c>
      <c r="L548">
        <v>8</v>
      </c>
    </row>
    <row r="549" spans="1:12" x14ac:dyDescent="0.3">
      <c r="A549">
        <v>28</v>
      </c>
      <c r="B549">
        <v>23</v>
      </c>
      <c r="C549" s="1" t="s">
        <v>222</v>
      </c>
      <c r="D549">
        <v>225</v>
      </c>
      <c r="E549">
        <v>26</v>
      </c>
      <c r="F549">
        <v>28</v>
      </c>
      <c r="G549">
        <v>268.51900000000001</v>
      </c>
      <c r="H549">
        <v>24</v>
      </c>
      <c r="I549">
        <v>1</v>
      </c>
      <c r="J549">
        <v>1</v>
      </c>
      <c r="K549">
        <v>2</v>
      </c>
      <c r="L549">
        <v>2</v>
      </c>
    </row>
    <row r="550" spans="1:12" x14ac:dyDescent="0.3">
      <c r="A550">
        <v>15</v>
      </c>
      <c r="B550">
        <v>0</v>
      </c>
      <c r="C550" s="1" t="s">
        <v>222</v>
      </c>
      <c r="D550">
        <v>291</v>
      </c>
      <c r="E550">
        <v>31</v>
      </c>
      <c r="F550">
        <v>40</v>
      </c>
      <c r="G550">
        <v>268.51900000000001</v>
      </c>
      <c r="H550">
        <v>25</v>
      </c>
      <c r="I550">
        <v>1</v>
      </c>
      <c r="J550">
        <v>1</v>
      </c>
      <c r="K550">
        <v>1</v>
      </c>
      <c r="L550">
        <v>0</v>
      </c>
    </row>
    <row r="551" spans="1:12" x14ac:dyDescent="0.3">
      <c r="A551">
        <v>11</v>
      </c>
      <c r="B551">
        <v>0</v>
      </c>
      <c r="C551" s="1" t="s">
        <v>223</v>
      </c>
      <c r="D551">
        <v>289</v>
      </c>
      <c r="E551">
        <v>36</v>
      </c>
      <c r="F551">
        <v>33</v>
      </c>
      <c r="G551">
        <v>268.51900000000001</v>
      </c>
      <c r="H551">
        <v>30</v>
      </c>
      <c r="I551">
        <v>1</v>
      </c>
      <c r="J551">
        <v>2</v>
      </c>
      <c r="K551">
        <v>1</v>
      </c>
      <c r="L551">
        <v>0</v>
      </c>
    </row>
    <row r="552" spans="1:12" x14ac:dyDescent="0.3">
      <c r="A552">
        <v>33</v>
      </c>
      <c r="B552">
        <v>14</v>
      </c>
      <c r="C552" s="1" t="s">
        <v>224</v>
      </c>
      <c r="D552">
        <v>248</v>
      </c>
      <c r="E552">
        <v>25</v>
      </c>
      <c r="F552">
        <v>47</v>
      </c>
      <c r="G552">
        <v>268.51900000000001</v>
      </c>
      <c r="H552">
        <v>32</v>
      </c>
      <c r="I552">
        <v>1</v>
      </c>
      <c r="J552">
        <v>2</v>
      </c>
      <c r="K552">
        <v>1</v>
      </c>
      <c r="L552">
        <v>4</v>
      </c>
    </row>
    <row r="553" spans="1:12" x14ac:dyDescent="0.3">
      <c r="A553">
        <v>5</v>
      </c>
      <c r="B553">
        <v>0</v>
      </c>
      <c r="C553" s="1" t="s">
        <v>224</v>
      </c>
      <c r="D553">
        <v>235</v>
      </c>
      <c r="E553">
        <v>20</v>
      </c>
      <c r="F553">
        <v>43</v>
      </c>
      <c r="G553">
        <v>268.51900000000001</v>
      </c>
      <c r="H553">
        <v>38</v>
      </c>
      <c r="I553">
        <v>1</v>
      </c>
      <c r="J553">
        <v>1</v>
      </c>
      <c r="K553">
        <v>0</v>
      </c>
      <c r="L553">
        <v>0</v>
      </c>
    </row>
    <row r="554" spans="1:12" x14ac:dyDescent="0.3">
      <c r="A554">
        <v>28</v>
      </c>
      <c r="B554">
        <v>23</v>
      </c>
      <c r="C554" s="1" t="s">
        <v>225</v>
      </c>
      <c r="D554">
        <v>225</v>
      </c>
      <c r="E554">
        <v>26</v>
      </c>
      <c r="F554">
        <v>28</v>
      </c>
      <c r="G554">
        <v>268.51900000000001</v>
      </c>
      <c r="H554">
        <v>24</v>
      </c>
      <c r="I554">
        <v>1</v>
      </c>
      <c r="J554">
        <v>1</v>
      </c>
      <c r="K554">
        <v>2</v>
      </c>
      <c r="L554">
        <v>2</v>
      </c>
    </row>
    <row r="555" spans="1:12" x14ac:dyDescent="0.3">
      <c r="A555">
        <v>13</v>
      </c>
      <c r="B555">
        <v>26</v>
      </c>
      <c r="C555" s="1" t="s">
        <v>225</v>
      </c>
      <c r="D555">
        <v>369</v>
      </c>
      <c r="E555">
        <v>17</v>
      </c>
      <c r="F555">
        <v>31</v>
      </c>
      <c r="G555">
        <v>268.51900000000001</v>
      </c>
      <c r="H555">
        <v>25</v>
      </c>
      <c r="I555">
        <v>1</v>
      </c>
      <c r="J555">
        <v>3</v>
      </c>
      <c r="K555">
        <v>0</v>
      </c>
      <c r="L555">
        <v>8</v>
      </c>
    </row>
    <row r="556" spans="1:12" x14ac:dyDescent="0.3">
      <c r="A556">
        <v>10</v>
      </c>
      <c r="B556">
        <v>28</v>
      </c>
      <c r="C556" s="1" t="s">
        <v>221</v>
      </c>
      <c r="D556">
        <v>361</v>
      </c>
      <c r="E556">
        <v>52</v>
      </c>
      <c r="F556">
        <v>28</v>
      </c>
      <c r="G556">
        <v>268.51900000000001</v>
      </c>
      <c r="H556">
        <v>27</v>
      </c>
      <c r="I556">
        <v>1</v>
      </c>
      <c r="J556">
        <v>1</v>
      </c>
      <c r="K556">
        <v>4</v>
      </c>
      <c r="L556">
        <v>2</v>
      </c>
    </row>
    <row r="557" spans="1:12" x14ac:dyDescent="0.3">
      <c r="A557">
        <v>3</v>
      </c>
      <c r="B557">
        <v>13</v>
      </c>
      <c r="C557" s="1">
        <v>42867</v>
      </c>
      <c r="D557">
        <v>179</v>
      </c>
      <c r="E557">
        <v>51</v>
      </c>
      <c r="F557">
        <v>38</v>
      </c>
      <c r="G557">
        <v>280.54899999999998</v>
      </c>
      <c r="H557">
        <v>31</v>
      </c>
      <c r="I557">
        <v>1</v>
      </c>
      <c r="J557">
        <v>0</v>
      </c>
      <c r="K557">
        <v>0</v>
      </c>
      <c r="L557">
        <v>32</v>
      </c>
    </row>
    <row r="558" spans="1:12" x14ac:dyDescent="0.3">
      <c r="A558">
        <v>15</v>
      </c>
      <c r="B558">
        <v>28</v>
      </c>
      <c r="C558" s="1">
        <v>42898</v>
      </c>
      <c r="D558">
        <v>291</v>
      </c>
      <c r="E558">
        <v>31</v>
      </c>
      <c r="F558">
        <v>40</v>
      </c>
      <c r="G558">
        <v>280.54899999999998</v>
      </c>
      <c r="H558">
        <v>25</v>
      </c>
      <c r="I558">
        <v>1</v>
      </c>
      <c r="J558">
        <v>1</v>
      </c>
      <c r="K558">
        <v>1</v>
      </c>
      <c r="L558">
        <v>1</v>
      </c>
    </row>
    <row r="559" spans="1:12" x14ac:dyDescent="0.3">
      <c r="A559">
        <v>28</v>
      </c>
      <c r="B559">
        <v>23</v>
      </c>
      <c r="C559" s="1">
        <v>42898</v>
      </c>
      <c r="D559">
        <v>225</v>
      </c>
      <c r="E559">
        <v>26</v>
      </c>
      <c r="F559">
        <v>28</v>
      </c>
      <c r="G559">
        <v>280.54899999999998</v>
      </c>
      <c r="H559">
        <v>24</v>
      </c>
      <c r="I559">
        <v>1</v>
      </c>
      <c r="J559">
        <v>1</v>
      </c>
      <c r="K559">
        <v>2</v>
      </c>
      <c r="L559">
        <v>3</v>
      </c>
    </row>
    <row r="560" spans="1:12" x14ac:dyDescent="0.3">
      <c r="A560">
        <v>22</v>
      </c>
      <c r="B560">
        <v>13</v>
      </c>
      <c r="C560" s="1">
        <v>42959</v>
      </c>
      <c r="D560">
        <v>179</v>
      </c>
      <c r="E560">
        <v>26</v>
      </c>
      <c r="F560">
        <v>30</v>
      </c>
      <c r="G560">
        <v>280.54899999999998</v>
      </c>
      <c r="H560">
        <v>19</v>
      </c>
      <c r="I560">
        <v>3</v>
      </c>
      <c r="J560">
        <v>0</v>
      </c>
      <c r="K560">
        <v>0</v>
      </c>
      <c r="L560">
        <v>1</v>
      </c>
    </row>
    <row r="561" spans="1:12" x14ac:dyDescent="0.3">
      <c r="A561">
        <v>28</v>
      </c>
      <c r="B561">
        <v>23</v>
      </c>
      <c r="C561" s="1">
        <v>42959</v>
      </c>
      <c r="D561">
        <v>225</v>
      </c>
      <c r="E561">
        <v>26</v>
      </c>
      <c r="F561">
        <v>28</v>
      </c>
      <c r="G561">
        <v>280.54899999999998</v>
      </c>
      <c r="H561">
        <v>24</v>
      </c>
      <c r="I561">
        <v>1</v>
      </c>
      <c r="J561">
        <v>1</v>
      </c>
      <c r="K561">
        <v>2</v>
      </c>
      <c r="L561">
        <v>3</v>
      </c>
    </row>
    <row r="562" spans="1:12" x14ac:dyDescent="0.3">
      <c r="A562">
        <v>28</v>
      </c>
      <c r="B562">
        <v>23</v>
      </c>
      <c r="C562" s="1" t="s">
        <v>226</v>
      </c>
      <c r="D562">
        <v>225</v>
      </c>
      <c r="E562">
        <v>26</v>
      </c>
      <c r="F562">
        <v>28</v>
      </c>
      <c r="G562">
        <v>280.54899999999998</v>
      </c>
      <c r="H562">
        <v>24</v>
      </c>
      <c r="I562">
        <v>1</v>
      </c>
      <c r="J562">
        <v>1</v>
      </c>
      <c r="K562">
        <v>2</v>
      </c>
      <c r="L562">
        <v>3</v>
      </c>
    </row>
    <row r="563" spans="1:12" x14ac:dyDescent="0.3">
      <c r="A563">
        <v>10</v>
      </c>
      <c r="B563">
        <v>14</v>
      </c>
      <c r="C563" s="1" t="s">
        <v>227</v>
      </c>
      <c r="D563">
        <v>361</v>
      </c>
      <c r="E563">
        <v>52</v>
      </c>
      <c r="F563">
        <v>28</v>
      </c>
      <c r="G563">
        <v>280.54899999999998</v>
      </c>
      <c r="H563">
        <v>27</v>
      </c>
      <c r="I563">
        <v>1</v>
      </c>
      <c r="J563">
        <v>1</v>
      </c>
      <c r="K563">
        <v>4</v>
      </c>
      <c r="L563">
        <v>4</v>
      </c>
    </row>
    <row r="564" spans="1:12" x14ac:dyDescent="0.3">
      <c r="A564">
        <v>17</v>
      </c>
      <c r="B564">
        <v>18</v>
      </c>
      <c r="C564" s="1" t="s">
        <v>228</v>
      </c>
      <c r="D564">
        <v>179</v>
      </c>
      <c r="E564">
        <v>22</v>
      </c>
      <c r="F564">
        <v>40</v>
      </c>
      <c r="G564">
        <v>280.54899999999998</v>
      </c>
      <c r="H564">
        <v>22</v>
      </c>
      <c r="I564">
        <v>2</v>
      </c>
      <c r="J564">
        <v>2</v>
      </c>
      <c r="K564">
        <v>0</v>
      </c>
      <c r="L564">
        <v>2</v>
      </c>
    </row>
    <row r="565" spans="1:12" x14ac:dyDescent="0.3">
      <c r="A565">
        <v>5</v>
      </c>
      <c r="B565">
        <v>26</v>
      </c>
      <c r="C565" s="1" t="s">
        <v>228</v>
      </c>
      <c r="D565">
        <v>235</v>
      </c>
      <c r="E565">
        <v>20</v>
      </c>
      <c r="F565">
        <v>43</v>
      </c>
      <c r="G565">
        <v>280.54899999999998</v>
      </c>
      <c r="H565">
        <v>38</v>
      </c>
      <c r="I565">
        <v>1</v>
      </c>
      <c r="J565">
        <v>1</v>
      </c>
      <c r="K565">
        <v>0</v>
      </c>
      <c r="L565">
        <v>8</v>
      </c>
    </row>
    <row r="566" spans="1:12" x14ac:dyDescent="0.3">
      <c r="A566">
        <v>12</v>
      </c>
      <c r="B566">
        <v>18</v>
      </c>
      <c r="C566" s="1" t="s">
        <v>229</v>
      </c>
      <c r="D566">
        <v>233</v>
      </c>
      <c r="E566">
        <v>51</v>
      </c>
      <c r="F566">
        <v>31</v>
      </c>
      <c r="G566">
        <v>280.54899999999998</v>
      </c>
      <c r="H566">
        <v>21</v>
      </c>
      <c r="I566">
        <v>2</v>
      </c>
      <c r="J566">
        <v>1</v>
      </c>
      <c r="K566">
        <v>8</v>
      </c>
      <c r="L566">
        <v>8</v>
      </c>
    </row>
    <row r="567" spans="1:12" x14ac:dyDescent="0.3">
      <c r="A567">
        <v>22</v>
      </c>
      <c r="B567">
        <v>13</v>
      </c>
      <c r="C567" s="1" t="s">
        <v>230</v>
      </c>
      <c r="D567">
        <v>179</v>
      </c>
      <c r="E567">
        <v>26</v>
      </c>
      <c r="F567">
        <v>30</v>
      </c>
      <c r="G567">
        <v>280.54899999999998</v>
      </c>
      <c r="H567">
        <v>19</v>
      </c>
      <c r="I567">
        <v>3</v>
      </c>
      <c r="J567">
        <v>0</v>
      </c>
      <c r="K567">
        <v>0</v>
      </c>
      <c r="L567">
        <v>16</v>
      </c>
    </row>
    <row r="568" spans="1:12" x14ac:dyDescent="0.3">
      <c r="A568">
        <v>28</v>
      </c>
      <c r="B568">
        <v>23</v>
      </c>
      <c r="C568" s="1" t="s">
        <v>230</v>
      </c>
      <c r="D568">
        <v>225</v>
      </c>
      <c r="E568">
        <v>26</v>
      </c>
      <c r="F568">
        <v>28</v>
      </c>
      <c r="G568">
        <v>280.54899999999998</v>
      </c>
      <c r="H568">
        <v>24</v>
      </c>
      <c r="I568">
        <v>1</v>
      </c>
      <c r="J568">
        <v>1</v>
      </c>
      <c r="K568">
        <v>2</v>
      </c>
      <c r="L568">
        <v>2</v>
      </c>
    </row>
    <row r="569" spans="1:12" x14ac:dyDescent="0.3">
      <c r="A569">
        <v>28</v>
      </c>
      <c r="B569">
        <v>23</v>
      </c>
      <c r="C569" s="1" t="s">
        <v>231</v>
      </c>
      <c r="D569">
        <v>225</v>
      </c>
      <c r="E569">
        <v>26</v>
      </c>
      <c r="F569">
        <v>28</v>
      </c>
      <c r="G569">
        <v>280.54899999999998</v>
      </c>
      <c r="H569">
        <v>24</v>
      </c>
      <c r="I569">
        <v>1</v>
      </c>
      <c r="J569">
        <v>1</v>
      </c>
      <c r="K569">
        <v>2</v>
      </c>
      <c r="L569">
        <v>3</v>
      </c>
    </row>
    <row r="570" spans="1:12" x14ac:dyDescent="0.3">
      <c r="A570">
        <v>28</v>
      </c>
      <c r="B570">
        <v>23</v>
      </c>
      <c r="C570" s="1" t="s">
        <v>229</v>
      </c>
      <c r="D570">
        <v>225</v>
      </c>
      <c r="E570">
        <v>26</v>
      </c>
      <c r="F570">
        <v>28</v>
      </c>
      <c r="G570">
        <v>280.54899999999998</v>
      </c>
      <c r="H570">
        <v>24</v>
      </c>
      <c r="I570">
        <v>1</v>
      </c>
      <c r="J570">
        <v>1</v>
      </c>
      <c r="K570">
        <v>2</v>
      </c>
      <c r="L570">
        <v>2</v>
      </c>
    </row>
    <row r="571" spans="1:12" x14ac:dyDescent="0.3">
      <c r="A571">
        <v>14</v>
      </c>
      <c r="B571">
        <v>18</v>
      </c>
      <c r="C571" s="1" t="s">
        <v>230</v>
      </c>
      <c r="D571">
        <v>155</v>
      </c>
      <c r="E571">
        <v>12</v>
      </c>
      <c r="F571">
        <v>34</v>
      </c>
      <c r="G571">
        <v>280.54899999999998</v>
      </c>
      <c r="H571">
        <v>25</v>
      </c>
      <c r="I571">
        <v>1</v>
      </c>
      <c r="J571">
        <v>2</v>
      </c>
      <c r="K571">
        <v>0</v>
      </c>
      <c r="L571">
        <v>80</v>
      </c>
    </row>
    <row r="572" spans="1:12" x14ac:dyDescent="0.3">
      <c r="A572">
        <v>22</v>
      </c>
      <c r="B572">
        <v>12</v>
      </c>
      <c r="C572" s="1">
        <v>43101</v>
      </c>
      <c r="D572">
        <v>179</v>
      </c>
      <c r="E572">
        <v>26</v>
      </c>
      <c r="F572">
        <v>30</v>
      </c>
      <c r="G572">
        <v>313.53199999999998</v>
      </c>
      <c r="H572">
        <v>19</v>
      </c>
      <c r="I572">
        <v>3</v>
      </c>
      <c r="J572">
        <v>0</v>
      </c>
      <c r="K572">
        <v>0</v>
      </c>
      <c r="L572">
        <v>24</v>
      </c>
    </row>
    <row r="573" spans="1:12" x14ac:dyDescent="0.3">
      <c r="A573">
        <v>22</v>
      </c>
      <c r="B573">
        <v>12</v>
      </c>
      <c r="C573" s="1">
        <v>43191</v>
      </c>
      <c r="D573">
        <v>179</v>
      </c>
      <c r="E573">
        <v>26</v>
      </c>
      <c r="F573">
        <v>30</v>
      </c>
      <c r="G573">
        <v>313.53199999999998</v>
      </c>
      <c r="H573">
        <v>19</v>
      </c>
      <c r="I573">
        <v>3</v>
      </c>
      <c r="J573">
        <v>0</v>
      </c>
      <c r="K573">
        <v>0</v>
      </c>
      <c r="L573">
        <v>16</v>
      </c>
    </row>
    <row r="574" spans="1:12" x14ac:dyDescent="0.3">
      <c r="A574">
        <v>17</v>
      </c>
      <c r="B574">
        <v>25</v>
      </c>
      <c r="C574" s="1">
        <v>43191</v>
      </c>
      <c r="D574">
        <v>179</v>
      </c>
      <c r="E574">
        <v>22</v>
      </c>
      <c r="F574">
        <v>40</v>
      </c>
      <c r="G574">
        <v>313.53199999999998</v>
      </c>
      <c r="H574">
        <v>22</v>
      </c>
      <c r="I574">
        <v>2</v>
      </c>
      <c r="J574">
        <v>2</v>
      </c>
      <c r="K574">
        <v>0</v>
      </c>
      <c r="L574">
        <v>2</v>
      </c>
    </row>
    <row r="575" spans="1:12" x14ac:dyDescent="0.3">
      <c r="A575">
        <v>17</v>
      </c>
      <c r="B575">
        <v>25</v>
      </c>
      <c r="C575" s="1">
        <v>43221</v>
      </c>
      <c r="D575">
        <v>179</v>
      </c>
      <c r="E575">
        <v>22</v>
      </c>
      <c r="F575">
        <v>40</v>
      </c>
      <c r="G575">
        <v>313.53199999999998</v>
      </c>
      <c r="H575">
        <v>22</v>
      </c>
      <c r="I575">
        <v>2</v>
      </c>
      <c r="J575">
        <v>2</v>
      </c>
      <c r="K575">
        <v>0</v>
      </c>
      <c r="L575">
        <v>2</v>
      </c>
    </row>
    <row r="576" spans="1:12" x14ac:dyDescent="0.3">
      <c r="A576">
        <v>22</v>
      </c>
      <c r="B576">
        <v>13</v>
      </c>
      <c r="C576" s="1">
        <v>43313</v>
      </c>
      <c r="D576">
        <v>179</v>
      </c>
      <c r="E576">
        <v>26</v>
      </c>
      <c r="F576">
        <v>30</v>
      </c>
      <c r="G576">
        <v>313.53199999999998</v>
      </c>
      <c r="H576">
        <v>19</v>
      </c>
      <c r="I576">
        <v>3</v>
      </c>
      <c r="J576">
        <v>0</v>
      </c>
      <c r="K576">
        <v>0</v>
      </c>
      <c r="L576">
        <v>3</v>
      </c>
    </row>
    <row r="577" spans="1:12" x14ac:dyDescent="0.3">
      <c r="A577">
        <v>17</v>
      </c>
      <c r="B577">
        <v>25</v>
      </c>
      <c r="C577" s="1">
        <v>43374</v>
      </c>
      <c r="D577">
        <v>179</v>
      </c>
      <c r="E577">
        <v>22</v>
      </c>
      <c r="F577">
        <v>40</v>
      </c>
      <c r="G577">
        <v>313.53199999999998</v>
      </c>
      <c r="H577">
        <v>22</v>
      </c>
      <c r="I577">
        <v>2</v>
      </c>
      <c r="J577">
        <v>2</v>
      </c>
      <c r="K577">
        <v>0</v>
      </c>
      <c r="L577">
        <v>2</v>
      </c>
    </row>
    <row r="578" spans="1:12" x14ac:dyDescent="0.3">
      <c r="A578">
        <v>32</v>
      </c>
      <c r="B578">
        <v>10</v>
      </c>
      <c r="C578" s="1">
        <v>43405</v>
      </c>
      <c r="D578">
        <v>289</v>
      </c>
      <c r="E578">
        <v>48</v>
      </c>
      <c r="F578">
        <v>49</v>
      </c>
      <c r="G578">
        <v>313.53199999999998</v>
      </c>
      <c r="H578">
        <v>36</v>
      </c>
      <c r="I578">
        <v>1</v>
      </c>
      <c r="J578">
        <v>0</v>
      </c>
      <c r="K578">
        <v>2</v>
      </c>
      <c r="L578">
        <v>8</v>
      </c>
    </row>
    <row r="579" spans="1:12" x14ac:dyDescent="0.3">
      <c r="A579">
        <v>17</v>
      </c>
      <c r="B579">
        <v>18</v>
      </c>
      <c r="C579" s="1">
        <v>43435</v>
      </c>
      <c r="D579">
        <v>179</v>
      </c>
      <c r="E579">
        <v>22</v>
      </c>
      <c r="F579">
        <v>40</v>
      </c>
      <c r="G579">
        <v>313.53199999999998</v>
      </c>
      <c r="H579">
        <v>22</v>
      </c>
      <c r="I579">
        <v>2</v>
      </c>
      <c r="J579">
        <v>2</v>
      </c>
      <c r="K579">
        <v>0</v>
      </c>
      <c r="L579">
        <v>3</v>
      </c>
    </row>
    <row r="580" spans="1:12" x14ac:dyDescent="0.3">
      <c r="A580">
        <v>22</v>
      </c>
      <c r="B580">
        <v>27</v>
      </c>
      <c r="C580" s="1" t="s">
        <v>232</v>
      </c>
      <c r="D580">
        <v>179</v>
      </c>
      <c r="E580">
        <v>26</v>
      </c>
      <c r="F580">
        <v>30</v>
      </c>
      <c r="G580">
        <v>313.53199999999998</v>
      </c>
      <c r="H580">
        <v>19</v>
      </c>
      <c r="I580">
        <v>3</v>
      </c>
      <c r="J580">
        <v>0</v>
      </c>
      <c r="K580">
        <v>0</v>
      </c>
      <c r="L580">
        <v>2</v>
      </c>
    </row>
    <row r="581" spans="1:12" x14ac:dyDescent="0.3">
      <c r="A581">
        <v>14</v>
      </c>
      <c r="B581">
        <v>18</v>
      </c>
      <c r="C581" s="1" t="s">
        <v>233</v>
      </c>
      <c r="D581">
        <v>155</v>
      </c>
      <c r="E581">
        <v>12</v>
      </c>
      <c r="F581">
        <v>34</v>
      </c>
      <c r="G581">
        <v>313.53199999999998</v>
      </c>
      <c r="H581">
        <v>25</v>
      </c>
      <c r="I581">
        <v>1</v>
      </c>
      <c r="J581">
        <v>2</v>
      </c>
      <c r="K581">
        <v>0</v>
      </c>
      <c r="L581">
        <v>8</v>
      </c>
    </row>
    <row r="582" spans="1:12" x14ac:dyDescent="0.3">
      <c r="A582">
        <v>22</v>
      </c>
      <c r="B582">
        <v>27</v>
      </c>
      <c r="C582" s="1" t="s">
        <v>234</v>
      </c>
      <c r="D582">
        <v>179</v>
      </c>
      <c r="E582">
        <v>26</v>
      </c>
      <c r="F582">
        <v>30</v>
      </c>
      <c r="G582">
        <v>313.53199999999998</v>
      </c>
      <c r="H582">
        <v>19</v>
      </c>
      <c r="I582">
        <v>3</v>
      </c>
      <c r="J582">
        <v>0</v>
      </c>
      <c r="K582">
        <v>0</v>
      </c>
      <c r="L582">
        <v>2</v>
      </c>
    </row>
    <row r="583" spans="1:12" x14ac:dyDescent="0.3">
      <c r="A583">
        <v>3</v>
      </c>
      <c r="B583">
        <v>27</v>
      </c>
      <c r="C583" s="1" t="s">
        <v>234</v>
      </c>
      <c r="D583">
        <v>179</v>
      </c>
      <c r="E583">
        <v>51</v>
      </c>
      <c r="F583">
        <v>38</v>
      </c>
      <c r="G583">
        <v>313.53199999999998</v>
      </c>
      <c r="H583">
        <v>31</v>
      </c>
      <c r="I583">
        <v>1</v>
      </c>
      <c r="J583">
        <v>0</v>
      </c>
      <c r="K583">
        <v>0</v>
      </c>
      <c r="L583">
        <v>3</v>
      </c>
    </row>
    <row r="584" spans="1:12" x14ac:dyDescent="0.3">
      <c r="A584">
        <v>11</v>
      </c>
      <c r="B584">
        <v>13</v>
      </c>
      <c r="C584" s="1" t="s">
        <v>234</v>
      </c>
      <c r="D584">
        <v>289</v>
      </c>
      <c r="E584">
        <v>36</v>
      </c>
      <c r="F584">
        <v>33</v>
      </c>
      <c r="G584">
        <v>313.53199999999998</v>
      </c>
      <c r="H584">
        <v>30</v>
      </c>
      <c r="I584">
        <v>1</v>
      </c>
      <c r="J584">
        <v>2</v>
      </c>
      <c r="K584">
        <v>1</v>
      </c>
      <c r="L584">
        <v>8</v>
      </c>
    </row>
    <row r="585" spans="1:12" x14ac:dyDescent="0.3">
      <c r="A585">
        <v>3</v>
      </c>
      <c r="B585">
        <v>27</v>
      </c>
      <c r="C585" s="1" t="s">
        <v>235</v>
      </c>
      <c r="D585">
        <v>179</v>
      </c>
      <c r="E585">
        <v>51</v>
      </c>
      <c r="F585">
        <v>38</v>
      </c>
      <c r="G585">
        <v>313.53199999999998</v>
      </c>
      <c r="H585">
        <v>31</v>
      </c>
      <c r="I585">
        <v>1</v>
      </c>
      <c r="J585">
        <v>0</v>
      </c>
      <c r="K585">
        <v>0</v>
      </c>
      <c r="L585">
        <v>3</v>
      </c>
    </row>
    <row r="586" spans="1:12" x14ac:dyDescent="0.3">
      <c r="A586">
        <v>3</v>
      </c>
      <c r="B586">
        <v>27</v>
      </c>
      <c r="C586" s="1" t="s">
        <v>236</v>
      </c>
      <c r="D586">
        <v>179</v>
      </c>
      <c r="E586">
        <v>51</v>
      </c>
      <c r="F586">
        <v>38</v>
      </c>
      <c r="G586">
        <v>313.53199999999998</v>
      </c>
      <c r="H586">
        <v>31</v>
      </c>
      <c r="I586">
        <v>1</v>
      </c>
      <c r="J586">
        <v>0</v>
      </c>
      <c r="K586">
        <v>0</v>
      </c>
      <c r="L586">
        <v>2</v>
      </c>
    </row>
    <row r="587" spans="1:12" x14ac:dyDescent="0.3">
      <c r="A587">
        <v>3</v>
      </c>
      <c r="B587">
        <v>13</v>
      </c>
      <c r="C587" s="1">
        <v>43253</v>
      </c>
      <c r="D587">
        <v>179</v>
      </c>
      <c r="E587">
        <v>51</v>
      </c>
      <c r="F587">
        <v>38</v>
      </c>
      <c r="G587">
        <v>264.24900000000002</v>
      </c>
      <c r="H587">
        <v>31</v>
      </c>
      <c r="I587">
        <v>1</v>
      </c>
      <c r="J587">
        <v>0</v>
      </c>
      <c r="K587">
        <v>0</v>
      </c>
      <c r="L587">
        <v>8</v>
      </c>
    </row>
    <row r="588" spans="1:12" x14ac:dyDescent="0.3">
      <c r="A588">
        <v>28</v>
      </c>
      <c r="B588">
        <v>23</v>
      </c>
      <c r="C588" s="1">
        <v>43253</v>
      </c>
      <c r="D588">
        <v>225</v>
      </c>
      <c r="E588">
        <v>26</v>
      </c>
      <c r="F588">
        <v>28</v>
      </c>
      <c r="G588">
        <v>264.24900000000002</v>
      </c>
      <c r="H588">
        <v>24</v>
      </c>
      <c r="I588">
        <v>1</v>
      </c>
      <c r="J588">
        <v>1</v>
      </c>
      <c r="K588">
        <v>2</v>
      </c>
      <c r="L588">
        <v>3</v>
      </c>
    </row>
    <row r="589" spans="1:12" x14ac:dyDescent="0.3">
      <c r="A589">
        <v>33</v>
      </c>
      <c r="B589">
        <v>1</v>
      </c>
      <c r="C589" s="1">
        <v>43283</v>
      </c>
      <c r="D589">
        <v>248</v>
      </c>
      <c r="E589">
        <v>25</v>
      </c>
      <c r="F589">
        <v>47</v>
      </c>
      <c r="G589">
        <v>264.24900000000002</v>
      </c>
      <c r="H589">
        <v>32</v>
      </c>
      <c r="I589">
        <v>1</v>
      </c>
      <c r="J589">
        <v>2</v>
      </c>
      <c r="K589">
        <v>1</v>
      </c>
      <c r="L589">
        <v>8</v>
      </c>
    </row>
    <row r="590" spans="1:12" x14ac:dyDescent="0.3">
      <c r="A590">
        <v>3</v>
      </c>
      <c r="B590">
        <v>27</v>
      </c>
      <c r="C590" s="1">
        <v>43283</v>
      </c>
      <c r="D590">
        <v>179</v>
      </c>
      <c r="E590">
        <v>51</v>
      </c>
      <c r="F590">
        <v>38</v>
      </c>
      <c r="G590">
        <v>264.24900000000002</v>
      </c>
      <c r="H590">
        <v>31</v>
      </c>
      <c r="I590">
        <v>1</v>
      </c>
      <c r="J590">
        <v>0</v>
      </c>
      <c r="K590">
        <v>0</v>
      </c>
      <c r="L590">
        <v>2</v>
      </c>
    </row>
    <row r="591" spans="1:12" x14ac:dyDescent="0.3">
      <c r="A591">
        <v>28</v>
      </c>
      <c r="B591">
        <v>28</v>
      </c>
      <c r="C591" s="1">
        <v>43314</v>
      </c>
      <c r="D591">
        <v>225</v>
      </c>
      <c r="E591">
        <v>26</v>
      </c>
      <c r="F591">
        <v>28</v>
      </c>
      <c r="G591">
        <v>264.24900000000002</v>
      </c>
      <c r="H591">
        <v>24</v>
      </c>
      <c r="I591">
        <v>1</v>
      </c>
      <c r="J591">
        <v>1</v>
      </c>
      <c r="K591">
        <v>2</v>
      </c>
      <c r="L591">
        <v>3</v>
      </c>
    </row>
    <row r="592" spans="1:12" x14ac:dyDescent="0.3">
      <c r="A592">
        <v>3</v>
      </c>
      <c r="B592">
        <v>27</v>
      </c>
      <c r="C592" s="1">
        <v>43314</v>
      </c>
      <c r="D592">
        <v>179</v>
      </c>
      <c r="E592">
        <v>51</v>
      </c>
      <c r="F592">
        <v>38</v>
      </c>
      <c r="G592">
        <v>264.24900000000002</v>
      </c>
      <c r="H592">
        <v>31</v>
      </c>
      <c r="I592">
        <v>1</v>
      </c>
      <c r="J592">
        <v>0</v>
      </c>
      <c r="K592">
        <v>0</v>
      </c>
      <c r="L592">
        <v>2</v>
      </c>
    </row>
    <row r="593" spans="1:12" x14ac:dyDescent="0.3">
      <c r="A593">
        <v>22</v>
      </c>
      <c r="B593">
        <v>27</v>
      </c>
      <c r="C593" s="1">
        <v>43314</v>
      </c>
      <c r="D593">
        <v>179</v>
      </c>
      <c r="E593">
        <v>26</v>
      </c>
      <c r="F593">
        <v>30</v>
      </c>
      <c r="G593">
        <v>264.24900000000002</v>
      </c>
      <c r="H593">
        <v>19</v>
      </c>
      <c r="I593">
        <v>3</v>
      </c>
      <c r="J593">
        <v>0</v>
      </c>
      <c r="K593">
        <v>0</v>
      </c>
      <c r="L593">
        <v>2</v>
      </c>
    </row>
    <row r="594" spans="1:12" x14ac:dyDescent="0.3">
      <c r="A594">
        <v>29</v>
      </c>
      <c r="B594">
        <v>28</v>
      </c>
      <c r="C594" s="1">
        <v>43345</v>
      </c>
      <c r="D594">
        <v>225</v>
      </c>
      <c r="E594">
        <v>15</v>
      </c>
      <c r="F594">
        <v>41</v>
      </c>
      <c r="G594">
        <v>264.24900000000002</v>
      </c>
      <c r="H594">
        <v>28</v>
      </c>
      <c r="I594">
        <v>4</v>
      </c>
      <c r="J594">
        <v>2</v>
      </c>
      <c r="K594">
        <v>2</v>
      </c>
      <c r="L594">
        <v>2</v>
      </c>
    </row>
    <row r="595" spans="1:12" x14ac:dyDescent="0.3">
      <c r="A595">
        <v>3</v>
      </c>
      <c r="B595">
        <v>27</v>
      </c>
      <c r="C595" s="1">
        <v>43345</v>
      </c>
      <c r="D595">
        <v>179</v>
      </c>
      <c r="E595">
        <v>51</v>
      </c>
      <c r="F595">
        <v>38</v>
      </c>
      <c r="G595">
        <v>264.24900000000002</v>
      </c>
      <c r="H595">
        <v>31</v>
      </c>
      <c r="I595">
        <v>1</v>
      </c>
      <c r="J595">
        <v>0</v>
      </c>
      <c r="K595">
        <v>0</v>
      </c>
      <c r="L595">
        <v>2</v>
      </c>
    </row>
    <row r="596" spans="1:12" x14ac:dyDescent="0.3">
      <c r="A596">
        <v>12</v>
      </c>
      <c r="B596">
        <v>19</v>
      </c>
      <c r="C596" s="1">
        <v>43436</v>
      </c>
      <c r="D596">
        <v>233</v>
      </c>
      <c r="E596">
        <v>51</v>
      </c>
      <c r="F596">
        <v>31</v>
      </c>
      <c r="G596">
        <v>264.24900000000002</v>
      </c>
      <c r="H596">
        <v>21</v>
      </c>
      <c r="I596">
        <v>2</v>
      </c>
      <c r="J596">
        <v>1</v>
      </c>
      <c r="K596">
        <v>8</v>
      </c>
      <c r="L596">
        <v>2</v>
      </c>
    </row>
    <row r="597" spans="1:12" x14ac:dyDescent="0.3">
      <c r="A597">
        <v>3</v>
      </c>
      <c r="B597">
        <v>27</v>
      </c>
      <c r="C597" s="1">
        <v>43436</v>
      </c>
      <c r="D597">
        <v>179</v>
      </c>
      <c r="E597">
        <v>51</v>
      </c>
      <c r="F597">
        <v>38</v>
      </c>
      <c r="G597">
        <v>264.24900000000002</v>
      </c>
      <c r="H597">
        <v>31</v>
      </c>
      <c r="I597">
        <v>1</v>
      </c>
      <c r="J597">
        <v>0</v>
      </c>
      <c r="K597">
        <v>0</v>
      </c>
      <c r="L597">
        <v>2</v>
      </c>
    </row>
    <row r="598" spans="1:12" x14ac:dyDescent="0.3">
      <c r="A598">
        <v>28</v>
      </c>
      <c r="B598">
        <v>7</v>
      </c>
      <c r="C598" s="1" t="s">
        <v>237</v>
      </c>
      <c r="D598">
        <v>225</v>
      </c>
      <c r="E598">
        <v>26</v>
      </c>
      <c r="F598">
        <v>28</v>
      </c>
      <c r="G598">
        <v>264.24900000000002</v>
      </c>
      <c r="H598">
        <v>24</v>
      </c>
      <c r="I598">
        <v>1</v>
      </c>
      <c r="J598">
        <v>1</v>
      </c>
      <c r="K598">
        <v>2</v>
      </c>
      <c r="L598">
        <v>8</v>
      </c>
    </row>
    <row r="599" spans="1:12" x14ac:dyDescent="0.3">
      <c r="A599">
        <v>3</v>
      </c>
      <c r="B599">
        <v>27</v>
      </c>
      <c r="C599" s="1" t="s">
        <v>238</v>
      </c>
      <c r="D599">
        <v>179</v>
      </c>
      <c r="E599">
        <v>51</v>
      </c>
      <c r="F599">
        <v>38</v>
      </c>
      <c r="G599">
        <v>264.24900000000002</v>
      </c>
      <c r="H599">
        <v>31</v>
      </c>
      <c r="I599">
        <v>1</v>
      </c>
      <c r="J599">
        <v>0</v>
      </c>
      <c r="K599">
        <v>0</v>
      </c>
      <c r="L599">
        <v>3</v>
      </c>
    </row>
    <row r="600" spans="1:12" x14ac:dyDescent="0.3">
      <c r="A600">
        <v>3</v>
      </c>
      <c r="B600">
        <v>27</v>
      </c>
      <c r="C600" s="1" t="s">
        <v>239</v>
      </c>
      <c r="D600">
        <v>179</v>
      </c>
      <c r="E600">
        <v>51</v>
      </c>
      <c r="F600">
        <v>38</v>
      </c>
      <c r="G600">
        <v>264.24900000000002</v>
      </c>
      <c r="H600">
        <v>31</v>
      </c>
      <c r="I600">
        <v>1</v>
      </c>
      <c r="J600">
        <v>0</v>
      </c>
      <c r="K600">
        <v>0</v>
      </c>
      <c r="L600">
        <v>3</v>
      </c>
    </row>
    <row r="601" spans="1:12" x14ac:dyDescent="0.3">
      <c r="A601">
        <v>28</v>
      </c>
      <c r="B601">
        <v>25</v>
      </c>
      <c r="C601" s="1" t="s">
        <v>239</v>
      </c>
      <c r="D601">
        <v>225</v>
      </c>
      <c r="E601">
        <v>26</v>
      </c>
      <c r="F601">
        <v>28</v>
      </c>
      <c r="G601">
        <v>264.24900000000002</v>
      </c>
      <c r="H601">
        <v>24</v>
      </c>
      <c r="I601">
        <v>1</v>
      </c>
      <c r="J601">
        <v>1</v>
      </c>
      <c r="K601">
        <v>2</v>
      </c>
      <c r="L601">
        <v>3</v>
      </c>
    </row>
    <row r="602" spans="1:12" x14ac:dyDescent="0.3">
      <c r="A602">
        <v>22</v>
      </c>
      <c r="B602">
        <v>13</v>
      </c>
      <c r="C602" s="1" t="s">
        <v>239</v>
      </c>
      <c r="D602">
        <v>179</v>
      </c>
      <c r="E602">
        <v>26</v>
      </c>
      <c r="F602">
        <v>30</v>
      </c>
      <c r="G602">
        <v>264.24900000000002</v>
      </c>
      <c r="H602">
        <v>19</v>
      </c>
      <c r="I602">
        <v>3</v>
      </c>
      <c r="J602">
        <v>0</v>
      </c>
      <c r="K602">
        <v>0</v>
      </c>
      <c r="L602">
        <v>2</v>
      </c>
    </row>
    <row r="603" spans="1:12" x14ac:dyDescent="0.3">
      <c r="A603">
        <v>17</v>
      </c>
      <c r="B603">
        <v>23</v>
      </c>
      <c r="C603" s="1" t="s">
        <v>240</v>
      </c>
      <c r="D603">
        <v>179</v>
      </c>
      <c r="E603">
        <v>22</v>
      </c>
      <c r="F603">
        <v>40</v>
      </c>
      <c r="G603">
        <v>264.24900000000002</v>
      </c>
      <c r="H603">
        <v>22</v>
      </c>
      <c r="I603">
        <v>2</v>
      </c>
      <c r="J603">
        <v>2</v>
      </c>
      <c r="K603">
        <v>0</v>
      </c>
      <c r="L603">
        <v>2</v>
      </c>
    </row>
    <row r="604" spans="1:12" x14ac:dyDescent="0.3">
      <c r="A604">
        <v>3</v>
      </c>
      <c r="B604">
        <v>27</v>
      </c>
      <c r="C604" s="1" t="s">
        <v>240</v>
      </c>
      <c r="D604">
        <v>179</v>
      </c>
      <c r="E604">
        <v>51</v>
      </c>
      <c r="F604">
        <v>38</v>
      </c>
      <c r="G604">
        <v>264.24900000000002</v>
      </c>
      <c r="H604">
        <v>31</v>
      </c>
      <c r="I604">
        <v>1</v>
      </c>
      <c r="J604">
        <v>0</v>
      </c>
      <c r="K604">
        <v>0</v>
      </c>
      <c r="L604">
        <v>3</v>
      </c>
    </row>
    <row r="605" spans="1:12" x14ac:dyDescent="0.3">
      <c r="A605">
        <v>12</v>
      </c>
      <c r="B605">
        <v>12</v>
      </c>
      <c r="C605" s="1" t="s">
        <v>241</v>
      </c>
      <c r="D605">
        <v>233</v>
      </c>
      <c r="E605">
        <v>51</v>
      </c>
      <c r="F605">
        <v>31</v>
      </c>
      <c r="G605">
        <v>264.24900000000002</v>
      </c>
      <c r="H605">
        <v>21</v>
      </c>
      <c r="I605">
        <v>2</v>
      </c>
      <c r="J605">
        <v>1</v>
      </c>
      <c r="K605">
        <v>8</v>
      </c>
      <c r="L605">
        <v>3</v>
      </c>
    </row>
    <row r="606" spans="1:12" x14ac:dyDescent="0.3">
      <c r="A606">
        <v>22</v>
      </c>
      <c r="B606">
        <v>27</v>
      </c>
      <c r="C606" s="1" t="s">
        <v>241</v>
      </c>
      <c r="D606">
        <v>179</v>
      </c>
      <c r="E606">
        <v>26</v>
      </c>
      <c r="F606">
        <v>30</v>
      </c>
      <c r="G606">
        <v>264.24900000000002</v>
      </c>
      <c r="H606">
        <v>19</v>
      </c>
      <c r="I606">
        <v>3</v>
      </c>
      <c r="J606">
        <v>0</v>
      </c>
      <c r="K606">
        <v>0</v>
      </c>
      <c r="L606">
        <v>2</v>
      </c>
    </row>
    <row r="607" spans="1:12" x14ac:dyDescent="0.3">
      <c r="A607">
        <v>3</v>
      </c>
      <c r="B607">
        <v>27</v>
      </c>
      <c r="C607" s="1" t="s">
        <v>241</v>
      </c>
      <c r="D607">
        <v>179</v>
      </c>
      <c r="E607">
        <v>51</v>
      </c>
      <c r="F607">
        <v>38</v>
      </c>
      <c r="G607">
        <v>264.24900000000002</v>
      </c>
      <c r="H607">
        <v>31</v>
      </c>
      <c r="I607">
        <v>1</v>
      </c>
      <c r="J607">
        <v>0</v>
      </c>
      <c r="K607">
        <v>0</v>
      </c>
      <c r="L607">
        <v>2</v>
      </c>
    </row>
    <row r="608" spans="1:12" x14ac:dyDescent="0.3">
      <c r="A608">
        <v>3</v>
      </c>
      <c r="B608">
        <v>13</v>
      </c>
      <c r="C608" s="1" t="s">
        <v>242</v>
      </c>
      <c r="D608">
        <v>179</v>
      </c>
      <c r="E608">
        <v>51</v>
      </c>
      <c r="F608">
        <v>38</v>
      </c>
      <c r="G608">
        <v>264.24900000000002</v>
      </c>
      <c r="H608">
        <v>31</v>
      </c>
      <c r="I608">
        <v>1</v>
      </c>
      <c r="J608">
        <v>0</v>
      </c>
      <c r="K608">
        <v>0</v>
      </c>
      <c r="L608">
        <v>8</v>
      </c>
    </row>
    <row r="609" spans="1:12" x14ac:dyDescent="0.3">
      <c r="A609">
        <v>3</v>
      </c>
      <c r="B609">
        <v>27</v>
      </c>
      <c r="C609" s="1" t="s">
        <v>243</v>
      </c>
      <c r="D609">
        <v>179</v>
      </c>
      <c r="E609">
        <v>51</v>
      </c>
      <c r="F609">
        <v>38</v>
      </c>
      <c r="G609">
        <v>264.24900000000002</v>
      </c>
      <c r="H609">
        <v>31</v>
      </c>
      <c r="I609">
        <v>1</v>
      </c>
      <c r="J609">
        <v>0</v>
      </c>
      <c r="K609">
        <v>0</v>
      </c>
      <c r="L609">
        <v>2</v>
      </c>
    </row>
    <row r="610" spans="1:12" x14ac:dyDescent="0.3">
      <c r="A610">
        <v>14</v>
      </c>
      <c r="B610">
        <v>25</v>
      </c>
      <c r="C610" s="1" t="s">
        <v>244</v>
      </c>
      <c r="D610">
        <v>155</v>
      </c>
      <c r="E610">
        <v>12</v>
      </c>
      <c r="F610">
        <v>34</v>
      </c>
      <c r="G610">
        <v>264.24900000000002</v>
      </c>
      <c r="H610">
        <v>25</v>
      </c>
      <c r="I610">
        <v>1</v>
      </c>
      <c r="J610">
        <v>2</v>
      </c>
      <c r="K610">
        <v>0</v>
      </c>
      <c r="L610">
        <v>5</v>
      </c>
    </row>
    <row r="611" spans="1:12" x14ac:dyDescent="0.3">
      <c r="A611">
        <v>25</v>
      </c>
      <c r="B611">
        <v>25</v>
      </c>
      <c r="C611" s="1" t="s">
        <v>244</v>
      </c>
      <c r="D611">
        <v>235</v>
      </c>
      <c r="E611">
        <v>16</v>
      </c>
      <c r="F611">
        <v>32</v>
      </c>
      <c r="G611">
        <v>264.24900000000002</v>
      </c>
      <c r="H611">
        <v>25</v>
      </c>
      <c r="I611">
        <v>3</v>
      </c>
      <c r="J611">
        <v>0</v>
      </c>
      <c r="K611">
        <v>0</v>
      </c>
      <c r="L611">
        <v>3</v>
      </c>
    </row>
    <row r="612" spans="1:12" x14ac:dyDescent="0.3">
      <c r="A612">
        <v>3</v>
      </c>
      <c r="B612">
        <v>27</v>
      </c>
      <c r="C612" s="1" t="s">
        <v>244</v>
      </c>
      <c r="D612">
        <v>179</v>
      </c>
      <c r="E612">
        <v>51</v>
      </c>
      <c r="F612">
        <v>38</v>
      </c>
      <c r="G612">
        <v>264.24900000000002</v>
      </c>
      <c r="H612">
        <v>31</v>
      </c>
      <c r="I612">
        <v>1</v>
      </c>
      <c r="J612">
        <v>0</v>
      </c>
      <c r="K612">
        <v>0</v>
      </c>
      <c r="L612">
        <v>2</v>
      </c>
    </row>
    <row r="613" spans="1:12" x14ac:dyDescent="0.3">
      <c r="A613">
        <v>28</v>
      </c>
      <c r="B613">
        <v>7</v>
      </c>
      <c r="C613" s="1" t="s">
        <v>244</v>
      </c>
      <c r="D613">
        <v>225</v>
      </c>
      <c r="E613">
        <v>26</v>
      </c>
      <c r="F613">
        <v>28</v>
      </c>
      <c r="G613">
        <v>264.24900000000002</v>
      </c>
      <c r="H613">
        <v>24</v>
      </c>
      <c r="I613">
        <v>1</v>
      </c>
      <c r="J613">
        <v>1</v>
      </c>
      <c r="K613">
        <v>2</v>
      </c>
      <c r="L613">
        <v>2</v>
      </c>
    </row>
    <row r="614" spans="1:12" x14ac:dyDescent="0.3">
      <c r="A614">
        <v>3</v>
      </c>
      <c r="B614">
        <v>27</v>
      </c>
      <c r="C614" s="1" t="s">
        <v>245</v>
      </c>
      <c r="D614">
        <v>179</v>
      </c>
      <c r="E614">
        <v>51</v>
      </c>
      <c r="F614">
        <v>38</v>
      </c>
      <c r="G614">
        <v>264.24900000000002</v>
      </c>
      <c r="H614">
        <v>31</v>
      </c>
      <c r="I614">
        <v>1</v>
      </c>
      <c r="J614">
        <v>0</v>
      </c>
      <c r="K614">
        <v>0</v>
      </c>
      <c r="L614">
        <v>2</v>
      </c>
    </row>
    <row r="615" spans="1:12" x14ac:dyDescent="0.3">
      <c r="A615">
        <v>33</v>
      </c>
      <c r="B615">
        <v>23</v>
      </c>
      <c r="C615" s="1" t="s">
        <v>245</v>
      </c>
      <c r="D615">
        <v>248</v>
      </c>
      <c r="E615">
        <v>25</v>
      </c>
      <c r="F615">
        <v>47</v>
      </c>
      <c r="G615">
        <v>264.24900000000002</v>
      </c>
      <c r="H615">
        <v>32</v>
      </c>
      <c r="I615">
        <v>1</v>
      </c>
      <c r="J615">
        <v>2</v>
      </c>
      <c r="K615">
        <v>1</v>
      </c>
      <c r="L615">
        <v>2</v>
      </c>
    </row>
    <row r="616" spans="1:12" x14ac:dyDescent="0.3">
      <c r="A616">
        <v>28</v>
      </c>
      <c r="B616">
        <v>25</v>
      </c>
      <c r="C616" s="1" t="s">
        <v>245</v>
      </c>
      <c r="D616">
        <v>225</v>
      </c>
      <c r="E616">
        <v>26</v>
      </c>
      <c r="F616">
        <v>28</v>
      </c>
      <c r="G616">
        <v>264.24900000000002</v>
      </c>
      <c r="H616">
        <v>24</v>
      </c>
      <c r="I616">
        <v>1</v>
      </c>
      <c r="J616">
        <v>1</v>
      </c>
      <c r="K616">
        <v>2</v>
      </c>
      <c r="L616">
        <v>2</v>
      </c>
    </row>
    <row r="617" spans="1:12" x14ac:dyDescent="0.3">
      <c r="A617">
        <v>3</v>
      </c>
      <c r="B617">
        <v>27</v>
      </c>
      <c r="C617" s="1" t="s">
        <v>246</v>
      </c>
      <c r="D617">
        <v>179</v>
      </c>
      <c r="E617">
        <v>51</v>
      </c>
      <c r="F617">
        <v>38</v>
      </c>
      <c r="G617">
        <v>264.24900000000002</v>
      </c>
      <c r="H617">
        <v>31</v>
      </c>
      <c r="I617">
        <v>1</v>
      </c>
      <c r="J617">
        <v>0</v>
      </c>
      <c r="K617">
        <v>0</v>
      </c>
      <c r="L617">
        <v>2</v>
      </c>
    </row>
    <row r="618" spans="1:12" x14ac:dyDescent="0.3">
      <c r="A618">
        <v>3</v>
      </c>
      <c r="B618">
        <v>27</v>
      </c>
      <c r="C618" s="1" t="s">
        <v>242</v>
      </c>
      <c r="D618">
        <v>179</v>
      </c>
      <c r="E618">
        <v>51</v>
      </c>
      <c r="F618">
        <v>38</v>
      </c>
      <c r="G618">
        <v>264.24900000000002</v>
      </c>
      <c r="H618">
        <v>31</v>
      </c>
      <c r="I618">
        <v>1</v>
      </c>
      <c r="J618">
        <v>0</v>
      </c>
      <c r="K618">
        <v>0</v>
      </c>
      <c r="L618">
        <v>2</v>
      </c>
    </row>
    <row r="619" spans="1:12" x14ac:dyDescent="0.3">
      <c r="A619">
        <v>25</v>
      </c>
      <c r="B619">
        <v>25</v>
      </c>
      <c r="C619" s="1" t="s">
        <v>243</v>
      </c>
      <c r="D619">
        <v>235</v>
      </c>
      <c r="E619">
        <v>16</v>
      </c>
      <c r="F619">
        <v>32</v>
      </c>
      <c r="G619">
        <v>264.24900000000002</v>
      </c>
      <c r="H619">
        <v>25</v>
      </c>
      <c r="I619">
        <v>3</v>
      </c>
      <c r="J619">
        <v>0</v>
      </c>
      <c r="K619">
        <v>0</v>
      </c>
      <c r="L619">
        <v>2</v>
      </c>
    </row>
    <row r="620" spans="1:12" x14ac:dyDescent="0.3">
      <c r="A620">
        <v>3</v>
      </c>
      <c r="B620">
        <v>27</v>
      </c>
      <c r="C620" s="1">
        <v>43223</v>
      </c>
      <c r="D620">
        <v>179</v>
      </c>
      <c r="E620">
        <v>51</v>
      </c>
      <c r="F620">
        <v>38</v>
      </c>
      <c r="G620">
        <v>222.196</v>
      </c>
      <c r="H620">
        <v>31</v>
      </c>
      <c r="I620">
        <v>1</v>
      </c>
      <c r="J620">
        <v>0</v>
      </c>
      <c r="K620">
        <v>0</v>
      </c>
      <c r="L620">
        <v>2</v>
      </c>
    </row>
    <row r="621" spans="1:12" x14ac:dyDescent="0.3">
      <c r="A621">
        <v>33</v>
      </c>
      <c r="B621">
        <v>23</v>
      </c>
      <c r="C621" s="1">
        <v>43223</v>
      </c>
      <c r="D621">
        <v>248</v>
      </c>
      <c r="E621">
        <v>25</v>
      </c>
      <c r="F621">
        <v>47</v>
      </c>
      <c r="G621">
        <v>222.196</v>
      </c>
      <c r="H621">
        <v>32</v>
      </c>
      <c r="I621">
        <v>1</v>
      </c>
      <c r="J621">
        <v>2</v>
      </c>
      <c r="K621">
        <v>1</v>
      </c>
      <c r="L621">
        <v>2</v>
      </c>
    </row>
    <row r="622" spans="1:12" x14ac:dyDescent="0.3">
      <c r="A622">
        <v>9</v>
      </c>
      <c r="B622">
        <v>25</v>
      </c>
      <c r="C622" s="1">
        <v>43254</v>
      </c>
      <c r="D622">
        <v>228</v>
      </c>
      <c r="E622">
        <v>14</v>
      </c>
      <c r="F622">
        <v>58</v>
      </c>
      <c r="G622">
        <v>222.196</v>
      </c>
      <c r="H622">
        <v>22</v>
      </c>
      <c r="I622">
        <v>1</v>
      </c>
      <c r="J622">
        <v>2</v>
      </c>
      <c r="K622">
        <v>1</v>
      </c>
      <c r="L622">
        <v>3</v>
      </c>
    </row>
    <row r="623" spans="1:12" x14ac:dyDescent="0.3">
      <c r="A623">
        <v>33</v>
      </c>
      <c r="B623">
        <v>25</v>
      </c>
      <c r="C623" s="1">
        <v>43254</v>
      </c>
      <c r="D623">
        <v>248</v>
      </c>
      <c r="E623">
        <v>25</v>
      </c>
      <c r="F623">
        <v>47</v>
      </c>
      <c r="G623">
        <v>222.196</v>
      </c>
      <c r="H623">
        <v>32</v>
      </c>
      <c r="I623">
        <v>1</v>
      </c>
      <c r="J623">
        <v>2</v>
      </c>
      <c r="K623">
        <v>1</v>
      </c>
      <c r="L623">
        <v>3</v>
      </c>
    </row>
    <row r="624" spans="1:12" x14ac:dyDescent="0.3">
      <c r="A624">
        <v>9</v>
      </c>
      <c r="B624">
        <v>12</v>
      </c>
      <c r="C624" s="1">
        <v>43254</v>
      </c>
      <c r="D624">
        <v>228</v>
      </c>
      <c r="E624">
        <v>14</v>
      </c>
      <c r="F624">
        <v>58</v>
      </c>
      <c r="G624">
        <v>222.196</v>
      </c>
      <c r="H624">
        <v>22</v>
      </c>
      <c r="I624">
        <v>1</v>
      </c>
      <c r="J624">
        <v>2</v>
      </c>
      <c r="K624">
        <v>1</v>
      </c>
      <c r="L624">
        <v>112</v>
      </c>
    </row>
    <row r="625" spans="1:12" x14ac:dyDescent="0.3">
      <c r="A625">
        <v>3</v>
      </c>
      <c r="B625">
        <v>27</v>
      </c>
      <c r="C625" s="1">
        <v>43284</v>
      </c>
      <c r="D625">
        <v>179</v>
      </c>
      <c r="E625">
        <v>51</v>
      </c>
      <c r="F625">
        <v>38</v>
      </c>
      <c r="G625">
        <v>222.196</v>
      </c>
      <c r="H625">
        <v>31</v>
      </c>
      <c r="I625">
        <v>1</v>
      </c>
      <c r="J625">
        <v>0</v>
      </c>
      <c r="K625">
        <v>0</v>
      </c>
      <c r="L625">
        <v>2</v>
      </c>
    </row>
    <row r="626" spans="1:12" x14ac:dyDescent="0.3">
      <c r="A626">
        <v>28</v>
      </c>
      <c r="B626">
        <v>27</v>
      </c>
      <c r="C626" s="1">
        <v>43315</v>
      </c>
      <c r="D626">
        <v>225</v>
      </c>
      <c r="E626">
        <v>26</v>
      </c>
      <c r="F626">
        <v>28</v>
      </c>
      <c r="G626">
        <v>222.196</v>
      </c>
      <c r="H626">
        <v>24</v>
      </c>
      <c r="I626">
        <v>1</v>
      </c>
      <c r="J626">
        <v>1</v>
      </c>
      <c r="K626">
        <v>2</v>
      </c>
      <c r="L626">
        <v>2</v>
      </c>
    </row>
    <row r="627" spans="1:12" x14ac:dyDescent="0.3">
      <c r="A627">
        <v>3</v>
      </c>
      <c r="B627">
        <v>27</v>
      </c>
      <c r="C627" s="1">
        <v>43315</v>
      </c>
      <c r="D627">
        <v>179</v>
      </c>
      <c r="E627">
        <v>51</v>
      </c>
      <c r="F627">
        <v>38</v>
      </c>
      <c r="G627">
        <v>222.196</v>
      </c>
      <c r="H627">
        <v>31</v>
      </c>
      <c r="I627">
        <v>1</v>
      </c>
      <c r="J627">
        <v>0</v>
      </c>
      <c r="K627">
        <v>0</v>
      </c>
      <c r="L627">
        <v>3</v>
      </c>
    </row>
    <row r="628" spans="1:12" x14ac:dyDescent="0.3">
      <c r="A628">
        <v>28</v>
      </c>
      <c r="B628">
        <v>25</v>
      </c>
      <c r="C628" s="1">
        <v>43315</v>
      </c>
      <c r="D628">
        <v>225</v>
      </c>
      <c r="E628">
        <v>26</v>
      </c>
      <c r="F628">
        <v>28</v>
      </c>
      <c r="G628">
        <v>222.196</v>
      </c>
      <c r="H628">
        <v>24</v>
      </c>
      <c r="I628">
        <v>1</v>
      </c>
      <c r="J628">
        <v>1</v>
      </c>
      <c r="K628">
        <v>2</v>
      </c>
      <c r="L628">
        <v>2</v>
      </c>
    </row>
    <row r="629" spans="1:12" x14ac:dyDescent="0.3">
      <c r="A629">
        <v>22</v>
      </c>
      <c r="B629">
        <v>27</v>
      </c>
      <c r="C629" s="1">
        <v>43346</v>
      </c>
      <c r="D629">
        <v>179</v>
      </c>
      <c r="E629">
        <v>26</v>
      </c>
      <c r="F629">
        <v>30</v>
      </c>
      <c r="G629">
        <v>222.196</v>
      </c>
      <c r="H629">
        <v>19</v>
      </c>
      <c r="I629">
        <v>3</v>
      </c>
      <c r="J629">
        <v>0</v>
      </c>
      <c r="K629">
        <v>0</v>
      </c>
      <c r="L629">
        <v>3</v>
      </c>
    </row>
    <row r="630" spans="1:12" x14ac:dyDescent="0.3">
      <c r="A630">
        <v>25</v>
      </c>
      <c r="B630">
        <v>25</v>
      </c>
      <c r="C630" s="1">
        <v>43437</v>
      </c>
      <c r="D630">
        <v>235</v>
      </c>
      <c r="E630">
        <v>16</v>
      </c>
      <c r="F630">
        <v>32</v>
      </c>
      <c r="G630">
        <v>222.196</v>
      </c>
      <c r="H630">
        <v>25</v>
      </c>
      <c r="I630">
        <v>3</v>
      </c>
      <c r="J630">
        <v>0</v>
      </c>
      <c r="K630">
        <v>0</v>
      </c>
      <c r="L630">
        <v>3</v>
      </c>
    </row>
    <row r="631" spans="1:12" x14ac:dyDescent="0.3">
      <c r="A631">
        <v>10</v>
      </c>
      <c r="B631">
        <v>19</v>
      </c>
      <c r="C631" s="1">
        <v>43437</v>
      </c>
      <c r="D631">
        <v>361</v>
      </c>
      <c r="E631">
        <v>52</v>
      </c>
      <c r="F631">
        <v>28</v>
      </c>
      <c r="G631">
        <v>222.196</v>
      </c>
      <c r="H631">
        <v>27</v>
      </c>
      <c r="I631">
        <v>1</v>
      </c>
      <c r="J631">
        <v>1</v>
      </c>
      <c r="K631">
        <v>4</v>
      </c>
      <c r="L631">
        <v>8</v>
      </c>
    </row>
    <row r="632" spans="1:12" x14ac:dyDescent="0.3">
      <c r="A632">
        <v>3</v>
      </c>
      <c r="B632">
        <v>13</v>
      </c>
      <c r="C632" s="1" t="s">
        <v>247</v>
      </c>
      <c r="D632">
        <v>179</v>
      </c>
      <c r="E632">
        <v>51</v>
      </c>
      <c r="F632">
        <v>38</v>
      </c>
      <c r="G632">
        <v>222.196</v>
      </c>
      <c r="H632">
        <v>31</v>
      </c>
      <c r="I632">
        <v>1</v>
      </c>
      <c r="J632">
        <v>0</v>
      </c>
      <c r="K632">
        <v>0</v>
      </c>
      <c r="L632">
        <v>8</v>
      </c>
    </row>
    <row r="633" spans="1:12" x14ac:dyDescent="0.3">
      <c r="A633">
        <v>3</v>
      </c>
      <c r="B633">
        <v>27</v>
      </c>
      <c r="C633" s="1" t="s">
        <v>248</v>
      </c>
      <c r="D633">
        <v>179</v>
      </c>
      <c r="E633">
        <v>51</v>
      </c>
      <c r="F633">
        <v>38</v>
      </c>
      <c r="G633">
        <v>222.196</v>
      </c>
      <c r="H633">
        <v>31</v>
      </c>
      <c r="I633">
        <v>1</v>
      </c>
      <c r="J633">
        <v>0</v>
      </c>
      <c r="K633">
        <v>0</v>
      </c>
      <c r="L633">
        <v>2</v>
      </c>
    </row>
    <row r="634" spans="1:12" x14ac:dyDescent="0.3">
      <c r="A634">
        <v>3</v>
      </c>
      <c r="B634">
        <v>27</v>
      </c>
      <c r="C634" s="1" t="s">
        <v>249</v>
      </c>
      <c r="D634">
        <v>179</v>
      </c>
      <c r="E634">
        <v>51</v>
      </c>
      <c r="F634">
        <v>38</v>
      </c>
      <c r="G634">
        <v>222.196</v>
      </c>
      <c r="H634">
        <v>31</v>
      </c>
      <c r="I634">
        <v>1</v>
      </c>
      <c r="J634">
        <v>0</v>
      </c>
      <c r="K634">
        <v>0</v>
      </c>
      <c r="L634">
        <v>3</v>
      </c>
    </row>
    <row r="635" spans="1:12" x14ac:dyDescent="0.3">
      <c r="A635">
        <v>22</v>
      </c>
      <c r="B635">
        <v>27</v>
      </c>
      <c r="C635" s="1" t="s">
        <v>250</v>
      </c>
      <c r="D635">
        <v>179</v>
      </c>
      <c r="E635">
        <v>26</v>
      </c>
      <c r="F635">
        <v>30</v>
      </c>
      <c r="G635">
        <v>222.196</v>
      </c>
      <c r="H635">
        <v>19</v>
      </c>
      <c r="I635">
        <v>3</v>
      </c>
      <c r="J635">
        <v>0</v>
      </c>
      <c r="K635">
        <v>0</v>
      </c>
      <c r="L635">
        <v>2</v>
      </c>
    </row>
    <row r="636" spans="1:12" x14ac:dyDescent="0.3">
      <c r="A636">
        <v>3</v>
      </c>
      <c r="B636">
        <v>10</v>
      </c>
      <c r="C636" s="1" t="s">
        <v>251</v>
      </c>
      <c r="D636">
        <v>179</v>
      </c>
      <c r="E636">
        <v>51</v>
      </c>
      <c r="F636">
        <v>38</v>
      </c>
      <c r="G636">
        <v>222.196</v>
      </c>
      <c r="H636">
        <v>31</v>
      </c>
      <c r="I636">
        <v>1</v>
      </c>
      <c r="J636">
        <v>0</v>
      </c>
      <c r="K636">
        <v>0</v>
      </c>
      <c r="L636">
        <v>4</v>
      </c>
    </row>
    <row r="637" spans="1:12" x14ac:dyDescent="0.3">
      <c r="A637">
        <v>33</v>
      </c>
      <c r="B637">
        <v>13</v>
      </c>
      <c r="C637" s="1" t="s">
        <v>251</v>
      </c>
      <c r="D637">
        <v>248</v>
      </c>
      <c r="E637">
        <v>25</v>
      </c>
      <c r="F637">
        <v>47</v>
      </c>
      <c r="G637">
        <v>222.196</v>
      </c>
      <c r="H637">
        <v>32</v>
      </c>
      <c r="I637">
        <v>1</v>
      </c>
      <c r="J637">
        <v>2</v>
      </c>
      <c r="K637">
        <v>1</v>
      </c>
      <c r="L637">
        <v>2</v>
      </c>
    </row>
    <row r="638" spans="1:12" x14ac:dyDescent="0.3">
      <c r="A638">
        <v>3</v>
      </c>
      <c r="B638">
        <v>27</v>
      </c>
      <c r="C638" s="1" t="s">
        <v>251</v>
      </c>
      <c r="D638">
        <v>179</v>
      </c>
      <c r="E638">
        <v>51</v>
      </c>
      <c r="F638">
        <v>38</v>
      </c>
      <c r="G638">
        <v>222.196</v>
      </c>
      <c r="H638">
        <v>31</v>
      </c>
      <c r="I638">
        <v>1</v>
      </c>
      <c r="J638">
        <v>0</v>
      </c>
      <c r="K638">
        <v>0</v>
      </c>
      <c r="L638">
        <v>3</v>
      </c>
    </row>
    <row r="639" spans="1:12" x14ac:dyDescent="0.3">
      <c r="A639">
        <v>28</v>
      </c>
      <c r="B639">
        <v>7</v>
      </c>
      <c r="C639" s="1" t="s">
        <v>251</v>
      </c>
      <c r="D639">
        <v>225</v>
      </c>
      <c r="E639">
        <v>26</v>
      </c>
      <c r="F639">
        <v>28</v>
      </c>
      <c r="G639">
        <v>222.196</v>
      </c>
      <c r="H639">
        <v>24</v>
      </c>
      <c r="I639">
        <v>1</v>
      </c>
      <c r="J639">
        <v>1</v>
      </c>
      <c r="K639">
        <v>2</v>
      </c>
      <c r="L639">
        <v>8</v>
      </c>
    </row>
    <row r="640" spans="1:12" x14ac:dyDescent="0.3">
      <c r="A640">
        <v>3</v>
      </c>
      <c r="B640">
        <v>27</v>
      </c>
      <c r="C640" s="1" t="s">
        <v>252</v>
      </c>
      <c r="D640">
        <v>179</v>
      </c>
      <c r="E640">
        <v>51</v>
      </c>
      <c r="F640">
        <v>38</v>
      </c>
      <c r="G640">
        <v>222.196</v>
      </c>
      <c r="H640">
        <v>31</v>
      </c>
      <c r="I640">
        <v>1</v>
      </c>
      <c r="J640">
        <v>0</v>
      </c>
      <c r="K640">
        <v>0</v>
      </c>
      <c r="L640">
        <v>2</v>
      </c>
    </row>
    <row r="641" spans="1:12" x14ac:dyDescent="0.3">
      <c r="A641">
        <v>11</v>
      </c>
      <c r="B641">
        <v>23</v>
      </c>
      <c r="C641" s="1" t="s">
        <v>253</v>
      </c>
      <c r="D641">
        <v>289</v>
      </c>
      <c r="E641">
        <v>36</v>
      </c>
      <c r="F641">
        <v>33</v>
      </c>
      <c r="G641">
        <v>222.196</v>
      </c>
      <c r="H641">
        <v>30</v>
      </c>
      <c r="I641">
        <v>1</v>
      </c>
      <c r="J641">
        <v>2</v>
      </c>
      <c r="K641">
        <v>1</v>
      </c>
      <c r="L641">
        <v>8</v>
      </c>
    </row>
    <row r="642" spans="1:12" x14ac:dyDescent="0.3">
      <c r="A642">
        <v>9</v>
      </c>
      <c r="B642">
        <v>25</v>
      </c>
      <c r="C642" s="1" t="s">
        <v>253</v>
      </c>
      <c r="D642">
        <v>228</v>
      </c>
      <c r="E642">
        <v>14</v>
      </c>
      <c r="F642">
        <v>58</v>
      </c>
      <c r="G642">
        <v>222.196</v>
      </c>
      <c r="H642">
        <v>22</v>
      </c>
      <c r="I642">
        <v>1</v>
      </c>
      <c r="J642">
        <v>2</v>
      </c>
      <c r="K642">
        <v>1</v>
      </c>
      <c r="L642">
        <v>2</v>
      </c>
    </row>
    <row r="643" spans="1:12" x14ac:dyDescent="0.3">
      <c r="A643">
        <v>3</v>
      </c>
      <c r="B643">
        <v>27</v>
      </c>
      <c r="C643" s="1" t="s">
        <v>253</v>
      </c>
      <c r="D643">
        <v>179</v>
      </c>
      <c r="E643">
        <v>51</v>
      </c>
      <c r="F643">
        <v>38</v>
      </c>
      <c r="G643">
        <v>222.196</v>
      </c>
      <c r="H643">
        <v>31</v>
      </c>
      <c r="I643">
        <v>1</v>
      </c>
      <c r="J643">
        <v>0</v>
      </c>
      <c r="K643">
        <v>0</v>
      </c>
      <c r="L643">
        <v>2</v>
      </c>
    </row>
    <row r="644" spans="1:12" x14ac:dyDescent="0.3">
      <c r="A644">
        <v>33</v>
      </c>
      <c r="B644">
        <v>23</v>
      </c>
      <c r="C644" s="1" t="s">
        <v>254</v>
      </c>
      <c r="D644">
        <v>248</v>
      </c>
      <c r="E644">
        <v>25</v>
      </c>
      <c r="F644">
        <v>47</v>
      </c>
      <c r="G644">
        <v>222.196</v>
      </c>
      <c r="H644">
        <v>32</v>
      </c>
      <c r="I644">
        <v>1</v>
      </c>
      <c r="J644">
        <v>2</v>
      </c>
      <c r="K644">
        <v>1</v>
      </c>
      <c r="L644">
        <v>3</v>
      </c>
    </row>
    <row r="645" spans="1:12" x14ac:dyDescent="0.3">
      <c r="A645">
        <v>3</v>
      </c>
      <c r="B645">
        <v>27</v>
      </c>
      <c r="C645" s="1" t="s">
        <v>254</v>
      </c>
      <c r="D645">
        <v>179</v>
      </c>
      <c r="E645">
        <v>51</v>
      </c>
      <c r="F645">
        <v>38</v>
      </c>
      <c r="G645">
        <v>222.196</v>
      </c>
      <c r="H645">
        <v>31</v>
      </c>
      <c r="I645">
        <v>1</v>
      </c>
      <c r="J645">
        <v>0</v>
      </c>
      <c r="K645">
        <v>0</v>
      </c>
      <c r="L645">
        <v>3</v>
      </c>
    </row>
    <row r="646" spans="1:12" x14ac:dyDescent="0.3">
      <c r="A646">
        <v>22</v>
      </c>
      <c r="B646">
        <v>23</v>
      </c>
      <c r="C646" s="1" t="s">
        <v>255</v>
      </c>
      <c r="D646">
        <v>179</v>
      </c>
      <c r="E646">
        <v>26</v>
      </c>
      <c r="F646">
        <v>30</v>
      </c>
      <c r="G646">
        <v>222.196</v>
      </c>
      <c r="H646">
        <v>19</v>
      </c>
      <c r="I646">
        <v>3</v>
      </c>
      <c r="J646">
        <v>0</v>
      </c>
      <c r="K646">
        <v>0</v>
      </c>
      <c r="L646">
        <v>2</v>
      </c>
    </row>
    <row r="647" spans="1:12" x14ac:dyDescent="0.3">
      <c r="A647">
        <v>3</v>
      </c>
      <c r="B647">
        <v>27</v>
      </c>
      <c r="C647" s="1" t="s">
        <v>255</v>
      </c>
      <c r="D647">
        <v>179</v>
      </c>
      <c r="E647">
        <v>51</v>
      </c>
      <c r="F647">
        <v>38</v>
      </c>
      <c r="G647">
        <v>222.196</v>
      </c>
      <c r="H647">
        <v>31</v>
      </c>
      <c r="I647">
        <v>1</v>
      </c>
      <c r="J647">
        <v>0</v>
      </c>
      <c r="K647">
        <v>0</v>
      </c>
      <c r="L647">
        <v>3</v>
      </c>
    </row>
    <row r="648" spans="1:12" x14ac:dyDescent="0.3">
      <c r="A648">
        <v>3</v>
      </c>
      <c r="B648">
        <v>27</v>
      </c>
      <c r="C648" s="1" t="s">
        <v>256</v>
      </c>
      <c r="D648">
        <v>179</v>
      </c>
      <c r="E648">
        <v>51</v>
      </c>
      <c r="F648">
        <v>38</v>
      </c>
      <c r="G648">
        <v>222.196</v>
      </c>
      <c r="H648">
        <v>31</v>
      </c>
      <c r="I648">
        <v>1</v>
      </c>
      <c r="J648">
        <v>0</v>
      </c>
      <c r="K648">
        <v>0</v>
      </c>
      <c r="L648">
        <v>3</v>
      </c>
    </row>
    <row r="649" spans="1:12" x14ac:dyDescent="0.3">
      <c r="A649">
        <v>16</v>
      </c>
      <c r="B649">
        <v>23</v>
      </c>
      <c r="C649" s="1" t="s">
        <v>257</v>
      </c>
      <c r="D649">
        <v>118</v>
      </c>
      <c r="E649">
        <v>15</v>
      </c>
      <c r="F649">
        <v>46</v>
      </c>
      <c r="G649">
        <v>222.196</v>
      </c>
      <c r="H649">
        <v>25</v>
      </c>
      <c r="I649">
        <v>1</v>
      </c>
      <c r="J649">
        <v>2</v>
      </c>
      <c r="K649">
        <v>0</v>
      </c>
      <c r="L649">
        <v>8</v>
      </c>
    </row>
    <row r="650" spans="1:12" x14ac:dyDescent="0.3">
      <c r="A650">
        <v>14</v>
      </c>
      <c r="B650">
        <v>13</v>
      </c>
      <c r="C650" s="1" t="s">
        <v>257</v>
      </c>
      <c r="D650">
        <v>155</v>
      </c>
      <c r="E650">
        <v>12</v>
      </c>
      <c r="F650">
        <v>34</v>
      </c>
      <c r="G650">
        <v>222.196</v>
      </c>
      <c r="H650">
        <v>25</v>
      </c>
      <c r="I650">
        <v>1</v>
      </c>
      <c r="J650">
        <v>2</v>
      </c>
      <c r="K650">
        <v>0</v>
      </c>
      <c r="L650">
        <v>24</v>
      </c>
    </row>
    <row r="651" spans="1:12" x14ac:dyDescent="0.3">
      <c r="A651">
        <v>3</v>
      </c>
      <c r="B651">
        <v>27</v>
      </c>
      <c r="C651" s="1" t="s">
        <v>257</v>
      </c>
      <c r="D651">
        <v>179</v>
      </c>
      <c r="E651">
        <v>51</v>
      </c>
      <c r="F651">
        <v>38</v>
      </c>
      <c r="G651">
        <v>222.196</v>
      </c>
      <c r="H651">
        <v>31</v>
      </c>
      <c r="I651">
        <v>1</v>
      </c>
      <c r="J651">
        <v>0</v>
      </c>
      <c r="K651">
        <v>0</v>
      </c>
      <c r="L651">
        <v>3</v>
      </c>
    </row>
    <row r="652" spans="1:12" x14ac:dyDescent="0.3">
      <c r="A652">
        <v>3</v>
      </c>
      <c r="B652">
        <v>27</v>
      </c>
      <c r="C652" s="1" t="s">
        <v>258</v>
      </c>
      <c r="D652">
        <v>179</v>
      </c>
      <c r="E652">
        <v>51</v>
      </c>
      <c r="F652">
        <v>38</v>
      </c>
      <c r="G652">
        <v>222.196</v>
      </c>
      <c r="H652">
        <v>31</v>
      </c>
      <c r="I652">
        <v>1</v>
      </c>
      <c r="J652">
        <v>0</v>
      </c>
      <c r="K652">
        <v>0</v>
      </c>
      <c r="L652">
        <v>3</v>
      </c>
    </row>
    <row r="653" spans="1:12" x14ac:dyDescent="0.3">
      <c r="A653">
        <v>22</v>
      </c>
      <c r="B653">
        <v>13</v>
      </c>
      <c r="C653" s="1" t="s">
        <v>259</v>
      </c>
      <c r="D653">
        <v>179</v>
      </c>
      <c r="E653">
        <v>26</v>
      </c>
      <c r="F653">
        <v>30</v>
      </c>
      <c r="G653">
        <v>222.196</v>
      </c>
      <c r="H653">
        <v>19</v>
      </c>
      <c r="I653">
        <v>3</v>
      </c>
      <c r="J653">
        <v>0</v>
      </c>
      <c r="K653">
        <v>0</v>
      </c>
      <c r="L653">
        <v>2</v>
      </c>
    </row>
    <row r="654" spans="1:12" x14ac:dyDescent="0.3">
      <c r="A654">
        <v>11</v>
      </c>
      <c r="B654">
        <v>19</v>
      </c>
      <c r="C654" s="1" t="s">
        <v>259</v>
      </c>
      <c r="D654">
        <v>289</v>
      </c>
      <c r="E654">
        <v>36</v>
      </c>
      <c r="F654">
        <v>33</v>
      </c>
      <c r="G654">
        <v>222.196</v>
      </c>
      <c r="H654">
        <v>30</v>
      </c>
      <c r="I654">
        <v>1</v>
      </c>
      <c r="J654">
        <v>2</v>
      </c>
      <c r="K654">
        <v>1</v>
      </c>
      <c r="L654">
        <v>104</v>
      </c>
    </row>
    <row r="655" spans="1:12" x14ac:dyDescent="0.3">
      <c r="A655">
        <v>13</v>
      </c>
      <c r="B655">
        <v>22</v>
      </c>
      <c r="C655" s="1" t="s">
        <v>257</v>
      </c>
      <c r="D655">
        <v>369</v>
      </c>
      <c r="E655">
        <v>17</v>
      </c>
      <c r="F655">
        <v>31</v>
      </c>
      <c r="G655">
        <v>222.196</v>
      </c>
      <c r="H655">
        <v>25</v>
      </c>
      <c r="I655">
        <v>1</v>
      </c>
      <c r="J655">
        <v>3</v>
      </c>
      <c r="K655">
        <v>0</v>
      </c>
      <c r="L655">
        <v>8</v>
      </c>
    </row>
    <row r="656" spans="1:12" x14ac:dyDescent="0.3">
      <c r="A656">
        <v>28</v>
      </c>
      <c r="B656">
        <v>13</v>
      </c>
      <c r="C656" s="1">
        <v>43135</v>
      </c>
      <c r="D656">
        <v>225</v>
      </c>
      <c r="E656">
        <v>26</v>
      </c>
      <c r="F656">
        <v>28</v>
      </c>
      <c r="G656">
        <v>246.28800000000001</v>
      </c>
      <c r="H656">
        <v>24</v>
      </c>
      <c r="I656">
        <v>1</v>
      </c>
      <c r="J656">
        <v>1</v>
      </c>
      <c r="K656">
        <v>2</v>
      </c>
      <c r="L656">
        <v>8</v>
      </c>
    </row>
    <row r="657" spans="1:12" x14ac:dyDescent="0.3">
      <c r="A657">
        <v>34</v>
      </c>
      <c r="B657">
        <v>10</v>
      </c>
      <c r="C657" s="1">
        <v>43135</v>
      </c>
      <c r="D657">
        <v>118</v>
      </c>
      <c r="E657">
        <v>10</v>
      </c>
      <c r="F657">
        <v>37</v>
      </c>
      <c r="G657">
        <v>246.28800000000001</v>
      </c>
      <c r="H657">
        <v>28</v>
      </c>
      <c r="I657">
        <v>1</v>
      </c>
      <c r="J657">
        <v>0</v>
      </c>
      <c r="K657">
        <v>0</v>
      </c>
      <c r="L657">
        <v>8</v>
      </c>
    </row>
    <row r="658" spans="1:12" x14ac:dyDescent="0.3">
      <c r="A658">
        <v>10</v>
      </c>
      <c r="B658">
        <v>19</v>
      </c>
      <c r="C658" s="1">
        <v>43163</v>
      </c>
      <c r="D658">
        <v>361</v>
      </c>
      <c r="E658">
        <v>52</v>
      </c>
      <c r="F658">
        <v>28</v>
      </c>
      <c r="G658">
        <v>246.28800000000001</v>
      </c>
      <c r="H658">
        <v>27</v>
      </c>
      <c r="I658">
        <v>1</v>
      </c>
      <c r="J658">
        <v>1</v>
      </c>
      <c r="K658">
        <v>4</v>
      </c>
      <c r="L658">
        <v>8</v>
      </c>
    </row>
    <row r="659" spans="1:12" x14ac:dyDescent="0.3">
      <c r="A659">
        <v>33</v>
      </c>
      <c r="B659">
        <v>19</v>
      </c>
      <c r="C659" s="1">
        <v>43194</v>
      </c>
      <c r="D659">
        <v>248</v>
      </c>
      <c r="E659">
        <v>25</v>
      </c>
      <c r="F659">
        <v>47</v>
      </c>
      <c r="G659">
        <v>246.28800000000001</v>
      </c>
      <c r="H659">
        <v>32</v>
      </c>
      <c r="I659">
        <v>1</v>
      </c>
      <c r="J659">
        <v>2</v>
      </c>
      <c r="K659">
        <v>1</v>
      </c>
      <c r="L659">
        <v>8</v>
      </c>
    </row>
    <row r="660" spans="1:12" x14ac:dyDescent="0.3">
      <c r="A660">
        <v>6</v>
      </c>
      <c r="B660">
        <v>13</v>
      </c>
      <c r="C660" s="1">
        <v>43224</v>
      </c>
      <c r="D660">
        <v>189</v>
      </c>
      <c r="E660">
        <v>29</v>
      </c>
      <c r="F660">
        <v>33</v>
      </c>
      <c r="G660">
        <v>246.28800000000001</v>
      </c>
      <c r="H660">
        <v>25</v>
      </c>
      <c r="I660">
        <v>1</v>
      </c>
      <c r="J660">
        <v>2</v>
      </c>
      <c r="K660">
        <v>2</v>
      </c>
      <c r="L660">
        <v>8</v>
      </c>
    </row>
    <row r="661" spans="1:12" x14ac:dyDescent="0.3">
      <c r="A661">
        <v>22</v>
      </c>
      <c r="B661">
        <v>27</v>
      </c>
      <c r="C661" s="1">
        <v>43255</v>
      </c>
      <c r="D661">
        <v>179</v>
      </c>
      <c r="E661">
        <v>26</v>
      </c>
      <c r="F661">
        <v>30</v>
      </c>
      <c r="G661">
        <v>246.28800000000001</v>
      </c>
      <c r="H661">
        <v>19</v>
      </c>
      <c r="I661">
        <v>3</v>
      </c>
      <c r="J661">
        <v>0</v>
      </c>
      <c r="K661">
        <v>0</v>
      </c>
      <c r="L661">
        <v>2</v>
      </c>
    </row>
    <row r="662" spans="1:12" x14ac:dyDescent="0.3">
      <c r="A662">
        <v>13</v>
      </c>
      <c r="B662">
        <v>7</v>
      </c>
      <c r="C662" s="1">
        <v>43347</v>
      </c>
      <c r="D662">
        <v>369</v>
      </c>
      <c r="E662">
        <v>17</v>
      </c>
      <c r="F662">
        <v>31</v>
      </c>
      <c r="G662">
        <v>246.28800000000001</v>
      </c>
      <c r="H662">
        <v>25</v>
      </c>
      <c r="I662">
        <v>1</v>
      </c>
      <c r="J662">
        <v>3</v>
      </c>
      <c r="K662">
        <v>0</v>
      </c>
      <c r="L662">
        <v>24</v>
      </c>
    </row>
    <row r="663" spans="1:12" x14ac:dyDescent="0.3">
      <c r="A663">
        <v>17</v>
      </c>
      <c r="B663">
        <v>16</v>
      </c>
      <c r="C663" s="1">
        <v>43377</v>
      </c>
      <c r="D663">
        <v>179</v>
      </c>
      <c r="E663">
        <v>22</v>
      </c>
      <c r="F663">
        <v>40</v>
      </c>
      <c r="G663">
        <v>246.28800000000001</v>
      </c>
      <c r="H663">
        <v>22</v>
      </c>
      <c r="I663">
        <v>2</v>
      </c>
      <c r="J663">
        <v>2</v>
      </c>
      <c r="K663">
        <v>0</v>
      </c>
      <c r="L663">
        <v>2</v>
      </c>
    </row>
    <row r="664" spans="1:12" x14ac:dyDescent="0.3">
      <c r="A664">
        <v>36</v>
      </c>
      <c r="B664">
        <v>23</v>
      </c>
      <c r="C664" s="1">
        <v>43377</v>
      </c>
      <c r="D664">
        <v>118</v>
      </c>
      <c r="E664">
        <v>13</v>
      </c>
      <c r="F664">
        <v>50</v>
      </c>
      <c r="G664">
        <v>246.28800000000001</v>
      </c>
      <c r="H664">
        <v>31</v>
      </c>
      <c r="I664">
        <v>1</v>
      </c>
      <c r="J664">
        <v>1</v>
      </c>
      <c r="K664">
        <v>0</v>
      </c>
      <c r="L664">
        <v>3</v>
      </c>
    </row>
    <row r="665" spans="1:12" x14ac:dyDescent="0.3">
      <c r="A665">
        <v>10</v>
      </c>
      <c r="B665">
        <v>23</v>
      </c>
      <c r="C665" s="1">
        <v>43377</v>
      </c>
      <c r="D665">
        <v>361</v>
      </c>
      <c r="E665">
        <v>52</v>
      </c>
      <c r="F665">
        <v>28</v>
      </c>
      <c r="G665">
        <v>246.28800000000001</v>
      </c>
      <c r="H665">
        <v>27</v>
      </c>
      <c r="I665">
        <v>1</v>
      </c>
      <c r="J665">
        <v>1</v>
      </c>
      <c r="K665">
        <v>4</v>
      </c>
      <c r="L665">
        <v>2</v>
      </c>
    </row>
    <row r="666" spans="1:12" x14ac:dyDescent="0.3">
      <c r="A666">
        <v>34</v>
      </c>
      <c r="B666">
        <v>10</v>
      </c>
      <c r="C666" s="1">
        <v>43408</v>
      </c>
      <c r="D666">
        <v>118</v>
      </c>
      <c r="E666">
        <v>10</v>
      </c>
      <c r="F666">
        <v>37</v>
      </c>
      <c r="G666">
        <v>246.28800000000001</v>
      </c>
      <c r="H666">
        <v>28</v>
      </c>
      <c r="I666">
        <v>1</v>
      </c>
      <c r="J666">
        <v>0</v>
      </c>
      <c r="K666">
        <v>0</v>
      </c>
      <c r="L666">
        <v>2</v>
      </c>
    </row>
    <row r="667" spans="1:12" x14ac:dyDescent="0.3">
      <c r="A667">
        <v>1</v>
      </c>
      <c r="B667">
        <v>22</v>
      </c>
      <c r="C667" s="1" t="s">
        <v>260</v>
      </c>
      <c r="D667">
        <v>235</v>
      </c>
      <c r="E667">
        <v>11</v>
      </c>
      <c r="F667">
        <v>37</v>
      </c>
      <c r="G667">
        <v>246.28800000000001</v>
      </c>
      <c r="H667">
        <v>29</v>
      </c>
      <c r="I667">
        <v>3</v>
      </c>
      <c r="J667">
        <v>1</v>
      </c>
      <c r="K667">
        <v>1</v>
      </c>
      <c r="L667">
        <v>8</v>
      </c>
    </row>
    <row r="668" spans="1:12" x14ac:dyDescent="0.3">
      <c r="A668">
        <v>22</v>
      </c>
      <c r="B668">
        <v>27</v>
      </c>
      <c r="C668" s="1" t="s">
        <v>260</v>
      </c>
      <c r="D668">
        <v>179</v>
      </c>
      <c r="E668">
        <v>26</v>
      </c>
      <c r="F668">
        <v>30</v>
      </c>
      <c r="G668">
        <v>246.28800000000001</v>
      </c>
      <c r="H668">
        <v>19</v>
      </c>
      <c r="I668">
        <v>3</v>
      </c>
      <c r="J668">
        <v>0</v>
      </c>
      <c r="K668">
        <v>0</v>
      </c>
      <c r="L668">
        <v>2</v>
      </c>
    </row>
    <row r="669" spans="1:12" x14ac:dyDescent="0.3">
      <c r="A669">
        <v>28</v>
      </c>
      <c r="B669">
        <v>19</v>
      </c>
      <c r="C669" s="1" t="s">
        <v>261</v>
      </c>
      <c r="D669">
        <v>225</v>
      </c>
      <c r="E669">
        <v>26</v>
      </c>
      <c r="F669">
        <v>28</v>
      </c>
      <c r="G669">
        <v>246.28800000000001</v>
      </c>
      <c r="H669">
        <v>24</v>
      </c>
      <c r="I669">
        <v>1</v>
      </c>
      <c r="J669">
        <v>1</v>
      </c>
      <c r="K669">
        <v>2</v>
      </c>
      <c r="L669">
        <v>8</v>
      </c>
    </row>
    <row r="670" spans="1:12" x14ac:dyDescent="0.3">
      <c r="A670">
        <v>25</v>
      </c>
      <c r="B670">
        <v>16</v>
      </c>
      <c r="C670" s="1" t="s">
        <v>262</v>
      </c>
      <c r="D670">
        <v>235</v>
      </c>
      <c r="E670">
        <v>16</v>
      </c>
      <c r="F670">
        <v>32</v>
      </c>
      <c r="G670">
        <v>246.28800000000001</v>
      </c>
      <c r="H670">
        <v>25</v>
      </c>
      <c r="I670">
        <v>3</v>
      </c>
      <c r="J670">
        <v>0</v>
      </c>
      <c r="K670">
        <v>0</v>
      </c>
      <c r="L670">
        <v>3</v>
      </c>
    </row>
    <row r="671" spans="1:12" x14ac:dyDescent="0.3">
      <c r="A671">
        <v>22</v>
      </c>
      <c r="B671">
        <v>27</v>
      </c>
      <c r="C671" s="1" t="s">
        <v>263</v>
      </c>
      <c r="D671">
        <v>179</v>
      </c>
      <c r="E671">
        <v>26</v>
      </c>
      <c r="F671">
        <v>30</v>
      </c>
      <c r="G671">
        <v>246.28800000000001</v>
      </c>
      <c r="H671">
        <v>19</v>
      </c>
      <c r="I671">
        <v>3</v>
      </c>
      <c r="J671">
        <v>0</v>
      </c>
      <c r="K671">
        <v>0</v>
      </c>
      <c r="L671">
        <v>2</v>
      </c>
    </row>
    <row r="672" spans="1:12" x14ac:dyDescent="0.3">
      <c r="A672">
        <v>14</v>
      </c>
      <c r="B672">
        <v>28</v>
      </c>
      <c r="C672" s="1" t="s">
        <v>264</v>
      </c>
      <c r="D672">
        <v>155</v>
      </c>
      <c r="E672">
        <v>12</v>
      </c>
      <c r="F672">
        <v>34</v>
      </c>
      <c r="G672">
        <v>246.28800000000001</v>
      </c>
      <c r="H672">
        <v>25</v>
      </c>
      <c r="I672">
        <v>1</v>
      </c>
      <c r="J672">
        <v>2</v>
      </c>
      <c r="K672">
        <v>0</v>
      </c>
      <c r="L672">
        <v>4</v>
      </c>
    </row>
    <row r="673" spans="1:12" x14ac:dyDescent="0.3">
      <c r="A673">
        <v>28</v>
      </c>
      <c r="B673">
        <v>19</v>
      </c>
      <c r="C673" s="1" t="s">
        <v>265</v>
      </c>
      <c r="D673">
        <v>225</v>
      </c>
      <c r="E673">
        <v>26</v>
      </c>
      <c r="F673">
        <v>28</v>
      </c>
      <c r="G673">
        <v>246.28800000000001</v>
      </c>
      <c r="H673">
        <v>24</v>
      </c>
      <c r="I673">
        <v>1</v>
      </c>
      <c r="J673">
        <v>1</v>
      </c>
      <c r="K673">
        <v>2</v>
      </c>
      <c r="L673">
        <v>8</v>
      </c>
    </row>
    <row r="674" spans="1:12" x14ac:dyDescent="0.3">
      <c r="A674">
        <v>36</v>
      </c>
      <c r="B674">
        <v>14</v>
      </c>
      <c r="C674" s="1" t="s">
        <v>265</v>
      </c>
      <c r="D674">
        <v>118</v>
      </c>
      <c r="E674">
        <v>13</v>
      </c>
      <c r="F674">
        <v>50</v>
      </c>
      <c r="G674">
        <v>246.28800000000001</v>
      </c>
      <c r="H674">
        <v>31</v>
      </c>
      <c r="I674">
        <v>1</v>
      </c>
      <c r="J674">
        <v>1</v>
      </c>
      <c r="K674">
        <v>0</v>
      </c>
      <c r="L674">
        <v>2</v>
      </c>
    </row>
    <row r="675" spans="1:12" x14ac:dyDescent="0.3">
      <c r="A675">
        <v>22</v>
      </c>
      <c r="B675">
        <v>27</v>
      </c>
      <c r="C675" s="1" t="s">
        <v>266</v>
      </c>
      <c r="D675">
        <v>179</v>
      </c>
      <c r="E675">
        <v>26</v>
      </c>
      <c r="F675">
        <v>30</v>
      </c>
      <c r="G675">
        <v>246.28800000000001</v>
      </c>
      <c r="H675">
        <v>19</v>
      </c>
      <c r="I675">
        <v>3</v>
      </c>
      <c r="J675">
        <v>0</v>
      </c>
      <c r="K675">
        <v>0</v>
      </c>
      <c r="L675">
        <v>2</v>
      </c>
    </row>
    <row r="676" spans="1:12" x14ac:dyDescent="0.3">
      <c r="A676">
        <v>1</v>
      </c>
      <c r="B676">
        <v>22</v>
      </c>
      <c r="C676" s="1">
        <v>43286</v>
      </c>
      <c r="D676">
        <v>235</v>
      </c>
      <c r="E676">
        <v>11</v>
      </c>
      <c r="F676">
        <v>37</v>
      </c>
      <c r="G676">
        <v>237.65600000000001</v>
      </c>
      <c r="H676">
        <v>29</v>
      </c>
      <c r="I676">
        <v>3</v>
      </c>
      <c r="J676">
        <v>1</v>
      </c>
      <c r="K676">
        <v>1</v>
      </c>
      <c r="L676">
        <v>8</v>
      </c>
    </row>
    <row r="677" spans="1:12" x14ac:dyDescent="0.3">
      <c r="A677">
        <v>29</v>
      </c>
      <c r="B677">
        <v>19</v>
      </c>
      <c r="C677" s="1">
        <v>43348</v>
      </c>
      <c r="D677">
        <v>225</v>
      </c>
      <c r="E677">
        <v>15</v>
      </c>
      <c r="F677">
        <v>41</v>
      </c>
      <c r="G677">
        <v>237.65600000000001</v>
      </c>
      <c r="H677">
        <v>28</v>
      </c>
      <c r="I677">
        <v>4</v>
      </c>
      <c r="J677">
        <v>2</v>
      </c>
      <c r="K677">
        <v>2</v>
      </c>
      <c r="L677">
        <v>3</v>
      </c>
    </row>
    <row r="678" spans="1:12" x14ac:dyDescent="0.3">
      <c r="A678">
        <v>25</v>
      </c>
      <c r="B678">
        <v>28</v>
      </c>
      <c r="C678" s="1">
        <v>43348</v>
      </c>
      <c r="D678">
        <v>235</v>
      </c>
      <c r="E678">
        <v>16</v>
      </c>
      <c r="F678">
        <v>32</v>
      </c>
      <c r="G678">
        <v>237.65600000000001</v>
      </c>
      <c r="H678">
        <v>25</v>
      </c>
      <c r="I678">
        <v>3</v>
      </c>
      <c r="J678">
        <v>0</v>
      </c>
      <c r="K678">
        <v>0</v>
      </c>
      <c r="L678">
        <v>2</v>
      </c>
    </row>
    <row r="679" spans="1:12" x14ac:dyDescent="0.3">
      <c r="A679">
        <v>34</v>
      </c>
      <c r="B679">
        <v>8</v>
      </c>
      <c r="C679" s="1">
        <v>43348</v>
      </c>
      <c r="D679">
        <v>118</v>
      </c>
      <c r="E679">
        <v>10</v>
      </c>
      <c r="F679">
        <v>37</v>
      </c>
      <c r="G679">
        <v>237.65600000000001</v>
      </c>
      <c r="H679">
        <v>28</v>
      </c>
      <c r="I679">
        <v>1</v>
      </c>
      <c r="J679">
        <v>0</v>
      </c>
      <c r="K679">
        <v>0</v>
      </c>
      <c r="L679">
        <v>3</v>
      </c>
    </row>
    <row r="680" spans="1:12" x14ac:dyDescent="0.3">
      <c r="A680">
        <v>5</v>
      </c>
      <c r="B680">
        <v>26</v>
      </c>
      <c r="C680" s="1">
        <v>43348</v>
      </c>
      <c r="D680">
        <v>235</v>
      </c>
      <c r="E680">
        <v>20</v>
      </c>
      <c r="F680">
        <v>43</v>
      </c>
      <c r="G680">
        <v>237.65600000000001</v>
      </c>
      <c r="H680">
        <v>38</v>
      </c>
      <c r="I680">
        <v>1</v>
      </c>
      <c r="J680">
        <v>1</v>
      </c>
      <c r="K680">
        <v>0</v>
      </c>
      <c r="L680">
        <v>8</v>
      </c>
    </row>
    <row r="681" spans="1:12" x14ac:dyDescent="0.3">
      <c r="A681">
        <v>22</v>
      </c>
      <c r="B681">
        <v>13</v>
      </c>
      <c r="C681" s="1">
        <v>43378</v>
      </c>
      <c r="D681">
        <v>179</v>
      </c>
      <c r="E681">
        <v>26</v>
      </c>
      <c r="F681">
        <v>30</v>
      </c>
      <c r="G681">
        <v>237.65600000000001</v>
      </c>
      <c r="H681">
        <v>19</v>
      </c>
      <c r="I681">
        <v>3</v>
      </c>
      <c r="J681">
        <v>0</v>
      </c>
      <c r="K681">
        <v>0</v>
      </c>
      <c r="L681">
        <v>1</v>
      </c>
    </row>
    <row r="682" spans="1:12" x14ac:dyDescent="0.3">
      <c r="A682">
        <v>15</v>
      </c>
      <c r="B682">
        <v>28</v>
      </c>
      <c r="C682" s="1">
        <v>43378</v>
      </c>
      <c r="D682">
        <v>291</v>
      </c>
      <c r="E682">
        <v>31</v>
      </c>
      <c r="F682">
        <v>40</v>
      </c>
      <c r="G682">
        <v>237.65600000000001</v>
      </c>
      <c r="H682">
        <v>25</v>
      </c>
      <c r="I682">
        <v>1</v>
      </c>
      <c r="J682">
        <v>1</v>
      </c>
      <c r="K682">
        <v>1</v>
      </c>
      <c r="L682">
        <v>2</v>
      </c>
    </row>
    <row r="683" spans="1:12" x14ac:dyDescent="0.3">
      <c r="A683">
        <v>29</v>
      </c>
      <c r="B683">
        <v>14</v>
      </c>
      <c r="C683" s="1">
        <v>43378</v>
      </c>
      <c r="D683">
        <v>225</v>
      </c>
      <c r="E683">
        <v>15</v>
      </c>
      <c r="F683">
        <v>41</v>
      </c>
      <c r="G683">
        <v>237.65600000000001</v>
      </c>
      <c r="H683">
        <v>28</v>
      </c>
      <c r="I683">
        <v>4</v>
      </c>
      <c r="J683">
        <v>2</v>
      </c>
      <c r="K683">
        <v>2</v>
      </c>
      <c r="L683">
        <v>8</v>
      </c>
    </row>
    <row r="684" spans="1:12" x14ac:dyDescent="0.3">
      <c r="A684">
        <v>26</v>
      </c>
      <c r="B684">
        <v>19</v>
      </c>
      <c r="C684" s="1">
        <v>43409</v>
      </c>
      <c r="D684">
        <v>300</v>
      </c>
      <c r="E684">
        <v>26</v>
      </c>
      <c r="F684">
        <v>43</v>
      </c>
      <c r="G684">
        <v>237.65600000000001</v>
      </c>
      <c r="H684">
        <v>25</v>
      </c>
      <c r="I684">
        <v>1</v>
      </c>
      <c r="J684">
        <v>2</v>
      </c>
      <c r="K684">
        <v>1</v>
      </c>
      <c r="L684">
        <v>64</v>
      </c>
    </row>
    <row r="685" spans="1:12" x14ac:dyDescent="0.3">
      <c r="A685">
        <v>29</v>
      </c>
      <c r="B685">
        <v>22</v>
      </c>
      <c r="C685" s="1">
        <v>43409</v>
      </c>
      <c r="D685">
        <v>225</v>
      </c>
      <c r="E685">
        <v>15</v>
      </c>
      <c r="F685">
        <v>41</v>
      </c>
      <c r="G685">
        <v>237.65600000000001</v>
      </c>
      <c r="H685">
        <v>28</v>
      </c>
      <c r="I685">
        <v>4</v>
      </c>
      <c r="J685">
        <v>2</v>
      </c>
      <c r="K685">
        <v>2</v>
      </c>
      <c r="L685">
        <v>8</v>
      </c>
    </row>
    <row r="686" spans="1:12" x14ac:dyDescent="0.3">
      <c r="A686">
        <v>22</v>
      </c>
      <c r="B686">
        <v>27</v>
      </c>
      <c r="C686" s="1">
        <v>43409</v>
      </c>
      <c r="D686">
        <v>179</v>
      </c>
      <c r="E686">
        <v>26</v>
      </c>
      <c r="F686">
        <v>30</v>
      </c>
      <c r="G686">
        <v>237.65600000000001</v>
      </c>
      <c r="H686">
        <v>19</v>
      </c>
      <c r="I686">
        <v>3</v>
      </c>
      <c r="J686">
        <v>0</v>
      </c>
      <c r="K686">
        <v>0</v>
      </c>
      <c r="L686">
        <v>2</v>
      </c>
    </row>
    <row r="687" spans="1:12" x14ac:dyDescent="0.3">
      <c r="A687">
        <v>36</v>
      </c>
      <c r="B687">
        <v>23</v>
      </c>
      <c r="C687" s="1" t="s">
        <v>267</v>
      </c>
      <c r="D687">
        <v>118</v>
      </c>
      <c r="E687">
        <v>13</v>
      </c>
      <c r="F687">
        <v>50</v>
      </c>
      <c r="G687">
        <v>237.65600000000001</v>
      </c>
      <c r="H687">
        <v>31</v>
      </c>
      <c r="I687">
        <v>1</v>
      </c>
      <c r="J687">
        <v>1</v>
      </c>
      <c r="K687">
        <v>0</v>
      </c>
      <c r="L687">
        <v>2</v>
      </c>
    </row>
    <row r="688" spans="1:12" x14ac:dyDescent="0.3">
      <c r="A688">
        <v>36</v>
      </c>
      <c r="B688">
        <v>5</v>
      </c>
      <c r="C688" s="1" t="s">
        <v>268</v>
      </c>
      <c r="D688">
        <v>118</v>
      </c>
      <c r="E688">
        <v>13</v>
      </c>
      <c r="F688">
        <v>50</v>
      </c>
      <c r="G688">
        <v>237.65600000000001</v>
      </c>
      <c r="H688">
        <v>31</v>
      </c>
      <c r="I688">
        <v>1</v>
      </c>
      <c r="J688">
        <v>1</v>
      </c>
      <c r="K688">
        <v>0</v>
      </c>
      <c r="L688">
        <v>3</v>
      </c>
    </row>
    <row r="689" spans="1:12" x14ac:dyDescent="0.3">
      <c r="A689">
        <v>34</v>
      </c>
      <c r="B689">
        <v>28</v>
      </c>
      <c r="C689" s="1" t="s">
        <v>268</v>
      </c>
      <c r="D689">
        <v>118</v>
      </c>
      <c r="E689">
        <v>10</v>
      </c>
      <c r="F689">
        <v>37</v>
      </c>
      <c r="G689">
        <v>237.65600000000001</v>
      </c>
      <c r="H689">
        <v>28</v>
      </c>
      <c r="I689">
        <v>1</v>
      </c>
      <c r="J689">
        <v>0</v>
      </c>
      <c r="K689">
        <v>0</v>
      </c>
      <c r="L689">
        <v>1</v>
      </c>
    </row>
    <row r="690" spans="1:12" x14ac:dyDescent="0.3">
      <c r="A690">
        <v>36</v>
      </c>
      <c r="B690">
        <v>0</v>
      </c>
      <c r="C690" s="1" t="s">
        <v>268</v>
      </c>
      <c r="D690">
        <v>118</v>
      </c>
      <c r="E690">
        <v>13</v>
      </c>
      <c r="F690">
        <v>50</v>
      </c>
      <c r="G690">
        <v>237.65600000000001</v>
      </c>
      <c r="H690">
        <v>31</v>
      </c>
      <c r="I690">
        <v>1</v>
      </c>
      <c r="J690">
        <v>1</v>
      </c>
      <c r="K690">
        <v>0</v>
      </c>
      <c r="L690">
        <v>0</v>
      </c>
    </row>
    <row r="691" spans="1:12" x14ac:dyDescent="0.3">
      <c r="A691">
        <v>22</v>
      </c>
      <c r="B691">
        <v>27</v>
      </c>
      <c r="C691" s="1" t="s">
        <v>269</v>
      </c>
      <c r="D691">
        <v>179</v>
      </c>
      <c r="E691">
        <v>26</v>
      </c>
      <c r="F691">
        <v>30</v>
      </c>
      <c r="G691">
        <v>237.65600000000001</v>
      </c>
      <c r="H691">
        <v>19</v>
      </c>
      <c r="I691">
        <v>3</v>
      </c>
      <c r="J691">
        <v>0</v>
      </c>
      <c r="K691">
        <v>0</v>
      </c>
      <c r="L691">
        <v>2</v>
      </c>
    </row>
    <row r="692" spans="1:12" x14ac:dyDescent="0.3">
      <c r="A692">
        <v>23</v>
      </c>
      <c r="B692">
        <v>0</v>
      </c>
      <c r="C692" s="1" t="s">
        <v>269</v>
      </c>
      <c r="D692">
        <v>378</v>
      </c>
      <c r="E692">
        <v>49</v>
      </c>
      <c r="F692">
        <v>36</v>
      </c>
      <c r="G692">
        <v>237.65600000000001</v>
      </c>
      <c r="H692">
        <v>21</v>
      </c>
      <c r="I692">
        <v>1</v>
      </c>
      <c r="J692">
        <v>2</v>
      </c>
      <c r="K692">
        <v>4</v>
      </c>
      <c r="L692">
        <v>0</v>
      </c>
    </row>
    <row r="693" spans="1:12" x14ac:dyDescent="0.3">
      <c r="A693">
        <v>17</v>
      </c>
      <c r="B693">
        <v>16</v>
      </c>
      <c r="C693" s="1" t="s">
        <v>270</v>
      </c>
      <c r="D693">
        <v>179</v>
      </c>
      <c r="E693">
        <v>22</v>
      </c>
      <c r="F693">
        <v>40</v>
      </c>
      <c r="G693">
        <v>237.65600000000001</v>
      </c>
      <c r="H693">
        <v>22</v>
      </c>
      <c r="I693">
        <v>2</v>
      </c>
      <c r="J693">
        <v>2</v>
      </c>
      <c r="K693">
        <v>0</v>
      </c>
      <c r="L693">
        <v>1</v>
      </c>
    </row>
    <row r="694" spans="1:12" x14ac:dyDescent="0.3">
      <c r="A694">
        <v>14</v>
      </c>
      <c r="B694">
        <v>10</v>
      </c>
      <c r="C694" s="1" t="s">
        <v>271</v>
      </c>
      <c r="D694">
        <v>155</v>
      </c>
      <c r="E694">
        <v>12</v>
      </c>
      <c r="F694">
        <v>34</v>
      </c>
      <c r="G694">
        <v>237.65600000000001</v>
      </c>
      <c r="H694">
        <v>25</v>
      </c>
      <c r="I694">
        <v>1</v>
      </c>
      <c r="J694">
        <v>2</v>
      </c>
      <c r="K694">
        <v>0</v>
      </c>
      <c r="L694">
        <v>48</v>
      </c>
    </row>
    <row r="695" spans="1:12" x14ac:dyDescent="0.3">
      <c r="A695">
        <v>25</v>
      </c>
      <c r="B695">
        <v>10</v>
      </c>
      <c r="C695" s="1" t="s">
        <v>271</v>
      </c>
      <c r="D695">
        <v>235</v>
      </c>
      <c r="E695">
        <v>16</v>
      </c>
      <c r="F695">
        <v>32</v>
      </c>
      <c r="G695">
        <v>237.65600000000001</v>
      </c>
      <c r="H695">
        <v>25</v>
      </c>
      <c r="I695">
        <v>3</v>
      </c>
      <c r="J695">
        <v>0</v>
      </c>
      <c r="K695">
        <v>0</v>
      </c>
      <c r="L695">
        <v>8</v>
      </c>
    </row>
    <row r="696" spans="1:12" x14ac:dyDescent="0.3">
      <c r="A696">
        <v>15</v>
      </c>
      <c r="B696">
        <v>22</v>
      </c>
      <c r="C696" s="1" t="s">
        <v>272</v>
      </c>
      <c r="D696">
        <v>291</v>
      </c>
      <c r="E696">
        <v>31</v>
      </c>
      <c r="F696">
        <v>40</v>
      </c>
      <c r="G696">
        <v>237.65600000000001</v>
      </c>
      <c r="H696">
        <v>25</v>
      </c>
      <c r="I696">
        <v>1</v>
      </c>
      <c r="J696">
        <v>1</v>
      </c>
      <c r="K696">
        <v>1</v>
      </c>
      <c r="L696">
        <v>8</v>
      </c>
    </row>
    <row r="697" spans="1:12" x14ac:dyDescent="0.3">
      <c r="A697">
        <v>17</v>
      </c>
      <c r="B697">
        <v>10</v>
      </c>
      <c r="C697" s="1" t="s">
        <v>272</v>
      </c>
      <c r="D697">
        <v>179</v>
      </c>
      <c r="E697">
        <v>22</v>
      </c>
      <c r="F697">
        <v>40</v>
      </c>
      <c r="G697">
        <v>237.65600000000001</v>
      </c>
      <c r="H697">
        <v>22</v>
      </c>
      <c r="I697">
        <v>2</v>
      </c>
      <c r="J697">
        <v>2</v>
      </c>
      <c r="K697">
        <v>0</v>
      </c>
      <c r="L697">
        <v>8</v>
      </c>
    </row>
    <row r="698" spans="1:12" x14ac:dyDescent="0.3">
      <c r="A698">
        <v>28</v>
      </c>
      <c r="B698">
        <v>6</v>
      </c>
      <c r="C698" s="1" t="s">
        <v>272</v>
      </c>
      <c r="D698">
        <v>225</v>
      </c>
      <c r="E698">
        <v>26</v>
      </c>
      <c r="F698">
        <v>28</v>
      </c>
      <c r="G698">
        <v>237.65600000000001</v>
      </c>
      <c r="H698">
        <v>24</v>
      </c>
      <c r="I698">
        <v>1</v>
      </c>
      <c r="J698">
        <v>1</v>
      </c>
      <c r="K698">
        <v>2</v>
      </c>
      <c r="L698">
        <v>3</v>
      </c>
    </row>
    <row r="699" spans="1:12" x14ac:dyDescent="0.3">
      <c r="A699">
        <v>18</v>
      </c>
      <c r="B699">
        <v>10</v>
      </c>
      <c r="C699" s="1" t="s">
        <v>273</v>
      </c>
      <c r="D699">
        <v>330</v>
      </c>
      <c r="E699">
        <v>16</v>
      </c>
      <c r="F699">
        <v>28</v>
      </c>
      <c r="G699">
        <v>237.65600000000001</v>
      </c>
      <c r="H699">
        <v>25</v>
      </c>
      <c r="I699">
        <v>2</v>
      </c>
      <c r="J699">
        <v>0</v>
      </c>
      <c r="K699">
        <v>0</v>
      </c>
      <c r="L699">
        <v>8</v>
      </c>
    </row>
    <row r="700" spans="1:12" x14ac:dyDescent="0.3">
      <c r="A700">
        <v>25</v>
      </c>
      <c r="B700">
        <v>23</v>
      </c>
      <c r="C700" s="1" t="s">
        <v>273</v>
      </c>
      <c r="D700">
        <v>235</v>
      </c>
      <c r="E700">
        <v>16</v>
      </c>
      <c r="F700">
        <v>32</v>
      </c>
      <c r="G700">
        <v>237.65600000000001</v>
      </c>
      <c r="H700">
        <v>25</v>
      </c>
      <c r="I700">
        <v>3</v>
      </c>
      <c r="J700">
        <v>0</v>
      </c>
      <c r="K700">
        <v>0</v>
      </c>
      <c r="L700">
        <v>2</v>
      </c>
    </row>
    <row r="701" spans="1:12" x14ac:dyDescent="0.3">
      <c r="A701">
        <v>15</v>
      </c>
      <c r="B701">
        <v>28</v>
      </c>
      <c r="C701" s="1" t="s">
        <v>274</v>
      </c>
      <c r="D701">
        <v>291</v>
      </c>
      <c r="E701">
        <v>31</v>
      </c>
      <c r="F701">
        <v>40</v>
      </c>
      <c r="G701">
        <v>237.65600000000001</v>
      </c>
      <c r="H701">
        <v>25</v>
      </c>
      <c r="I701">
        <v>1</v>
      </c>
      <c r="J701">
        <v>1</v>
      </c>
      <c r="K701">
        <v>1</v>
      </c>
      <c r="L701">
        <v>2</v>
      </c>
    </row>
  </sheetData>
  <pageMargins left="0.7" right="0.7" top="0.75" bottom="0.75" header="0.3" footer="0.3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0.59999389629810485"/>
  </sheetPr>
  <dimension ref="A1:B701"/>
  <sheetViews>
    <sheetView workbookViewId="0">
      <selection activeCell="D31" sqref="D31"/>
    </sheetView>
  </sheetViews>
  <sheetFormatPr defaultColWidth="18.09765625" defaultRowHeight="15.6" x14ac:dyDescent="0.3"/>
  <cols>
    <col min="2" max="2" width="23.59765625" customWidth="1"/>
  </cols>
  <sheetData>
    <row r="1" spans="1:2" x14ac:dyDescent="0.3">
      <c r="A1" s="4" t="s">
        <v>0</v>
      </c>
      <c r="B1" s="5" t="s">
        <v>11</v>
      </c>
    </row>
    <row r="2" spans="1:2" x14ac:dyDescent="0.3">
      <c r="A2">
        <v>1</v>
      </c>
      <c r="B2">
        <v>8</v>
      </c>
    </row>
    <row r="3" spans="1:2" x14ac:dyDescent="0.3">
      <c r="A3">
        <v>1</v>
      </c>
      <c r="B3">
        <v>4</v>
      </c>
    </row>
    <row r="4" spans="1:2" x14ac:dyDescent="0.3">
      <c r="A4">
        <v>1</v>
      </c>
      <c r="B4">
        <v>8</v>
      </c>
    </row>
    <row r="5" spans="1:2" x14ac:dyDescent="0.3">
      <c r="A5">
        <v>1</v>
      </c>
      <c r="B5">
        <v>3</v>
      </c>
    </row>
    <row r="6" spans="1:2" x14ac:dyDescent="0.3">
      <c r="A6">
        <v>1</v>
      </c>
      <c r="B6">
        <v>16</v>
      </c>
    </row>
    <row r="7" spans="1:2" x14ac:dyDescent="0.3">
      <c r="A7">
        <v>1</v>
      </c>
      <c r="B7">
        <v>1</v>
      </c>
    </row>
    <row r="8" spans="1:2" x14ac:dyDescent="0.3">
      <c r="A8">
        <v>1</v>
      </c>
      <c r="B8">
        <v>8</v>
      </c>
    </row>
    <row r="9" spans="1:2" x14ac:dyDescent="0.3">
      <c r="A9">
        <v>1</v>
      </c>
      <c r="B9">
        <v>4</v>
      </c>
    </row>
    <row r="10" spans="1:2" x14ac:dyDescent="0.3">
      <c r="A10">
        <v>1</v>
      </c>
      <c r="B10">
        <v>1</v>
      </c>
    </row>
    <row r="11" spans="1:2" x14ac:dyDescent="0.3">
      <c r="A11">
        <v>1</v>
      </c>
      <c r="B11">
        <v>2</v>
      </c>
    </row>
    <row r="12" spans="1:2" x14ac:dyDescent="0.3">
      <c r="A12">
        <v>1</v>
      </c>
      <c r="B12">
        <v>3</v>
      </c>
    </row>
    <row r="13" spans="1:2" x14ac:dyDescent="0.3">
      <c r="A13">
        <v>1</v>
      </c>
      <c r="B13">
        <v>2</v>
      </c>
    </row>
    <row r="14" spans="1:2" x14ac:dyDescent="0.3">
      <c r="A14">
        <v>1</v>
      </c>
      <c r="B14">
        <v>4</v>
      </c>
    </row>
    <row r="15" spans="1:2" x14ac:dyDescent="0.3">
      <c r="A15">
        <v>1</v>
      </c>
      <c r="B15">
        <v>1</v>
      </c>
    </row>
    <row r="16" spans="1:2" x14ac:dyDescent="0.3">
      <c r="A16">
        <v>1</v>
      </c>
      <c r="B16">
        <v>8</v>
      </c>
    </row>
    <row r="17" spans="1:2" x14ac:dyDescent="0.3">
      <c r="A17">
        <v>1</v>
      </c>
      <c r="B17">
        <v>8</v>
      </c>
    </row>
    <row r="18" spans="1:2" x14ac:dyDescent="0.3">
      <c r="A18">
        <v>1</v>
      </c>
      <c r="B18">
        <v>0</v>
      </c>
    </row>
    <row r="19" spans="1:2" x14ac:dyDescent="0.3">
      <c r="A19">
        <v>1</v>
      </c>
      <c r="B19">
        <v>8</v>
      </c>
    </row>
    <row r="20" spans="1:2" x14ac:dyDescent="0.3">
      <c r="A20">
        <v>1</v>
      </c>
      <c r="B20">
        <v>8</v>
      </c>
    </row>
    <row r="21" spans="1:2" x14ac:dyDescent="0.3">
      <c r="A21">
        <v>1</v>
      </c>
      <c r="B21">
        <v>4</v>
      </c>
    </row>
    <row r="22" spans="1:2" x14ac:dyDescent="0.3">
      <c r="A22">
        <v>1</v>
      </c>
      <c r="B22">
        <v>8</v>
      </c>
    </row>
    <row r="23" spans="1:2" x14ac:dyDescent="0.3">
      <c r="A23">
        <v>1</v>
      </c>
      <c r="B23">
        <v>8</v>
      </c>
    </row>
    <row r="24" spans="1:2" x14ac:dyDescent="0.3">
      <c r="A24">
        <v>2</v>
      </c>
      <c r="B24">
        <v>8</v>
      </c>
    </row>
    <row r="25" spans="1:2" x14ac:dyDescent="0.3">
      <c r="A25">
        <v>2</v>
      </c>
      <c r="B25">
        <v>8</v>
      </c>
    </row>
    <row r="26" spans="1:2" x14ac:dyDescent="0.3">
      <c r="A26">
        <v>2</v>
      </c>
      <c r="B26">
        <v>8</v>
      </c>
    </row>
    <row r="27" spans="1:2" x14ac:dyDescent="0.3">
      <c r="A27">
        <v>2</v>
      </c>
      <c r="B27">
        <v>0</v>
      </c>
    </row>
    <row r="28" spans="1:2" x14ac:dyDescent="0.3">
      <c r="A28">
        <v>2</v>
      </c>
      <c r="B28">
        <v>1</v>
      </c>
    </row>
    <row r="29" spans="1:2" x14ac:dyDescent="0.3">
      <c r="A29">
        <v>3</v>
      </c>
      <c r="B29">
        <v>2</v>
      </c>
    </row>
    <row r="30" spans="1:2" x14ac:dyDescent="0.3">
      <c r="A30">
        <v>3</v>
      </c>
      <c r="B30">
        <v>2</v>
      </c>
    </row>
    <row r="31" spans="1:2" x14ac:dyDescent="0.3">
      <c r="A31">
        <v>3</v>
      </c>
      <c r="B31">
        <v>1</v>
      </c>
    </row>
    <row r="32" spans="1:2" x14ac:dyDescent="0.3">
      <c r="A32">
        <v>3</v>
      </c>
      <c r="B32">
        <v>4</v>
      </c>
    </row>
    <row r="33" spans="1:2" x14ac:dyDescent="0.3">
      <c r="A33">
        <v>3</v>
      </c>
      <c r="B33">
        <v>2</v>
      </c>
    </row>
    <row r="34" spans="1:2" x14ac:dyDescent="0.3">
      <c r="A34">
        <v>3</v>
      </c>
      <c r="B34">
        <v>8</v>
      </c>
    </row>
    <row r="35" spans="1:2" x14ac:dyDescent="0.3">
      <c r="A35">
        <v>3</v>
      </c>
      <c r="B35">
        <v>1</v>
      </c>
    </row>
    <row r="36" spans="1:2" x14ac:dyDescent="0.3">
      <c r="A36">
        <v>3</v>
      </c>
      <c r="B36">
        <v>2</v>
      </c>
    </row>
    <row r="37" spans="1:2" x14ac:dyDescent="0.3">
      <c r="A37">
        <v>3</v>
      </c>
      <c r="B37">
        <v>8</v>
      </c>
    </row>
    <row r="38" spans="1:2" x14ac:dyDescent="0.3">
      <c r="A38">
        <v>3</v>
      </c>
      <c r="B38">
        <v>2</v>
      </c>
    </row>
    <row r="39" spans="1:2" x14ac:dyDescent="0.3">
      <c r="A39">
        <v>3</v>
      </c>
      <c r="B39">
        <v>4</v>
      </c>
    </row>
    <row r="40" spans="1:2" x14ac:dyDescent="0.3">
      <c r="A40">
        <v>3</v>
      </c>
      <c r="B40">
        <v>3</v>
      </c>
    </row>
    <row r="41" spans="1:2" x14ac:dyDescent="0.3">
      <c r="A41">
        <v>3</v>
      </c>
      <c r="B41">
        <v>3</v>
      </c>
    </row>
    <row r="42" spans="1:2" x14ac:dyDescent="0.3">
      <c r="A42">
        <v>3</v>
      </c>
      <c r="B42">
        <v>3</v>
      </c>
    </row>
    <row r="43" spans="1:2" x14ac:dyDescent="0.3">
      <c r="A43">
        <v>3</v>
      </c>
      <c r="B43">
        <v>3</v>
      </c>
    </row>
    <row r="44" spans="1:2" x14ac:dyDescent="0.3">
      <c r="A44">
        <v>3</v>
      </c>
      <c r="B44">
        <v>3</v>
      </c>
    </row>
    <row r="45" spans="1:2" x14ac:dyDescent="0.3">
      <c r="A45">
        <v>3</v>
      </c>
      <c r="B45">
        <v>8</v>
      </c>
    </row>
    <row r="46" spans="1:2" x14ac:dyDescent="0.3">
      <c r="A46">
        <v>3</v>
      </c>
      <c r="B46">
        <v>1</v>
      </c>
    </row>
    <row r="47" spans="1:2" x14ac:dyDescent="0.3">
      <c r="A47">
        <v>3</v>
      </c>
      <c r="B47">
        <v>8</v>
      </c>
    </row>
    <row r="48" spans="1:2" x14ac:dyDescent="0.3">
      <c r="A48">
        <v>3</v>
      </c>
      <c r="B48">
        <v>8</v>
      </c>
    </row>
    <row r="49" spans="1:2" x14ac:dyDescent="0.3">
      <c r="A49">
        <v>3</v>
      </c>
      <c r="B49">
        <v>24</v>
      </c>
    </row>
    <row r="50" spans="1:2" x14ac:dyDescent="0.3">
      <c r="A50">
        <v>3</v>
      </c>
      <c r="B50">
        <v>3</v>
      </c>
    </row>
    <row r="51" spans="1:2" x14ac:dyDescent="0.3">
      <c r="A51">
        <v>3</v>
      </c>
      <c r="B51">
        <v>24</v>
      </c>
    </row>
    <row r="52" spans="1:2" x14ac:dyDescent="0.3">
      <c r="A52">
        <v>3</v>
      </c>
      <c r="B52">
        <v>8</v>
      </c>
    </row>
    <row r="53" spans="1:2" x14ac:dyDescent="0.3">
      <c r="A53">
        <v>3</v>
      </c>
      <c r="B53">
        <v>1</v>
      </c>
    </row>
    <row r="54" spans="1:2" x14ac:dyDescent="0.3">
      <c r="A54">
        <v>3</v>
      </c>
      <c r="B54">
        <v>1</v>
      </c>
    </row>
    <row r="55" spans="1:2" x14ac:dyDescent="0.3">
      <c r="A55">
        <v>3</v>
      </c>
      <c r="B55">
        <v>8</v>
      </c>
    </row>
    <row r="56" spans="1:2" x14ac:dyDescent="0.3">
      <c r="A56">
        <v>3</v>
      </c>
      <c r="B56">
        <v>2</v>
      </c>
    </row>
    <row r="57" spans="1:2" x14ac:dyDescent="0.3">
      <c r="A57">
        <v>3</v>
      </c>
      <c r="B57">
        <v>8</v>
      </c>
    </row>
    <row r="58" spans="1:2" x14ac:dyDescent="0.3">
      <c r="A58">
        <v>3</v>
      </c>
      <c r="B58">
        <v>8</v>
      </c>
    </row>
    <row r="59" spans="1:2" x14ac:dyDescent="0.3">
      <c r="A59">
        <v>3</v>
      </c>
      <c r="B59">
        <v>3</v>
      </c>
    </row>
    <row r="60" spans="1:2" x14ac:dyDescent="0.3">
      <c r="A60">
        <v>3</v>
      </c>
      <c r="B60">
        <v>8</v>
      </c>
    </row>
    <row r="61" spans="1:2" x14ac:dyDescent="0.3">
      <c r="A61">
        <v>3</v>
      </c>
      <c r="B61">
        <v>1</v>
      </c>
    </row>
    <row r="62" spans="1:2" x14ac:dyDescent="0.3">
      <c r="A62">
        <v>3</v>
      </c>
      <c r="B62">
        <v>8</v>
      </c>
    </row>
    <row r="63" spans="1:2" x14ac:dyDescent="0.3">
      <c r="A63">
        <v>3</v>
      </c>
      <c r="B63">
        <v>1</v>
      </c>
    </row>
    <row r="64" spans="1:2" x14ac:dyDescent="0.3">
      <c r="A64">
        <v>3</v>
      </c>
      <c r="B64">
        <v>8</v>
      </c>
    </row>
    <row r="65" spans="1:2" x14ac:dyDescent="0.3">
      <c r="A65">
        <v>3</v>
      </c>
      <c r="B65">
        <v>3</v>
      </c>
    </row>
    <row r="66" spans="1:2" x14ac:dyDescent="0.3">
      <c r="A66">
        <v>3</v>
      </c>
      <c r="B66">
        <v>1</v>
      </c>
    </row>
    <row r="67" spans="1:2" x14ac:dyDescent="0.3">
      <c r="A67">
        <v>3</v>
      </c>
      <c r="B67">
        <v>1</v>
      </c>
    </row>
    <row r="68" spans="1:2" x14ac:dyDescent="0.3">
      <c r="A68">
        <v>3</v>
      </c>
      <c r="B68">
        <v>2</v>
      </c>
    </row>
    <row r="69" spans="1:2" x14ac:dyDescent="0.3">
      <c r="A69">
        <v>3</v>
      </c>
      <c r="B69">
        <v>1</v>
      </c>
    </row>
    <row r="70" spans="1:2" x14ac:dyDescent="0.3">
      <c r="A70">
        <v>3</v>
      </c>
      <c r="B70">
        <v>1</v>
      </c>
    </row>
    <row r="71" spans="1:2" x14ac:dyDescent="0.3">
      <c r="A71">
        <v>3</v>
      </c>
      <c r="B71">
        <v>1</v>
      </c>
    </row>
    <row r="72" spans="1:2" x14ac:dyDescent="0.3">
      <c r="A72">
        <v>3</v>
      </c>
      <c r="B72">
        <v>1</v>
      </c>
    </row>
    <row r="73" spans="1:2" x14ac:dyDescent="0.3">
      <c r="A73">
        <v>3</v>
      </c>
      <c r="B73">
        <v>3</v>
      </c>
    </row>
    <row r="74" spans="1:2" x14ac:dyDescent="0.3">
      <c r="A74">
        <v>3</v>
      </c>
      <c r="B74">
        <v>1</v>
      </c>
    </row>
    <row r="75" spans="1:2" x14ac:dyDescent="0.3">
      <c r="A75">
        <v>3</v>
      </c>
      <c r="B75">
        <v>1</v>
      </c>
    </row>
    <row r="76" spans="1:2" x14ac:dyDescent="0.3">
      <c r="A76">
        <v>3</v>
      </c>
      <c r="B76">
        <v>3</v>
      </c>
    </row>
    <row r="77" spans="1:2" x14ac:dyDescent="0.3">
      <c r="A77">
        <v>3</v>
      </c>
      <c r="B77">
        <v>3</v>
      </c>
    </row>
    <row r="78" spans="1:2" x14ac:dyDescent="0.3">
      <c r="A78">
        <v>3</v>
      </c>
      <c r="B78">
        <v>2</v>
      </c>
    </row>
    <row r="79" spans="1:2" x14ac:dyDescent="0.3">
      <c r="A79">
        <v>3</v>
      </c>
      <c r="B79">
        <v>3</v>
      </c>
    </row>
    <row r="80" spans="1:2" x14ac:dyDescent="0.3">
      <c r="A80">
        <v>3</v>
      </c>
      <c r="B80">
        <v>8</v>
      </c>
    </row>
    <row r="81" spans="1:2" x14ac:dyDescent="0.3">
      <c r="A81">
        <v>3</v>
      </c>
      <c r="B81">
        <v>3</v>
      </c>
    </row>
    <row r="82" spans="1:2" x14ac:dyDescent="0.3">
      <c r="A82">
        <v>3</v>
      </c>
      <c r="B82">
        <v>3</v>
      </c>
    </row>
    <row r="83" spans="1:2" x14ac:dyDescent="0.3">
      <c r="A83">
        <v>3</v>
      </c>
      <c r="B83">
        <v>3</v>
      </c>
    </row>
    <row r="84" spans="1:2" x14ac:dyDescent="0.3">
      <c r="A84">
        <v>3</v>
      </c>
      <c r="B84">
        <v>3</v>
      </c>
    </row>
    <row r="85" spans="1:2" x14ac:dyDescent="0.3">
      <c r="A85">
        <v>3</v>
      </c>
      <c r="B85">
        <v>3</v>
      </c>
    </row>
    <row r="86" spans="1:2" x14ac:dyDescent="0.3">
      <c r="A86">
        <v>3</v>
      </c>
      <c r="B86">
        <v>3</v>
      </c>
    </row>
    <row r="87" spans="1:2" x14ac:dyDescent="0.3">
      <c r="A87">
        <v>3</v>
      </c>
      <c r="B87">
        <v>2</v>
      </c>
    </row>
    <row r="88" spans="1:2" x14ac:dyDescent="0.3">
      <c r="A88">
        <v>3</v>
      </c>
      <c r="B88">
        <v>16</v>
      </c>
    </row>
    <row r="89" spans="1:2" x14ac:dyDescent="0.3">
      <c r="A89">
        <v>3</v>
      </c>
      <c r="B89">
        <v>8</v>
      </c>
    </row>
    <row r="90" spans="1:2" x14ac:dyDescent="0.3">
      <c r="A90">
        <v>3</v>
      </c>
      <c r="B90">
        <v>4</v>
      </c>
    </row>
    <row r="91" spans="1:2" x14ac:dyDescent="0.3">
      <c r="A91">
        <v>3</v>
      </c>
      <c r="B91">
        <v>8</v>
      </c>
    </row>
    <row r="92" spans="1:2" x14ac:dyDescent="0.3">
      <c r="A92">
        <v>3</v>
      </c>
      <c r="B92">
        <v>4</v>
      </c>
    </row>
    <row r="93" spans="1:2" x14ac:dyDescent="0.3">
      <c r="A93">
        <v>3</v>
      </c>
      <c r="B93">
        <v>4</v>
      </c>
    </row>
    <row r="94" spans="1:2" x14ac:dyDescent="0.3">
      <c r="A94">
        <v>3</v>
      </c>
      <c r="B94">
        <v>3</v>
      </c>
    </row>
    <row r="95" spans="1:2" x14ac:dyDescent="0.3">
      <c r="A95">
        <v>3</v>
      </c>
      <c r="B95">
        <v>0</v>
      </c>
    </row>
    <row r="96" spans="1:2" x14ac:dyDescent="0.3">
      <c r="A96">
        <v>3</v>
      </c>
      <c r="B96">
        <v>24</v>
      </c>
    </row>
    <row r="97" spans="1:2" x14ac:dyDescent="0.3">
      <c r="A97">
        <v>3</v>
      </c>
      <c r="B97">
        <v>4</v>
      </c>
    </row>
    <row r="98" spans="1:2" x14ac:dyDescent="0.3">
      <c r="A98">
        <v>3</v>
      </c>
      <c r="B98">
        <v>2</v>
      </c>
    </row>
    <row r="99" spans="1:2" x14ac:dyDescent="0.3">
      <c r="A99">
        <v>3</v>
      </c>
      <c r="B99">
        <v>8</v>
      </c>
    </row>
    <row r="100" spans="1:2" x14ac:dyDescent="0.3">
      <c r="A100">
        <v>3</v>
      </c>
      <c r="B100">
        <v>1</v>
      </c>
    </row>
    <row r="101" spans="1:2" x14ac:dyDescent="0.3">
      <c r="A101">
        <v>3</v>
      </c>
      <c r="B101">
        <v>4</v>
      </c>
    </row>
    <row r="102" spans="1:2" x14ac:dyDescent="0.3">
      <c r="A102">
        <v>3</v>
      </c>
      <c r="B102">
        <v>4</v>
      </c>
    </row>
    <row r="103" spans="1:2" x14ac:dyDescent="0.3">
      <c r="A103">
        <v>3</v>
      </c>
      <c r="B103">
        <v>4</v>
      </c>
    </row>
    <row r="104" spans="1:2" x14ac:dyDescent="0.3">
      <c r="A104">
        <v>3</v>
      </c>
      <c r="B104">
        <v>3</v>
      </c>
    </row>
    <row r="105" spans="1:2" x14ac:dyDescent="0.3">
      <c r="A105">
        <v>3</v>
      </c>
      <c r="B105">
        <v>1</v>
      </c>
    </row>
    <row r="106" spans="1:2" x14ac:dyDescent="0.3">
      <c r="A106">
        <v>3</v>
      </c>
      <c r="B106">
        <v>1</v>
      </c>
    </row>
    <row r="107" spans="1:2" x14ac:dyDescent="0.3">
      <c r="A107">
        <v>3</v>
      </c>
      <c r="B107">
        <v>1</v>
      </c>
    </row>
    <row r="108" spans="1:2" x14ac:dyDescent="0.3">
      <c r="A108">
        <v>3</v>
      </c>
      <c r="B108">
        <v>32</v>
      </c>
    </row>
    <row r="109" spans="1:2" x14ac:dyDescent="0.3">
      <c r="A109">
        <v>3</v>
      </c>
      <c r="B109">
        <v>3</v>
      </c>
    </row>
    <row r="110" spans="1:2" x14ac:dyDescent="0.3">
      <c r="A110">
        <v>3</v>
      </c>
      <c r="B110">
        <v>3</v>
      </c>
    </row>
    <row r="111" spans="1:2" x14ac:dyDescent="0.3">
      <c r="A111">
        <v>3</v>
      </c>
      <c r="B111">
        <v>2</v>
      </c>
    </row>
    <row r="112" spans="1:2" x14ac:dyDescent="0.3">
      <c r="A112">
        <v>3</v>
      </c>
      <c r="B112">
        <v>8</v>
      </c>
    </row>
    <row r="113" spans="1:2" x14ac:dyDescent="0.3">
      <c r="A113">
        <v>3</v>
      </c>
      <c r="B113">
        <v>2</v>
      </c>
    </row>
    <row r="114" spans="1:2" x14ac:dyDescent="0.3">
      <c r="A114">
        <v>3</v>
      </c>
      <c r="B114">
        <v>2</v>
      </c>
    </row>
    <row r="115" spans="1:2" x14ac:dyDescent="0.3">
      <c r="A115">
        <v>3</v>
      </c>
      <c r="B115">
        <v>2</v>
      </c>
    </row>
    <row r="116" spans="1:2" x14ac:dyDescent="0.3">
      <c r="A116">
        <v>3</v>
      </c>
      <c r="B116">
        <v>2</v>
      </c>
    </row>
    <row r="117" spans="1:2" x14ac:dyDescent="0.3">
      <c r="A117">
        <v>3</v>
      </c>
      <c r="B117">
        <v>3</v>
      </c>
    </row>
    <row r="118" spans="1:2" x14ac:dyDescent="0.3">
      <c r="A118">
        <v>3</v>
      </c>
      <c r="B118">
        <v>3</v>
      </c>
    </row>
    <row r="119" spans="1:2" x14ac:dyDescent="0.3">
      <c r="A119">
        <v>3</v>
      </c>
      <c r="B119">
        <v>3</v>
      </c>
    </row>
    <row r="120" spans="1:2" x14ac:dyDescent="0.3">
      <c r="A120">
        <v>3</v>
      </c>
      <c r="B120">
        <v>2</v>
      </c>
    </row>
    <row r="121" spans="1:2" x14ac:dyDescent="0.3">
      <c r="A121">
        <v>3</v>
      </c>
      <c r="B121">
        <v>8</v>
      </c>
    </row>
    <row r="122" spans="1:2" x14ac:dyDescent="0.3">
      <c r="A122">
        <v>3</v>
      </c>
      <c r="B122">
        <v>2</v>
      </c>
    </row>
    <row r="123" spans="1:2" x14ac:dyDescent="0.3">
      <c r="A123">
        <v>3</v>
      </c>
      <c r="B123">
        <v>2</v>
      </c>
    </row>
    <row r="124" spans="1:2" x14ac:dyDescent="0.3">
      <c r="A124">
        <v>3</v>
      </c>
      <c r="B124">
        <v>2</v>
      </c>
    </row>
    <row r="125" spans="1:2" x14ac:dyDescent="0.3">
      <c r="A125">
        <v>3</v>
      </c>
      <c r="B125">
        <v>2</v>
      </c>
    </row>
    <row r="126" spans="1:2" x14ac:dyDescent="0.3">
      <c r="A126">
        <v>3</v>
      </c>
      <c r="B126">
        <v>2</v>
      </c>
    </row>
    <row r="127" spans="1:2" x14ac:dyDescent="0.3">
      <c r="A127">
        <v>3</v>
      </c>
      <c r="B127">
        <v>2</v>
      </c>
    </row>
    <row r="128" spans="1:2" x14ac:dyDescent="0.3">
      <c r="A128">
        <v>3</v>
      </c>
      <c r="B128">
        <v>2</v>
      </c>
    </row>
    <row r="129" spans="1:2" x14ac:dyDescent="0.3">
      <c r="A129">
        <v>3</v>
      </c>
      <c r="B129">
        <v>3</v>
      </c>
    </row>
    <row r="130" spans="1:2" x14ac:dyDescent="0.3">
      <c r="A130">
        <v>3</v>
      </c>
      <c r="B130">
        <v>8</v>
      </c>
    </row>
    <row r="131" spans="1:2" x14ac:dyDescent="0.3">
      <c r="A131">
        <v>3</v>
      </c>
      <c r="B131">
        <v>2</v>
      </c>
    </row>
    <row r="132" spans="1:2" x14ac:dyDescent="0.3">
      <c r="A132">
        <v>3</v>
      </c>
      <c r="B132">
        <v>3</v>
      </c>
    </row>
    <row r="133" spans="1:2" x14ac:dyDescent="0.3">
      <c r="A133">
        <v>3</v>
      </c>
      <c r="B133">
        <v>4</v>
      </c>
    </row>
    <row r="134" spans="1:2" x14ac:dyDescent="0.3">
      <c r="A134">
        <v>3</v>
      </c>
      <c r="B134">
        <v>3</v>
      </c>
    </row>
    <row r="135" spans="1:2" x14ac:dyDescent="0.3">
      <c r="A135">
        <v>3</v>
      </c>
      <c r="B135">
        <v>2</v>
      </c>
    </row>
    <row r="136" spans="1:2" x14ac:dyDescent="0.3">
      <c r="A136">
        <v>3</v>
      </c>
      <c r="B136">
        <v>2</v>
      </c>
    </row>
    <row r="137" spans="1:2" x14ac:dyDescent="0.3">
      <c r="A137">
        <v>3</v>
      </c>
      <c r="B137">
        <v>3</v>
      </c>
    </row>
    <row r="138" spans="1:2" x14ac:dyDescent="0.3">
      <c r="A138">
        <v>3</v>
      </c>
      <c r="B138">
        <v>3</v>
      </c>
    </row>
    <row r="139" spans="1:2" x14ac:dyDescent="0.3">
      <c r="A139">
        <v>3</v>
      </c>
      <c r="B139">
        <v>3</v>
      </c>
    </row>
    <row r="140" spans="1:2" x14ac:dyDescent="0.3">
      <c r="A140">
        <v>3</v>
      </c>
      <c r="B140">
        <v>3</v>
      </c>
    </row>
    <row r="141" spans="1:2" x14ac:dyDescent="0.3">
      <c r="A141">
        <v>3</v>
      </c>
      <c r="B141">
        <v>3</v>
      </c>
    </row>
    <row r="142" spans="1:2" x14ac:dyDescent="0.3">
      <c r="A142">
        <v>5</v>
      </c>
      <c r="B142">
        <v>8</v>
      </c>
    </row>
    <row r="143" spans="1:2" x14ac:dyDescent="0.3">
      <c r="A143">
        <v>5</v>
      </c>
      <c r="B143">
        <v>0</v>
      </c>
    </row>
    <row r="144" spans="1:2" x14ac:dyDescent="0.3">
      <c r="A144">
        <v>5</v>
      </c>
      <c r="B144">
        <v>8</v>
      </c>
    </row>
    <row r="145" spans="1:2" x14ac:dyDescent="0.3">
      <c r="A145">
        <v>5</v>
      </c>
      <c r="B145">
        <v>0</v>
      </c>
    </row>
    <row r="146" spans="1:2" x14ac:dyDescent="0.3">
      <c r="A146">
        <v>5</v>
      </c>
      <c r="B146">
        <v>0</v>
      </c>
    </row>
    <row r="147" spans="1:2" x14ac:dyDescent="0.3">
      <c r="A147">
        <v>5</v>
      </c>
      <c r="B147">
        <v>0</v>
      </c>
    </row>
    <row r="148" spans="1:2" x14ac:dyDescent="0.3">
      <c r="A148">
        <v>5</v>
      </c>
      <c r="B148">
        <v>2</v>
      </c>
    </row>
    <row r="149" spans="1:2" x14ac:dyDescent="0.3">
      <c r="A149">
        <v>5</v>
      </c>
      <c r="B149">
        <v>2</v>
      </c>
    </row>
    <row r="150" spans="1:2" x14ac:dyDescent="0.3">
      <c r="A150">
        <v>5</v>
      </c>
      <c r="B150">
        <v>8</v>
      </c>
    </row>
    <row r="151" spans="1:2" x14ac:dyDescent="0.3">
      <c r="A151">
        <v>5</v>
      </c>
      <c r="B151">
        <v>8</v>
      </c>
    </row>
    <row r="152" spans="1:2" x14ac:dyDescent="0.3">
      <c r="A152">
        <v>5</v>
      </c>
      <c r="B152">
        <v>8</v>
      </c>
    </row>
    <row r="153" spans="1:2" x14ac:dyDescent="0.3">
      <c r="A153">
        <v>5</v>
      </c>
      <c r="B153">
        <v>16</v>
      </c>
    </row>
    <row r="154" spans="1:2" x14ac:dyDescent="0.3">
      <c r="A154">
        <v>5</v>
      </c>
      <c r="B154">
        <v>8</v>
      </c>
    </row>
    <row r="155" spans="1:2" x14ac:dyDescent="0.3">
      <c r="A155">
        <v>5</v>
      </c>
      <c r="B155">
        <v>8</v>
      </c>
    </row>
    <row r="156" spans="1:2" x14ac:dyDescent="0.3">
      <c r="A156">
        <v>5</v>
      </c>
      <c r="B156">
        <v>8</v>
      </c>
    </row>
    <row r="157" spans="1:2" x14ac:dyDescent="0.3">
      <c r="A157">
        <v>5</v>
      </c>
      <c r="B157">
        <v>0</v>
      </c>
    </row>
    <row r="158" spans="1:2" x14ac:dyDescent="0.3">
      <c r="A158">
        <v>5</v>
      </c>
      <c r="B158">
        <v>8</v>
      </c>
    </row>
    <row r="159" spans="1:2" x14ac:dyDescent="0.3">
      <c r="A159">
        <v>5</v>
      </c>
      <c r="B159">
        <v>8</v>
      </c>
    </row>
    <row r="160" spans="1:2" x14ac:dyDescent="0.3">
      <c r="A160">
        <v>6</v>
      </c>
      <c r="B160">
        <v>8</v>
      </c>
    </row>
    <row r="161" spans="1:2" x14ac:dyDescent="0.3">
      <c r="A161">
        <v>6</v>
      </c>
      <c r="B161">
        <v>8</v>
      </c>
    </row>
    <row r="162" spans="1:2" x14ac:dyDescent="0.3">
      <c r="A162">
        <v>6</v>
      </c>
      <c r="B162">
        <v>8</v>
      </c>
    </row>
    <row r="163" spans="1:2" x14ac:dyDescent="0.3">
      <c r="A163">
        <v>6</v>
      </c>
      <c r="B163">
        <v>8</v>
      </c>
    </row>
    <row r="164" spans="1:2" x14ac:dyDescent="0.3">
      <c r="A164">
        <v>6</v>
      </c>
      <c r="B164">
        <v>8</v>
      </c>
    </row>
    <row r="165" spans="1:2" x14ac:dyDescent="0.3">
      <c r="A165">
        <v>6</v>
      </c>
      <c r="B165">
        <v>8</v>
      </c>
    </row>
    <row r="166" spans="1:2" x14ac:dyDescent="0.3">
      <c r="A166">
        <v>6</v>
      </c>
      <c r="B166">
        <v>8</v>
      </c>
    </row>
    <row r="167" spans="1:2" x14ac:dyDescent="0.3">
      <c r="A167">
        <v>7</v>
      </c>
      <c r="B167">
        <v>4</v>
      </c>
    </row>
    <row r="168" spans="1:2" x14ac:dyDescent="0.3">
      <c r="A168">
        <v>7</v>
      </c>
      <c r="B168">
        <v>8</v>
      </c>
    </row>
    <row r="169" spans="1:2" x14ac:dyDescent="0.3">
      <c r="A169">
        <v>7</v>
      </c>
      <c r="B169">
        <v>16</v>
      </c>
    </row>
    <row r="170" spans="1:2" x14ac:dyDescent="0.3">
      <c r="A170">
        <v>7</v>
      </c>
      <c r="B170">
        <v>0</v>
      </c>
    </row>
    <row r="171" spans="1:2" x14ac:dyDescent="0.3">
      <c r="A171">
        <v>7</v>
      </c>
      <c r="B171">
        <v>0</v>
      </c>
    </row>
    <row r="172" spans="1:2" x14ac:dyDescent="0.3">
      <c r="A172">
        <v>7</v>
      </c>
      <c r="B172">
        <v>2</v>
      </c>
    </row>
    <row r="173" spans="1:2" x14ac:dyDescent="0.3">
      <c r="A173">
        <v>8</v>
      </c>
      <c r="B173">
        <v>0</v>
      </c>
    </row>
    <row r="174" spans="1:2" x14ac:dyDescent="0.3">
      <c r="A174">
        <v>9</v>
      </c>
      <c r="B174">
        <v>8</v>
      </c>
    </row>
    <row r="175" spans="1:2" x14ac:dyDescent="0.3">
      <c r="A175">
        <v>9</v>
      </c>
      <c r="B175">
        <v>8</v>
      </c>
    </row>
    <row r="176" spans="1:2" x14ac:dyDescent="0.3">
      <c r="A176">
        <v>9</v>
      </c>
      <c r="B176">
        <v>1</v>
      </c>
    </row>
    <row r="177" spans="1:2" x14ac:dyDescent="0.3">
      <c r="A177">
        <v>9</v>
      </c>
      <c r="B177">
        <v>3</v>
      </c>
    </row>
    <row r="178" spans="1:2" x14ac:dyDescent="0.3">
      <c r="A178">
        <v>9</v>
      </c>
      <c r="B178">
        <v>112</v>
      </c>
    </row>
    <row r="179" spans="1:2" x14ac:dyDescent="0.3">
      <c r="A179">
        <v>9</v>
      </c>
      <c r="B179">
        <v>2</v>
      </c>
    </row>
    <row r="180" spans="1:2" x14ac:dyDescent="0.3">
      <c r="A180">
        <v>10</v>
      </c>
      <c r="B180">
        <v>8</v>
      </c>
    </row>
    <row r="181" spans="1:2" x14ac:dyDescent="0.3">
      <c r="A181">
        <v>10</v>
      </c>
      <c r="B181">
        <v>40</v>
      </c>
    </row>
    <row r="182" spans="1:2" x14ac:dyDescent="0.3">
      <c r="A182">
        <v>10</v>
      </c>
      <c r="B182">
        <v>7</v>
      </c>
    </row>
    <row r="183" spans="1:2" x14ac:dyDescent="0.3">
      <c r="A183">
        <v>10</v>
      </c>
      <c r="B183">
        <v>1</v>
      </c>
    </row>
    <row r="184" spans="1:2" x14ac:dyDescent="0.3">
      <c r="A184">
        <v>10</v>
      </c>
      <c r="B184">
        <v>1</v>
      </c>
    </row>
    <row r="185" spans="1:2" x14ac:dyDescent="0.3">
      <c r="A185">
        <v>10</v>
      </c>
      <c r="B185">
        <v>8</v>
      </c>
    </row>
    <row r="186" spans="1:2" x14ac:dyDescent="0.3">
      <c r="A186">
        <v>10</v>
      </c>
      <c r="B186">
        <v>8</v>
      </c>
    </row>
    <row r="187" spans="1:2" x14ac:dyDescent="0.3">
      <c r="A187">
        <v>10</v>
      </c>
      <c r="B187">
        <v>8</v>
      </c>
    </row>
    <row r="188" spans="1:2" x14ac:dyDescent="0.3">
      <c r="A188">
        <v>10</v>
      </c>
      <c r="B188">
        <v>8</v>
      </c>
    </row>
    <row r="189" spans="1:2" x14ac:dyDescent="0.3">
      <c r="A189">
        <v>10</v>
      </c>
      <c r="B189">
        <v>8</v>
      </c>
    </row>
    <row r="190" spans="1:2" x14ac:dyDescent="0.3">
      <c r="A190">
        <v>10</v>
      </c>
      <c r="B190">
        <v>8</v>
      </c>
    </row>
    <row r="191" spans="1:2" x14ac:dyDescent="0.3">
      <c r="A191">
        <v>10</v>
      </c>
      <c r="B191">
        <v>8</v>
      </c>
    </row>
    <row r="192" spans="1:2" x14ac:dyDescent="0.3">
      <c r="A192">
        <v>10</v>
      </c>
      <c r="B192">
        <v>8</v>
      </c>
    </row>
    <row r="193" spans="1:2" x14ac:dyDescent="0.3">
      <c r="A193">
        <v>10</v>
      </c>
      <c r="B193">
        <v>1</v>
      </c>
    </row>
    <row r="194" spans="1:2" x14ac:dyDescent="0.3">
      <c r="A194">
        <v>10</v>
      </c>
      <c r="B194">
        <v>8</v>
      </c>
    </row>
    <row r="195" spans="1:2" x14ac:dyDescent="0.3">
      <c r="A195">
        <v>10</v>
      </c>
      <c r="B195">
        <v>8</v>
      </c>
    </row>
    <row r="196" spans="1:2" x14ac:dyDescent="0.3">
      <c r="A196">
        <v>10</v>
      </c>
      <c r="B196">
        <v>8</v>
      </c>
    </row>
    <row r="197" spans="1:2" x14ac:dyDescent="0.3">
      <c r="A197">
        <v>10</v>
      </c>
      <c r="B197">
        <v>2</v>
      </c>
    </row>
    <row r="198" spans="1:2" x14ac:dyDescent="0.3">
      <c r="A198">
        <v>10</v>
      </c>
      <c r="B198">
        <v>4</v>
      </c>
    </row>
    <row r="199" spans="1:2" x14ac:dyDescent="0.3">
      <c r="A199">
        <v>10</v>
      </c>
      <c r="B199">
        <v>8</v>
      </c>
    </row>
    <row r="200" spans="1:2" x14ac:dyDescent="0.3">
      <c r="A200">
        <v>10</v>
      </c>
      <c r="B200">
        <v>8</v>
      </c>
    </row>
    <row r="201" spans="1:2" x14ac:dyDescent="0.3">
      <c r="A201">
        <v>10</v>
      </c>
      <c r="B201">
        <v>2</v>
      </c>
    </row>
    <row r="202" spans="1:2" x14ac:dyDescent="0.3">
      <c r="A202">
        <v>11</v>
      </c>
      <c r="B202">
        <v>4</v>
      </c>
    </row>
    <row r="203" spans="1:2" x14ac:dyDescent="0.3">
      <c r="A203">
        <v>11</v>
      </c>
      <c r="B203">
        <v>2</v>
      </c>
    </row>
    <row r="204" spans="1:2" x14ac:dyDescent="0.3">
      <c r="A204">
        <v>11</v>
      </c>
      <c r="B204">
        <v>8</v>
      </c>
    </row>
    <row r="205" spans="1:2" x14ac:dyDescent="0.3">
      <c r="A205">
        <v>11</v>
      </c>
      <c r="B205">
        <v>1</v>
      </c>
    </row>
    <row r="206" spans="1:2" x14ac:dyDescent="0.3">
      <c r="A206">
        <v>11</v>
      </c>
      <c r="B206">
        <v>8</v>
      </c>
    </row>
    <row r="207" spans="1:2" x14ac:dyDescent="0.3">
      <c r="A207">
        <v>11</v>
      </c>
      <c r="B207">
        <v>8</v>
      </c>
    </row>
    <row r="208" spans="1:2" x14ac:dyDescent="0.3">
      <c r="A208">
        <v>11</v>
      </c>
      <c r="B208">
        <v>0</v>
      </c>
    </row>
    <row r="209" spans="1:2" x14ac:dyDescent="0.3">
      <c r="A209">
        <v>11</v>
      </c>
      <c r="B209">
        <v>8</v>
      </c>
    </row>
    <row r="210" spans="1:2" x14ac:dyDescent="0.3">
      <c r="A210">
        <v>11</v>
      </c>
      <c r="B210">
        <v>24</v>
      </c>
    </row>
    <row r="211" spans="1:2" x14ac:dyDescent="0.3">
      <c r="A211">
        <v>11</v>
      </c>
      <c r="B211">
        <v>8</v>
      </c>
    </row>
    <row r="212" spans="1:2" x14ac:dyDescent="0.3">
      <c r="A212">
        <v>11</v>
      </c>
      <c r="B212">
        <v>3</v>
      </c>
    </row>
    <row r="213" spans="1:2" x14ac:dyDescent="0.3">
      <c r="A213">
        <v>11</v>
      </c>
      <c r="B213">
        <v>8</v>
      </c>
    </row>
    <row r="214" spans="1:2" x14ac:dyDescent="0.3">
      <c r="A214">
        <v>11</v>
      </c>
      <c r="B214">
        <v>8</v>
      </c>
    </row>
    <row r="215" spans="1:2" x14ac:dyDescent="0.3">
      <c r="A215">
        <v>11</v>
      </c>
      <c r="B215">
        <v>8</v>
      </c>
    </row>
    <row r="216" spans="1:2" x14ac:dyDescent="0.3">
      <c r="A216">
        <v>11</v>
      </c>
      <c r="B216">
        <v>16</v>
      </c>
    </row>
    <row r="217" spans="1:2" x14ac:dyDescent="0.3">
      <c r="A217">
        <v>11</v>
      </c>
      <c r="B217">
        <v>8</v>
      </c>
    </row>
    <row r="218" spans="1:2" x14ac:dyDescent="0.3">
      <c r="A218">
        <v>11</v>
      </c>
      <c r="B218">
        <v>24</v>
      </c>
    </row>
    <row r="219" spans="1:2" x14ac:dyDescent="0.3">
      <c r="A219">
        <v>11</v>
      </c>
      <c r="B219">
        <v>8</v>
      </c>
    </row>
    <row r="220" spans="1:2" x14ac:dyDescent="0.3">
      <c r="A220">
        <v>11</v>
      </c>
      <c r="B220">
        <v>32</v>
      </c>
    </row>
    <row r="221" spans="1:2" x14ac:dyDescent="0.3">
      <c r="A221">
        <v>11</v>
      </c>
      <c r="B221">
        <v>8</v>
      </c>
    </row>
    <row r="222" spans="1:2" x14ac:dyDescent="0.3">
      <c r="A222">
        <v>11</v>
      </c>
      <c r="B222">
        <v>8</v>
      </c>
    </row>
    <row r="223" spans="1:2" x14ac:dyDescent="0.3">
      <c r="A223">
        <v>11</v>
      </c>
      <c r="B223">
        <v>1</v>
      </c>
    </row>
    <row r="224" spans="1:2" x14ac:dyDescent="0.3">
      <c r="A224">
        <v>11</v>
      </c>
      <c r="B224">
        <v>4</v>
      </c>
    </row>
    <row r="225" spans="1:2" x14ac:dyDescent="0.3">
      <c r="A225">
        <v>11</v>
      </c>
      <c r="B225">
        <v>24</v>
      </c>
    </row>
    <row r="226" spans="1:2" x14ac:dyDescent="0.3">
      <c r="A226">
        <v>11</v>
      </c>
      <c r="B226">
        <v>8</v>
      </c>
    </row>
    <row r="227" spans="1:2" x14ac:dyDescent="0.3">
      <c r="A227">
        <v>11</v>
      </c>
      <c r="B227">
        <v>8</v>
      </c>
    </row>
    <row r="228" spans="1:2" x14ac:dyDescent="0.3">
      <c r="A228">
        <v>11</v>
      </c>
      <c r="B228">
        <v>8</v>
      </c>
    </row>
    <row r="229" spans="1:2" x14ac:dyDescent="0.3">
      <c r="A229">
        <v>11</v>
      </c>
      <c r="B229">
        <v>16</v>
      </c>
    </row>
    <row r="230" spans="1:2" x14ac:dyDescent="0.3">
      <c r="A230">
        <v>11</v>
      </c>
      <c r="B230">
        <v>8</v>
      </c>
    </row>
    <row r="231" spans="1:2" x14ac:dyDescent="0.3">
      <c r="A231">
        <v>11</v>
      </c>
      <c r="B231">
        <v>8</v>
      </c>
    </row>
    <row r="232" spans="1:2" x14ac:dyDescent="0.3">
      <c r="A232">
        <v>11</v>
      </c>
      <c r="B232">
        <v>3</v>
      </c>
    </row>
    <row r="233" spans="1:2" x14ac:dyDescent="0.3">
      <c r="A233">
        <v>11</v>
      </c>
      <c r="B233">
        <v>8</v>
      </c>
    </row>
    <row r="234" spans="1:2" x14ac:dyDescent="0.3">
      <c r="A234">
        <v>11</v>
      </c>
      <c r="B234">
        <v>8</v>
      </c>
    </row>
    <row r="235" spans="1:2" x14ac:dyDescent="0.3">
      <c r="A235">
        <v>11</v>
      </c>
      <c r="B235">
        <v>8</v>
      </c>
    </row>
    <row r="236" spans="1:2" x14ac:dyDescent="0.3">
      <c r="A236">
        <v>11</v>
      </c>
      <c r="B236">
        <v>8</v>
      </c>
    </row>
    <row r="237" spans="1:2" x14ac:dyDescent="0.3">
      <c r="A237">
        <v>11</v>
      </c>
      <c r="B237">
        <v>0</v>
      </c>
    </row>
    <row r="238" spans="1:2" x14ac:dyDescent="0.3">
      <c r="A238">
        <v>11</v>
      </c>
      <c r="B238">
        <v>8</v>
      </c>
    </row>
    <row r="239" spans="1:2" x14ac:dyDescent="0.3">
      <c r="A239">
        <v>11</v>
      </c>
      <c r="B239">
        <v>8</v>
      </c>
    </row>
    <row r="240" spans="1:2" x14ac:dyDescent="0.3">
      <c r="A240">
        <v>11</v>
      </c>
      <c r="B240">
        <v>104</v>
      </c>
    </row>
    <row r="241" spans="1:2" x14ac:dyDescent="0.3">
      <c r="A241">
        <v>12</v>
      </c>
      <c r="B241">
        <v>8</v>
      </c>
    </row>
    <row r="242" spans="1:2" x14ac:dyDescent="0.3">
      <c r="A242">
        <v>12</v>
      </c>
      <c r="B242">
        <v>2</v>
      </c>
    </row>
    <row r="243" spans="1:2" x14ac:dyDescent="0.3">
      <c r="A243">
        <v>12</v>
      </c>
      <c r="B243">
        <v>3</v>
      </c>
    </row>
    <row r="244" spans="1:2" x14ac:dyDescent="0.3">
      <c r="A244">
        <v>13</v>
      </c>
      <c r="B244">
        <v>0</v>
      </c>
    </row>
    <row r="245" spans="1:2" x14ac:dyDescent="0.3">
      <c r="A245">
        <v>13</v>
      </c>
      <c r="B245">
        <v>8</v>
      </c>
    </row>
    <row r="246" spans="1:2" x14ac:dyDescent="0.3">
      <c r="A246">
        <v>13</v>
      </c>
      <c r="B246">
        <v>0</v>
      </c>
    </row>
    <row r="247" spans="1:2" x14ac:dyDescent="0.3">
      <c r="A247">
        <v>13</v>
      </c>
      <c r="B247">
        <v>4</v>
      </c>
    </row>
    <row r="248" spans="1:2" x14ac:dyDescent="0.3">
      <c r="A248">
        <v>13</v>
      </c>
      <c r="B248">
        <v>8</v>
      </c>
    </row>
    <row r="249" spans="1:2" x14ac:dyDescent="0.3">
      <c r="A249">
        <v>13</v>
      </c>
      <c r="B249">
        <v>8</v>
      </c>
    </row>
    <row r="250" spans="1:2" x14ac:dyDescent="0.3">
      <c r="A250">
        <v>13</v>
      </c>
      <c r="B250">
        <v>8</v>
      </c>
    </row>
    <row r="251" spans="1:2" x14ac:dyDescent="0.3">
      <c r="A251">
        <v>13</v>
      </c>
      <c r="B251">
        <v>3</v>
      </c>
    </row>
    <row r="252" spans="1:2" x14ac:dyDescent="0.3">
      <c r="A252">
        <v>13</v>
      </c>
      <c r="B252">
        <v>8</v>
      </c>
    </row>
    <row r="253" spans="1:2" x14ac:dyDescent="0.3">
      <c r="A253">
        <v>13</v>
      </c>
      <c r="B253">
        <v>8</v>
      </c>
    </row>
    <row r="254" spans="1:2" x14ac:dyDescent="0.3">
      <c r="A254">
        <v>13</v>
      </c>
      <c r="B254">
        <v>8</v>
      </c>
    </row>
    <row r="255" spans="1:2" x14ac:dyDescent="0.3">
      <c r="A255">
        <v>13</v>
      </c>
      <c r="B255">
        <v>8</v>
      </c>
    </row>
    <row r="256" spans="1:2" x14ac:dyDescent="0.3">
      <c r="A256">
        <v>13</v>
      </c>
      <c r="B256">
        <v>8</v>
      </c>
    </row>
    <row r="257" spans="1:2" x14ac:dyDescent="0.3">
      <c r="A257">
        <v>13</v>
      </c>
      <c r="B257">
        <v>24</v>
      </c>
    </row>
    <row r="258" spans="1:2" x14ac:dyDescent="0.3">
      <c r="A258">
        <v>14</v>
      </c>
      <c r="B258">
        <v>40</v>
      </c>
    </row>
    <row r="259" spans="1:2" x14ac:dyDescent="0.3">
      <c r="A259">
        <v>14</v>
      </c>
      <c r="B259">
        <v>2</v>
      </c>
    </row>
    <row r="260" spans="1:2" x14ac:dyDescent="0.3">
      <c r="A260">
        <v>14</v>
      </c>
      <c r="B260">
        <v>32</v>
      </c>
    </row>
    <row r="261" spans="1:2" x14ac:dyDescent="0.3">
      <c r="A261">
        <v>14</v>
      </c>
      <c r="B261">
        <v>8</v>
      </c>
    </row>
    <row r="262" spans="1:2" x14ac:dyDescent="0.3">
      <c r="A262">
        <v>14</v>
      </c>
      <c r="B262">
        <v>8</v>
      </c>
    </row>
    <row r="263" spans="1:2" x14ac:dyDescent="0.3">
      <c r="A263">
        <v>14</v>
      </c>
      <c r="B263">
        <v>2</v>
      </c>
    </row>
    <row r="264" spans="1:2" x14ac:dyDescent="0.3">
      <c r="A264">
        <v>14</v>
      </c>
      <c r="B264">
        <v>16</v>
      </c>
    </row>
    <row r="265" spans="1:2" x14ac:dyDescent="0.3">
      <c r="A265">
        <v>14</v>
      </c>
      <c r="B265">
        <v>8</v>
      </c>
    </row>
    <row r="266" spans="1:2" x14ac:dyDescent="0.3">
      <c r="A266">
        <v>14</v>
      </c>
      <c r="B266">
        <v>1</v>
      </c>
    </row>
    <row r="267" spans="1:2" x14ac:dyDescent="0.3">
      <c r="A267">
        <v>14</v>
      </c>
      <c r="B267">
        <v>1</v>
      </c>
    </row>
    <row r="268" spans="1:2" x14ac:dyDescent="0.3">
      <c r="A268">
        <v>14</v>
      </c>
      <c r="B268">
        <v>24</v>
      </c>
    </row>
    <row r="269" spans="1:2" x14ac:dyDescent="0.3">
      <c r="A269">
        <v>14</v>
      </c>
      <c r="B269">
        <v>2</v>
      </c>
    </row>
    <row r="270" spans="1:2" x14ac:dyDescent="0.3">
      <c r="A270">
        <v>14</v>
      </c>
      <c r="B270">
        <v>1</v>
      </c>
    </row>
    <row r="271" spans="1:2" x14ac:dyDescent="0.3">
      <c r="A271">
        <v>14</v>
      </c>
      <c r="B271">
        <v>2</v>
      </c>
    </row>
    <row r="272" spans="1:2" x14ac:dyDescent="0.3">
      <c r="A272">
        <v>14</v>
      </c>
      <c r="B272">
        <v>4</v>
      </c>
    </row>
    <row r="273" spans="1:2" x14ac:dyDescent="0.3">
      <c r="A273">
        <v>14</v>
      </c>
      <c r="B273">
        <v>16</v>
      </c>
    </row>
    <row r="274" spans="1:2" x14ac:dyDescent="0.3">
      <c r="A274">
        <v>14</v>
      </c>
      <c r="B274">
        <v>2</v>
      </c>
    </row>
    <row r="275" spans="1:2" x14ac:dyDescent="0.3">
      <c r="A275">
        <v>14</v>
      </c>
      <c r="B275">
        <v>120</v>
      </c>
    </row>
    <row r="276" spans="1:2" x14ac:dyDescent="0.3">
      <c r="A276">
        <v>14</v>
      </c>
      <c r="B276">
        <v>2</v>
      </c>
    </row>
    <row r="277" spans="1:2" x14ac:dyDescent="0.3">
      <c r="A277">
        <v>14</v>
      </c>
      <c r="B277">
        <v>4</v>
      </c>
    </row>
    <row r="278" spans="1:2" x14ac:dyDescent="0.3">
      <c r="A278">
        <v>14</v>
      </c>
      <c r="B278">
        <v>2</v>
      </c>
    </row>
    <row r="279" spans="1:2" x14ac:dyDescent="0.3">
      <c r="A279">
        <v>14</v>
      </c>
      <c r="B279">
        <v>80</v>
      </c>
    </row>
    <row r="280" spans="1:2" x14ac:dyDescent="0.3">
      <c r="A280">
        <v>14</v>
      </c>
      <c r="B280">
        <v>8</v>
      </c>
    </row>
    <row r="281" spans="1:2" x14ac:dyDescent="0.3">
      <c r="A281">
        <v>14</v>
      </c>
      <c r="B281">
        <v>5</v>
      </c>
    </row>
    <row r="282" spans="1:2" x14ac:dyDescent="0.3">
      <c r="A282">
        <v>14</v>
      </c>
      <c r="B282">
        <v>24</v>
      </c>
    </row>
    <row r="283" spans="1:2" x14ac:dyDescent="0.3">
      <c r="A283">
        <v>14</v>
      </c>
      <c r="B283">
        <v>4</v>
      </c>
    </row>
    <row r="284" spans="1:2" x14ac:dyDescent="0.3">
      <c r="A284">
        <v>14</v>
      </c>
      <c r="B284">
        <v>48</v>
      </c>
    </row>
    <row r="285" spans="1:2" x14ac:dyDescent="0.3">
      <c r="A285">
        <v>15</v>
      </c>
      <c r="B285">
        <v>4</v>
      </c>
    </row>
    <row r="286" spans="1:2" x14ac:dyDescent="0.3">
      <c r="A286">
        <v>15</v>
      </c>
      <c r="B286">
        <v>32</v>
      </c>
    </row>
    <row r="287" spans="1:2" x14ac:dyDescent="0.3">
      <c r="A287">
        <v>15</v>
      </c>
      <c r="B287">
        <v>5</v>
      </c>
    </row>
    <row r="288" spans="1:2" x14ac:dyDescent="0.3">
      <c r="A288">
        <v>15</v>
      </c>
      <c r="B288">
        <v>8</v>
      </c>
    </row>
    <row r="289" spans="1:2" x14ac:dyDescent="0.3">
      <c r="A289">
        <v>15</v>
      </c>
      <c r="B289">
        <v>5</v>
      </c>
    </row>
    <row r="290" spans="1:2" x14ac:dyDescent="0.3">
      <c r="A290">
        <v>15</v>
      </c>
      <c r="B290">
        <v>40</v>
      </c>
    </row>
    <row r="291" spans="1:2" x14ac:dyDescent="0.3">
      <c r="A291">
        <v>15</v>
      </c>
      <c r="B291">
        <v>3</v>
      </c>
    </row>
    <row r="292" spans="1:2" x14ac:dyDescent="0.3">
      <c r="A292">
        <v>15</v>
      </c>
      <c r="B292">
        <v>8</v>
      </c>
    </row>
    <row r="293" spans="1:2" x14ac:dyDescent="0.3">
      <c r="A293">
        <v>15</v>
      </c>
      <c r="B293">
        <v>1</v>
      </c>
    </row>
    <row r="294" spans="1:2" x14ac:dyDescent="0.3">
      <c r="A294">
        <v>15</v>
      </c>
      <c r="B294">
        <v>3</v>
      </c>
    </row>
    <row r="295" spans="1:2" x14ac:dyDescent="0.3">
      <c r="A295">
        <v>15</v>
      </c>
      <c r="B295">
        <v>1</v>
      </c>
    </row>
    <row r="296" spans="1:2" x14ac:dyDescent="0.3">
      <c r="A296">
        <v>15</v>
      </c>
      <c r="B296">
        <v>4</v>
      </c>
    </row>
    <row r="297" spans="1:2" x14ac:dyDescent="0.3">
      <c r="A297">
        <v>15</v>
      </c>
      <c r="B297">
        <v>3</v>
      </c>
    </row>
    <row r="298" spans="1:2" x14ac:dyDescent="0.3">
      <c r="A298">
        <v>15</v>
      </c>
      <c r="B298">
        <v>4</v>
      </c>
    </row>
    <row r="299" spans="1:2" x14ac:dyDescent="0.3">
      <c r="A299">
        <v>15</v>
      </c>
      <c r="B299">
        <v>3</v>
      </c>
    </row>
    <row r="300" spans="1:2" x14ac:dyDescent="0.3">
      <c r="A300">
        <v>15</v>
      </c>
      <c r="B300">
        <v>40</v>
      </c>
    </row>
    <row r="301" spans="1:2" x14ac:dyDescent="0.3">
      <c r="A301">
        <v>15</v>
      </c>
      <c r="B301">
        <v>4</v>
      </c>
    </row>
    <row r="302" spans="1:2" x14ac:dyDescent="0.3">
      <c r="A302">
        <v>15</v>
      </c>
      <c r="B302">
        <v>0</v>
      </c>
    </row>
    <row r="303" spans="1:2" x14ac:dyDescent="0.3">
      <c r="A303">
        <v>15</v>
      </c>
      <c r="B303">
        <v>1</v>
      </c>
    </row>
    <row r="304" spans="1:2" x14ac:dyDescent="0.3">
      <c r="A304">
        <v>15</v>
      </c>
      <c r="B304">
        <v>4</v>
      </c>
    </row>
    <row r="305" spans="1:2" x14ac:dyDescent="0.3">
      <c r="A305">
        <v>15</v>
      </c>
      <c r="B305">
        <v>8</v>
      </c>
    </row>
    <row r="306" spans="1:2" x14ac:dyDescent="0.3">
      <c r="A306">
        <v>15</v>
      </c>
      <c r="B306">
        <v>2</v>
      </c>
    </row>
    <row r="307" spans="1:2" x14ac:dyDescent="0.3">
      <c r="A307">
        <v>15</v>
      </c>
      <c r="B307">
        <v>40</v>
      </c>
    </row>
    <row r="308" spans="1:2" x14ac:dyDescent="0.3">
      <c r="A308">
        <v>15</v>
      </c>
      <c r="B308">
        <v>1</v>
      </c>
    </row>
    <row r="309" spans="1:2" x14ac:dyDescent="0.3">
      <c r="A309">
        <v>15</v>
      </c>
      <c r="B309">
        <v>4</v>
      </c>
    </row>
    <row r="310" spans="1:2" x14ac:dyDescent="0.3">
      <c r="A310">
        <v>15</v>
      </c>
      <c r="B310">
        <v>2</v>
      </c>
    </row>
    <row r="311" spans="1:2" x14ac:dyDescent="0.3">
      <c r="A311">
        <v>15</v>
      </c>
      <c r="B311">
        <v>2</v>
      </c>
    </row>
    <row r="312" spans="1:2" x14ac:dyDescent="0.3">
      <c r="A312">
        <v>15</v>
      </c>
      <c r="B312">
        <v>2</v>
      </c>
    </row>
    <row r="313" spans="1:2" x14ac:dyDescent="0.3">
      <c r="A313">
        <v>15</v>
      </c>
      <c r="B313">
        <v>1</v>
      </c>
    </row>
    <row r="314" spans="1:2" x14ac:dyDescent="0.3">
      <c r="A314">
        <v>15</v>
      </c>
      <c r="B314">
        <v>1</v>
      </c>
    </row>
    <row r="315" spans="1:2" x14ac:dyDescent="0.3">
      <c r="A315">
        <v>15</v>
      </c>
      <c r="B315">
        <v>2</v>
      </c>
    </row>
    <row r="316" spans="1:2" x14ac:dyDescent="0.3">
      <c r="A316">
        <v>15</v>
      </c>
      <c r="B316">
        <v>0</v>
      </c>
    </row>
    <row r="317" spans="1:2" x14ac:dyDescent="0.3">
      <c r="A317">
        <v>15</v>
      </c>
      <c r="B317">
        <v>1</v>
      </c>
    </row>
    <row r="318" spans="1:2" x14ac:dyDescent="0.3">
      <c r="A318">
        <v>15</v>
      </c>
      <c r="B318">
        <v>2</v>
      </c>
    </row>
    <row r="319" spans="1:2" x14ac:dyDescent="0.3">
      <c r="A319">
        <v>15</v>
      </c>
      <c r="B319">
        <v>8</v>
      </c>
    </row>
    <row r="320" spans="1:2" x14ac:dyDescent="0.3">
      <c r="A320">
        <v>15</v>
      </c>
      <c r="B320">
        <v>2</v>
      </c>
    </row>
    <row r="321" spans="1:2" x14ac:dyDescent="0.3">
      <c r="A321">
        <v>16</v>
      </c>
      <c r="B321">
        <v>8</v>
      </c>
    </row>
    <row r="322" spans="1:2" x14ac:dyDescent="0.3">
      <c r="A322">
        <v>17</v>
      </c>
      <c r="B322">
        <v>8</v>
      </c>
    </row>
    <row r="323" spans="1:2" x14ac:dyDescent="0.3">
      <c r="A323">
        <v>17</v>
      </c>
      <c r="B323">
        <v>8</v>
      </c>
    </row>
    <row r="324" spans="1:2" x14ac:dyDescent="0.3">
      <c r="A324">
        <v>17</v>
      </c>
      <c r="B324">
        <v>8</v>
      </c>
    </row>
    <row r="325" spans="1:2" x14ac:dyDescent="0.3">
      <c r="A325">
        <v>17</v>
      </c>
      <c r="B325">
        <v>40</v>
      </c>
    </row>
    <row r="326" spans="1:2" x14ac:dyDescent="0.3">
      <c r="A326">
        <v>17</v>
      </c>
      <c r="B326">
        <v>8</v>
      </c>
    </row>
    <row r="327" spans="1:2" x14ac:dyDescent="0.3">
      <c r="A327">
        <v>17</v>
      </c>
      <c r="B327">
        <v>8</v>
      </c>
    </row>
    <row r="328" spans="1:2" x14ac:dyDescent="0.3">
      <c r="A328">
        <v>17</v>
      </c>
      <c r="B328">
        <v>2</v>
      </c>
    </row>
    <row r="329" spans="1:2" x14ac:dyDescent="0.3">
      <c r="A329">
        <v>17</v>
      </c>
      <c r="B329">
        <v>3</v>
      </c>
    </row>
    <row r="330" spans="1:2" x14ac:dyDescent="0.3">
      <c r="A330">
        <v>17</v>
      </c>
      <c r="B330">
        <v>1</v>
      </c>
    </row>
    <row r="331" spans="1:2" x14ac:dyDescent="0.3">
      <c r="A331">
        <v>17</v>
      </c>
      <c r="B331">
        <v>8</v>
      </c>
    </row>
    <row r="332" spans="1:2" x14ac:dyDescent="0.3">
      <c r="A332">
        <v>17</v>
      </c>
      <c r="B332">
        <v>2</v>
      </c>
    </row>
    <row r="333" spans="1:2" x14ac:dyDescent="0.3">
      <c r="A333">
        <v>17</v>
      </c>
      <c r="B333">
        <v>2</v>
      </c>
    </row>
    <row r="334" spans="1:2" x14ac:dyDescent="0.3">
      <c r="A334">
        <v>17</v>
      </c>
      <c r="B334">
        <v>2</v>
      </c>
    </row>
    <row r="335" spans="1:2" x14ac:dyDescent="0.3">
      <c r="A335">
        <v>17</v>
      </c>
      <c r="B335">
        <v>2</v>
      </c>
    </row>
    <row r="336" spans="1:2" x14ac:dyDescent="0.3">
      <c r="A336">
        <v>17</v>
      </c>
      <c r="B336">
        <v>3</v>
      </c>
    </row>
    <row r="337" spans="1:2" x14ac:dyDescent="0.3">
      <c r="A337">
        <v>17</v>
      </c>
      <c r="B337">
        <v>2</v>
      </c>
    </row>
    <row r="338" spans="1:2" x14ac:dyDescent="0.3">
      <c r="A338">
        <v>17</v>
      </c>
      <c r="B338">
        <v>2</v>
      </c>
    </row>
    <row r="339" spans="1:2" x14ac:dyDescent="0.3">
      <c r="A339">
        <v>17</v>
      </c>
      <c r="B339">
        <v>1</v>
      </c>
    </row>
    <row r="340" spans="1:2" x14ac:dyDescent="0.3">
      <c r="A340">
        <v>17</v>
      </c>
      <c r="B340">
        <v>8</v>
      </c>
    </row>
    <row r="341" spans="1:2" x14ac:dyDescent="0.3">
      <c r="A341">
        <v>18</v>
      </c>
      <c r="B341">
        <v>8</v>
      </c>
    </row>
    <row r="342" spans="1:2" x14ac:dyDescent="0.3">
      <c r="A342">
        <v>18</v>
      </c>
      <c r="B342">
        <v>8</v>
      </c>
    </row>
    <row r="343" spans="1:2" x14ac:dyDescent="0.3">
      <c r="A343">
        <v>18</v>
      </c>
      <c r="B343">
        <v>1</v>
      </c>
    </row>
    <row r="344" spans="1:2" x14ac:dyDescent="0.3">
      <c r="A344">
        <v>18</v>
      </c>
      <c r="B344">
        <v>0</v>
      </c>
    </row>
    <row r="345" spans="1:2" x14ac:dyDescent="0.3">
      <c r="A345">
        <v>18</v>
      </c>
      <c r="B345">
        <v>8</v>
      </c>
    </row>
    <row r="346" spans="1:2" x14ac:dyDescent="0.3">
      <c r="A346">
        <v>18</v>
      </c>
      <c r="B346">
        <v>8</v>
      </c>
    </row>
    <row r="347" spans="1:2" x14ac:dyDescent="0.3">
      <c r="A347">
        <v>18</v>
      </c>
      <c r="B347">
        <v>8</v>
      </c>
    </row>
    <row r="348" spans="1:2" x14ac:dyDescent="0.3">
      <c r="A348">
        <v>18</v>
      </c>
      <c r="B348">
        <v>0</v>
      </c>
    </row>
    <row r="349" spans="1:2" x14ac:dyDescent="0.3">
      <c r="A349">
        <v>18</v>
      </c>
      <c r="B349">
        <v>4</v>
      </c>
    </row>
    <row r="350" spans="1:2" x14ac:dyDescent="0.3">
      <c r="A350">
        <v>18</v>
      </c>
      <c r="B350">
        <v>8</v>
      </c>
    </row>
    <row r="351" spans="1:2" x14ac:dyDescent="0.3">
      <c r="A351">
        <v>18</v>
      </c>
      <c r="B351">
        <v>8</v>
      </c>
    </row>
    <row r="352" spans="1:2" x14ac:dyDescent="0.3">
      <c r="A352">
        <v>18</v>
      </c>
      <c r="B352">
        <v>1</v>
      </c>
    </row>
    <row r="353" spans="1:2" x14ac:dyDescent="0.3">
      <c r="A353">
        <v>18</v>
      </c>
      <c r="B353">
        <v>8</v>
      </c>
    </row>
    <row r="354" spans="1:2" x14ac:dyDescent="0.3">
      <c r="A354">
        <v>18</v>
      </c>
      <c r="B354">
        <v>16</v>
      </c>
    </row>
    <row r="355" spans="1:2" x14ac:dyDescent="0.3">
      <c r="A355">
        <v>18</v>
      </c>
      <c r="B355">
        <v>24</v>
      </c>
    </row>
    <row r="356" spans="1:2" x14ac:dyDescent="0.3">
      <c r="A356">
        <v>18</v>
      </c>
      <c r="B356">
        <v>8</v>
      </c>
    </row>
    <row r="357" spans="1:2" x14ac:dyDescent="0.3">
      <c r="A357">
        <v>19</v>
      </c>
      <c r="B357">
        <v>4</v>
      </c>
    </row>
    <row r="358" spans="1:2" x14ac:dyDescent="0.3">
      <c r="A358">
        <v>19</v>
      </c>
      <c r="B358">
        <v>2</v>
      </c>
    </row>
    <row r="359" spans="1:2" x14ac:dyDescent="0.3">
      <c r="A359">
        <v>19</v>
      </c>
      <c r="B359">
        <v>0</v>
      </c>
    </row>
    <row r="360" spans="1:2" x14ac:dyDescent="0.3">
      <c r="A360">
        <v>20</v>
      </c>
      <c r="B360">
        <v>4</v>
      </c>
    </row>
    <row r="361" spans="1:2" x14ac:dyDescent="0.3">
      <c r="A361">
        <v>20</v>
      </c>
      <c r="B361">
        <v>8</v>
      </c>
    </row>
    <row r="362" spans="1:2" x14ac:dyDescent="0.3">
      <c r="A362">
        <v>20</v>
      </c>
      <c r="B362">
        <v>8</v>
      </c>
    </row>
    <row r="363" spans="1:2" x14ac:dyDescent="0.3">
      <c r="A363">
        <v>20</v>
      </c>
      <c r="B363">
        <v>8</v>
      </c>
    </row>
    <row r="364" spans="1:2" x14ac:dyDescent="0.3">
      <c r="A364">
        <v>20</v>
      </c>
      <c r="B364">
        <v>4</v>
      </c>
    </row>
    <row r="365" spans="1:2" x14ac:dyDescent="0.3">
      <c r="A365">
        <v>20</v>
      </c>
      <c r="B365">
        <v>4</v>
      </c>
    </row>
    <row r="366" spans="1:2" x14ac:dyDescent="0.3">
      <c r="A366">
        <v>20</v>
      </c>
      <c r="B366">
        <v>8</v>
      </c>
    </row>
    <row r="367" spans="1:2" x14ac:dyDescent="0.3">
      <c r="A367">
        <v>20</v>
      </c>
      <c r="B367">
        <v>0</v>
      </c>
    </row>
    <row r="368" spans="1:2" x14ac:dyDescent="0.3">
      <c r="A368">
        <v>20</v>
      </c>
      <c r="B368">
        <v>4</v>
      </c>
    </row>
    <row r="369" spans="1:2" x14ac:dyDescent="0.3">
      <c r="A369">
        <v>20</v>
      </c>
      <c r="B369">
        <v>16</v>
      </c>
    </row>
    <row r="370" spans="1:2" x14ac:dyDescent="0.3">
      <c r="A370">
        <v>20</v>
      </c>
      <c r="B370">
        <v>3</v>
      </c>
    </row>
    <row r="371" spans="1:2" x14ac:dyDescent="0.3">
      <c r="A371">
        <v>20</v>
      </c>
      <c r="B371">
        <v>4</v>
      </c>
    </row>
    <row r="372" spans="1:2" x14ac:dyDescent="0.3">
      <c r="A372">
        <v>20</v>
      </c>
      <c r="B372">
        <v>8</v>
      </c>
    </row>
    <row r="373" spans="1:2" x14ac:dyDescent="0.3">
      <c r="A373">
        <v>20</v>
      </c>
      <c r="B373">
        <v>3</v>
      </c>
    </row>
    <row r="374" spans="1:2" x14ac:dyDescent="0.3">
      <c r="A374">
        <v>20</v>
      </c>
      <c r="B374">
        <v>2</v>
      </c>
    </row>
    <row r="375" spans="1:2" x14ac:dyDescent="0.3">
      <c r="A375">
        <v>20</v>
      </c>
      <c r="B375">
        <v>8</v>
      </c>
    </row>
    <row r="376" spans="1:2" x14ac:dyDescent="0.3">
      <c r="A376">
        <v>20</v>
      </c>
      <c r="B376">
        <v>8</v>
      </c>
    </row>
    <row r="377" spans="1:2" x14ac:dyDescent="0.3">
      <c r="A377">
        <v>20</v>
      </c>
      <c r="B377">
        <v>40</v>
      </c>
    </row>
    <row r="378" spans="1:2" x14ac:dyDescent="0.3">
      <c r="A378">
        <v>20</v>
      </c>
      <c r="B378">
        <v>16</v>
      </c>
    </row>
    <row r="379" spans="1:2" x14ac:dyDescent="0.3">
      <c r="A379">
        <v>20</v>
      </c>
      <c r="B379">
        <v>4</v>
      </c>
    </row>
    <row r="380" spans="1:2" x14ac:dyDescent="0.3">
      <c r="A380">
        <v>20</v>
      </c>
      <c r="B380">
        <v>4</v>
      </c>
    </row>
    <row r="381" spans="1:2" x14ac:dyDescent="0.3">
      <c r="A381">
        <v>20</v>
      </c>
      <c r="B381">
        <v>56</v>
      </c>
    </row>
    <row r="382" spans="1:2" x14ac:dyDescent="0.3">
      <c r="A382">
        <v>20</v>
      </c>
      <c r="B382">
        <v>0</v>
      </c>
    </row>
    <row r="383" spans="1:2" x14ac:dyDescent="0.3">
      <c r="A383">
        <v>20</v>
      </c>
      <c r="B383">
        <v>4</v>
      </c>
    </row>
    <row r="384" spans="1:2" x14ac:dyDescent="0.3">
      <c r="A384">
        <v>20</v>
      </c>
      <c r="B384">
        <v>4</v>
      </c>
    </row>
    <row r="385" spans="1:2" x14ac:dyDescent="0.3">
      <c r="A385">
        <v>20</v>
      </c>
      <c r="B385">
        <v>3</v>
      </c>
    </row>
    <row r="386" spans="1:2" x14ac:dyDescent="0.3">
      <c r="A386">
        <v>20</v>
      </c>
      <c r="B386">
        <v>0</v>
      </c>
    </row>
    <row r="387" spans="1:2" x14ac:dyDescent="0.3">
      <c r="A387">
        <v>20</v>
      </c>
      <c r="B387">
        <v>3</v>
      </c>
    </row>
    <row r="388" spans="1:2" x14ac:dyDescent="0.3">
      <c r="A388">
        <v>20</v>
      </c>
      <c r="B388">
        <v>8</v>
      </c>
    </row>
    <row r="389" spans="1:2" x14ac:dyDescent="0.3">
      <c r="A389">
        <v>20</v>
      </c>
      <c r="B389">
        <v>8</v>
      </c>
    </row>
    <row r="390" spans="1:2" x14ac:dyDescent="0.3">
      <c r="A390">
        <v>20</v>
      </c>
      <c r="B390">
        <v>4</v>
      </c>
    </row>
    <row r="391" spans="1:2" x14ac:dyDescent="0.3">
      <c r="A391">
        <v>20</v>
      </c>
      <c r="B391">
        <v>8</v>
      </c>
    </row>
    <row r="392" spans="1:2" x14ac:dyDescent="0.3">
      <c r="A392">
        <v>20</v>
      </c>
      <c r="B392">
        <v>3</v>
      </c>
    </row>
    <row r="393" spans="1:2" x14ac:dyDescent="0.3">
      <c r="A393">
        <v>20</v>
      </c>
      <c r="B393">
        <v>4</v>
      </c>
    </row>
    <row r="394" spans="1:2" x14ac:dyDescent="0.3">
      <c r="A394">
        <v>20</v>
      </c>
      <c r="B394">
        <v>8</v>
      </c>
    </row>
    <row r="395" spans="1:2" x14ac:dyDescent="0.3">
      <c r="A395">
        <v>20</v>
      </c>
      <c r="B395">
        <v>3</v>
      </c>
    </row>
    <row r="396" spans="1:2" x14ac:dyDescent="0.3">
      <c r="A396">
        <v>20</v>
      </c>
      <c r="B396">
        <v>4</v>
      </c>
    </row>
    <row r="397" spans="1:2" x14ac:dyDescent="0.3">
      <c r="A397">
        <v>20</v>
      </c>
      <c r="B397">
        <v>3</v>
      </c>
    </row>
    <row r="398" spans="1:2" x14ac:dyDescent="0.3">
      <c r="A398">
        <v>20</v>
      </c>
      <c r="B398">
        <v>4</v>
      </c>
    </row>
    <row r="399" spans="1:2" x14ac:dyDescent="0.3">
      <c r="A399">
        <v>20</v>
      </c>
      <c r="B399">
        <v>8</v>
      </c>
    </row>
    <row r="400" spans="1:2" x14ac:dyDescent="0.3">
      <c r="A400">
        <v>20</v>
      </c>
      <c r="B400">
        <v>4</v>
      </c>
    </row>
    <row r="401" spans="1:2" x14ac:dyDescent="0.3">
      <c r="A401">
        <v>20</v>
      </c>
      <c r="B401">
        <v>3</v>
      </c>
    </row>
    <row r="402" spans="1:2" x14ac:dyDescent="0.3">
      <c r="A402">
        <v>21</v>
      </c>
      <c r="B402">
        <v>8</v>
      </c>
    </row>
    <row r="403" spans="1:2" x14ac:dyDescent="0.3">
      <c r="A403">
        <v>21</v>
      </c>
      <c r="B403">
        <v>8</v>
      </c>
    </row>
    <row r="404" spans="1:2" x14ac:dyDescent="0.3">
      <c r="A404">
        <v>22</v>
      </c>
      <c r="B404">
        <v>1</v>
      </c>
    </row>
    <row r="405" spans="1:2" x14ac:dyDescent="0.3">
      <c r="A405">
        <v>22</v>
      </c>
      <c r="B405">
        <v>8</v>
      </c>
    </row>
    <row r="406" spans="1:2" x14ac:dyDescent="0.3">
      <c r="A406">
        <v>22</v>
      </c>
      <c r="B406">
        <v>1</v>
      </c>
    </row>
    <row r="407" spans="1:2" x14ac:dyDescent="0.3">
      <c r="A407">
        <v>22</v>
      </c>
      <c r="B407">
        <v>8</v>
      </c>
    </row>
    <row r="408" spans="1:2" x14ac:dyDescent="0.3">
      <c r="A408">
        <v>22</v>
      </c>
      <c r="B408">
        <v>1</v>
      </c>
    </row>
    <row r="409" spans="1:2" x14ac:dyDescent="0.3">
      <c r="A409">
        <v>22</v>
      </c>
      <c r="B409">
        <v>8</v>
      </c>
    </row>
    <row r="410" spans="1:2" x14ac:dyDescent="0.3">
      <c r="A410">
        <v>22</v>
      </c>
      <c r="B410">
        <v>1</v>
      </c>
    </row>
    <row r="411" spans="1:2" x14ac:dyDescent="0.3">
      <c r="A411">
        <v>22</v>
      </c>
      <c r="B411">
        <v>8</v>
      </c>
    </row>
    <row r="412" spans="1:2" x14ac:dyDescent="0.3">
      <c r="A412">
        <v>22</v>
      </c>
      <c r="B412">
        <v>64</v>
      </c>
    </row>
    <row r="413" spans="1:2" x14ac:dyDescent="0.3">
      <c r="A413">
        <v>22</v>
      </c>
      <c r="B413">
        <v>16</v>
      </c>
    </row>
    <row r="414" spans="1:2" x14ac:dyDescent="0.3">
      <c r="A414">
        <v>22</v>
      </c>
      <c r="B414">
        <v>5</v>
      </c>
    </row>
    <row r="415" spans="1:2" x14ac:dyDescent="0.3">
      <c r="A415">
        <v>22</v>
      </c>
      <c r="B415">
        <v>5</v>
      </c>
    </row>
    <row r="416" spans="1:2" x14ac:dyDescent="0.3">
      <c r="A416">
        <v>22</v>
      </c>
      <c r="B416">
        <v>1</v>
      </c>
    </row>
    <row r="417" spans="1:2" x14ac:dyDescent="0.3">
      <c r="A417">
        <v>22</v>
      </c>
      <c r="B417">
        <v>3</v>
      </c>
    </row>
    <row r="418" spans="1:2" x14ac:dyDescent="0.3">
      <c r="A418">
        <v>22</v>
      </c>
      <c r="B418">
        <v>2</v>
      </c>
    </row>
    <row r="419" spans="1:2" x14ac:dyDescent="0.3">
      <c r="A419">
        <v>22</v>
      </c>
      <c r="B419">
        <v>3</v>
      </c>
    </row>
    <row r="420" spans="1:2" x14ac:dyDescent="0.3">
      <c r="A420">
        <v>22</v>
      </c>
      <c r="B420">
        <v>2</v>
      </c>
    </row>
    <row r="421" spans="1:2" x14ac:dyDescent="0.3">
      <c r="A421">
        <v>22</v>
      </c>
      <c r="B421">
        <v>2</v>
      </c>
    </row>
    <row r="422" spans="1:2" x14ac:dyDescent="0.3">
      <c r="A422">
        <v>22</v>
      </c>
      <c r="B422">
        <v>8</v>
      </c>
    </row>
    <row r="423" spans="1:2" x14ac:dyDescent="0.3">
      <c r="A423">
        <v>22</v>
      </c>
      <c r="B423">
        <v>2</v>
      </c>
    </row>
    <row r="424" spans="1:2" x14ac:dyDescent="0.3">
      <c r="A424">
        <v>22</v>
      </c>
      <c r="B424">
        <v>1</v>
      </c>
    </row>
    <row r="425" spans="1:2" x14ac:dyDescent="0.3">
      <c r="A425">
        <v>22</v>
      </c>
      <c r="B425">
        <v>16</v>
      </c>
    </row>
    <row r="426" spans="1:2" x14ac:dyDescent="0.3">
      <c r="A426">
        <v>22</v>
      </c>
      <c r="B426">
        <v>24</v>
      </c>
    </row>
    <row r="427" spans="1:2" x14ac:dyDescent="0.3">
      <c r="A427">
        <v>22</v>
      </c>
      <c r="B427">
        <v>16</v>
      </c>
    </row>
    <row r="428" spans="1:2" x14ac:dyDescent="0.3">
      <c r="A428">
        <v>22</v>
      </c>
      <c r="B428">
        <v>3</v>
      </c>
    </row>
    <row r="429" spans="1:2" x14ac:dyDescent="0.3">
      <c r="A429">
        <v>22</v>
      </c>
      <c r="B429">
        <v>2</v>
      </c>
    </row>
    <row r="430" spans="1:2" x14ac:dyDescent="0.3">
      <c r="A430">
        <v>22</v>
      </c>
      <c r="B430">
        <v>2</v>
      </c>
    </row>
    <row r="431" spans="1:2" x14ac:dyDescent="0.3">
      <c r="A431">
        <v>22</v>
      </c>
      <c r="B431">
        <v>2</v>
      </c>
    </row>
    <row r="432" spans="1:2" x14ac:dyDescent="0.3">
      <c r="A432">
        <v>22</v>
      </c>
      <c r="B432">
        <v>2</v>
      </c>
    </row>
    <row r="433" spans="1:2" x14ac:dyDescent="0.3">
      <c r="A433">
        <v>22</v>
      </c>
      <c r="B433">
        <v>2</v>
      </c>
    </row>
    <row r="434" spans="1:2" x14ac:dyDescent="0.3">
      <c r="A434">
        <v>22</v>
      </c>
      <c r="B434">
        <v>3</v>
      </c>
    </row>
    <row r="435" spans="1:2" x14ac:dyDescent="0.3">
      <c r="A435">
        <v>22</v>
      </c>
      <c r="B435">
        <v>2</v>
      </c>
    </row>
    <row r="436" spans="1:2" x14ac:dyDescent="0.3">
      <c r="A436">
        <v>22</v>
      </c>
      <c r="B436">
        <v>2</v>
      </c>
    </row>
    <row r="437" spans="1:2" x14ac:dyDescent="0.3">
      <c r="A437">
        <v>22</v>
      </c>
      <c r="B437">
        <v>2</v>
      </c>
    </row>
    <row r="438" spans="1:2" x14ac:dyDescent="0.3">
      <c r="A438">
        <v>22</v>
      </c>
      <c r="B438">
        <v>2</v>
      </c>
    </row>
    <row r="439" spans="1:2" x14ac:dyDescent="0.3">
      <c r="A439">
        <v>22</v>
      </c>
      <c r="B439">
        <v>2</v>
      </c>
    </row>
    <row r="440" spans="1:2" x14ac:dyDescent="0.3">
      <c r="A440">
        <v>22</v>
      </c>
      <c r="B440">
        <v>2</v>
      </c>
    </row>
    <row r="441" spans="1:2" x14ac:dyDescent="0.3">
      <c r="A441">
        <v>22</v>
      </c>
      <c r="B441">
        <v>2</v>
      </c>
    </row>
    <row r="442" spans="1:2" x14ac:dyDescent="0.3">
      <c r="A442">
        <v>22</v>
      </c>
      <c r="B442">
        <v>1</v>
      </c>
    </row>
    <row r="443" spans="1:2" x14ac:dyDescent="0.3">
      <c r="A443">
        <v>22</v>
      </c>
      <c r="B443">
        <v>2</v>
      </c>
    </row>
    <row r="444" spans="1:2" x14ac:dyDescent="0.3">
      <c r="A444">
        <v>22</v>
      </c>
      <c r="B444">
        <v>2</v>
      </c>
    </row>
    <row r="445" spans="1:2" x14ac:dyDescent="0.3">
      <c r="A445">
        <v>23</v>
      </c>
      <c r="B445">
        <v>8</v>
      </c>
    </row>
    <row r="446" spans="1:2" x14ac:dyDescent="0.3">
      <c r="A446">
        <v>23</v>
      </c>
      <c r="B446">
        <v>0</v>
      </c>
    </row>
    <row r="447" spans="1:2" x14ac:dyDescent="0.3">
      <c r="A447">
        <v>23</v>
      </c>
      <c r="B447">
        <v>8</v>
      </c>
    </row>
    <row r="448" spans="1:2" x14ac:dyDescent="0.3">
      <c r="A448">
        <v>23</v>
      </c>
      <c r="B448">
        <v>8</v>
      </c>
    </row>
    <row r="449" spans="1:2" x14ac:dyDescent="0.3">
      <c r="A449">
        <v>23</v>
      </c>
      <c r="B449">
        <v>0</v>
      </c>
    </row>
    <row r="450" spans="1:2" x14ac:dyDescent="0.3">
      <c r="A450">
        <v>23</v>
      </c>
      <c r="B450">
        <v>8</v>
      </c>
    </row>
    <row r="451" spans="1:2" x14ac:dyDescent="0.3">
      <c r="A451">
        <v>23</v>
      </c>
      <c r="B451">
        <v>0</v>
      </c>
    </row>
    <row r="452" spans="1:2" x14ac:dyDescent="0.3">
      <c r="A452">
        <v>24</v>
      </c>
      <c r="B452">
        <v>8</v>
      </c>
    </row>
    <row r="453" spans="1:2" x14ac:dyDescent="0.3">
      <c r="A453">
        <v>24</v>
      </c>
      <c r="B453">
        <v>8</v>
      </c>
    </row>
    <row r="454" spans="1:2" x14ac:dyDescent="0.3">
      <c r="A454">
        <v>24</v>
      </c>
      <c r="B454">
        <v>8</v>
      </c>
    </row>
    <row r="455" spans="1:2" x14ac:dyDescent="0.3">
      <c r="A455">
        <v>24</v>
      </c>
      <c r="B455">
        <v>24</v>
      </c>
    </row>
    <row r="456" spans="1:2" x14ac:dyDescent="0.3">
      <c r="A456">
        <v>24</v>
      </c>
      <c r="B456">
        <v>8</v>
      </c>
    </row>
    <row r="457" spans="1:2" x14ac:dyDescent="0.3">
      <c r="A457">
        <v>24</v>
      </c>
      <c r="B457">
        <v>8</v>
      </c>
    </row>
    <row r="458" spans="1:2" x14ac:dyDescent="0.3">
      <c r="A458">
        <v>24</v>
      </c>
      <c r="B458">
        <v>24</v>
      </c>
    </row>
    <row r="459" spans="1:2" x14ac:dyDescent="0.3">
      <c r="A459">
        <v>24</v>
      </c>
      <c r="B459">
        <v>8</v>
      </c>
    </row>
    <row r="460" spans="1:2" x14ac:dyDescent="0.3">
      <c r="A460">
        <v>24</v>
      </c>
      <c r="B460">
        <v>8</v>
      </c>
    </row>
    <row r="461" spans="1:2" x14ac:dyDescent="0.3">
      <c r="A461">
        <v>24</v>
      </c>
      <c r="B461">
        <v>16</v>
      </c>
    </row>
    <row r="462" spans="1:2" x14ac:dyDescent="0.3">
      <c r="A462">
        <v>24</v>
      </c>
      <c r="B462">
        <v>32</v>
      </c>
    </row>
    <row r="463" spans="1:2" x14ac:dyDescent="0.3">
      <c r="A463">
        <v>24</v>
      </c>
      <c r="B463">
        <v>8</v>
      </c>
    </row>
    <row r="464" spans="1:2" x14ac:dyDescent="0.3">
      <c r="A464">
        <v>24</v>
      </c>
      <c r="B464">
        <v>8</v>
      </c>
    </row>
    <row r="465" spans="1:2" x14ac:dyDescent="0.3">
      <c r="A465">
        <v>24</v>
      </c>
      <c r="B465">
        <v>8</v>
      </c>
    </row>
    <row r="466" spans="1:2" x14ac:dyDescent="0.3">
      <c r="A466">
        <v>24</v>
      </c>
      <c r="B466">
        <v>8</v>
      </c>
    </row>
    <row r="467" spans="1:2" x14ac:dyDescent="0.3">
      <c r="A467">
        <v>24</v>
      </c>
      <c r="B467">
        <v>2</v>
      </c>
    </row>
    <row r="468" spans="1:2" x14ac:dyDescent="0.3">
      <c r="A468">
        <v>24</v>
      </c>
      <c r="B468">
        <v>24</v>
      </c>
    </row>
    <row r="469" spans="1:2" x14ac:dyDescent="0.3">
      <c r="A469">
        <v>24</v>
      </c>
      <c r="B469">
        <v>16</v>
      </c>
    </row>
    <row r="470" spans="1:2" x14ac:dyDescent="0.3">
      <c r="A470">
        <v>24</v>
      </c>
      <c r="B470">
        <v>2</v>
      </c>
    </row>
    <row r="471" spans="1:2" x14ac:dyDescent="0.3">
      <c r="A471">
        <v>24</v>
      </c>
      <c r="B471">
        <v>0</v>
      </c>
    </row>
    <row r="472" spans="1:2" x14ac:dyDescent="0.3">
      <c r="A472">
        <v>24</v>
      </c>
      <c r="B472">
        <v>2</v>
      </c>
    </row>
    <row r="473" spans="1:2" x14ac:dyDescent="0.3">
      <c r="A473">
        <v>24</v>
      </c>
      <c r="B473">
        <v>3</v>
      </c>
    </row>
    <row r="474" spans="1:2" x14ac:dyDescent="0.3">
      <c r="A474">
        <v>24</v>
      </c>
      <c r="B474">
        <v>2</v>
      </c>
    </row>
    <row r="475" spans="1:2" x14ac:dyDescent="0.3">
      <c r="A475">
        <v>24</v>
      </c>
      <c r="B475">
        <v>2</v>
      </c>
    </row>
    <row r="476" spans="1:2" x14ac:dyDescent="0.3">
      <c r="A476">
        <v>24</v>
      </c>
      <c r="B476">
        <v>2</v>
      </c>
    </row>
    <row r="477" spans="1:2" x14ac:dyDescent="0.3">
      <c r="A477">
        <v>24</v>
      </c>
      <c r="B477">
        <v>4</v>
      </c>
    </row>
    <row r="478" spans="1:2" x14ac:dyDescent="0.3">
      <c r="A478">
        <v>24</v>
      </c>
      <c r="B478">
        <v>1</v>
      </c>
    </row>
    <row r="479" spans="1:2" x14ac:dyDescent="0.3">
      <c r="A479">
        <v>24</v>
      </c>
      <c r="B479">
        <v>1</v>
      </c>
    </row>
    <row r="480" spans="1:2" x14ac:dyDescent="0.3">
      <c r="A480">
        <v>24</v>
      </c>
      <c r="B480">
        <v>1</v>
      </c>
    </row>
    <row r="481" spans="1:2" x14ac:dyDescent="0.3">
      <c r="A481">
        <v>24</v>
      </c>
      <c r="B481">
        <v>8</v>
      </c>
    </row>
    <row r="482" spans="1:2" x14ac:dyDescent="0.3">
      <c r="A482">
        <v>25</v>
      </c>
      <c r="B482">
        <v>3</v>
      </c>
    </row>
    <row r="483" spans="1:2" x14ac:dyDescent="0.3">
      <c r="A483">
        <v>25</v>
      </c>
      <c r="B483">
        <v>8</v>
      </c>
    </row>
    <row r="484" spans="1:2" x14ac:dyDescent="0.3">
      <c r="A484">
        <v>25</v>
      </c>
      <c r="B484">
        <v>8</v>
      </c>
    </row>
    <row r="485" spans="1:2" x14ac:dyDescent="0.3">
      <c r="A485">
        <v>25</v>
      </c>
      <c r="B485">
        <v>3</v>
      </c>
    </row>
    <row r="486" spans="1:2" x14ac:dyDescent="0.3">
      <c r="A486">
        <v>25</v>
      </c>
      <c r="B486">
        <v>2</v>
      </c>
    </row>
    <row r="487" spans="1:2" x14ac:dyDescent="0.3">
      <c r="A487">
        <v>25</v>
      </c>
      <c r="B487">
        <v>3</v>
      </c>
    </row>
    <row r="488" spans="1:2" x14ac:dyDescent="0.3">
      <c r="A488">
        <v>25</v>
      </c>
      <c r="B488">
        <v>3</v>
      </c>
    </row>
    <row r="489" spans="1:2" x14ac:dyDescent="0.3">
      <c r="A489">
        <v>25</v>
      </c>
      <c r="B489">
        <v>2</v>
      </c>
    </row>
    <row r="490" spans="1:2" x14ac:dyDescent="0.3">
      <c r="A490">
        <v>25</v>
      </c>
      <c r="B490">
        <v>8</v>
      </c>
    </row>
    <row r="491" spans="1:2" x14ac:dyDescent="0.3">
      <c r="A491">
        <v>25</v>
      </c>
      <c r="B491">
        <v>2</v>
      </c>
    </row>
    <row r="492" spans="1:2" x14ac:dyDescent="0.3">
      <c r="A492">
        <v>26</v>
      </c>
      <c r="B492">
        <v>1</v>
      </c>
    </row>
    <row r="493" spans="1:2" x14ac:dyDescent="0.3">
      <c r="A493">
        <v>26</v>
      </c>
      <c r="B493">
        <v>2</v>
      </c>
    </row>
    <row r="494" spans="1:2" x14ac:dyDescent="0.3">
      <c r="A494">
        <v>26</v>
      </c>
      <c r="B494">
        <v>8</v>
      </c>
    </row>
    <row r="495" spans="1:2" x14ac:dyDescent="0.3">
      <c r="A495">
        <v>26</v>
      </c>
      <c r="B495">
        <v>8</v>
      </c>
    </row>
    <row r="496" spans="1:2" x14ac:dyDescent="0.3">
      <c r="A496">
        <v>26</v>
      </c>
      <c r="B496">
        <v>64</v>
      </c>
    </row>
    <row r="497" spans="1:2" x14ac:dyDescent="0.3">
      <c r="A497">
        <v>27</v>
      </c>
      <c r="B497">
        <v>2</v>
      </c>
    </row>
    <row r="498" spans="1:2" x14ac:dyDescent="0.3">
      <c r="A498">
        <v>27</v>
      </c>
      <c r="B498">
        <v>2</v>
      </c>
    </row>
    <row r="499" spans="1:2" x14ac:dyDescent="0.3">
      <c r="A499">
        <v>27</v>
      </c>
      <c r="B499">
        <v>2</v>
      </c>
    </row>
    <row r="500" spans="1:2" x14ac:dyDescent="0.3">
      <c r="A500">
        <v>27</v>
      </c>
      <c r="B500">
        <v>1</v>
      </c>
    </row>
    <row r="501" spans="1:2" x14ac:dyDescent="0.3">
      <c r="A501">
        <v>27</v>
      </c>
      <c r="B501">
        <v>8</v>
      </c>
    </row>
    <row r="502" spans="1:2" x14ac:dyDescent="0.3">
      <c r="A502">
        <v>27</v>
      </c>
      <c r="B502">
        <v>4</v>
      </c>
    </row>
    <row r="503" spans="1:2" x14ac:dyDescent="0.3">
      <c r="A503">
        <v>27</v>
      </c>
      <c r="B503">
        <v>8</v>
      </c>
    </row>
    <row r="504" spans="1:2" x14ac:dyDescent="0.3">
      <c r="A504">
        <v>28</v>
      </c>
      <c r="B504">
        <v>2</v>
      </c>
    </row>
    <row r="505" spans="1:2" x14ac:dyDescent="0.3">
      <c r="A505">
        <v>28</v>
      </c>
      <c r="B505">
        <v>3</v>
      </c>
    </row>
    <row r="506" spans="1:2" x14ac:dyDescent="0.3">
      <c r="A506">
        <v>28</v>
      </c>
      <c r="B506">
        <v>3</v>
      </c>
    </row>
    <row r="507" spans="1:2" x14ac:dyDescent="0.3">
      <c r="A507">
        <v>28</v>
      </c>
      <c r="B507">
        <v>2</v>
      </c>
    </row>
    <row r="508" spans="1:2" x14ac:dyDescent="0.3">
      <c r="A508">
        <v>28</v>
      </c>
      <c r="B508">
        <v>3</v>
      </c>
    </row>
    <row r="509" spans="1:2" x14ac:dyDescent="0.3">
      <c r="A509">
        <v>28</v>
      </c>
      <c r="B509">
        <v>2</v>
      </c>
    </row>
    <row r="510" spans="1:2" x14ac:dyDescent="0.3">
      <c r="A510">
        <v>28</v>
      </c>
      <c r="B510">
        <v>1</v>
      </c>
    </row>
    <row r="511" spans="1:2" x14ac:dyDescent="0.3">
      <c r="A511">
        <v>28</v>
      </c>
      <c r="B511">
        <v>1</v>
      </c>
    </row>
    <row r="512" spans="1:2" x14ac:dyDescent="0.3">
      <c r="A512">
        <v>28</v>
      </c>
      <c r="B512">
        <v>3</v>
      </c>
    </row>
    <row r="513" spans="1:2" x14ac:dyDescent="0.3">
      <c r="A513">
        <v>28</v>
      </c>
      <c r="B513">
        <v>3</v>
      </c>
    </row>
    <row r="514" spans="1:2" x14ac:dyDescent="0.3">
      <c r="A514">
        <v>28</v>
      </c>
      <c r="B514">
        <v>3</v>
      </c>
    </row>
    <row r="515" spans="1:2" x14ac:dyDescent="0.3">
      <c r="A515">
        <v>28</v>
      </c>
      <c r="B515">
        <v>2</v>
      </c>
    </row>
    <row r="516" spans="1:2" x14ac:dyDescent="0.3">
      <c r="A516">
        <v>28</v>
      </c>
      <c r="B516">
        <v>3</v>
      </c>
    </row>
    <row r="517" spans="1:2" x14ac:dyDescent="0.3">
      <c r="A517">
        <v>28</v>
      </c>
      <c r="B517">
        <v>2</v>
      </c>
    </row>
    <row r="518" spans="1:2" x14ac:dyDescent="0.3">
      <c r="A518">
        <v>28</v>
      </c>
      <c r="B518">
        <v>2</v>
      </c>
    </row>
    <row r="519" spans="1:2" x14ac:dyDescent="0.3">
      <c r="A519">
        <v>28</v>
      </c>
      <c r="B519">
        <v>1</v>
      </c>
    </row>
    <row r="520" spans="1:2" x14ac:dyDescent="0.3">
      <c r="A520">
        <v>28</v>
      </c>
      <c r="B520">
        <v>2</v>
      </c>
    </row>
    <row r="521" spans="1:2" x14ac:dyDescent="0.3">
      <c r="A521">
        <v>28</v>
      </c>
      <c r="B521">
        <v>2</v>
      </c>
    </row>
    <row r="522" spans="1:2" x14ac:dyDescent="0.3">
      <c r="A522">
        <v>28</v>
      </c>
      <c r="B522">
        <v>1</v>
      </c>
    </row>
    <row r="523" spans="1:2" x14ac:dyDescent="0.3">
      <c r="A523">
        <v>28</v>
      </c>
      <c r="B523">
        <v>2</v>
      </c>
    </row>
    <row r="524" spans="1:2" x14ac:dyDescent="0.3">
      <c r="A524">
        <v>28</v>
      </c>
      <c r="B524">
        <v>1</v>
      </c>
    </row>
    <row r="525" spans="1:2" x14ac:dyDescent="0.3">
      <c r="A525">
        <v>28</v>
      </c>
      <c r="B525">
        <v>2</v>
      </c>
    </row>
    <row r="526" spans="1:2" x14ac:dyDescent="0.3">
      <c r="A526">
        <v>28</v>
      </c>
      <c r="B526">
        <v>2</v>
      </c>
    </row>
    <row r="527" spans="1:2" x14ac:dyDescent="0.3">
      <c r="A527">
        <v>28</v>
      </c>
      <c r="B527">
        <v>3</v>
      </c>
    </row>
    <row r="528" spans="1:2" x14ac:dyDescent="0.3">
      <c r="A528">
        <v>28</v>
      </c>
      <c r="B528">
        <v>1</v>
      </c>
    </row>
    <row r="529" spans="1:2" x14ac:dyDescent="0.3">
      <c r="A529">
        <v>28</v>
      </c>
      <c r="B529">
        <v>1</v>
      </c>
    </row>
    <row r="530" spans="1:2" x14ac:dyDescent="0.3">
      <c r="A530">
        <v>28</v>
      </c>
      <c r="B530">
        <v>2</v>
      </c>
    </row>
    <row r="531" spans="1:2" x14ac:dyDescent="0.3">
      <c r="A531">
        <v>28</v>
      </c>
      <c r="B531">
        <v>8</v>
      </c>
    </row>
    <row r="532" spans="1:2" x14ac:dyDescent="0.3">
      <c r="A532">
        <v>28</v>
      </c>
      <c r="B532">
        <v>8</v>
      </c>
    </row>
    <row r="533" spans="1:2" x14ac:dyDescent="0.3">
      <c r="A533">
        <v>28</v>
      </c>
      <c r="B533">
        <v>16</v>
      </c>
    </row>
    <row r="534" spans="1:2" x14ac:dyDescent="0.3">
      <c r="A534">
        <v>28</v>
      </c>
      <c r="B534">
        <v>2</v>
      </c>
    </row>
    <row r="535" spans="1:2" x14ac:dyDescent="0.3">
      <c r="A535">
        <v>28</v>
      </c>
      <c r="B535">
        <v>1</v>
      </c>
    </row>
    <row r="536" spans="1:2" x14ac:dyDescent="0.3">
      <c r="A536">
        <v>28</v>
      </c>
      <c r="B536">
        <v>1</v>
      </c>
    </row>
    <row r="537" spans="1:2" x14ac:dyDescent="0.3">
      <c r="A537">
        <v>28</v>
      </c>
      <c r="B537">
        <v>2</v>
      </c>
    </row>
    <row r="538" spans="1:2" x14ac:dyDescent="0.3">
      <c r="A538">
        <v>28</v>
      </c>
      <c r="B538">
        <v>8</v>
      </c>
    </row>
    <row r="539" spans="1:2" x14ac:dyDescent="0.3">
      <c r="A539">
        <v>28</v>
      </c>
      <c r="B539">
        <v>2</v>
      </c>
    </row>
    <row r="540" spans="1:2" x14ac:dyDescent="0.3">
      <c r="A540">
        <v>28</v>
      </c>
      <c r="B540">
        <v>3</v>
      </c>
    </row>
    <row r="541" spans="1:2" x14ac:dyDescent="0.3">
      <c r="A541">
        <v>28</v>
      </c>
      <c r="B541">
        <v>5</v>
      </c>
    </row>
    <row r="542" spans="1:2" x14ac:dyDescent="0.3">
      <c r="A542">
        <v>28</v>
      </c>
      <c r="B542">
        <v>1</v>
      </c>
    </row>
    <row r="543" spans="1:2" x14ac:dyDescent="0.3">
      <c r="A543">
        <v>28</v>
      </c>
      <c r="B543">
        <v>3</v>
      </c>
    </row>
    <row r="544" spans="1:2" x14ac:dyDescent="0.3">
      <c r="A544">
        <v>28</v>
      </c>
      <c r="B544">
        <v>4</v>
      </c>
    </row>
    <row r="545" spans="1:2" x14ac:dyDescent="0.3">
      <c r="A545">
        <v>28</v>
      </c>
      <c r="B545">
        <v>2</v>
      </c>
    </row>
    <row r="546" spans="1:2" x14ac:dyDescent="0.3">
      <c r="A546">
        <v>28</v>
      </c>
      <c r="B546">
        <v>4</v>
      </c>
    </row>
    <row r="547" spans="1:2" x14ac:dyDescent="0.3">
      <c r="A547">
        <v>28</v>
      </c>
      <c r="B547">
        <v>112</v>
      </c>
    </row>
    <row r="548" spans="1:2" x14ac:dyDescent="0.3">
      <c r="A548">
        <v>28</v>
      </c>
      <c r="B548">
        <v>1</v>
      </c>
    </row>
    <row r="549" spans="1:2" x14ac:dyDescent="0.3">
      <c r="A549">
        <v>28</v>
      </c>
      <c r="B549">
        <v>2</v>
      </c>
    </row>
    <row r="550" spans="1:2" x14ac:dyDescent="0.3">
      <c r="A550">
        <v>28</v>
      </c>
      <c r="B550">
        <v>4</v>
      </c>
    </row>
    <row r="551" spans="1:2" x14ac:dyDescent="0.3">
      <c r="A551">
        <v>28</v>
      </c>
      <c r="B551">
        <v>1</v>
      </c>
    </row>
    <row r="552" spans="1:2" x14ac:dyDescent="0.3">
      <c r="A552">
        <v>28</v>
      </c>
      <c r="B552">
        <v>3</v>
      </c>
    </row>
    <row r="553" spans="1:2" x14ac:dyDescent="0.3">
      <c r="A553">
        <v>28</v>
      </c>
      <c r="B553">
        <v>0</v>
      </c>
    </row>
    <row r="554" spans="1:2" x14ac:dyDescent="0.3">
      <c r="A554">
        <v>28</v>
      </c>
      <c r="B554">
        <v>3</v>
      </c>
    </row>
    <row r="555" spans="1:2" x14ac:dyDescent="0.3">
      <c r="A555">
        <v>28</v>
      </c>
      <c r="B555">
        <v>4</v>
      </c>
    </row>
    <row r="556" spans="1:2" x14ac:dyDescent="0.3">
      <c r="A556">
        <v>28</v>
      </c>
      <c r="B556">
        <v>3</v>
      </c>
    </row>
    <row r="557" spans="1:2" x14ac:dyDescent="0.3">
      <c r="A557">
        <v>28</v>
      </c>
      <c r="B557">
        <v>2</v>
      </c>
    </row>
    <row r="558" spans="1:2" x14ac:dyDescent="0.3">
      <c r="A558">
        <v>28</v>
      </c>
      <c r="B558">
        <v>2</v>
      </c>
    </row>
    <row r="559" spans="1:2" x14ac:dyDescent="0.3">
      <c r="A559">
        <v>28</v>
      </c>
      <c r="B559">
        <v>3</v>
      </c>
    </row>
    <row r="560" spans="1:2" x14ac:dyDescent="0.3">
      <c r="A560">
        <v>28</v>
      </c>
      <c r="B560">
        <v>3</v>
      </c>
    </row>
    <row r="561" spans="1:2" x14ac:dyDescent="0.3">
      <c r="A561">
        <v>28</v>
      </c>
      <c r="B561">
        <v>3</v>
      </c>
    </row>
    <row r="562" spans="1:2" x14ac:dyDescent="0.3">
      <c r="A562">
        <v>28</v>
      </c>
      <c r="B562">
        <v>2</v>
      </c>
    </row>
    <row r="563" spans="1:2" x14ac:dyDescent="0.3">
      <c r="A563">
        <v>28</v>
      </c>
      <c r="B563">
        <v>3</v>
      </c>
    </row>
    <row r="564" spans="1:2" x14ac:dyDescent="0.3">
      <c r="A564">
        <v>28</v>
      </c>
      <c r="B564">
        <v>2</v>
      </c>
    </row>
    <row r="565" spans="1:2" x14ac:dyDescent="0.3">
      <c r="A565">
        <v>28</v>
      </c>
      <c r="B565">
        <v>3</v>
      </c>
    </row>
    <row r="566" spans="1:2" x14ac:dyDescent="0.3">
      <c r="A566">
        <v>28</v>
      </c>
      <c r="B566">
        <v>3</v>
      </c>
    </row>
    <row r="567" spans="1:2" x14ac:dyDescent="0.3">
      <c r="A567">
        <v>28</v>
      </c>
      <c r="B567">
        <v>8</v>
      </c>
    </row>
    <row r="568" spans="1:2" x14ac:dyDescent="0.3">
      <c r="A568">
        <v>28</v>
      </c>
      <c r="B568">
        <v>3</v>
      </c>
    </row>
    <row r="569" spans="1:2" x14ac:dyDescent="0.3">
      <c r="A569">
        <v>28</v>
      </c>
      <c r="B569">
        <v>2</v>
      </c>
    </row>
    <row r="570" spans="1:2" x14ac:dyDescent="0.3">
      <c r="A570">
        <v>28</v>
      </c>
      <c r="B570">
        <v>2</v>
      </c>
    </row>
    <row r="571" spans="1:2" x14ac:dyDescent="0.3">
      <c r="A571">
        <v>28</v>
      </c>
      <c r="B571">
        <v>2</v>
      </c>
    </row>
    <row r="572" spans="1:2" x14ac:dyDescent="0.3">
      <c r="A572">
        <v>28</v>
      </c>
      <c r="B572">
        <v>2</v>
      </c>
    </row>
    <row r="573" spans="1:2" x14ac:dyDescent="0.3">
      <c r="A573">
        <v>28</v>
      </c>
      <c r="B573">
        <v>8</v>
      </c>
    </row>
    <row r="574" spans="1:2" x14ac:dyDescent="0.3">
      <c r="A574">
        <v>28</v>
      </c>
      <c r="B574">
        <v>8</v>
      </c>
    </row>
    <row r="575" spans="1:2" x14ac:dyDescent="0.3">
      <c r="A575">
        <v>28</v>
      </c>
      <c r="B575">
        <v>8</v>
      </c>
    </row>
    <row r="576" spans="1:2" x14ac:dyDescent="0.3">
      <c r="A576">
        <v>28</v>
      </c>
      <c r="B576">
        <v>8</v>
      </c>
    </row>
    <row r="577" spans="1:2" x14ac:dyDescent="0.3">
      <c r="A577">
        <v>28</v>
      </c>
      <c r="B577">
        <v>3</v>
      </c>
    </row>
    <row r="578" spans="1:2" x14ac:dyDescent="0.3">
      <c r="A578">
        <v>29</v>
      </c>
      <c r="B578">
        <v>0</v>
      </c>
    </row>
    <row r="579" spans="1:2" x14ac:dyDescent="0.3">
      <c r="A579">
        <v>29</v>
      </c>
      <c r="B579">
        <v>2</v>
      </c>
    </row>
    <row r="580" spans="1:2" x14ac:dyDescent="0.3">
      <c r="A580">
        <v>29</v>
      </c>
      <c r="B580">
        <v>3</v>
      </c>
    </row>
    <row r="581" spans="1:2" x14ac:dyDescent="0.3">
      <c r="A581">
        <v>29</v>
      </c>
      <c r="B581">
        <v>8</v>
      </c>
    </row>
    <row r="582" spans="1:2" x14ac:dyDescent="0.3">
      <c r="A582">
        <v>29</v>
      </c>
      <c r="B582">
        <v>8</v>
      </c>
    </row>
    <row r="583" spans="1:2" x14ac:dyDescent="0.3">
      <c r="A583">
        <v>30</v>
      </c>
      <c r="B583">
        <v>4</v>
      </c>
    </row>
    <row r="584" spans="1:2" x14ac:dyDescent="0.3">
      <c r="A584">
        <v>30</v>
      </c>
      <c r="B584">
        <v>3</v>
      </c>
    </row>
    <row r="585" spans="1:2" x14ac:dyDescent="0.3">
      <c r="A585">
        <v>30</v>
      </c>
      <c r="B585">
        <v>3</v>
      </c>
    </row>
    <row r="586" spans="1:2" x14ac:dyDescent="0.3">
      <c r="A586">
        <v>30</v>
      </c>
      <c r="B586">
        <v>3</v>
      </c>
    </row>
    <row r="587" spans="1:2" x14ac:dyDescent="0.3">
      <c r="A587">
        <v>30</v>
      </c>
      <c r="B587">
        <v>0</v>
      </c>
    </row>
    <row r="588" spans="1:2" x14ac:dyDescent="0.3">
      <c r="A588">
        <v>30</v>
      </c>
      <c r="B588">
        <v>2</v>
      </c>
    </row>
    <row r="589" spans="1:2" x14ac:dyDescent="0.3">
      <c r="A589">
        <v>30</v>
      </c>
      <c r="B589">
        <v>16</v>
      </c>
    </row>
    <row r="590" spans="1:2" x14ac:dyDescent="0.3">
      <c r="A590">
        <v>31</v>
      </c>
      <c r="B590">
        <v>8</v>
      </c>
    </row>
    <row r="591" spans="1:2" x14ac:dyDescent="0.3">
      <c r="A591">
        <v>31</v>
      </c>
      <c r="B591">
        <v>8</v>
      </c>
    </row>
    <row r="592" spans="1:2" x14ac:dyDescent="0.3">
      <c r="A592">
        <v>31</v>
      </c>
      <c r="B592">
        <v>0</v>
      </c>
    </row>
    <row r="593" spans="1:2" x14ac:dyDescent="0.3">
      <c r="A593">
        <v>32</v>
      </c>
      <c r="B593">
        <v>2</v>
      </c>
    </row>
    <row r="594" spans="1:2" x14ac:dyDescent="0.3">
      <c r="A594">
        <v>32</v>
      </c>
      <c r="B594">
        <v>1</v>
      </c>
    </row>
    <row r="595" spans="1:2" x14ac:dyDescent="0.3">
      <c r="A595">
        <v>32</v>
      </c>
      <c r="B595">
        <v>3</v>
      </c>
    </row>
    <row r="596" spans="1:2" x14ac:dyDescent="0.3">
      <c r="A596">
        <v>32</v>
      </c>
      <c r="B596">
        <v>2</v>
      </c>
    </row>
    <row r="597" spans="1:2" x14ac:dyDescent="0.3">
      <c r="A597">
        <v>32</v>
      </c>
      <c r="B597">
        <v>8</v>
      </c>
    </row>
    <row r="598" spans="1:2" x14ac:dyDescent="0.3">
      <c r="A598">
        <v>33</v>
      </c>
      <c r="B598">
        <v>2</v>
      </c>
    </row>
    <row r="599" spans="1:2" x14ac:dyDescent="0.3">
      <c r="A599">
        <v>33</v>
      </c>
      <c r="B599">
        <v>1</v>
      </c>
    </row>
    <row r="600" spans="1:2" x14ac:dyDescent="0.3">
      <c r="A600">
        <v>33</v>
      </c>
      <c r="B600">
        <v>2</v>
      </c>
    </row>
    <row r="601" spans="1:2" x14ac:dyDescent="0.3">
      <c r="A601">
        <v>33</v>
      </c>
      <c r="B601">
        <v>1</v>
      </c>
    </row>
    <row r="602" spans="1:2" x14ac:dyDescent="0.3">
      <c r="A602">
        <v>33</v>
      </c>
      <c r="B602">
        <v>1</v>
      </c>
    </row>
    <row r="603" spans="1:2" x14ac:dyDescent="0.3">
      <c r="A603">
        <v>33</v>
      </c>
      <c r="B603">
        <v>3</v>
      </c>
    </row>
    <row r="604" spans="1:2" x14ac:dyDescent="0.3">
      <c r="A604">
        <v>33</v>
      </c>
      <c r="B604">
        <v>3</v>
      </c>
    </row>
    <row r="605" spans="1:2" x14ac:dyDescent="0.3">
      <c r="A605">
        <v>33</v>
      </c>
      <c r="B605">
        <v>8</v>
      </c>
    </row>
    <row r="606" spans="1:2" x14ac:dyDescent="0.3">
      <c r="A606">
        <v>33</v>
      </c>
      <c r="B606">
        <v>1</v>
      </c>
    </row>
    <row r="607" spans="1:2" x14ac:dyDescent="0.3">
      <c r="A607">
        <v>33</v>
      </c>
      <c r="B607">
        <v>2</v>
      </c>
    </row>
    <row r="608" spans="1:2" x14ac:dyDescent="0.3">
      <c r="A608">
        <v>33</v>
      </c>
      <c r="B608">
        <v>0</v>
      </c>
    </row>
    <row r="609" spans="1:2" x14ac:dyDescent="0.3">
      <c r="A609">
        <v>33</v>
      </c>
      <c r="B609">
        <v>2</v>
      </c>
    </row>
    <row r="610" spans="1:2" x14ac:dyDescent="0.3">
      <c r="A610">
        <v>33</v>
      </c>
      <c r="B610">
        <v>4</v>
      </c>
    </row>
    <row r="611" spans="1:2" x14ac:dyDescent="0.3">
      <c r="A611">
        <v>33</v>
      </c>
      <c r="B611">
        <v>2</v>
      </c>
    </row>
    <row r="612" spans="1:2" x14ac:dyDescent="0.3">
      <c r="A612">
        <v>33</v>
      </c>
      <c r="B612">
        <v>1</v>
      </c>
    </row>
    <row r="613" spans="1:2" x14ac:dyDescent="0.3">
      <c r="A613">
        <v>33</v>
      </c>
      <c r="B613">
        <v>8</v>
      </c>
    </row>
    <row r="614" spans="1:2" x14ac:dyDescent="0.3">
      <c r="A614">
        <v>33</v>
      </c>
      <c r="B614">
        <v>4</v>
      </c>
    </row>
    <row r="615" spans="1:2" x14ac:dyDescent="0.3">
      <c r="A615">
        <v>33</v>
      </c>
      <c r="B615">
        <v>8</v>
      </c>
    </row>
    <row r="616" spans="1:2" x14ac:dyDescent="0.3">
      <c r="A616">
        <v>33</v>
      </c>
      <c r="B616">
        <v>2</v>
      </c>
    </row>
    <row r="617" spans="1:2" x14ac:dyDescent="0.3">
      <c r="A617">
        <v>33</v>
      </c>
      <c r="B617">
        <v>2</v>
      </c>
    </row>
    <row r="618" spans="1:2" x14ac:dyDescent="0.3">
      <c r="A618">
        <v>33</v>
      </c>
      <c r="B618">
        <v>3</v>
      </c>
    </row>
    <row r="619" spans="1:2" x14ac:dyDescent="0.3">
      <c r="A619">
        <v>33</v>
      </c>
      <c r="B619">
        <v>2</v>
      </c>
    </row>
    <row r="620" spans="1:2" x14ac:dyDescent="0.3">
      <c r="A620">
        <v>33</v>
      </c>
      <c r="B620">
        <v>3</v>
      </c>
    </row>
    <row r="621" spans="1:2" x14ac:dyDescent="0.3">
      <c r="A621">
        <v>33</v>
      </c>
      <c r="B621">
        <v>8</v>
      </c>
    </row>
    <row r="622" spans="1:2" x14ac:dyDescent="0.3">
      <c r="A622">
        <v>34</v>
      </c>
      <c r="B622">
        <v>4</v>
      </c>
    </row>
    <row r="623" spans="1:2" x14ac:dyDescent="0.3">
      <c r="A623">
        <v>34</v>
      </c>
      <c r="B623">
        <v>3</v>
      </c>
    </row>
    <row r="624" spans="1:2" x14ac:dyDescent="0.3">
      <c r="A624">
        <v>34</v>
      </c>
      <c r="B624">
        <v>2</v>
      </c>
    </row>
    <row r="625" spans="1:2" x14ac:dyDescent="0.3">
      <c r="A625">
        <v>34</v>
      </c>
      <c r="B625">
        <v>3</v>
      </c>
    </row>
    <row r="626" spans="1:2" x14ac:dyDescent="0.3">
      <c r="A626">
        <v>34</v>
      </c>
      <c r="B626">
        <v>3</v>
      </c>
    </row>
    <row r="627" spans="1:2" x14ac:dyDescent="0.3">
      <c r="A627">
        <v>34</v>
      </c>
      <c r="B627">
        <v>64</v>
      </c>
    </row>
    <row r="628" spans="1:2" x14ac:dyDescent="0.3">
      <c r="A628">
        <v>34</v>
      </c>
      <c r="B628">
        <v>56</v>
      </c>
    </row>
    <row r="629" spans="1:2" x14ac:dyDescent="0.3">
      <c r="A629">
        <v>34</v>
      </c>
      <c r="B629">
        <v>2</v>
      </c>
    </row>
    <row r="630" spans="1:2" x14ac:dyDescent="0.3">
      <c r="A630">
        <v>34</v>
      </c>
      <c r="B630">
        <v>1</v>
      </c>
    </row>
    <row r="631" spans="1:2" x14ac:dyDescent="0.3">
      <c r="A631">
        <v>34</v>
      </c>
      <c r="B631">
        <v>1</v>
      </c>
    </row>
    <row r="632" spans="1:2" x14ac:dyDescent="0.3">
      <c r="A632">
        <v>34</v>
      </c>
      <c r="B632">
        <v>2</v>
      </c>
    </row>
    <row r="633" spans="1:2" x14ac:dyDescent="0.3">
      <c r="A633">
        <v>34</v>
      </c>
      <c r="B633">
        <v>2</v>
      </c>
    </row>
    <row r="634" spans="1:2" x14ac:dyDescent="0.3">
      <c r="A634">
        <v>34</v>
      </c>
      <c r="B634">
        <v>2</v>
      </c>
    </row>
    <row r="635" spans="1:2" x14ac:dyDescent="0.3">
      <c r="A635">
        <v>34</v>
      </c>
      <c r="B635">
        <v>2</v>
      </c>
    </row>
    <row r="636" spans="1:2" x14ac:dyDescent="0.3">
      <c r="A636">
        <v>34</v>
      </c>
      <c r="B636">
        <v>2</v>
      </c>
    </row>
    <row r="637" spans="1:2" x14ac:dyDescent="0.3">
      <c r="A637">
        <v>34</v>
      </c>
      <c r="B637">
        <v>2</v>
      </c>
    </row>
    <row r="638" spans="1:2" x14ac:dyDescent="0.3">
      <c r="A638">
        <v>34</v>
      </c>
      <c r="B638">
        <v>2</v>
      </c>
    </row>
    <row r="639" spans="1:2" x14ac:dyDescent="0.3">
      <c r="A639">
        <v>34</v>
      </c>
      <c r="B639">
        <v>2</v>
      </c>
    </row>
    <row r="640" spans="1:2" x14ac:dyDescent="0.3">
      <c r="A640">
        <v>34</v>
      </c>
      <c r="B640">
        <v>2</v>
      </c>
    </row>
    <row r="641" spans="1:2" x14ac:dyDescent="0.3">
      <c r="A641">
        <v>34</v>
      </c>
      <c r="B641">
        <v>0</v>
      </c>
    </row>
    <row r="642" spans="1:2" x14ac:dyDescent="0.3">
      <c r="A642">
        <v>34</v>
      </c>
      <c r="B642">
        <v>8</v>
      </c>
    </row>
    <row r="643" spans="1:2" x14ac:dyDescent="0.3">
      <c r="A643">
        <v>34</v>
      </c>
      <c r="B643">
        <v>4</v>
      </c>
    </row>
    <row r="644" spans="1:2" x14ac:dyDescent="0.3">
      <c r="A644">
        <v>34</v>
      </c>
      <c r="B644">
        <v>3</v>
      </c>
    </row>
    <row r="645" spans="1:2" x14ac:dyDescent="0.3">
      <c r="A645">
        <v>34</v>
      </c>
      <c r="B645">
        <v>8</v>
      </c>
    </row>
    <row r="646" spans="1:2" x14ac:dyDescent="0.3">
      <c r="A646">
        <v>34</v>
      </c>
      <c r="B646">
        <v>3</v>
      </c>
    </row>
    <row r="647" spans="1:2" x14ac:dyDescent="0.3">
      <c r="A647">
        <v>34</v>
      </c>
      <c r="B647">
        <v>8</v>
      </c>
    </row>
    <row r="648" spans="1:2" x14ac:dyDescent="0.3">
      <c r="A648">
        <v>34</v>
      </c>
      <c r="B648">
        <v>32</v>
      </c>
    </row>
    <row r="649" spans="1:2" x14ac:dyDescent="0.3">
      <c r="A649">
        <v>34</v>
      </c>
      <c r="B649">
        <v>2</v>
      </c>
    </row>
    <row r="650" spans="1:2" x14ac:dyDescent="0.3">
      <c r="A650">
        <v>34</v>
      </c>
      <c r="B650">
        <v>8</v>
      </c>
    </row>
    <row r="651" spans="1:2" x14ac:dyDescent="0.3">
      <c r="A651">
        <v>34</v>
      </c>
      <c r="B651">
        <v>2</v>
      </c>
    </row>
    <row r="652" spans="1:2" x14ac:dyDescent="0.3">
      <c r="A652">
        <v>34</v>
      </c>
      <c r="B652">
        <v>1</v>
      </c>
    </row>
    <row r="653" spans="1:2" x14ac:dyDescent="0.3">
      <c r="A653">
        <v>34</v>
      </c>
      <c r="B653">
        <v>3</v>
      </c>
    </row>
    <row r="654" spans="1:2" x14ac:dyDescent="0.3">
      <c r="A654">
        <v>34</v>
      </c>
      <c r="B654">
        <v>2</v>
      </c>
    </row>
    <row r="655" spans="1:2" x14ac:dyDescent="0.3">
      <c r="A655">
        <v>34</v>
      </c>
      <c r="B655">
        <v>8</v>
      </c>
    </row>
    <row r="656" spans="1:2" x14ac:dyDescent="0.3">
      <c r="A656">
        <v>34</v>
      </c>
      <c r="B656">
        <v>8</v>
      </c>
    </row>
    <row r="657" spans="1:2" x14ac:dyDescent="0.3">
      <c r="A657">
        <v>34</v>
      </c>
      <c r="B657">
        <v>4</v>
      </c>
    </row>
    <row r="658" spans="1:2" x14ac:dyDescent="0.3">
      <c r="A658">
        <v>34</v>
      </c>
      <c r="B658">
        <v>5</v>
      </c>
    </row>
    <row r="659" spans="1:2" x14ac:dyDescent="0.3">
      <c r="A659">
        <v>34</v>
      </c>
      <c r="B659">
        <v>3</v>
      </c>
    </row>
    <row r="660" spans="1:2" x14ac:dyDescent="0.3">
      <c r="A660">
        <v>34</v>
      </c>
      <c r="B660">
        <v>2</v>
      </c>
    </row>
    <row r="661" spans="1:2" x14ac:dyDescent="0.3">
      <c r="A661">
        <v>34</v>
      </c>
      <c r="B661">
        <v>3</v>
      </c>
    </row>
    <row r="662" spans="1:2" x14ac:dyDescent="0.3">
      <c r="A662">
        <v>34</v>
      </c>
      <c r="B662">
        <v>8</v>
      </c>
    </row>
    <row r="663" spans="1:2" x14ac:dyDescent="0.3">
      <c r="A663">
        <v>34</v>
      </c>
      <c r="B663">
        <v>2</v>
      </c>
    </row>
    <row r="664" spans="1:2" x14ac:dyDescent="0.3">
      <c r="A664">
        <v>34</v>
      </c>
      <c r="B664">
        <v>8</v>
      </c>
    </row>
    <row r="665" spans="1:2" x14ac:dyDescent="0.3">
      <c r="A665">
        <v>34</v>
      </c>
      <c r="B665">
        <v>8</v>
      </c>
    </row>
    <row r="666" spans="1:2" x14ac:dyDescent="0.3">
      <c r="A666">
        <v>34</v>
      </c>
      <c r="B666">
        <v>8</v>
      </c>
    </row>
    <row r="667" spans="1:2" x14ac:dyDescent="0.3">
      <c r="A667">
        <v>34</v>
      </c>
      <c r="B667">
        <v>2</v>
      </c>
    </row>
    <row r="668" spans="1:2" x14ac:dyDescent="0.3">
      <c r="A668">
        <v>34</v>
      </c>
      <c r="B668">
        <v>3</v>
      </c>
    </row>
    <row r="669" spans="1:2" x14ac:dyDescent="0.3">
      <c r="A669">
        <v>34</v>
      </c>
      <c r="B669">
        <v>1</v>
      </c>
    </row>
    <row r="670" spans="1:2" x14ac:dyDescent="0.3">
      <c r="A670">
        <v>36</v>
      </c>
      <c r="B670">
        <v>0</v>
      </c>
    </row>
    <row r="671" spans="1:2" x14ac:dyDescent="0.3">
      <c r="A671">
        <v>36</v>
      </c>
      <c r="B671">
        <v>0</v>
      </c>
    </row>
    <row r="672" spans="1:2" x14ac:dyDescent="0.3">
      <c r="A672">
        <v>36</v>
      </c>
      <c r="B672">
        <v>0</v>
      </c>
    </row>
    <row r="673" spans="1:2" x14ac:dyDescent="0.3">
      <c r="A673">
        <v>36</v>
      </c>
      <c r="B673">
        <v>2</v>
      </c>
    </row>
    <row r="674" spans="1:2" x14ac:dyDescent="0.3">
      <c r="A674">
        <v>36</v>
      </c>
      <c r="B674">
        <v>1</v>
      </c>
    </row>
    <row r="675" spans="1:2" x14ac:dyDescent="0.3">
      <c r="A675">
        <v>36</v>
      </c>
      <c r="B675">
        <v>24</v>
      </c>
    </row>
    <row r="676" spans="1:2" x14ac:dyDescent="0.3">
      <c r="A676">
        <v>36</v>
      </c>
      <c r="B676">
        <v>8</v>
      </c>
    </row>
    <row r="677" spans="1:2" x14ac:dyDescent="0.3">
      <c r="A677">
        <v>36</v>
      </c>
      <c r="B677">
        <v>1</v>
      </c>
    </row>
    <row r="678" spans="1:2" x14ac:dyDescent="0.3">
      <c r="A678">
        <v>36</v>
      </c>
      <c r="B678">
        <v>80</v>
      </c>
    </row>
    <row r="679" spans="1:2" x14ac:dyDescent="0.3">
      <c r="A679">
        <v>36</v>
      </c>
      <c r="B679">
        <v>8</v>
      </c>
    </row>
    <row r="680" spans="1:2" x14ac:dyDescent="0.3">
      <c r="A680">
        <v>36</v>
      </c>
      <c r="B680">
        <v>3</v>
      </c>
    </row>
    <row r="681" spans="1:2" x14ac:dyDescent="0.3">
      <c r="A681">
        <v>36</v>
      </c>
      <c r="B681">
        <v>1</v>
      </c>
    </row>
    <row r="682" spans="1:2" x14ac:dyDescent="0.3">
      <c r="A682">
        <v>36</v>
      </c>
      <c r="B682">
        <v>1</v>
      </c>
    </row>
    <row r="683" spans="1:2" x14ac:dyDescent="0.3">
      <c r="A683">
        <v>36</v>
      </c>
      <c r="B683">
        <v>0</v>
      </c>
    </row>
    <row r="684" spans="1:2" x14ac:dyDescent="0.3">
      <c r="A684">
        <v>36</v>
      </c>
      <c r="B684">
        <v>1</v>
      </c>
    </row>
    <row r="685" spans="1:2" x14ac:dyDescent="0.3">
      <c r="A685">
        <v>36</v>
      </c>
      <c r="B685">
        <v>1</v>
      </c>
    </row>
    <row r="686" spans="1:2" x14ac:dyDescent="0.3">
      <c r="A686">
        <v>36</v>
      </c>
      <c r="B686">
        <v>1</v>
      </c>
    </row>
    <row r="687" spans="1:2" x14ac:dyDescent="0.3">
      <c r="A687">
        <v>36</v>
      </c>
      <c r="B687">
        <v>1</v>
      </c>
    </row>
    <row r="688" spans="1:2" x14ac:dyDescent="0.3">
      <c r="A688">
        <v>36</v>
      </c>
      <c r="B688">
        <v>4</v>
      </c>
    </row>
    <row r="689" spans="1:2" x14ac:dyDescent="0.3">
      <c r="A689">
        <v>36</v>
      </c>
      <c r="B689">
        <v>2</v>
      </c>
    </row>
    <row r="690" spans="1:2" x14ac:dyDescent="0.3">
      <c r="A690">
        <v>36</v>
      </c>
      <c r="B690">
        <v>3</v>
      </c>
    </row>
    <row r="691" spans="1:2" x14ac:dyDescent="0.3">
      <c r="A691">
        <v>36</v>
      </c>
      <c r="B691">
        <v>8</v>
      </c>
    </row>
    <row r="692" spans="1:2" x14ac:dyDescent="0.3">
      <c r="A692">
        <v>36</v>
      </c>
      <c r="B692">
        <v>0</v>
      </c>
    </row>
    <row r="693" spans="1:2" x14ac:dyDescent="0.3">
      <c r="A693">
        <v>36</v>
      </c>
      <c r="B693">
        <v>1</v>
      </c>
    </row>
    <row r="694" spans="1:2" x14ac:dyDescent="0.3">
      <c r="A694">
        <v>36</v>
      </c>
      <c r="B694">
        <v>120</v>
      </c>
    </row>
    <row r="695" spans="1:2" x14ac:dyDescent="0.3">
      <c r="A695">
        <v>36</v>
      </c>
      <c r="B695">
        <v>2</v>
      </c>
    </row>
    <row r="696" spans="1:2" x14ac:dyDescent="0.3">
      <c r="A696">
        <v>36</v>
      </c>
      <c r="B696">
        <v>1</v>
      </c>
    </row>
    <row r="697" spans="1:2" x14ac:dyDescent="0.3">
      <c r="A697">
        <v>36</v>
      </c>
      <c r="B697">
        <v>3</v>
      </c>
    </row>
    <row r="698" spans="1:2" x14ac:dyDescent="0.3">
      <c r="A698">
        <v>36</v>
      </c>
      <c r="B698">
        <v>2</v>
      </c>
    </row>
    <row r="699" spans="1:2" x14ac:dyDescent="0.3">
      <c r="A699">
        <v>36</v>
      </c>
      <c r="B699">
        <v>2</v>
      </c>
    </row>
    <row r="700" spans="1:2" x14ac:dyDescent="0.3">
      <c r="A700">
        <v>36</v>
      </c>
      <c r="B700">
        <v>3</v>
      </c>
    </row>
    <row r="701" spans="1:2" x14ac:dyDescent="0.3">
      <c r="A701">
        <v>36</v>
      </c>
      <c r="B701">
        <v>0</v>
      </c>
    </row>
  </sheetData>
  <sortState xmlns:xlrd2="http://schemas.microsoft.com/office/spreadsheetml/2017/richdata2" ref="A2:B701">
    <sortCondition ref="A1:A701"/>
  </sortState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 tint="0.79998168889431442"/>
  </sheetPr>
  <dimension ref="A3:B37"/>
  <sheetViews>
    <sheetView workbookViewId="0">
      <selection activeCell="A4" sqref="A4"/>
    </sheetView>
  </sheetViews>
  <sheetFormatPr defaultRowHeight="15.6" x14ac:dyDescent="0.3"/>
  <cols>
    <col min="1" max="1" width="12.69921875" bestFit="1" customWidth="1"/>
    <col min="2" max="2" width="12.59765625" bestFit="1" customWidth="1"/>
    <col min="3" max="3" width="1.8984375" bestFit="1" customWidth="1"/>
    <col min="4" max="4" width="3.8984375" bestFit="1" customWidth="1"/>
    <col min="5" max="5" width="2.8984375" bestFit="1" customWidth="1"/>
    <col min="6" max="9" width="1.8984375" bestFit="1" customWidth="1"/>
    <col min="10" max="35" width="2.8984375" bestFit="1" customWidth="1"/>
    <col min="36" max="36" width="11" bestFit="1" customWidth="1"/>
  </cols>
  <sheetData>
    <row r="3" spans="1:2" x14ac:dyDescent="0.3">
      <c r="A3" s="2" t="s">
        <v>275</v>
      </c>
      <c r="B3" t="s">
        <v>277</v>
      </c>
    </row>
    <row r="4" spans="1:2" x14ac:dyDescent="0.3">
      <c r="A4" s="3">
        <v>1</v>
      </c>
      <c r="B4">
        <v>22</v>
      </c>
    </row>
    <row r="5" spans="1:2" x14ac:dyDescent="0.3">
      <c r="A5" s="3">
        <v>2</v>
      </c>
      <c r="B5">
        <v>5</v>
      </c>
    </row>
    <row r="6" spans="1:2" x14ac:dyDescent="0.3">
      <c r="A6" s="3">
        <v>3</v>
      </c>
      <c r="B6">
        <v>113</v>
      </c>
    </row>
    <row r="7" spans="1:2" x14ac:dyDescent="0.3">
      <c r="A7" s="3">
        <v>5</v>
      </c>
      <c r="B7">
        <v>18</v>
      </c>
    </row>
    <row r="8" spans="1:2" x14ac:dyDescent="0.3">
      <c r="A8" s="3">
        <v>6</v>
      </c>
      <c r="B8">
        <v>7</v>
      </c>
    </row>
    <row r="9" spans="1:2" x14ac:dyDescent="0.3">
      <c r="A9" s="3">
        <v>7</v>
      </c>
      <c r="B9">
        <v>6</v>
      </c>
    </row>
    <row r="10" spans="1:2" x14ac:dyDescent="0.3">
      <c r="A10" s="3">
        <v>8</v>
      </c>
      <c r="B10">
        <v>1</v>
      </c>
    </row>
    <row r="11" spans="1:2" x14ac:dyDescent="0.3">
      <c r="A11" s="3">
        <v>9</v>
      </c>
      <c r="B11">
        <v>6</v>
      </c>
    </row>
    <row r="12" spans="1:2" x14ac:dyDescent="0.3">
      <c r="A12" s="3">
        <v>10</v>
      </c>
      <c r="B12">
        <v>22</v>
      </c>
    </row>
    <row r="13" spans="1:2" x14ac:dyDescent="0.3">
      <c r="A13" s="3">
        <v>11</v>
      </c>
      <c r="B13">
        <v>39</v>
      </c>
    </row>
    <row r="14" spans="1:2" x14ac:dyDescent="0.3">
      <c r="A14" s="3">
        <v>12</v>
      </c>
      <c r="B14">
        <v>3</v>
      </c>
    </row>
    <row r="15" spans="1:2" x14ac:dyDescent="0.3">
      <c r="A15" s="3">
        <v>13</v>
      </c>
      <c r="B15">
        <v>14</v>
      </c>
    </row>
    <row r="16" spans="1:2" x14ac:dyDescent="0.3">
      <c r="A16" s="3">
        <v>14</v>
      </c>
      <c r="B16">
        <v>27</v>
      </c>
    </row>
    <row r="17" spans="1:2" x14ac:dyDescent="0.3">
      <c r="A17" s="3">
        <v>15</v>
      </c>
      <c r="B17">
        <v>36</v>
      </c>
    </row>
    <row r="18" spans="1:2" x14ac:dyDescent="0.3">
      <c r="A18" s="3">
        <v>16</v>
      </c>
      <c r="B18">
        <v>1</v>
      </c>
    </row>
    <row r="19" spans="1:2" x14ac:dyDescent="0.3">
      <c r="A19" s="3">
        <v>17</v>
      </c>
      <c r="B19">
        <v>19</v>
      </c>
    </row>
    <row r="20" spans="1:2" x14ac:dyDescent="0.3">
      <c r="A20" s="3">
        <v>18</v>
      </c>
      <c r="B20">
        <v>16</v>
      </c>
    </row>
    <row r="21" spans="1:2" x14ac:dyDescent="0.3">
      <c r="A21" s="3">
        <v>19</v>
      </c>
      <c r="B21">
        <v>3</v>
      </c>
    </row>
    <row r="22" spans="1:2" x14ac:dyDescent="0.3">
      <c r="A22" s="3">
        <v>20</v>
      </c>
      <c r="B22">
        <v>42</v>
      </c>
    </row>
    <row r="23" spans="1:2" x14ac:dyDescent="0.3">
      <c r="A23" s="3">
        <v>21</v>
      </c>
      <c r="B23">
        <v>2</v>
      </c>
    </row>
    <row r="24" spans="1:2" x14ac:dyDescent="0.3">
      <c r="A24" s="3">
        <v>22</v>
      </c>
      <c r="B24">
        <v>41</v>
      </c>
    </row>
    <row r="25" spans="1:2" x14ac:dyDescent="0.3">
      <c r="A25" s="3">
        <v>23</v>
      </c>
      <c r="B25">
        <v>7</v>
      </c>
    </row>
    <row r="26" spans="1:2" x14ac:dyDescent="0.3">
      <c r="A26" s="3">
        <v>24</v>
      </c>
      <c r="B26">
        <v>30</v>
      </c>
    </row>
    <row r="27" spans="1:2" x14ac:dyDescent="0.3">
      <c r="A27" s="3">
        <v>25</v>
      </c>
      <c r="B27">
        <v>10</v>
      </c>
    </row>
    <row r="28" spans="1:2" x14ac:dyDescent="0.3">
      <c r="A28" s="3">
        <v>26</v>
      </c>
      <c r="B28">
        <v>5</v>
      </c>
    </row>
    <row r="29" spans="1:2" x14ac:dyDescent="0.3">
      <c r="A29" s="3">
        <v>27</v>
      </c>
      <c r="B29">
        <v>7</v>
      </c>
    </row>
    <row r="30" spans="1:2" x14ac:dyDescent="0.3">
      <c r="A30" s="3">
        <v>28</v>
      </c>
      <c r="B30">
        <v>74</v>
      </c>
    </row>
    <row r="31" spans="1:2" x14ac:dyDescent="0.3">
      <c r="A31" s="3">
        <v>29</v>
      </c>
      <c r="B31">
        <v>5</v>
      </c>
    </row>
    <row r="32" spans="1:2" x14ac:dyDescent="0.3">
      <c r="A32" s="3">
        <v>30</v>
      </c>
      <c r="B32">
        <v>7</v>
      </c>
    </row>
    <row r="33" spans="1:2" x14ac:dyDescent="0.3">
      <c r="A33" s="3">
        <v>31</v>
      </c>
      <c r="B33">
        <v>3</v>
      </c>
    </row>
    <row r="34" spans="1:2" x14ac:dyDescent="0.3">
      <c r="A34" s="3">
        <v>32</v>
      </c>
      <c r="B34">
        <v>5</v>
      </c>
    </row>
    <row r="35" spans="1:2" x14ac:dyDescent="0.3">
      <c r="A35" s="3">
        <v>33</v>
      </c>
      <c r="B35">
        <v>24</v>
      </c>
    </row>
    <row r="36" spans="1:2" x14ac:dyDescent="0.3">
      <c r="A36" s="3">
        <v>34</v>
      </c>
      <c r="B36">
        <v>48</v>
      </c>
    </row>
    <row r="37" spans="1:2" x14ac:dyDescent="0.3">
      <c r="A37" s="3">
        <v>36</v>
      </c>
      <c r="B37">
        <v>32</v>
      </c>
    </row>
  </sheetData>
  <pageMargins left="0.7" right="0.7" top="0.75" bottom="0.75" header="0.3" footer="0.3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27ADB-23EF-442A-A382-5816DEFFC633}">
  <sheetPr>
    <tabColor theme="6" tint="0.79998168889431442"/>
  </sheetPr>
  <dimension ref="A1:B701"/>
  <sheetViews>
    <sheetView workbookViewId="0">
      <selection sqref="A1:B701"/>
    </sheetView>
  </sheetViews>
  <sheetFormatPr defaultRowHeight="15.6" x14ac:dyDescent="0.3"/>
  <cols>
    <col min="1" max="1" width="24.09765625" customWidth="1"/>
    <col min="2" max="2" width="18.3984375" customWidth="1"/>
  </cols>
  <sheetData>
    <row r="1" spans="1:2" x14ac:dyDescent="0.3">
      <c r="A1" s="4" t="s">
        <v>5</v>
      </c>
      <c r="B1" s="4" t="s">
        <v>1</v>
      </c>
    </row>
    <row r="2" spans="1:2" x14ac:dyDescent="0.3">
      <c r="A2">
        <v>33</v>
      </c>
      <c r="B2">
        <v>22</v>
      </c>
    </row>
    <row r="3" spans="1:2" x14ac:dyDescent="0.3">
      <c r="A3">
        <v>50</v>
      </c>
      <c r="B3">
        <v>23</v>
      </c>
    </row>
    <row r="4" spans="1:2" x14ac:dyDescent="0.3">
      <c r="A4">
        <v>38</v>
      </c>
      <c r="B4">
        <v>26</v>
      </c>
    </row>
    <row r="5" spans="1:2" x14ac:dyDescent="0.3">
      <c r="A5">
        <v>39</v>
      </c>
      <c r="B5">
        <v>7</v>
      </c>
    </row>
    <row r="6" spans="1:2" x14ac:dyDescent="0.3">
      <c r="A6">
        <v>33</v>
      </c>
      <c r="B6">
        <v>13</v>
      </c>
    </row>
    <row r="7" spans="1:2" x14ac:dyDescent="0.3">
      <c r="A7">
        <v>38</v>
      </c>
      <c r="B7">
        <v>23</v>
      </c>
    </row>
    <row r="8" spans="1:2" x14ac:dyDescent="0.3">
      <c r="A8">
        <v>28</v>
      </c>
      <c r="B8">
        <v>19</v>
      </c>
    </row>
    <row r="9" spans="1:2" x14ac:dyDescent="0.3">
      <c r="A9">
        <v>36</v>
      </c>
      <c r="B9">
        <v>26</v>
      </c>
    </row>
    <row r="10" spans="1:2" x14ac:dyDescent="0.3">
      <c r="A10">
        <v>34</v>
      </c>
      <c r="B10">
        <v>18</v>
      </c>
    </row>
    <row r="11" spans="1:2" x14ac:dyDescent="0.3">
      <c r="A11">
        <v>37</v>
      </c>
      <c r="B11">
        <v>25</v>
      </c>
    </row>
    <row r="12" spans="1:2" x14ac:dyDescent="0.3">
      <c r="A12">
        <v>36</v>
      </c>
      <c r="B12">
        <v>23</v>
      </c>
    </row>
    <row r="13" spans="1:2" x14ac:dyDescent="0.3">
      <c r="A13">
        <v>36</v>
      </c>
      <c r="B13">
        <v>25</v>
      </c>
    </row>
    <row r="14" spans="1:2" x14ac:dyDescent="0.3">
      <c r="A14">
        <v>36</v>
      </c>
      <c r="B14">
        <v>14</v>
      </c>
    </row>
    <row r="15" spans="1:2" x14ac:dyDescent="0.3">
      <c r="A15">
        <v>38</v>
      </c>
      <c r="B15">
        <v>13</v>
      </c>
    </row>
    <row r="16" spans="1:2" x14ac:dyDescent="0.3">
      <c r="A16">
        <v>38</v>
      </c>
      <c r="B16">
        <v>22</v>
      </c>
    </row>
    <row r="17" spans="1:2" x14ac:dyDescent="0.3">
      <c r="A17">
        <v>41</v>
      </c>
      <c r="B17">
        <v>21</v>
      </c>
    </row>
    <row r="18" spans="1:2" x14ac:dyDescent="0.3">
      <c r="A18">
        <v>38</v>
      </c>
      <c r="B18">
        <v>0</v>
      </c>
    </row>
    <row r="19" spans="1:2" x14ac:dyDescent="0.3">
      <c r="A19">
        <v>38</v>
      </c>
      <c r="B19">
        <v>1</v>
      </c>
    </row>
    <row r="20" spans="1:2" x14ac:dyDescent="0.3">
      <c r="A20">
        <v>33</v>
      </c>
      <c r="B20">
        <v>13</v>
      </c>
    </row>
    <row r="21" spans="1:2" x14ac:dyDescent="0.3">
      <c r="A21">
        <v>47</v>
      </c>
      <c r="B21">
        <v>23</v>
      </c>
    </row>
    <row r="22" spans="1:2" x14ac:dyDescent="0.3">
      <c r="A22">
        <v>28</v>
      </c>
      <c r="B22">
        <v>22</v>
      </c>
    </row>
    <row r="23" spans="1:2" x14ac:dyDescent="0.3">
      <c r="A23">
        <v>38</v>
      </c>
      <c r="B23">
        <v>22</v>
      </c>
    </row>
    <row r="24" spans="1:2" x14ac:dyDescent="0.3">
      <c r="A24">
        <v>28</v>
      </c>
      <c r="B24">
        <v>18</v>
      </c>
    </row>
    <row r="25" spans="1:2" x14ac:dyDescent="0.3">
      <c r="A25">
        <v>36</v>
      </c>
      <c r="B25">
        <v>18</v>
      </c>
    </row>
    <row r="26" spans="1:2" x14ac:dyDescent="0.3">
      <c r="A26">
        <v>33</v>
      </c>
      <c r="B26">
        <v>28</v>
      </c>
    </row>
    <row r="27" spans="1:2" x14ac:dyDescent="0.3">
      <c r="A27">
        <v>28</v>
      </c>
      <c r="B27">
        <v>0</v>
      </c>
    </row>
    <row r="28" spans="1:2" x14ac:dyDescent="0.3">
      <c r="A28">
        <v>33</v>
      </c>
      <c r="B28">
        <v>23</v>
      </c>
    </row>
    <row r="29" spans="1:2" x14ac:dyDescent="0.3">
      <c r="A29">
        <v>29</v>
      </c>
      <c r="B29">
        <v>23</v>
      </c>
    </row>
    <row r="30" spans="1:2" x14ac:dyDescent="0.3">
      <c r="A30">
        <v>33</v>
      </c>
      <c r="B30">
        <v>23</v>
      </c>
    </row>
    <row r="31" spans="1:2" x14ac:dyDescent="0.3">
      <c r="A31">
        <v>38</v>
      </c>
      <c r="B31">
        <v>11</v>
      </c>
    </row>
    <row r="32" spans="1:2" x14ac:dyDescent="0.3">
      <c r="A32">
        <v>38</v>
      </c>
      <c r="B32">
        <v>23</v>
      </c>
    </row>
    <row r="33" spans="1:2" x14ac:dyDescent="0.3">
      <c r="A33">
        <v>48</v>
      </c>
      <c r="B33">
        <v>23</v>
      </c>
    </row>
    <row r="34" spans="1:2" x14ac:dyDescent="0.3">
      <c r="A34">
        <v>37</v>
      </c>
      <c r="B34">
        <v>21</v>
      </c>
    </row>
    <row r="35" spans="1:2" x14ac:dyDescent="0.3">
      <c r="A35">
        <v>48</v>
      </c>
      <c r="B35">
        <v>11</v>
      </c>
    </row>
    <row r="36" spans="1:2" x14ac:dyDescent="0.3">
      <c r="A36">
        <v>38</v>
      </c>
      <c r="B36">
        <v>23</v>
      </c>
    </row>
    <row r="37" spans="1:2" x14ac:dyDescent="0.3">
      <c r="A37">
        <v>28</v>
      </c>
      <c r="B37">
        <v>18</v>
      </c>
    </row>
    <row r="38" spans="1:2" x14ac:dyDescent="0.3">
      <c r="A38">
        <v>33</v>
      </c>
      <c r="B38">
        <v>23</v>
      </c>
    </row>
    <row r="39" spans="1:2" x14ac:dyDescent="0.3">
      <c r="A39">
        <v>32</v>
      </c>
      <c r="B39">
        <v>23</v>
      </c>
    </row>
    <row r="40" spans="1:2" x14ac:dyDescent="0.3">
      <c r="A40">
        <v>48</v>
      </c>
      <c r="B40">
        <v>23</v>
      </c>
    </row>
    <row r="41" spans="1:2" x14ac:dyDescent="0.3">
      <c r="A41">
        <v>36</v>
      </c>
      <c r="B41">
        <v>23</v>
      </c>
    </row>
    <row r="42" spans="1:2" x14ac:dyDescent="0.3">
      <c r="A42">
        <v>27</v>
      </c>
      <c r="B42">
        <v>23</v>
      </c>
    </row>
    <row r="43" spans="1:2" x14ac:dyDescent="0.3">
      <c r="A43">
        <v>37</v>
      </c>
      <c r="B43">
        <v>23</v>
      </c>
    </row>
    <row r="44" spans="1:2" x14ac:dyDescent="0.3">
      <c r="A44">
        <v>38</v>
      </c>
      <c r="B44">
        <v>23</v>
      </c>
    </row>
    <row r="45" spans="1:2" x14ac:dyDescent="0.3">
      <c r="A45">
        <v>43</v>
      </c>
      <c r="B45">
        <v>23</v>
      </c>
    </row>
    <row r="46" spans="1:2" x14ac:dyDescent="0.3">
      <c r="A46">
        <v>34</v>
      </c>
      <c r="B46">
        <v>23</v>
      </c>
    </row>
    <row r="47" spans="1:2" x14ac:dyDescent="0.3">
      <c r="A47">
        <v>37</v>
      </c>
      <c r="B47">
        <v>13</v>
      </c>
    </row>
    <row r="48" spans="1:2" x14ac:dyDescent="0.3">
      <c r="A48">
        <v>38</v>
      </c>
      <c r="B48">
        <v>11</v>
      </c>
    </row>
    <row r="49" spans="1:2" x14ac:dyDescent="0.3">
      <c r="A49">
        <v>40</v>
      </c>
      <c r="B49">
        <v>13</v>
      </c>
    </row>
    <row r="50" spans="1:2" x14ac:dyDescent="0.3">
      <c r="A50">
        <v>36</v>
      </c>
      <c r="B50">
        <v>13</v>
      </c>
    </row>
    <row r="51" spans="1:2" x14ac:dyDescent="0.3">
      <c r="A51">
        <v>40</v>
      </c>
      <c r="B51">
        <v>13</v>
      </c>
    </row>
    <row r="52" spans="1:2" x14ac:dyDescent="0.3">
      <c r="A52">
        <v>36</v>
      </c>
      <c r="B52">
        <v>18</v>
      </c>
    </row>
    <row r="53" spans="1:2" x14ac:dyDescent="0.3">
      <c r="A53">
        <v>28</v>
      </c>
      <c r="B53">
        <v>12</v>
      </c>
    </row>
    <row r="54" spans="1:2" x14ac:dyDescent="0.3">
      <c r="A54">
        <v>28</v>
      </c>
      <c r="B54">
        <v>11</v>
      </c>
    </row>
    <row r="55" spans="1:2" x14ac:dyDescent="0.3">
      <c r="A55">
        <v>37</v>
      </c>
      <c r="B55">
        <v>11</v>
      </c>
    </row>
    <row r="56" spans="1:2" x14ac:dyDescent="0.3">
      <c r="A56">
        <v>33</v>
      </c>
      <c r="B56">
        <v>11</v>
      </c>
    </row>
    <row r="57" spans="1:2" x14ac:dyDescent="0.3">
      <c r="A57">
        <v>50</v>
      </c>
      <c r="B57">
        <v>26</v>
      </c>
    </row>
    <row r="58" spans="1:2" x14ac:dyDescent="0.3">
      <c r="A58">
        <v>28</v>
      </c>
      <c r="B58">
        <v>11</v>
      </c>
    </row>
    <row r="59" spans="1:2" x14ac:dyDescent="0.3">
      <c r="A59">
        <v>38</v>
      </c>
      <c r="B59">
        <v>23</v>
      </c>
    </row>
    <row r="60" spans="1:2" x14ac:dyDescent="0.3">
      <c r="A60">
        <v>31</v>
      </c>
      <c r="B60">
        <v>13</v>
      </c>
    </row>
    <row r="61" spans="1:2" x14ac:dyDescent="0.3">
      <c r="A61">
        <v>47</v>
      </c>
      <c r="B61">
        <v>23</v>
      </c>
    </row>
    <row r="62" spans="1:2" x14ac:dyDescent="0.3">
      <c r="A62">
        <v>38</v>
      </c>
      <c r="B62">
        <v>13</v>
      </c>
    </row>
    <row r="63" spans="1:2" x14ac:dyDescent="0.3">
      <c r="A63">
        <v>36</v>
      </c>
      <c r="B63">
        <v>28</v>
      </c>
    </row>
    <row r="64" spans="1:2" x14ac:dyDescent="0.3">
      <c r="A64">
        <v>38</v>
      </c>
      <c r="B64">
        <v>6</v>
      </c>
    </row>
    <row r="65" spans="1:2" x14ac:dyDescent="0.3">
      <c r="A65">
        <v>37</v>
      </c>
      <c r="B65">
        <v>28</v>
      </c>
    </row>
    <row r="66" spans="1:2" x14ac:dyDescent="0.3">
      <c r="A66">
        <v>50</v>
      </c>
      <c r="B66">
        <v>28</v>
      </c>
    </row>
    <row r="67" spans="1:2" x14ac:dyDescent="0.3">
      <c r="A67">
        <v>30</v>
      </c>
      <c r="B67">
        <v>23</v>
      </c>
    </row>
    <row r="68" spans="1:2" x14ac:dyDescent="0.3">
      <c r="A68">
        <v>38</v>
      </c>
      <c r="B68">
        <v>28</v>
      </c>
    </row>
    <row r="69" spans="1:2" x14ac:dyDescent="0.3">
      <c r="A69">
        <v>28</v>
      </c>
      <c r="B69">
        <v>28</v>
      </c>
    </row>
    <row r="70" spans="1:2" x14ac:dyDescent="0.3">
      <c r="A70">
        <v>37</v>
      </c>
      <c r="B70">
        <v>28</v>
      </c>
    </row>
    <row r="71" spans="1:2" x14ac:dyDescent="0.3">
      <c r="A71">
        <v>28</v>
      </c>
      <c r="B71">
        <v>28</v>
      </c>
    </row>
    <row r="72" spans="1:2" x14ac:dyDescent="0.3">
      <c r="A72">
        <v>47</v>
      </c>
      <c r="B72">
        <v>28</v>
      </c>
    </row>
    <row r="73" spans="1:2" x14ac:dyDescent="0.3">
      <c r="A73">
        <v>40</v>
      </c>
      <c r="B73">
        <v>28</v>
      </c>
    </row>
    <row r="74" spans="1:2" x14ac:dyDescent="0.3">
      <c r="A74">
        <v>38</v>
      </c>
      <c r="B74">
        <v>28</v>
      </c>
    </row>
    <row r="75" spans="1:2" x14ac:dyDescent="0.3">
      <c r="A75">
        <v>28</v>
      </c>
      <c r="B75">
        <v>28</v>
      </c>
    </row>
    <row r="76" spans="1:2" x14ac:dyDescent="0.3">
      <c r="A76">
        <v>36</v>
      </c>
      <c r="B76">
        <v>27</v>
      </c>
    </row>
    <row r="77" spans="1:2" x14ac:dyDescent="0.3">
      <c r="A77">
        <v>40</v>
      </c>
      <c r="B77">
        <v>23</v>
      </c>
    </row>
    <row r="78" spans="1:2" x14ac:dyDescent="0.3">
      <c r="A78">
        <v>28</v>
      </c>
      <c r="B78">
        <v>27</v>
      </c>
    </row>
    <row r="79" spans="1:2" x14ac:dyDescent="0.3">
      <c r="A79">
        <v>33</v>
      </c>
      <c r="B79">
        <v>27</v>
      </c>
    </row>
    <row r="80" spans="1:2" x14ac:dyDescent="0.3">
      <c r="A80">
        <v>28</v>
      </c>
      <c r="B80">
        <v>10</v>
      </c>
    </row>
    <row r="81" spans="1:2" x14ac:dyDescent="0.3">
      <c r="A81">
        <v>36</v>
      </c>
      <c r="B81">
        <v>27</v>
      </c>
    </row>
    <row r="82" spans="1:2" x14ac:dyDescent="0.3">
      <c r="A82">
        <v>38</v>
      </c>
      <c r="B82">
        <v>27</v>
      </c>
    </row>
    <row r="83" spans="1:2" x14ac:dyDescent="0.3">
      <c r="A83">
        <v>28</v>
      </c>
      <c r="B83">
        <v>27</v>
      </c>
    </row>
    <row r="84" spans="1:2" x14ac:dyDescent="0.3">
      <c r="A84">
        <v>38</v>
      </c>
      <c r="B84">
        <v>27</v>
      </c>
    </row>
    <row r="85" spans="1:2" x14ac:dyDescent="0.3">
      <c r="A85">
        <v>40</v>
      </c>
      <c r="B85">
        <v>27</v>
      </c>
    </row>
    <row r="86" spans="1:2" x14ac:dyDescent="0.3">
      <c r="A86">
        <v>40</v>
      </c>
      <c r="B86">
        <v>27</v>
      </c>
    </row>
    <row r="87" spans="1:2" x14ac:dyDescent="0.3">
      <c r="A87">
        <v>34</v>
      </c>
      <c r="B87">
        <v>28</v>
      </c>
    </row>
    <row r="88" spans="1:2" x14ac:dyDescent="0.3">
      <c r="A88">
        <v>33</v>
      </c>
      <c r="B88">
        <v>28</v>
      </c>
    </row>
    <row r="89" spans="1:2" x14ac:dyDescent="0.3">
      <c r="A89">
        <v>40</v>
      </c>
      <c r="B89">
        <v>28</v>
      </c>
    </row>
    <row r="90" spans="1:2" x14ac:dyDescent="0.3">
      <c r="A90">
        <v>28</v>
      </c>
      <c r="B90">
        <v>28</v>
      </c>
    </row>
    <row r="91" spans="1:2" x14ac:dyDescent="0.3">
      <c r="A91">
        <v>34</v>
      </c>
      <c r="B91">
        <v>28</v>
      </c>
    </row>
    <row r="92" spans="1:2" x14ac:dyDescent="0.3">
      <c r="A92">
        <v>28</v>
      </c>
      <c r="B92">
        <v>28</v>
      </c>
    </row>
    <row r="93" spans="1:2" x14ac:dyDescent="0.3">
      <c r="A93">
        <v>40</v>
      </c>
      <c r="B93">
        <v>28</v>
      </c>
    </row>
    <row r="94" spans="1:2" x14ac:dyDescent="0.3">
      <c r="A94">
        <v>28</v>
      </c>
      <c r="B94">
        <v>28</v>
      </c>
    </row>
    <row r="95" spans="1:2" x14ac:dyDescent="0.3">
      <c r="A95">
        <v>36</v>
      </c>
      <c r="B95">
        <v>0</v>
      </c>
    </row>
    <row r="96" spans="1:2" x14ac:dyDescent="0.3">
      <c r="A96">
        <v>47</v>
      </c>
      <c r="B96">
        <v>28</v>
      </c>
    </row>
    <row r="97" spans="1:2" x14ac:dyDescent="0.3">
      <c r="A97">
        <v>28</v>
      </c>
      <c r="B97">
        <v>28</v>
      </c>
    </row>
    <row r="98" spans="1:2" x14ac:dyDescent="0.3">
      <c r="A98">
        <v>33</v>
      </c>
      <c r="B98">
        <v>28</v>
      </c>
    </row>
    <row r="99" spans="1:2" x14ac:dyDescent="0.3">
      <c r="A99">
        <v>40</v>
      </c>
      <c r="B99">
        <v>5</v>
      </c>
    </row>
    <row r="100" spans="1:2" x14ac:dyDescent="0.3">
      <c r="A100">
        <v>47</v>
      </c>
      <c r="B100">
        <v>28</v>
      </c>
    </row>
    <row r="101" spans="1:2" x14ac:dyDescent="0.3">
      <c r="A101">
        <v>37</v>
      </c>
      <c r="B101">
        <v>25</v>
      </c>
    </row>
    <row r="102" spans="1:2" x14ac:dyDescent="0.3">
      <c r="A102">
        <v>50</v>
      </c>
      <c r="B102">
        <v>25</v>
      </c>
    </row>
    <row r="103" spans="1:2" x14ac:dyDescent="0.3">
      <c r="A103">
        <v>37</v>
      </c>
      <c r="B103">
        <v>23</v>
      </c>
    </row>
    <row r="104" spans="1:2" x14ac:dyDescent="0.3">
      <c r="A104">
        <v>28</v>
      </c>
      <c r="B104">
        <v>28</v>
      </c>
    </row>
    <row r="105" spans="1:2" x14ac:dyDescent="0.3">
      <c r="A105">
        <v>36</v>
      </c>
      <c r="B105">
        <v>21</v>
      </c>
    </row>
    <row r="106" spans="1:2" x14ac:dyDescent="0.3">
      <c r="A106">
        <v>37</v>
      </c>
      <c r="B106">
        <v>28</v>
      </c>
    </row>
    <row r="107" spans="1:2" x14ac:dyDescent="0.3">
      <c r="A107">
        <v>28</v>
      </c>
      <c r="B107">
        <v>28</v>
      </c>
    </row>
    <row r="108" spans="1:2" x14ac:dyDescent="0.3">
      <c r="A108">
        <v>28</v>
      </c>
      <c r="B108">
        <v>13</v>
      </c>
    </row>
    <row r="109" spans="1:2" x14ac:dyDescent="0.3">
      <c r="A109">
        <v>36</v>
      </c>
      <c r="B109">
        <v>27</v>
      </c>
    </row>
    <row r="110" spans="1:2" x14ac:dyDescent="0.3">
      <c r="A110">
        <v>28</v>
      </c>
      <c r="B110">
        <v>27</v>
      </c>
    </row>
    <row r="111" spans="1:2" x14ac:dyDescent="0.3">
      <c r="A111">
        <v>28</v>
      </c>
      <c r="B111">
        <v>27</v>
      </c>
    </row>
    <row r="112" spans="1:2" x14ac:dyDescent="0.3">
      <c r="A112">
        <v>37</v>
      </c>
      <c r="B112">
        <v>13</v>
      </c>
    </row>
    <row r="113" spans="1:2" x14ac:dyDescent="0.3">
      <c r="A113">
        <v>41</v>
      </c>
      <c r="B113">
        <v>27</v>
      </c>
    </row>
    <row r="114" spans="1:2" x14ac:dyDescent="0.3">
      <c r="A114">
        <v>28</v>
      </c>
      <c r="B114">
        <v>27</v>
      </c>
    </row>
    <row r="115" spans="1:2" x14ac:dyDescent="0.3">
      <c r="A115">
        <v>28</v>
      </c>
      <c r="B115">
        <v>27</v>
      </c>
    </row>
    <row r="116" spans="1:2" x14ac:dyDescent="0.3">
      <c r="A116">
        <v>37</v>
      </c>
      <c r="B116">
        <v>27</v>
      </c>
    </row>
    <row r="117" spans="1:2" x14ac:dyDescent="0.3">
      <c r="A117">
        <v>37</v>
      </c>
      <c r="B117">
        <v>27</v>
      </c>
    </row>
    <row r="118" spans="1:2" x14ac:dyDescent="0.3">
      <c r="A118">
        <v>34</v>
      </c>
      <c r="B118">
        <v>27</v>
      </c>
    </row>
    <row r="119" spans="1:2" x14ac:dyDescent="0.3">
      <c r="A119">
        <v>28</v>
      </c>
      <c r="B119">
        <v>27</v>
      </c>
    </row>
    <row r="120" spans="1:2" x14ac:dyDescent="0.3">
      <c r="A120">
        <v>27</v>
      </c>
      <c r="B120">
        <v>27</v>
      </c>
    </row>
    <row r="121" spans="1:2" x14ac:dyDescent="0.3">
      <c r="A121">
        <v>28</v>
      </c>
      <c r="B121">
        <v>13</v>
      </c>
    </row>
    <row r="122" spans="1:2" x14ac:dyDescent="0.3">
      <c r="A122">
        <v>28</v>
      </c>
      <c r="B122">
        <v>27</v>
      </c>
    </row>
    <row r="123" spans="1:2" x14ac:dyDescent="0.3">
      <c r="A123">
        <v>37</v>
      </c>
      <c r="B123">
        <v>27</v>
      </c>
    </row>
    <row r="124" spans="1:2" x14ac:dyDescent="0.3">
      <c r="A124">
        <v>28</v>
      </c>
      <c r="B124">
        <v>27</v>
      </c>
    </row>
    <row r="125" spans="1:2" x14ac:dyDescent="0.3">
      <c r="A125">
        <v>37</v>
      </c>
      <c r="B125">
        <v>27</v>
      </c>
    </row>
    <row r="126" spans="1:2" x14ac:dyDescent="0.3">
      <c r="A126">
        <v>37</v>
      </c>
      <c r="B126">
        <v>27</v>
      </c>
    </row>
    <row r="127" spans="1:2" x14ac:dyDescent="0.3">
      <c r="A127">
        <v>37</v>
      </c>
      <c r="B127">
        <v>27</v>
      </c>
    </row>
    <row r="128" spans="1:2" x14ac:dyDescent="0.3">
      <c r="A128">
        <v>37</v>
      </c>
      <c r="B128">
        <v>27</v>
      </c>
    </row>
    <row r="129" spans="1:2" x14ac:dyDescent="0.3">
      <c r="A129">
        <v>37</v>
      </c>
      <c r="B129">
        <v>27</v>
      </c>
    </row>
    <row r="130" spans="1:2" x14ac:dyDescent="0.3">
      <c r="A130">
        <v>37</v>
      </c>
      <c r="B130">
        <v>13</v>
      </c>
    </row>
    <row r="131" spans="1:2" x14ac:dyDescent="0.3">
      <c r="A131">
        <v>30</v>
      </c>
      <c r="B131">
        <v>27</v>
      </c>
    </row>
    <row r="132" spans="1:2" x14ac:dyDescent="0.3">
      <c r="A132">
        <v>33</v>
      </c>
      <c r="B132">
        <v>27</v>
      </c>
    </row>
    <row r="133" spans="1:2" x14ac:dyDescent="0.3">
      <c r="A133">
        <v>37</v>
      </c>
      <c r="B133">
        <v>10</v>
      </c>
    </row>
    <row r="134" spans="1:2" x14ac:dyDescent="0.3">
      <c r="A134">
        <v>27</v>
      </c>
      <c r="B134">
        <v>27</v>
      </c>
    </row>
    <row r="135" spans="1:2" x14ac:dyDescent="0.3">
      <c r="A135">
        <v>37</v>
      </c>
      <c r="B135">
        <v>27</v>
      </c>
    </row>
    <row r="136" spans="1:2" x14ac:dyDescent="0.3">
      <c r="A136">
        <v>37</v>
      </c>
      <c r="B136">
        <v>27</v>
      </c>
    </row>
    <row r="137" spans="1:2" x14ac:dyDescent="0.3">
      <c r="A137">
        <v>28</v>
      </c>
      <c r="B137">
        <v>27</v>
      </c>
    </row>
    <row r="138" spans="1:2" x14ac:dyDescent="0.3">
      <c r="A138">
        <v>33</v>
      </c>
      <c r="B138">
        <v>27</v>
      </c>
    </row>
    <row r="139" spans="1:2" x14ac:dyDescent="0.3">
      <c r="A139">
        <v>27</v>
      </c>
      <c r="B139">
        <v>27</v>
      </c>
    </row>
    <row r="140" spans="1:2" x14ac:dyDescent="0.3">
      <c r="A140">
        <v>41</v>
      </c>
      <c r="B140">
        <v>27</v>
      </c>
    </row>
    <row r="141" spans="1:2" x14ac:dyDescent="0.3">
      <c r="A141">
        <v>38</v>
      </c>
      <c r="B141">
        <v>27</v>
      </c>
    </row>
    <row r="142" spans="1:2" x14ac:dyDescent="0.3">
      <c r="A142">
        <v>34</v>
      </c>
      <c r="B142">
        <v>19</v>
      </c>
    </row>
    <row r="143" spans="1:2" x14ac:dyDescent="0.3">
      <c r="A143">
        <v>33</v>
      </c>
      <c r="B143">
        <v>0</v>
      </c>
    </row>
    <row r="144" spans="1:2" x14ac:dyDescent="0.3">
      <c r="A144">
        <v>36</v>
      </c>
      <c r="B144">
        <v>26</v>
      </c>
    </row>
    <row r="145" spans="1:2" x14ac:dyDescent="0.3">
      <c r="A145">
        <v>33</v>
      </c>
      <c r="B145">
        <v>0</v>
      </c>
    </row>
    <row r="146" spans="1:2" x14ac:dyDescent="0.3">
      <c r="A146">
        <v>50</v>
      </c>
      <c r="B146">
        <v>0</v>
      </c>
    </row>
    <row r="147" spans="1:2" x14ac:dyDescent="0.3">
      <c r="A147">
        <v>50</v>
      </c>
      <c r="B147">
        <v>0</v>
      </c>
    </row>
    <row r="148" spans="1:2" x14ac:dyDescent="0.3">
      <c r="A148">
        <v>28</v>
      </c>
      <c r="B148">
        <v>23</v>
      </c>
    </row>
    <row r="149" spans="1:2" x14ac:dyDescent="0.3">
      <c r="A149">
        <v>28</v>
      </c>
      <c r="B149">
        <v>23</v>
      </c>
    </row>
    <row r="150" spans="1:2" x14ac:dyDescent="0.3">
      <c r="A150">
        <v>30</v>
      </c>
      <c r="B150">
        <v>26</v>
      </c>
    </row>
    <row r="151" spans="1:2" x14ac:dyDescent="0.3">
      <c r="A151">
        <v>27</v>
      </c>
      <c r="B151">
        <v>13</v>
      </c>
    </row>
    <row r="152" spans="1:2" x14ac:dyDescent="0.3">
      <c r="A152">
        <v>28</v>
      </c>
      <c r="B152">
        <v>26</v>
      </c>
    </row>
    <row r="153" spans="1:2" x14ac:dyDescent="0.3">
      <c r="A153">
        <v>28</v>
      </c>
      <c r="B153">
        <v>13</v>
      </c>
    </row>
    <row r="154" spans="1:2" x14ac:dyDescent="0.3">
      <c r="A154">
        <v>28</v>
      </c>
      <c r="B154">
        <v>26</v>
      </c>
    </row>
    <row r="155" spans="1:2" x14ac:dyDescent="0.3">
      <c r="A155">
        <v>28</v>
      </c>
      <c r="B155">
        <v>26</v>
      </c>
    </row>
    <row r="156" spans="1:2" x14ac:dyDescent="0.3">
      <c r="A156">
        <v>33</v>
      </c>
      <c r="B156">
        <v>26</v>
      </c>
    </row>
    <row r="157" spans="1:2" x14ac:dyDescent="0.3">
      <c r="A157">
        <v>32</v>
      </c>
      <c r="B157">
        <v>0</v>
      </c>
    </row>
    <row r="158" spans="1:2" x14ac:dyDescent="0.3">
      <c r="A158">
        <v>36</v>
      </c>
      <c r="B158">
        <v>26</v>
      </c>
    </row>
    <row r="159" spans="1:2" x14ac:dyDescent="0.3">
      <c r="A159">
        <v>29</v>
      </c>
      <c r="B159">
        <v>26</v>
      </c>
    </row>
    <row r="160" spans="1:2" x14ac:dyDescent="0.3">
      <c r="A160">
        <v>40</v>
      </c>
      <c r="B160">
        <v>11</v>
      </c>
    </row>
    <row r="161" spans="1:2" x14ac:dyDescent="0.3">
      <c r="A161">
        <v>40</v>
      </c>
      <c r="B161">
        <v>22</v>
      </c>
    </row>
    <row r="162" spans="1:2" x14ac:dyDescent="0.3">
      <c r="A162">
        <v>36</v>
      </c>
      <c r="B162">
        <v>23</v>
      </c>
    </row>
    <row r="163" spans="1:2" x14ac:dyDescent="0.3">
      <c r="A163">
        <v>30</v>
      </c>
      <c r="B163">
        <v>19</v>
      </c>
    </row>
    <row r="164" spans="1:2" x14ac:dyDescent="0.3">
      <c r="A164">
        <v>47</v>
      </c>
      <c r="B164">
        <v>22</v>
      </c>
    </row>
    <row r="165" spans="1:2" x14ac:dyDescent="0.3">
      <c r="A165">
        <v>36</v>
      </c>
      <c r="B165">
        <v>23</v>
      </c>
    </row>
    <row r="166" spans="1:2" x14ac:dyDescent="0.3">
      <c r="A166">
        <v>40</v>
      </c>
      <c r="B166">
        <v>13</v>
      </c>
    </row>
    <row r="167" spans="1:2" x14ac:dyDescent="0.3">
      <c r="A167">
        <v>34</v>
      </c>
      <c r="B167">
        <v>7</v>
      </c>
    </row>
    <row r="168" spans="1:2" x14ac:dyDescent="0.3">
      <c r="A168">
        <v>36</v>
      </c>
      <c r="B168">
        <v>14</v>
      </c>
    </row>
    <row r="169" spans="1:2" x14ac:dyDescent="0.3">
      <c r="A169">
        <v>34</v>
      </c>
      <c r="B169">
        <v>14</v>
      </c>
    </row>
    <row r="170" spans="1:2" x14ac:dyDescent="0.3">
      <c r="A170">
        <v>33</v>
      </c>
      <c r="B170">
        <v>0</v>
      </c>
    </row>
    <row r="171" spans="1:2" x14ac:dyDescent="0.3">
      <c r="A171">
        <v>40</v>
      </c>
      <c r="B171">
        <v>0</v>
      </c>
    </row>
    <row r="172" spans="1:2" x14ac:dyDescent="0.3">
      <c r="A172">
        <v>36</v>
      </c>
      <c r="B172">
        <v>23</v>
      </c>
    </row>
    <row r="173" spans="1:2" x14ac:dyDescent="0.3">
      <c r="A173">
        <v>28</v>
      </c>
      <c r="B173">
        <v>0</v>
      </c>
    </row>
    <row r="174" spans="1:2" x14ac:dyDescent="0.3">
      <c r="A174">
        <v>39</v>
      </c>
      <c r="B174">
        <v>18</v>
      </c>
    </row>
    <row r="175" spans="1:2" x14ac:dyDescent="0.3">
      <c r="A175">
        <v>38</v>
      </c>
      <c r="B175">
        <v>18</v>
      </c>
    </row>
    <row r="176" spans="1:2" x14ac:dyDescent="0.3">
      <c r="A176">
        <v>28</v>
      </c>
      <c r="B176">
        <v>1</v>
      </c>
    </row>
    <row r="177" spans="1:2" x14ac:dyDescent="0.3">
      <c r="A177">
        <v>28</v>
      </c>
      <c r="B177">
        <v>25</v>
      </c>
    </row>
    <row r="178" spans="1:2" x14ac:dyDescent="0.3">
      <c r="A178">
        <v>30</v>
      </c>
      <c r="B178">
        <v>12</v>
      </c>
    </row>
    <row r="179" spans="1:2" x14ac:dyDescent="0.3">
      <c r="A179">
        <v>28</v>
      </c>
      <c r="B179">
        <v>25</v>
      </c>
    </row>
    <row r="180" spans="1:2" x14ac:dyDescent="0.3">
      <c r="A180">
        <v>28</v>
      </c>
      <c r="B180">
        <v>22</v>
      </c>
    </row>
    <row r="181" spans="1:2" x14ac:dyDescent="0.3">
      <c r="A181">
        <v>38</v>
      </c>
      <c r="B181">
        <v>13</v>
      </c>
    </row>
    <row r="182" spans="1:2" x14ac:dyDescent="0.3">
      <c r="A182">
        <v>39</v>
      </c>
      <c r="B182">
        <v>25</v>
      </c>
    </row>
    <row r="183" spans="1:2" x14ac:dyDescent="0.3">
      <c r="A183">
        <v>28</v>
      </c>
      <c r="B183">
        <v>23</v>
      </c>
    </row>
    <row r="184" spans="1:2" x14ac:dyDescent="0.3">
      <c r="A184">
        <v>47</v>
      </c>
      <c r="B184">
        <v>23</v>
      </c>
    </row>
    <row r="185" spans="1:2" x14ac:dyDescent="0.3">
      <c r="A185">
        <v>28</v>
      </c>
      <c r="B185">
        <v>22</v>
      </c>
    </row>
    <row r="186" spans="1:2" x14ac:dyDescent="0.3">
      <c r="A186">
        <v>40</v>
      </c>
      <c r="B186">
        <v>22</v>
      </c>
    </row>
    <row r="187" spans="1:2" x14ac:dyDescent="0.3">
      <c r="A187">
        <v>28</v>
      </c>
      <c r="B187">
        <v>22</v>
      </c>
    </row>
    <row r="188" spans="1:2" x14ac:dyDescent="0.3">
      <c r="A188">
        <v>34</v>
      </c>
      <c r="B188">
        <v>22</v>
      </c>
    </row>
    <row r="189" spans="1:2" x14ac:dyDescent="0.3">
      <c r="A189">
        <v>41</v>
      </c>
      <c r="B189">
        <v>22</v>
      </c>
    </row>
    <row r="190" spans="1:2" x14ac:dyDescent="0.3">
      <c r="A190">
        <v>34</v>
      </c>
      <c r="B190">
        <v>8</v>
      </c>
    </row>
    <row r="191" spans="1:2" x14ac:dyDescent="0.3">
      <c r="A191">
        <v>28</v>
      </c>
      <c r="B191">
        <v>10</v>
      </c>
    </row>
    <row r="192" spans="1:2" x14ac:dyDescent="0.3">
      <c r="A192">
        <v>36</v>
      </c>
      <c r="B192">
        <v>22</v>
      </c>
    </row>
    <row r="193" spans="1:2" x14ac:dyDescent="0.3">
      <c r="A193">
        <v>38</v>
      </c>
      <c r="B193">
        <v>23</v>
      </c>
    </row>
    <row r="194" spans="1:2" x14ac:dyDescent="0.3">
      <c r="A194">
        <v>50</v>
      </c>
      <c r="B194">
        <v>22</v>
      </c>
    </row>
    <row r="195" spans="1:2" x14ac:dyDescent="0.3">
      <c r="A195">
        <v>40</v>
      </c>
      <c r="B195">
        <v>22</v>
      </c>
    </row>
    <row r="196" spans="1:2" x14ac:dyDescent="0.3">
      <c r="A196">
        <v>41</v>
      </c>
      <c r="B196">
        <v>22</v>
      </c>
    </row>
    <row r="197" spans="1:2" x14ac:dyDescent="0.3">
      <c r="A197">
        <v>40</v>
      </c>
      <c r="B197">
        <v>28</v>
      </c>
    </row>
    <row r="198" spans="1:2" x14ac:dyDescent="0.3">
      <c r="A198">
        <v>47</v>
      </c>
      <c r="B198">
        <v>14</v>
      </c>
    </row>
    <row r="199" spans="1:2" x14ac:dyDescent="0.3">
      <c r="A199">
        <v>36</v>
      </c>
      <c r="B199">
        <v>19</v>
      </c>
    </row>
    <row r="200" spans="1:2" x14ac:dyDescent="0.3">
      <c r="A200">
        <v>33</v>
      </c>
      <c r="B200">
        <v>19</v>
      </c>
    </row>
    <row r="201" spans="1:2" x14ac:dyDescent="0.3">
      <c r="A201">
        <v>34</v>
      </c>
      <c r="B201">
        <v>23</v>
      </c>
    </row>
    <row r="202" spans="1:2" x14ac:dyDescent="0.3">
      <c r="A202">
        <v>36</v>
      </c>
      <c r="B202">
        <v>26</v>
      </c>
    </row>
    <row r="203" spans="1:2" x14ac:dyDescent="0.3">
      <c r="A203">
        <v>33</v>
      </c>
      <c r="B203">
        <v>23</v>
      </c>
    </row>
    <row r="204" spans="1:2" x14ac:dyDescent="0.3">
      <c r="A204">
        <v>37</v>
      </c>
      <c r="B204">
        <v>18</v>
      </c>
    </row>
    <row r="205" spans="1:2" x14ac:dyDescent="0.3">
      <c r="A205">
        <v>48</v>
      </c>
      <c r="B205">
        <v>23</v>
      </c>
    </row>
    <row r="206" spans="1:2" x14ac:dyDescent="0.3">
      <c r="A206">
        <v>33</v>
      </c>
      <c r="B206">
        <v>18</v>
      </c>
    </row>
    <row r="207" spans="1:2" x14ac:dyDescent="0.3">
      <c r="A207">
        <v>34</v>
      </c>
      <c r="B207">
        <v>24</v>
      </c>
    </row>
    <row r="208" spans="1:2" x14ac:dyDescent="0.3">
      <c r="A208">
        <v>34</v>
      </c>
      <c r="B208">
        <v>0</v>
      </c>
    </row>
    <row r="209" spans="1:2" x14ac:dyDescent="0.3">
      <c r="A209">
        <v>38</v>
      </c>
      <c r="B209">
        <v>26</v>
      </c>
    </row>
    <row r="210" spans="1:2" x14ac:dyDescent="0.3">
      <c r="A210">
        <v>28</v>
      </c>
      <c r="B210">
        <v>7</v>
      </c>
    </row>
    <row r="211" spans="1:2" x14ac:dyDescent="0.3">
      <c r="A211">
        <v>27</v>
      </c>
      <c r="B211">
        <v>18</v>
      </c>
    </row>
    <row r="212" spans="1:2" x14ac:dyDescent="0.3">
      <c r="A212">
        <v>34</v>
      </c>
      <c r="B212">
        <v>22</v>
      </c>
    </row>
    <row r="213" spans="1:2" x14ac:dyDescent="0.3">
      <c r="A213">
        <v>38</v>
      </c>
      <c r="B213">
        <v>22</v>
      </c>
    </row>
    <row r="214" spans="1:2" x14ac:dyDescent="0.3">
      <c r="A214">
        <v>33</v>
      </c>
      <c r="B214">
        <v>6</v>
      </c>
    </row>
    <row r="215" spans="1:2" x14ac:dyDescent="0.3">
      <c r="A215">
        <v>39</v>
      </c>
      <c r="B215">
        <v>19</v>
      </c>
    </row>
    <row r="216" spans="1:2" x14ac:dyDescent="0.3">
      <c r="A216">
        <v>28</v>
      </c>
      <c r="B216">
        <v>13</v>
      </c>
    </row>
    <row r="217" spans="1:2" x14ac:dyDescent="0.3">
      <c r="A217">
        <v>36</v>
      </c>
      <c r="B217">
        <v>13</v>
      </c>
    </row>
    <row r="218" spans="1:2" x14ac:dyDescent="0.3">
      <c r="A218">
        <v>50</v>
      </c>
      <c r="B218">
        <v>13</v>
      </c>
    </row>
    <row r="219" spans="1:2" x14ac:dyDescent="0.3">
      <c r="A219">
        <v>38</v>
      </c>
      <c r="B219">
        <v>26</v>
      </c>
    </row>
    <row r="220" spans="1:2" x14ac:dyDescent="0.3">
      <c r="A220">
        <v>50</v>
      </c>
      <c r="B220">
        <v>19</v>
      </c>
    </row>
    <row r="221" spans="1:2" x14ac:dyDescent="0.3">
      <c r="A221">
        <v>28</v>
      </c>
      <c r="B221">
        <v>19</v>
      </c>
    </row>
    <row r="222" spans="1:2" x14ac:dyDescent="0.3">
      <c r="A222">
        <v>41</v>
      </c>
      <c r="B222">
        <v>19</v>
      </c>
    </row>
    <row r="223" spans="1:2" x14ac:dyDescent="0.3">
      <c r="A223">
        <v>28</v>
      </c>
      <c r="B223">
        <v>23</v>
      </c>
    </row>
    <row r="224" spans="1:2" x14ac:dyDescent="0.3">
      <c r="A224">
        <v>41</v>
      </c>
      <c r="B224">
        <v>23</v>
      </c>
    </row>
    <row r="225" spans="1:2" x14ac:dyDescent="0.3">
      <c r="A225">
        <v>40</v>
      </c>
      <c r="B225">
        <v>19</v>
      </c>
    </row>
    <row r="226" spans="1:2" x14ac:dyDescent="0.3">
      <c r="A226">
        <v>41</v>
      </c>
      <c r="B226">
        <v>24</v>
      </c>
    </row>
    <row r="227" spans="1:2" x14ac:dyDescent="0.3">
      <c r="A227">
        <v>38</v>
      </c>
      <c r="B227">
        <v>26</v>
      </c>
    </row>
    <row r="228" spans="1:2" x14ac:dyDescent="0.3">
      <c r="A228">
        <v>34</v>
      </c>
      <c r="B228">
        <v>22</v>
      </c>
    </row>
    <row r="229" spans="1:2" x14ac:dyDescent="0.3">
      <c r="A229">
        <v>41</v>
      </c>
      <c r="B229">
        <v>19</v>
      </c>
    </row>
    <row r="230" spans="1:2" x14ac:dyDescent="0.3">
      <c r="A230">
        <v>50</v>
      </c>
      <c r="B230">
        <v>19</v>
      </c>
    </row>
    <row r="231" spans="1:2" x14ac:dyDescent="0.3">
      <c r="A231">
        <v>37</v>
      </c>
      <c r="B231">
        <v>26</v>
      </c>
    </row>
    <row r="232" spans="1:2" x14ac:dyDescent="0.3">
      <c r="A232">
        <v>50</v>
      </c>
      <c r="B232">
        <v>22</v>
      </c>
    </row>
    <row r="233" spans="1:2" x14ac:dyDescent="0.3">
      <c r="A233">
        <v>50</v>
      </c>
      <c r="B233">
        <v>22</v>
      </c>
    </row>
    <row r="234" spans="1:2" x14ac:dyDescent="0.3">
      <c r="A234">
        <v>36</v>
      </c>
      <c r="B234">
        <v>22</v>
      </c>
    </row>
    <row r="235" spans="1:2" x14ac:dyDescent="0.3">
      <c r="A235">
        <v>38</v>
      </c>
      <c r="B235">
        <v>26</v>
      </c>
    </row>
    <row r="236" spans="1:2" x14ac:dyDescent="0.3">
      <c r="A236">
        <v>49</v>
      </c>
      <c r="B236">
        <v>24</v>
      </c>
    </row>
    <row r="237" spans="1:2" x14ac:dyDescent="0.3">
      <c r="A237">
        <v>28</v>
      </c>
      <c r="B237">
        <v>0</v>
      </c>
    </row>
    <row r="238" spans="1:2" x14ac:dyDescent="0.3">
      <c r="A238">
        <v>34</v>
      </c>
      <c r="B238">
        <v>13</v>
      </c>
    </row>
    <row r="239" spans="1:2" x14ac:dyDescent="0.3">
      <c r="A239">
        <v>50</v>
      </c>
      <c r="B239">
        <v>23</v>
      </c>
    </row>
    <row r="240" spans="1:2" x14ac:dyDescent="0.3">
      <c r="A240">
        <v>37</v>
      </c>
      <c r="B240">
        <v>19</v>
      </c>
    </row>
    <row r="241" spans="1:2" x14ac:dyDescent="0.3">
      <c r="A241">
        <v>37</v>
      </c>
      <c r="B241">
        <v>18</v>
      </c>
    </row>
    <row r="242" spans="1:2" x14ac:dyDescent="0.3">
      <c r="A242">
        <v>28</v>
      </c>
      <c r="B242">
        <v>19</v>
      </c>
    </row>
    <row r="243" spans="1:2" x14ac:dyDescent="0.3">
      <c r="A243">
        <v>30</v>
      </c>
      <c r="B243">
        <v>12</v>
      </c>
    </row>
    <row r="244" spans="1:2" x14ac:dyDescent="0.3">
      <c r="A244">
        <v>34</v>
      </c>
      <c r="B244">
        <v>0</v>
      </c>
    </row>
    <row r="245" spans="1:2" x14ac:dyDescent="0.3">
      <c r="A245">
        <v>28</v>
      </c>
      <c r="B245">
        <v>22</v>
      </c>
    </row>
    <row r="246" spans="1:2" x14ac:dyDescent="0.3">
      <c r="A246">
        <v>28</v>
      </c>
      <c r="B246">
        <v>0</v>
      </c>
    </row>
    <row r="247" spans="1:2" x14ac:dyDescent="0.3">
      <c r="A247">
        <v>29</v>
      </c>
      <c r="B247">
        <v>22</v>
      </c>
    </row>
    <row r="248" spans="1:2" x14ac:dyDescent="0.3">
      <c r="A248">
        <v>28</v>
      </c>
      <c r="B248">
        <v>10</v>
      </c>
    </row>
    <row r="249" spans="1:2" x14ac:dyDescent="0.3">
      <c r="A249">
        <v>33</v>
      </c>
      <c r="B249">
        <v>23</v>
      </c>
    </row>
    <row r="250" spans="1:2" x14ac:dyDescent="0.3">
      <c r="A250">
        <v>38</v>
      </c>
      <c r="B250">
        <v>23</v>
      </c>
    </row>
    <row r="251" spans="1:2" x14ac:dyDescent="0.3">
      <c r="A251">
        <v>33</v>
      </c>
      <c r="B251">
        <v>23</v>
      </c>
    </row>
    <row r="252" spans="1:2" x14ac:dyDescent="0.3">
      <c r="A252">
        <v>33</v>
      </c>
      <c r="B252">
        <v>26</v>
      </c>
    </row>
    <row r="253" spans="1:2" x14ac:dyDescent="0.3">
      <c r="A253">
        <v>36</v>
      </c>
      <c r="B253">
        <v>10</v>
      </c>
    </row>
    <row r="254" spans="1:2" x14ac:dyDescent="0.3">
      <c r="A254">
        <v>33</v>
      </c>
      <c r="B254">
        <v>10</v>
      </c>
    </row>
    <row r="255" spans="1:2" x14ac:dyDescent="0.3">
      <c r="A255">
        <v>29</v>
      </c>
      <c r="B255">
        <v>26</v>
      </c>
    </row>
    <row r="256" spans="1:2" x14ac:dyDescent="0.3">
      <c r="A256">
        <v>33</v>
      </c>
      <c r="B256">
        <v>22</v>
      </c>
    </row>
    <row r="257" spans="1:2" x14ac:dyDescent="0.3">
      <c r="A257">
        <v>58</v>
      </c>
      <c r="B257">
        <v>7</v>
      </c>
    </row>
    <row r="258" spans="1:2" x14ac:dyDescent="0.3">
      <c r="A258">
        <v>43</v>
      </c>
      <c r="B258">
        <v>19</v>
      </c>
    </row>
    <row r="259" spans="1:2" x14ac:dyDescent="0.3">
      <c r="A259">
        <v>43</v>
      </c>
      <c r="B259">
        <v>23</v>
      </c>
    </row>
    <row r="260" spans="1:2" x14ac:dyDescent="0.3">
      <c r="A260">
        <v>36</v>
      </c>
      <c r="B260">
        <v>10</v>
      </c>
    </row>
    <row r="261" spans="1:2" x14ac:dyDescent="0.3">
      <c r="A261">
        <v>33</v>
      </c>
      <c r="B261">
        <v>6</v>
      </c>
    </row>
    <row r="262" spans="1:2" x14ac:dyDescent="0.3">
      <c r="A262">
        <v>47</v>
      </c>
      <c r="B262">
        <v>18</v>
      </c>
    </row>
    <row r="263" spans="1:2" x14ac:dyDescent="0.3">
      <c r="A263">
        <v>33</v>
      </c>
      <c r="B263">
        <v>28</v>
      </c>
    </row>
    <row r="264" spans="1:2" x14ac:dyDescent="0.3">
      <c r="A264">
        <v>30</v>
      </c>
      <c r="B264">
        <v>1</v>
      </c>
    </row>
    <row r="265" spans="1:2" x14ac:dyDescent="0.3">
      <c r="A265">
        <v>50</v>
      </c>
      <c r="B265">
        <v>13</v>
      </c>
    </row>
    <row r="266" spans="1:2" x14ac:dyDescent="0.3">
      <c r="A266">
        <v>47</v>
      </c>
      <c r="B266">
        <v>28</v>
      </c>
    </row>
    <row r="267" spans="1:2" x14ac:dyDescent="0.3">
      <c r="A267">
        <v>37</v>
      </c>
      <c r="B267">
        <v>23</v>
      </c>
    </row>
    <row r="268" spans="1:2" x14ac:dyDescent="0.3">
      <c r="A268">
        <v>50</v>
      </c>
      <c r="B268">
        <v>12</v>
      </c>
    </row>
    <row r="269" spans="1:2" x14ac:dyDescent="0.3">
      <c r="A269">
        <v>37</v>
      </c>
      <c r="B269">
        <v>28</v>
      </c>
    </row>
    <row r="270" spans="1:2" x14ac:dyDescent="0.3">
      <c r="A270">
        <v>28</v>
      </c>
      <c r="B270">
        <v>28</v>
      </c>
    </row>
    <row r="271" spans="1:2" x14ac:dyDescent="0.3">
      <c r="A271">
        <v>27</v>
      </c>
      <c r="B271">
        <v>28</v>
      </c>
    </row>
    <row r="272" spans="1:2" x14ac:dyDescent="0.3">
      <c r="A272">
        <v>38</v>
      </c>
      <c r="B272">
        <v>23</v>
      </c>
    </row>
    <row r="273" spans="1:2" x14ac:dyDescent="0.3">
      <c r="A273">
        <v>38</v>
      </c>
      <c r="B273">
        <v>19</v>
      </c>
    </row>
    <row r="274" spans="1:2" x14ac:dyDescent="0.3">
      <c r="A274">
        <v>33</v>
      </c>
      <c r="B274">
        <v>25</v>
      </c>
    </row>
    <row r="275" spans="1:2" x14ac:dyDescent="0.3">
      <c r="A275">
        <v>43</v>
      </c>
      <c r="B275">
        <v>11</v>
      </c>
    </row>
    <row r="276" spans="1:2" x14ac:dyDescent="0.3">
      <c r="A276">
        <v>41</v>
      </c>
      <c r="B276">
        <v>23</v>
      </c>
    </row>
    <row r="277" spans="1:2" x14ac:dyDescent="0.3">
      <c r="A277">
        <v>40</v>
      </c>
      <c r="B277">
        <v>23</v>
      </c>
    </row>
    <row r="278" spans="1:2" x14ac:dyDescent="0.3">
      <c r="A278">
        <v>39</v>
      </c>
      <c r="B278">
        <v>23</v>
      </c>
    </row>
    <row r="279" spans="1:2" x14ac:dyDescent="0.3">
      <c r="A279">
        <v>32</v>
      </c>
      <c r="B279">
        <v>18</v>
      </c>
    </row>
    <row r="280" spans="1:2" x14ac:dyDescent="0.3">
      <c r="A280">
        <v>38</v>
      </c>
      <c r="B280">
        <v>18</v>
      </c>
    </row>
    <row r="281" spans="1:2" x14ac:dyDescent="0.3">
      <c r="A281">
        <v>41</v>
      </c>
      <c r="B281">
        <v>25</v>
      </c>
    </row>
    <row r="282" spans="1:2" x14ac:dyDescent="0.3">
      <c r="A282">
        <v>38</v>
      </c>
      <c r="B282">
        <v>13</v>
      </c>
    </row>
    <row r="283" spans="1:2" x14ac:dyDescent="0.3">
      <c r="A283">
        <v>40</v>
      </c>
      <c r="B283">
        <v>28</v>
      </c>
    </row>
    <row r="284" spans="1:2" x14ac:dyDescent="0.3">
      <c r="A284">
        <v>36</v>
      </c>
      <c r="B284">
        <v>10</v>
      </c>
    </row>
    <row r="285" spans="1:2" x14ac:dyDescent="0.3">
      <c r="A285">
        <v>43</v>
      </c>
      <c r="B285">
        <v>23</v>
      </c>
    </row>
    <row r="286" spans="1:2" x14ac:dyDescent="0.3">
      <c r="A286">
        <v>50</v>
      </c>
      <c r="B286">
        <v>14</v>
      </c>
    </row>
    <row r="287" spans="1:2" x14ac:dyDescent="0.3">
      <c r="A287">
        <v>43</v>
      </c>
      <c r="B287">
        <v>23</v>
      </c>
    </row>
    <row r="288" spans="1:2" x14ac:dyDescent="0.3">
      <c r="A288">
        <v>40</v>
      </c>
      <c r="B288">
        <v>14</v>
      </c>
    </row>
    <row r="289" spans="1:2" x14ac:dyDescent="0.3">
      <c r="A289">
        <v>40</v>
      </c>
      <c r="B289">
        <v>23</v>
      </c>
    </row>
    <row r="290" spans="1:2" x14ac:dyDescent="0.3">
      <c r="A290">
        <v>38</v>
      </c>
      <c r="B290">
        <v>14</v>
      </c>
    </row>
    <row r="291" spans="1:2" x14ac:dyDescent="0.3">
      <c r="A291">
        <v>33</v>
      </c>
      <c r="B291">
        <v>23</v>
      </c>
    </row>
    <row r="292" spans="1:2" x14ac:dyDescent="0.3">
      <c r="A292">
        <v>37</v>
      </c>
      <c r="B292">
        <v>22</v>
      </c>
    </row>
    <row r="293" spans="1:2" x14ac:dyDescent="0.3">
      <c r="A293">
        <v>33</v>
      </c>
      <c r="B293">
        <v>28</v>
      </c>
    </row>
    <row r="294" spans="1:2" x14ac:dyDescent="0.3">
      <c r="A294">
        <v>33</v>
      </c>
      <c r="B294">
        <v>23</v>
      </c>
    </row>
    <row r="295" spans="1:2" x14ac:dyDescent="0.3">
      <c r="A295">
        <v>50</v>
      </c>
      <c r="B295">
        <v>28</v>
      </c>
    </row>
    <row r="296" spans="1:2" x14ac:dyDescent="0.3">
      <c r="A296">
        <v>47</v>
      </c>
      <c r="B296">
        <v>23</v>
      </c>
    </row>
    <row r="297" spans="1:2" x14ac:dyDescent="0.3">
      <c r="A297">
        <v>30</v>
      </c>
      <c r="B297">
        <v>28</v>
      </c>
    </row>
    <row r="298" spans="1:2" x14ac:dyDescent="0.3">
      <c r="A298">
        <v>37</v>
      </c>
      <c r="B298">
        <v>28</v>
      </c>
    </row>
    <row r="299" spans="1:2" x14ac:dyDescent="0.3">
      <c r="A299">
        <v>31</v>
      </c>
      <c r="B299">
        <v>28</v>
      </c>
    </row>
    <row r="300" spans="1:2" x14ac:dyDescent="0.3">
      <c r="A300">
        <v>38</v>
      </c>
      <c r="B300">
        <v>7</v>
      </c>
    </row>
    <row r="301" spans="1:2" x14ac:dyDescent="0.3">
      <c r="A301">
        <v>30</v>
      </c>
      <c r="B301">
        <v>28</v>
      </c>
    </row>
    <row r="302" spans="1:2" x14ac:dyDescent="0.3">
      <c r="A302">
        <v>43</v>
      </c>
      <c r="B302">
        <v>0</v>
      </c>
    </row>
    <row r="303" spans="1:2" x14ac:dyDescent="0.3">
      <c r="A303">
        <v>33</v>
      </c>
      <c r="B303">
        <v>23</v>
      </c>
    </row>
    <row r="304" spans="1:2" x14ac:dyDescent="0.3">
      <c r="A304">
        <v>36</v>
      </c>
      <c r="B304">
        <v>12</v>
      </c>
    </row>
    <row r="305" spans="1:2" x14ac:dyDescent="0.3">
      <c r="A305">
        <v>43</v>
      </c>
      <c r="B305">
        <v>3</v>
      </c>
    </row>
    <row r="306" spans="1:2" x14ac:dyDescent="0.3">
      <c r="A306">
        <v>43</v>
      </c>
      <c r="B306">
        <v>23</v>
      </c>
    </row>
    <row r="307" spans="1:2" x14ac:dyDescent="0.3">
      <c r="A307">
        <v>43</v>
      </c>
      <c r="B307">
        <v>13</v>
      </c>
    </row>
    <row r="308" spans="1:2" x14ac:dyDescent="0.3">
      <c r="A308">
        <v>50</v>
      </c>
      <c r="B308">
        <v>28</v>
      </c>
    </row>
    <row r="309" spans="1:2" x14ac:dyDescent="0.3">
      <c r="A309">
        <v>40</v>
      </c>
      <c r="B309">
        <v>28</v>
      </c>
    </row>
    <row r="310" spans="1:2" x14ac:dyDescent="0.3">
      <c r="A310">
        <v>30</v>
      </c>
      <c r="B310">
        <v>28</v>
      </c>
    </row>
    <row r="311" spans="1:2" x14ac:dyDescent="0.3">
      <c r="A311">
        <v>50</v>
      </c>
      <c r="B311">
        <v>28</v>
      </c>
    </row>
    <row r="312" spans="1:2" x14ac:dyDescent="0.3">
      <c r="A312">
        <v>28</v>
      </c>
      <c r="B312">
        <v>28</v>
      </c>
    </row>
    <row r="313" spans="1:2" x14ac:dyDescent="0.3">
      <c r="A313">
        <v>36</v>
      </c>
      <c r="B313">
        <v>23</v>
      </c>
    </row>
    <row r="314" spans="1:2" x14ac:dyDescent="0.3">
      <c r="A314">
        <v>40</v>
      </c>
      <c r="B314">
        <v>23</v>
      </c>
    </row>
    <row r="315" spans="1:2" x14ac:dyDescent="0.3">
      <c r="A315">
        <v>29</v>
      </c>
      <c r="B315">
        <v>28</v>
      </c>
    </row>
    <row r="316" spans="1:2" x14ac:dyDescent="0.3">
      <c r="A316">
        <v>30</v>
      </c>
      <c r="B316">
        <v>0</v>
      </c>
    </row>
    <row r="317" spans="1:2" x14ac:dyDescent="0.3">
      <c r="A317">
        <v>30</v>
      </c>
      <c r="B317">
        <v>28</v>
      </c>
    </row>
    <row r="318" spans="1:2" x14ac:dyDescent="0.3">
      <c r="A318">
        <v>50</v>
      </c>
      <c r="B318">
        <v>28</v>
      </c>
    </row>
    <row r="319" spans="1:2" x14ac:dyDescent="0.3">
      <c r="A319">
        <v>37</v>
      </c>
      <c r="B319">
        <v>22</v>
      </c>
    </row>
    <row r="320" spans="1:2" x14ac:dyDescent="0.3">
      <c r="A320">
        <v>47</v>
      </c>
      <c r="B320">
        <v>28</v>
      </c>
    </row>
    <row r="321" spans="1:2" x14ac:dyDescent="0.3">
      <c r="A321">
        <v>38</v>
      </c>
      <c r="B321">
        <v>23</v>
      </c>
    </row>
    <row r="322" spans="1:2" x14ac:dyDescent="0.3">
      <c r="A322">
        <v>36</v>
      </c>
      <c r="B322">
        <v>21</v>
      </c>
    </row>
    <row r="323" spans="1:2" x14ac:dyDescent="0.3">
      <c r="A323">
        <v>40</v>
      </c>
      <c r="B323">
        <v>21</v>
      </c>
    </row>
    <row r="324" spans="1:2" x14ac:dyDescent="0.3">
      <c r="A324">
        <v>36</v>
      </c>
      <c r="B324">
        <v>17</v>
      </c>
    </row>
    <row r="325" spans="1:2" x14ac:dyDescent="0.3">
      <c r="A325">
        <v>34</v>
      </c>
      <c r="B325">
        <v>11</v>
      </c>
    </row>
    <row r="326" spans="1:2" x14ac:dyDescent="0.3">
      <c r="A326">
        <v>43</v>
      </c>
      <c r="B326">
        <v>8</v>
      </c>
    </row>
    <row r="327" spans="1:2" x14ac:dyDescent="0.3">
      <c r="A327">
        <v>28</v>
      </c>
      <c r="B327">
        <v>22</v>
      </c>
    </row>
    <row r="328" spans="1:2" x14ac:dyDescent="0.3">
      <c r="A328">
        <v>37</v>
      </c>
      <c r="B328">
        <v>11</v>
      </c>
    </row>
    <row r="329" spans="1:2" x14ac:dyDescent="0.3">
      <c r="A329">
        <v>37</v>
      </c>
      <c r="B329">
        <v>8</v>
      </c>
    </row>
    <row r="330" spans="1:2" x14ac:dyDescent="0.3">
      <c r="A330">
        <v>37</v>
      </c>
      <c r="B330">
        <v>25</v>
      </c>
    </row>
    <row r="331" spans="1:2" x14ac:dyDescent="0.3">
      <c r="A331">
        <v>38</v>
      </c>
      <c r="B331">
        <v>25</v>
      </c>
    </row>
    <row r="332" spans="1:2" x14ac:dyDescent="0.3">
      <c r="A332">
        <v>41</v>
      </c>
      <c r="B332">
        <v>18</v>
      </c>
    </row>
    <row r="333" spans="1:2" x14ac:dyDescent="0.3">
      <c r="A333">
        <v>40</v>
      </c>
      <c r="B333">
        <v>25</v>
      </c>
    </row>
    <row r="334" spans="1:2" x14ac:dyDescent="0.3">
      <c r="A334">
        <v>41</v>
      </c>
      <c r="B334">
        <v>25</v>
      </c>
    </row>
    <row r="335" spans="1:2" x14ac:dyDescent="0.3">
      <c r="A335">
        <v>38</v>
      </c>
      <c r="B335">
        <v>25</v>
      </c>
    </row>
    <row r="336" spans="1:2" x14ac:dyDescent="0.3">
      <c r="A336">
        <v>36</v>
      </c>
      <c r="B336">
        <v>18</v>
      </c>
    </row>
    <row r="337" spans="1:2" x14ac:dyDescent="0.3">
      <c r="A337">
        <v>36</v>
      </c>
      <c r="B337">
        <v>23</v>
      </c>
    </row>
    <row r="338" spans="1:2" x14ac:dyDescent="0.3">
      <c r="A338">
        <v>36</v>
      </c>
      <c r="B338">
        <v>16</v>
      </c>
    </row>
    <row r="339" spans="1:2" x14ac:dyDescent="0.3">
      <c r="A339">
        <v>39</v>
      </c>
      <c r="B339">
        <v>16</v>
      </c>
    </row>
    <row r="340" spans="1:2" x14ac:dyDescent="0.3">
      <c r="A340">
        <v>38</v>
      </c>
      <c r="B340">
        <v>10</v>
      </c>
    </row>
    <row r="341" spans="1:2" x14ac:dyDescent="0.3">
      <c r="A341">
        <v>28</v>
      </c>
      <c r="B341">
        <v>10</v>
      </c>
    </row>
    <row r="342" spans="1:2" x14ac:dyDescent="0.3">
      <c r="A342">
        <v>38</v>
      </c>
      <c r="B342">
        <v>18</v>
      </c>
    </row>
    <row r="343" spans="1:2" x14ac:dyDescent="0.3">
      <c r="A343">
        <v>38</v>
      </c>
      <c r="B343">
        <v>23</v>
      </c>
    </row>
    <row r="344" spans="1:2" x14ac:dyDescent="0.3">
      <c r="A344">
        <v>37</v>
      </c>
      <c r="B344">
        <v>0</v>
      </c>
    </row>
    <row r="345" spans="1:2" x14ac:dyDescent="0.3">
      <c r="A345">
        <v>50</v>
      </c>
      <c r="B345">
        <v>26</v>
      </c>
    </row>
    <row r="346" spans="1:2" x14ac:dyDescent="0.3">
      <c r="A346">
        <v>36</v>
      </c>
      <c r="B346">
        <v>1</v>
      </c>
    </row>
    <row r="347" spans="1:2" x14ac:dyDescent="0.3">
      <c r="A347">
        <v>41</v>
      </c>
      <c r="B347">
        <v>1</v>
      </c>
    </row>
    <row r="348" spans="1:2" x14ac:dyDescent="0.3">
      <c r="A348">
        <v>38</v>
      </c>
      <c r="B348">
        <v>0</v>
      </c>
    </row>
    <row r="349" spans="1:2" x14ac:dyDescent="0.3">
      <c r="A349">
        <v>38</v>
      </c>
      <c r="B349">
        <v>26</v>
      </c>
    </row>
    <row r="350" spans="1:2" x14ac:dyDescent="0.3">
      <c r="A350">
        <v>30</v>
      </c>
      <c r="B350">
        <v>23</v>
      </c>
    </row>
    <row r="351" spans="1:2" x14ac:dyDescent="0.3">
      <c r="A351">
        <v>37</v>
      </c>
      <c r="B351">
        <v>13</v>
      </c>
    </row>
    <row r="352" spans="1:2" x14ac:dyDescent="0.3">
      <c r="A352">
        <v>37</v>
      </c>
      <c r="B352">
        <v>11</v>
      </c>
    </row>
    <row r="353" spans="1:2" x14ac:dyDescent="0.3">
      <c r="A353">
        <v>38</v>
      </c>
      <c r="B353">
        <v>25</v>
      </c>
    </row>
    <row r="354" spans="1:2" x14ac:dyDescent="0.3">
      <c r="A354">
        <v>43</v>
      </c>
      <c r="B354">
        <v>23</v>
      </c>
    </row>
    <row r="355" spans="1:2" x14ac:dyDescent="0.3">
      <c r="A355">
        <v>37</v>
      </c>
      <c r="B355">
        <v>2</v>
      </c>
    </row>
    <row r="356" spans="1:2" x14ac:dyDescent="0.3">
      <c r="A356">
        <v>36</v>
      </c>
      <c r="B356">
        <v>10</v>
      </c>
    </row>
    <row r="357" spans="1:2" x14ac:dyDescent="0.3">
      <c r="A357">
        <v>29</v>
      </c>
      <c r="B357">
        <v>11</v>
      </c>
    </row>
    <row r="358" spans="1:2" x14ac:dyDescent="0.3">
      <c r="A358">
        <v>38</v>
      </c>
      <c r="B358">
        <v>28</v>
      </c>
    </row>
    <row r="359" spans="1:2" x14ac:dyDescent="0.3">
      <c r="A359">
        <v>33</v>
      </c>
      <c r="B359">
        <v>0</v>
      </c>
    </row>
    <row r="360" spans="1:2" x14ac:dyDescent="0.3">
      <c r="A360">
        <v>28</v>
      </c>
      <c r="B360">
        <v>23</v>
      </c>
    </row>
    <row r="361" spans="1:2" x14ac:dyDescent="0.3">
      <c r="A361">
        <v>37</v>
      </c>
      <c r="B361">
        <v>1</v>
      </c>
    </row>
    <row r="362" spans="1:2" x14ac:dyDescent="0.3">
      <c r="A362">
        <v>34</v>
      </c>
      <c r="B362">
        <v>1</v>
      </c>
    </row>
    <row r="363" spans="1:2" x14ac:dyDescent="0.3">
      <c r="A363">
        <v>37</v>
      </c>
      <c r="B363">
        <v>11</v>
      </c>
    </row>
    <row r="364" spans="1:2" x14ac:dyDescent="0.3">
      <c r="A364">
        <v>34</v>
      </c>
      <c r="B364">
        <v>28</v>
      </c>
    </row>
    <row r="365" spans="1:2" x14ac:dyDescent="0.3">
      <c r="A365">
        <v>33</v>
      </c>
      <c r="B365">
        <v>23</v>
      </c>
    </row>
    <row r="366" spans="1:2" x14ac:dyDescent="0.3">
      <c r="A366">
        <v>40</v>
      </c>
      <c r="B366">
        <v>22</v>
      </c>
    </row>
    <row r="367" spans="1:2" x14ac:dyDescent="0.3">
      <c r="A367">
        <v>43</v>
      </c>
      <c r="B367">
        <v>0</v>
      </c>
    </row>
    <row r="368" spans="1:2" x14ac:dyDescent="0.3">
      <c r="A368">
        <v>50</v>
      </c>
      <c r="B368">
        <v>23</v>
      </c>
    </row>
    <row r="369" spans="1:2" x14ac:dyDescent="0.3">
      <c r="A369">
        <v>38</v>
      </c>
      <c r="B369">
        <v>19</v>
      </c>
    </row>
    <row r="370" spans="1:2" x14ac:dyDescent="0.3">
      <c r="A370">
        <v>38</v>
      </c>
      <c r="B370">
        <v>28</v>
      </c>
    </row>
    <row r="371" spans="1:2" x14ac:dyDescent="0.3">
      <c r="A371">
        <v>37</v>
      </c>
      <c r="B371">
        <v>28</v>
      </c>
    </row>
    <row r="372" spans="1:2" x14ac:dyDescent="0.3">
      <c r="A372">
        <v>38</v>
      </c>
      <c r="B372">
        <v>26</v>
      </c>
    </row>
    <row r="373" spans="1:2" x14ac:dyDescent="0.3">
      <c r="A373">
        <v>28</v>
      </c>
      <c r="B373">
        <v>28</v>
      </c>
    </row>
    <row r="374" spans="1:2" x14ac:dyDescent="0.3">
      <c r="A374">
        <v>33</v>
      </c>
      <c r="B374">
        <v>28</v>
      </c>
    </row>
    <row r="375" spans="1:2" x14ac:dyDescent="0.3">
      <c r="A375">
        <v>36</v>
      </c>
      <c r="B375">
        <v>19</v>
      </c>
    </row>
    <row r="376" spans="1:2" x14ac:dyDescent="0.3">
      <c r="A376">
        <v>38</v>
      </c>
      <c r="B376">
        <v>13</v>
      </c>
    </row>
    <row r="377" spans="1:2" x14ac:dyDescent="0.3">
      <c r="A377">
        <v>38</v>
      </c>
      <c r="B377">
        <v>13</v>
      </c>
    </row>
    <row r="378" spans="1:2" x14ac:dyDescent="0.3">
      <c r="A378">
        <v>38</v>
      </c>
      <c r="B378">
        <v>26</v>
      </c>
    </row>
    <row r="379" spans="1:2" x14ac:dyDescent="0.3">
      <c r="A379">
        <v>38</v>
      </c>
      <c r="B379">
        <v>28</v>
      </c>
    </row>
    <row r="380" spans="1:2" x14ac:dyDescent="0.3">
      <c r="A380">
        <v>41</v>
      </c>
      <c r="B380">
        <v>28</v>
      </c>
    </row>
    <row r="381" spans="1:2" x14ac:dyDescent="0.3">
      <c r="A381">
        <v>38</v>
      </c>
      <c r="B381">
        <v>19</v>
      </c>
    </row>
    <row r="382" spans="1:2" x14ac:dyDescent="0.3">
      <c r="A382">
        <v>33</v>
      </c>
      <c r="B382">
        <v>0</v>
      </c>
    </row>
    <row r="383" spans="1:2" x14ac:dyDescent="0.3">
      <c r="A383">
        <v>38</v>
      </c>
      <c r="B383">
        <v>28</v>
      </c>
    </row>
    <row r="384" spans="1:2" x14ac:dyDescent="0.3">
      <c r="A384">
        <v>41</v>
      </c>
      <c r="B384">
        <v>28</v>
      </c>
    </row>
    <row r="385" spans="1:2" x14ac:dyDescent="0.3">
      <c r="A385">
        <v>40</v>
      </c>
      <c r="B385">
        <v>28</v>
      </c>
    </row>
    <row r="386" spans="1:2" x14ac:dyDescent="0.3">
      <c r="A386">
        <v>29</v>
      </c>
      <c r="B386">
        <v>0</v>
      </c>
    </row>
    <row r="387" spans="1:2" x14ac:dyDescent="0.3">
      <c r="A387">
        <v>38</v>
      </c>
      <c r="B387">
        <v>28</v>
      </c>
    </row>
    <row r="388" spans="1:2" x14ac:dyDescent="0.3">
      <c r="A388">
        <v>38</v>
      </c>
      <c r="B388">
        <v>10</v>
      </c>
    </row>
    <row r="389" spans="1:2" x14ac:dyDescent="0.3">
      <c r="A389">
        <v>41</v>
      </c>
      <c r="B389">
        <v>15</v>
      </c>
    </row>
    <row r="390" spans="1:2" x14ac:dyDescent="0.3">
      <c r="A390">
        <v>38</v>
      </c>
      <c r="B390">
        <v>28</v>
      </c>
    </row>
    <row r="391" spans="1:2" x14ac:dyDescent="0.3">
      <c r="A391">
        <v>38</v>
      </c>
      <c r="B391">
        <v>26</v>
      </c>
    </row>
    <row r="392" spans="1:2" x14ac:dyDescent="0.3">
      <c r="A392">
        <v>37</v>
      </c>
      <c r="B392">
        <v>28</v>
      </c>
    </row>
    <row r="393" spans="1:2" x14ac:dyDescent="0.3">
      <c r="A393">
        <v>41</v>
      </c>
      <c r="B393">
        <v>28</v>
      </c>
    </row>
    <row r="394" spans="1:2" x14ac:dyDescent="0.3">
      <c r="A394">
        <v>41</v>
      </c>
      <c r="B394">
        <v>19</v>
      </c>
    </row>
    <row r="395" spans="1:2" x14ac:dyDescent="0.3">
      <c r="A395">
        <v>36</v>
      </c>
      <c r="B395">
        <v>28</v>
      </c>
    </row>
    <row r="396" spans="1:2" x14ac:dyDescent="0.3">
      <c r="A396">
        <v>38</v>
      </c>
      <c r="B396">
        <v>28</v>
      </c>
    </row>
    <row r="397" spans="1:2" x14ac:dyDescent="0.3">
      <c r="A397">
        <v>37</v>
      </c>
      <c r="B397">
        <v>28</v>
      </c>
    </row>
    <row r="398" spans="1:2" x14ac:dyDescent="0.3">
      <c r="A398">
        <v>40</v>
      </c>
      <c r="B398">
        <v>28</v>
      </c>
    </row>
    <row r="399" spans="1:2" x14ac:dyDescent="0.3">
      <c r="A399">
        <v>36</v>
      </c>
      <c r="B399">
        <v>13</v>
      </c>
    </row>
    <row r="400" spans="1:2" x14ac:dyDescent="0.3">
      <c r="A400">
        <v>38</v>
      </c>
      <c r="B400">
        <v>26</v>
      </c>
    </row>
    <row r="401" spans="1:2" x14ac:dyDescent="0.3">
      <c r="A401">
        <v>28</v>
      </c>
      <c r="B401">
        <v>28</v>
      </c>
    </row>
    <row r="402" spans="1:2" x14ac:dyDescent="0.3">
      <c r="A402">
        <v>31</v>
      </c>
      <c r="B402">
        <v>11</v>
      </c>
    </row>
    <row r="403" spans="1:2" x14ac:dyDescent="0.3">
      <c r="A403">
        <v>37</v>
      </c>
      <c r="B403">
        <v>7</v>
      </c>
    </row>
    <row r="404" spans="1:2" x14ac:dyDescent="0.3">
      <c r="A404">
        <v>50</v>
      </c>
      <c r="B404">
        <v>23</v>
      </c>
    </row>
    <row r="405" spans="1:2" x14ac:dyDescent="0.3">
      <c r="A405">
        <v>50</v>
      </c>
      <c r="B405">
        <v>18</v>
      </c>
    </row>
    <row r="406" spans="1:2" x14ac:dyDescent="0.3">
      <c r="A406">
        <v>50</v>
      </c>
      <c r="B406">
        <v>23</v>
      </c>
    </row>
    <row r="407" spans="1:2" x14ac:dyDescent="0.3">
      <c r="A407">
        <v>37</v>
      </c>
      <c r="B407">
        <v>13</v>
      </c>
    </row>
    <row r="408" spans="1:2" x14ac:dyDescent="0.3">
      <c r="A408">
        <v>41</v>
      </c>
      <c r="B408">
        <v>13</v>
      </c>
    </row>
    <row r="409" spans="1:2" x14ac:dyDescent="0.3">
      <c r="A409">
        <v>50</v>
      </c>
      <c r="B409">
        <v>18</v>
      </c>
    </row>
    <row r="410" spans="1:2" x14ac:dyDescent="0.3">
      <c r="A410">
        <v>38</v>
      </c>
      <c r="B410">
        <v>23</v>
      </c>
    </row>
    <row r="411" spans="1:2" x14ac:dyDescent="0.3">
      <c r="A411">
        <v>33</v>
      </c>
      <c r="B411">
        <v>1</v>
      </c>
    </row>
    <row r="412" spans="1:2" x14ac:dyDescent="0.3">
      <c r="A412">
        <v>36</v>
      </c>
      <c r="B412">
        <v>1</v>
      </c>
    </row>
    <row r="413" spans="1:2" x14ac:dyDescent="0.3">
      <c r="A413">
        <v>41</v>
      </c>
      <c r="B413">
        <v>23</v>
      </c>
    </row>
    <row r="414" spans="1:2" x14ac:dyDescent="0.3">
      <c r="A414">
        <v>38</v>
      </c>
      <c r="B414">
        <v>1</v>
      </c>
    </row>
    <row r="415" spans="1:2" x14ac:dyDescent="0.3">
      <c r="A415">
        <v>36</v>
      </c>
      <c r="B415">
        <v>7</v>
      </c>
    </row>
    <row r="416" spans="1:2" x14ac:dyDescent="0.3">
      <c r="A416">
        <v>28</v>
      </c>
      <c r="B416">
        <v>23</v>
      </c>
    </row>
    <row r="417" spans="1:2" x14ac:dyDescent="0.3">
      <c r="A417">
        <v>31</v>
      </c>
      <c r="B417">
        <v>23</v>
      </c>
    </row>
    <row r="418" spans="1:2" x14ac:dyDescent="0.3">
      <c r="A418">
        <v>47</v>
      </c>
      <c r="B418">
        <v>25</v>
      </c>
    </row>
    <row r="419" spans="1:2" x14ac:dyDescent="0.3">
      <c r="A419">
        <v>28</v>
      </c>
      <c r="B419">
        <v>23</v>
      </c>
    </row>
    <row r="420" spans="1:2" x14ac:dyDescent="0.3">
      <c r="A420">
        <v>38</v>
      </c>
      <c r="B420">
        <v>21</v>
      </c>
    </row>
    <row r="421" spans="1:2" x14ac:dyDescent="0.3">
      <c r="A421">
        <v>50</v>
      </c>
      <c r="B421">
        <v>23</v>
      </c>
    </row>
    <row r="422" spans="1:2" x14ac:dyDescent="0.3">
      <c r="A422">
        <v>50</v>
      </c>
      <c r="B422">
        <v>23</v>
      </c>
    </row>
    <row r="423" spans="1:2" x14ac:dyDescent="0.3">
      <c r="A423">
        <v>43</v>
      </c>
      <c r="B423">
        <v>23</v>
      </c>
    </row>
    <row r="424" spans="1:2" x14ac:dyDescent="0.3">
      <c r="A424">
        <v>36</v>
      </c>
      <c r="B424">
        <v>13</v>
      </c>
    </row>
    <row r="425" spans="1:2" x14ac:dyDescent="0.3">
      <c r="A425">
        <v>38</v>
      </c>
      <c r="B425">
        <v>13</v>
      </c>
    </row>
    <row r="426" spans="1:2" x14ac:dyDescent="0.3">
      <c r="A426">
        <v>37</v>
      </c>
      <c r="B426">
        <v>12</v>
      </c>
    </row>
    <row r="427" spans="1:2" x14ac:dyDescent="0.3">
      <c r="A427">
        <v>43</v>
      </c>
      <c r="B427">
        <v>12</v>
      </c>
    </row>
    <row r="428" spans="1:2" x14ac:dyDescent="0.3">
      <c r="A428">
        <v>47</v>
      </c>
      <c r="B428">
        <v>13</v>
      </c>
    </row>
    <row r="429" spans="1:2" x14ac:dyDescent="0.3">
      <c r="A429">
        <v>31</v>
      </c>
      <c r="B429">
        <v>27</v>
      </c>
    </row>
    <row r="430" spans="1:2" x14ac:dyDescent="0.3">
      <c r="A430">
        <v>30</v>
      </c>
      <c r="B430">
        <v>27</v>
      </c>
    </row>
    <row r="431" spans="1:2" x14ac:dyDescent="0.3">
      <c r="A431">
        <v>38</v>
      </c>
      <c r="B431">
        <v>27</v>
      </c>
    </row>
    <row r="432" spans="1:2" x14ac:dyDescent="0.3">
      <c r="A432">
        <v>28</v>
      </c>
      <c r="B432">
        <v>13</v>
      </c>
    </row>
    <row r="433" spans="1:2" x14ac:dyDescent="0.3">
      <c r="A433">
        <v>36</v>
      </c>
      <c r="B433">
        <v>27</v>
      </c>
    </row>
    <row r="434" spans="1:2" x14ac:dyDescent="0.3">
      <c r="A434">
        <v>40</v>
      </c>
      <c r="B434">
        <v>27</v>
      </c>
    </row>
    <row r="435" spans="1:2" x14ac:dyDescent="0.3">
      <c r="A435">
        <v>40</v>
      </c>
      <c r="B435">
        <v>27</v>
      </c>
    </row>
    <row r="436" spans="1:2" x14ac:dyDescent="0.3">
      <c r="A436">
        <v>58</v>
      </c>
      <c r="B436">
        <v>23</v>
      </c>
    </row>
    <row r="437" spans="1:2" x14ac:dyDescent="0.3">
      <c r="A437">
        <v>28</v>
      </c>
      <c r="B437">
        <v>13</v>
      </c>
    </row>
    <row r="438" spans="1:2" x14ac:dyDescent="0.3">
      <c r="A438">
        <v>28</v>
      </c>
      <c r="B438">
        <v>27</v>
      </c>
    </row>
    <row r="439" spans="1:2" x14ac:dyDescent="0.3">
      <c r="A439">
        <v>30</v>
      </c>
      <c r="B439">
        <v>27</v>
      </c>
    </row>
    <row r="440" spans="1:2" x14ac:dyDescent="0.3">
      <c r="A440">
        <v>37</v>
      </c>
      <c r="B440">
        <v>27</v>
      </c>
    </row>
    <row r="441" spans="1:2" x14ac:dyDescent="0.3">
      <c r="A441">
        <v>37</v>
      </c>
      <c r="B441">
        <v>27</v>
      </c>
    </row>
    <row r="442" spans="1:2" x14ac:dyDescent="0.3">
      <c r="A442">
        <v>30</v>
      </c>
      <c r="B442">
        <v>13</v>
      </c>
    </row>
    <row r="443" spans="1:2" x14ac:dyDescent="0.3">
      <c r="A443">
        <v>37</v>
      </c>
      <c r="B443">
        <v>27</v>
      </c>
    </row>
    <row r="444" spans="1:2" x14ac:dyDescent="0.3">
      <c r="A444">
        <v>38</v>
      </c>
      <c r="B444">
        <v>27</v>
      </c>
    </row>
    <row r="445" spans="1:2" x14ac:dyDescent="0.3">
      <c r="A445">
        <v>37</v>
      </c>
      <c r="B445">
        <v>19</v>
      </c>
    </row>
    <row r="446" spans="1:2" x14ac:dyDescent="0.3">
      <c r="A446">
        <v>28</v>
      </c>
      <c r="B446">
        <v>0</v>
      </c>
    </row>
    <row r="447" spans="1:2" x14ac:dyDescent="0.3">
      <c r="A447">
        <v>36</v>
      </c>
      <c r="B447">
        <v>22</v>
      </c>
    </row>
    <row r="448" spans="1:2" x14ac:dyDescent="0.3">
      <c r="A448">
        <v>38</v>
      </c>
      <c r="B448">
        <v>1</v>
      </c>
    </row>
    <row r="449" spans="1:2" x14ac:dyDescent="0.3">
      <c r="A449">
        <v>40</v>
      </c>
      <c r="B449">
        <v>0</v>
      </c>
    </row>
    <row r="450" spans="1:2" x14ac:dyDescent="0.3">
      <c r="A450">
        <v>38</v>
      </c>
      <c r="B450">
        <v>22</v>
      </c>
    </row>
    <row r="451" spans="1:2" x14ac:dyDescent="0.3">
      <c r="A451">
        <v>41</v>
      </c>
      <c r="B451">
        <v>0</v>
      </c>
    </row>
    <row r="452" spans="1:2" x14ac:dyDescent="0.3">
      <c r="A452">
        <v>38</v>
      </c>
      <c r="B452">
        <v>14</v>
      </c>
    </row>
    <row r="453" spans="1:2" x14ac:dyDescent="0.3">
      <c r="A453">
        <v>43</v>
      </c>
      <c r="B453">
        <v>19</v>
      </c>
    </row>
    <row r="454" spans="1:2" x14ac:dyDescent="0.3">
      <c r="A454">
        <v>38</v>
      </c>
      <c r="B454">
        <v>1</v>
      </c>
    </row>
    <row r="455" spans="1:2" x14ac:dyDescent="0.3">
      <c r="A455">
        <v>28</v>
      </c>
      <c r="B455">
        <v>13</v>
      </c>
    </row>
    <row r="456" spans="1:2" x14ac:dyDescent="0.3">
      <c r="A456">
        <v>50</v>
      </c>
      <c r="B456">
        <v>14</v>
      </c>
    </row>
    <row r="457" spans="1:2" x14ac:dyDescent="0.3">
      <c r="A457">
        <v>38</v>
      </c>
      <c r="B457">
        <v>19</v>
      </c>
    </row>
    <row r="458" spans="1:2" x14ac:dyDescent="0.3">
      <c r="A458">
        <v>30</v>
      </c>
      <c r="B458">
        <v>10</v>
      </c>
    </row>
    <row r="459" spans="1:2" x14ac:dyDescent="0.3">
      <c r="A459">
        <v>41</v>
      </c>
      <c r="B459">
        <v>10</v>
      </c>
    </row>
    <row r="460" spans="1:2" x14ac:dyDescent="0.3">
      <c r="A460">
        <v>28</v>
      </c>
      <c r="B460">
        <v>10</v>
      </c>
    </row>
    <row r="461" spans="1:2" x14ac:dyDescent="0.3">
      <c r="A461">
        <v>37</v>
      </c>
      <c r="B461">
        <v>9</v>
      </c>
    </row>
    <row r="462" spans="1:2" x14ac:dyDescent="0.3">
      <c r="A462">
        <v>30</v>
      </c>
      <c r="B462">
        <v>9</v>
      </c>
    </row>
    <row r="463" spans="1:2" x14ac:dyDescent="0.3">
      <c r="A463">
        <v>28</v>
      </c>
      <c r="B463">
        <v>13</v>
      </c>
    </row>
    <row r="464" spans="1:2" x14ac:dyDescent="0.3">
      <c r="A464">
        <v>36</v>
      </c>
      <c r="B464">
        <v>13</v>
      </c>
    </row>
    <row r="465" spans="1:2" x14ac:dyDescent="0.3">
      <c r="A465">
        <v>33</v>
      </c>
      <c r="B465">
        <v>4</v>
      </c>
    </row>
    <row r="466" spans="1:2" x14ac:dyDescent="0.3">
      <c r="A466">
        <v>28</v>
      </c>
      <c r="B466">
        <v>26</v>
      </c>
    </row>
    <row r="467" spans="1:2" x14ac:dyDescent="0.3">
      <c r="A467">
        <v>37</v>
      </c>
      <c r="B467">
        <v>23</v>
      </c>
    </row>
    <row r="468" spans="1:2" x14ac:dyDescent="0.3">
      <c r="A468">
        <v>36</v>
      </c>
      <c r="B468">
        <v>10</v>
      </c>
    </row>
    <row r="469" spans="1:2" x14ac:dyDescent="0.3">
      <c r="A469">
        <v>37</v>
      </c>
      <c r="B469">
        <v>19</v>
      </c>
    </row>
    <row r="470" spans="1:2" x14ac:dyDescent="0.3">
      <c r="A470">
        <v>43</v>
      </c>
      <c r="B470">
        <v>28</v>
      </c>
    </row>
    <row r="471" spans="1:2" x14ac:dyDescent="0.3">
      <c r="A471">
        <v>48</v>
      </c>
      <c r="B471">
        <v>0</v>
      </c>
    </row>
    <row r="472" spans="1:2" x14ac:dyDescent="0.3">
      <c r="A472">
        <v>41</v>
      </c>
      <c r="B472">
        <v>28</v>
      </c>
    </row>
    <row r="473" spans="1:2" x14ac:dyDescent="0.3">
      <c r="A473">
        <v>28</v>
      </c>
      <c r="B473">
        <v>28</v>
      </c>
    </row>
    <row r="474" spans="1:2" x14ac:dyDescent="0.3">
      <c r="A474">
        <v>38</v>
      </c>
      <c r="B474">
        <v>28</v>
      </c>
    </row>
    <row r="475" spans="1:2" x14ac:dyDescent="0.3">
      <c r="A475">
        <v>50</v>
      </c>
      <c r="B475">
        <v>28</v>
      </c>
    </row>
    <row r="476" spans="1:2" x14ac:dyDescent="0.3">
      <c r="A476">
        <v>28</v>
      </c>
      <c r="B476">
        <v>28</v>
      </c>
    </row>
    <row r="477" spans="1:2" x14ac:dyDescent="0.3">
      <c r="A477">
        <v>33</v>
      </c>
      <c r="B477">
        <v>28</v>
      </c>
    </row>
    <row r="478" spans="1:2" x14ac:dyDescent="0.3">
      <c r="A478">
        <v>43</v>
      </c>
      <c r="B478">
        <v>28</v>
      </c>
    </row>
    <row r="479" spans="1:2" x14ac:dyDescent="0.3">
      <c r="A479">
        <v>41</v>
      </c>
      <c r="B479">
        <v>28</v>
      </c>
    </row>
    <row r="480" spans="1:2" x14ac:dyDescent="0.3">
      <c r="A480">
        <v>40</v>
      </c>
      <c r="B480">
        <v>28</v>
      </c>
    </row>
    <row r="481" spans="1:2" x14ac:dyDescent="0.3">
      <c r="A481">
        <v>39</v>
      </c>
      <c r="B481">
        <v>26</v>
      </c>
    </row>
    <row r="482" spans="1:2" x14ac:dyDescent="0.3">
      <c r="A482">
        <v>38</v>
      </c>
      <c r="B482">
        <v>11</v>
      </c>
    </row>
    <row r="483" spans="1:2" x14ac:dyDescent="0.3">
      <c r="A483">
        <v>40</v>
      </c>
      <c r="B483">
        <v>6</v>
      </c>
    </row>
    <row r="484" spans="1:2" x14ac:dyDescent="0.3">
      <c r="A484">
        <v>41</v>
      </c>
      <c r="B484">
        <v>1</v>
      </c>
    </row>
    <row r="485" spans="1:2" x14ac:dyDescent="0.3">
      <c r="A485">
        <v>37</v>
      </c>
      <c r="B485">
        <v>25</v>
      </c>
    </row>
    <row r="486" spans="1:2" x14ac:dyDescent="0.3">
      <c r="A486">
        <v>33</v>
      </c>
      <c r="B486">
        <v>25</v>
      </c>
    </row>
    <row r="487" spans="1:2" x14ac:dyDescent="0.3">
      <c r="A487">
        <v>43</v>
      </c>
      <c r="B487">
        <v>25</v>
      </c>
    </row>
    <row r="488" spans="1:2" x14ac:dyDescent="0.3">
      <c r="A488">
        <v>40</v>
      </c>
      <c r="B488">
        <v>16</v>
      </c>
    </row>
    <row r="489" spans="1:2" x14ac:dyDescent="0.3">
      <c r="A489">
        <v>38</v>
      </c>
      <c r="B489">
        <v>28</v>
      </c>
    </row>
    <row r="490" spans="1:2" x14ac:dyDescent="0.3">
      <c r="A490">
        <v>40</v>
      </c>
      <c r="B490">
        <v>10</v>
      </c>
    </row>
    <row r="491" spans="1:2" x14ac:dyDescent="0.3">
      <c r="A491">
        <v>28</v>
      </c>
      <c r="B491">
        <v>23</v>
      </c>
    </row>
    <row r="492" spans="1:2" x14ac:dyDescent="0.3">
      <c r="A492">
        <v>37</v>
      </c>
      <c r="B492">
        <v>13</v>
      </c>
    </row>
    <row r="493" spans="1:2" x14ac:dyDescent="0.3">
      <c r="A493">
        <v>41</v>
      </c>
      <c r="B493">
        <v>14</v>
      </c>
    </row>
    <row r="494" spans="1:2" x14ac:dyDescent="0.3">
      <c r="A494">
        <v>37</v>
      </c>
      <c r="B494">
        <v>28</v>
      </c>
    </row>
    <row r="495" spans="1:2" x14ac:dyDescent="0.3">
      <c r="A495">
        <v>40</v>
      </c>
      <c r="B495">
        <v>15</v>
      </c>
    </row>
    <row r="496" spans="1:2" x14ac:dyDescent="0.3">
      <c r="A496">
        <v>36</v>
      </c>
      <c r="B496">
        <v>19</v>
      </c>
    </row>
    <row r="497" spans="1:2" x14ac:dyDescent="0.3">
      <c r="A497">
        <v>41</v>
      </c>
      <c r="B497">
        <v>23</v>
      </c>
    </row>
    <row r="498" spans="1:2" x14ac:dyDescent="0.3">
      <c r="A498">
        <v>41</v>
      </c>
      <c r="B498">
        <v>23</v>
      </c>
    </row>
    <row r="499" spans="1:2" x14ac:dyDescent="0.3">
      <c r="A499">
        <v>37</v>
      </c>
      <c r="B499">
        <v>23</v>
      </c>
    </row>
    <row r="500" spans="1:2" x14ac:dyDescent="0.3">
      <c r="A500">
        <v>34</v>
      </c>
      <c r="B500">
        <v>23</v>
      </c>
    </row>
    <row r="501" spans="1:2" x14ac:dyDescent="0.3">
      <c r="A501">
        <v>40</v>
      </c>
      <c r="B501">
        <v>23</v>
      </c>
    </row>
    <row r="502" spans="1:2" x14ac:dyDescent="0.3">
      <c r="A502">
        <v>30</v>
      </c>
      <c r="B502">
        <v>7</v>
      </c>
    </row>
    <row r="503" spans="1:2" x14ac:dyDescent="0.3">
      <c r="A503">
        <v>47</v>
      </c>
      <c r="B503">
        <v>6</v>
      </c>
    </row>
    <row r="504" spans="1:2" x14ac:dyDescent="0.3">
      <c r="A504">
        <v>38</v>
      </c>
      <c r="B504">
        <v>23</v>
      </c>
    </row>
    <row r="505" spans="1:2" x14ac:dyDescent="0.3">
      <c r="A505">
        <v>28</v>
      </c>
      <c r="B505">
        <v>18</v>
      </c>
    </row>
    <row r="506" spans="1:2" x14ac:dyDescent="0.3">
      <c r="A506">
        <v>30</v>
      </c>
      <c r="B506">
        <v>23</v>
      </c>
    </row>
    <row r="507" spans="1:2" x14ac:dyDescent="0.3">
      <c r="A507">
        <v>31</v>
      </c>
      <c r="B507">
        <v>23</v>
      </c>
    </row>
    <row r="508" spans="1:2" x14ac:dyDescent="0.3">
      <c r="A508">
        <v>28</v>
      </c>
      <c r="B508">
        <v>23</v>
      </c>
    </row>
    <row r="509" spans="1:2" x14ac:dyDescent="0.3">
      <c r="A509">
        <v>49</v>
      </c>
      <c r="B509">
        <v>28</v>
      </c>
    </row>
    <row r="510" spans="1:2" x14ac:dyDescent="0.3">
      <c r="A510">
        <v>32</v>
      </c>
      <c r="B510">
        <v>23</v>
      </c>
    </row>
    <row r="511" spans="1:2" x14ac:dyDescent="0.3">
      <c r="A511">
        <v>41</v>
      </c>
      <c r="B511">
        <v>23</v>
      </c>
    </row>
    <row r="512" spans="1:2" x14ac:dyDescent="0.3">
      <c r="A512">
        <v>49</v>
      </c>
      <c r="B512">
        <v>23</v>
      </c>
    </row>
    <row r="513" spans="1:2" x14ac:dyDescent="0.3">
      <c r="A513">
        <v>40</v>
      </c>
      <c r="B513">
        <v>13</v>
      </c>
    </row>
    <row r="514" spans="1:2" x14ac:dyDescent="0.3">
      <c r="A514">
        <v>37</v>
      </c>
      <c r="B514">
        <v>28</v>
      </c>
    </row>
    <row r="515" spans="1:2" x14ac:dyDescent="0.3">
      <c r="A515">
        <v>49</v>
      </c>
      <c r="B515">
        <v>23</v>
      </c>
    </row>
    <row r="516" spans="1:2" x14ac:dyDescent="0.3">
      <c r="A516">
        <v>40</v>
      </c>
      <c r="B516">
        <v>28</v>
      </c>
    </row>
    <row r="517" spans="1:2" x14ac:dyDescent="0.3">
      <c r="A517">
        <v>28</v>
      </c>
      <c r="B517">
        <v>23</v>
      </c>
    </row>
    <row r="518" spans="1:2" x14ac:dyDescent="0.3">
      <c r="A518">
        <v>31</v>
      </c>
      <c r="B518">
        <v>23</v>
      </c>
    </row>
    <row r="519" spans="1:2" x14ac:dyDescent="0.3">
      <c r="A519">
        <v>31</v>
      </c>
      <c r="B519">
        <v>23</v>
      </c>
    </row>
    <row r="520" spans="1:2" x14ac:dyDescent="0.3">
      <c r="A520">
        <v>28</v>
      </c>
      <c r="B520">
        <v>27</v>
      </c>
    </row>
    <row r="521" spans="1:2" x14ac:dyDescent="0.3">
      <c r="A521">
        <v>31</v>
      </c>
      <c r="B521">
        <v>28</v>
      </c>
    </row>
    <row r="522" spans="1:2" x14ac:dyDescent="0.3">
      <c r="A522">
        <v>38</v>
      </c>
      <c r="B522">
        <v>27</v>
      </c>
    </row>
    <row r="523" spans="1:2" x14ac:dyDescent="0.3">
      <c r="A523">
        <v>58</v>
      </c>
      <c r="B523">
        <v>27</v>
      </c>
    </row>
    <row r="524" spans="1:2" x14ac:dyDescent="0.3">
      <c r="A524">
        <v>40</v>
      </c>
      <c r="B524">
        <v>23</v>
      </c>
    </row>
    <row r="525" spans="1:2" x14ac:dyDescent="0.3">
      <c r="A525">
        <v>31</v>
      </c>
      <c r="B525">
        <v>28</v>
      </c>
    </row>
    <row r="526" spans="1:2" x14ac:dyDescent="0.3">
      <c r="A526">
        <v>28</v>
      </c>
      <c r="B526">
        <v>23</v>
      </c>
    </row>
    <row r="527" spans="1:2" x14ac:dyDescent="0.3">
      <c r="A527">
        <v>31</v>
      </c>
      <c r="B527">
        <v>25</v>
      </c>
    </row>
    <row r="528" spans="1:2" x14ac:dyDescent="0.3">
      <c r="A528">
        <v>28</v>
      </c>
      <c r="B528">
        <v>23</v>
      </c>
    </row>
    <row r="529" spans="1:2" x14ac:dyDescent="0.3">
      <c r="A529">
        <v>33</v>
      </c>
      <c r="B529">
        <v>23</v>
      </c>
    </row>
    <row r="530" spans="1:2" x14ac:dyDescent="0.3">
      <c r="A530">
        <v>32</v>
      </c>
      <c r="B530">
        <v>23</v>
      </c>
    </row>
    <row r="531" spans="1:2" x14ac:dyDescent="0.3">
      <c r="A531">
        <v>47</v>
      </c>
      <c r="B531">
        <v>11</v>
      </c>
    </row>
    <row r="532" spans="1:2" x14ac:dyDescent="0.3">
      <c r="A532">
        <v>28</v>
      </c>
      <c r="B532">
        <v>11</v>
      </c>
    </row>
    <row r="533" spans="1:2" x14ac:dyDescent="0.3">
      <c r="A533">
        <v>28</v>
      </c>
      <c r="B533">
        <v>11</v>
      </c>
    </row>
    <row r="534" spans="1:2" x14ac:dyDescent="0.3">
      <c r="A534">
        <v>38</v>
      </c>
      <c r="B534">
        <v>28</v>
      </c>
    </row>
    <row r="535" spans="1:2" x14ac:dyDescent="0.3">
      <c r="A535">
        <v>37</v>
      </c>
      <c r="B535">
        <v>28</v>
      </c>
    </row>
    <row r="536" spans="1:2" x14ac:dyDescent="0.3">
      <c r="A536">
        <v>28</v>
      </c>
      <c r="B536">
        <v>23</v>
      </c>
    </row>
    <row r="537" spans="1:2" x14ac:dyDescent="0.3">
      <c r="A537">
        <v>38</v>
      </c>
      <c r="B537">
        <v>28</v>
      </c>
    </row>
    <row r="538" spans="1:2" x14ac:dyDescent="0.3">
      <c r="A538">
        <v>37</v>
      </c>
      <c r="B538">
        <v>19</v>
      </c>
    </row>
    <row r="539" spans="1:2" x14ac:dyDescent="0.3">
      <c r="A539">
        <v>33</v>
      </c>
      <c r="B539">
        <v>28</v>
      </c>
    </row>
    <row r="540" spans="1:2" x14ac:dyDescent="0.3">
      <c r="A540">
        <v>32</v>
      </c>
      <c r="B540">
        <v>12</v>
      </c>
    </row>
    <row r="541" spans="1:2" x14ac:dyDescent="0.3">
      <c r="A541">
        <v>28</v>
      </c>
      <c r="B541">
        <v>23</v>
      </c>
    </row>
    <row r="542" spans="1:2" x14ac:dyDescent="0.3">
      <c r="A542">
        <v>28</v>
      </c>
      <c r="B542">
        <v>7</v>
      </c>
    </row>
    <row r="543" spans="1:2" x14ac:dyDescent="0.3">
      <c r="A543">
        <v>40</v>
      </c>
      <c r="B543">
        <v>25</v>
      </c>
    </row>
    <row r="544" spans="1:2" x14ac:dyDescent="0.3">
      <c r="A544">
        <v>37</v>
      </c>
      <c r="B544">
        <v>23</v>
      </c>
    </row>
    <row r="545" spans="1:2" x14ac:dyDescent="0.3">
      <c r="A545">
        <v>28</v>
      </c>
      <c r="B545">
        <v>23</v>
      </c>
    </row>
    <row r="546" spans="1:2" x14ac:dyDescent="0.3">
      <c r="A546">
        <v>38</v>
      </c>
      <c r="B546">
        <v>25</v>
      </c>
    </row>
    <row r="547" spans="1:2" x14ac:dyDescent="0.3">
      <c r="A547">
        <v>37</v>
      </c>
      <c r="B547">
        <v>9</v>
      </c>
    </row>
    <row r="548" spans="1:2" x14ac:dyDescent="0.3">
      <c r="A548">
        <v>37</v>
      </c>
      <c r="B548">
        <v>23</v>
      </c>
    </row>
    <row r="549" spans="1:2" x14ac:dyDescent="0.3">
      <c r="A549">
        <v>28</v>
      </c>
      <c r="B549">
        <v>23</v>
      </c>
    </row>
    <row r="550" spans="1:2" x14ac:dyDescent="0.3">
      <c r="A550">
        <v>40</v>
      </c>
      <c r="B550">
        <v>23</v>
      </c>
    </row>
    <row r="551" spans="1:2" x14ac:dyDescent="0.3">
      <c r="A551">
        <v>33</v>
      </c>
      <c r="B551">
        <v>13</v>
      </c>
    </row>
    <row r="552" spans="1:2" x14ac:dyDescent="0.3">
      <c r="A552">
        <v>47</v>
      </c>
      <c r="B552">
        <v>10</v>
      </c>
    </row>
    <row r="553" spans="1:2" x14ac:dyDescent="0.3">
      <c r="A553">
        <v>43</v>
      </c>
      <c r="B553">
        <v>0</v>
      </c>
    </row>
    <row r="554" spans="1:2" x14ac:dyDescent="0.3">
      <c r="A554">
        <v>28</v>
      </c>
      <c r="B554">
        <v>13</v>
      </c>
    </row>
    <row r="555" spans="1:2" x14ac:dyDescent="0.3">
      <c r="A555">
        <v>31</v>
      </c>
      <c r="B555">
        <v>23</v>
      </c>
    </row>
    <row r="556" spans="1:2" x14ac:dyDescent="0.3">
      <c r="A556">
        <v>28</v>
      </c>
      <c r="B556">
        <v>14</v>
      </c>
    </row>
    <row r="557" spans="1:2" x14ac:dyDescent="0.3">
      <c r="A557">
        <v>38</v>
      </c>
      <c r="B557">
        <v>23</v>
      </c>
    </row>
    <row r="558" spans="1:2" x14ac:dyDescent="0.3">
      <c r="A558">
        <v>40</v>
      </c>
      <c r="B558">
        <v>23</v>
      </c>
    </row>
    <row r="559" spans="1:2" x14ac:dyDescent="0.3">
      <c r="A559">
        <v>28</v>
      </c>
      <c r="B559">
        <v>23</v>
      </c>
    </row>
    <row r="560" spans="1:2" x14ac:dyDescent="0.3">
      <c r="A560">
        <v>30</v>
      </c>
      <c r="B560">
        <v>23</v>
      </c>
    </row>
    <row r="561" spans="1:2" x14ac:dyDescent="0.3">
      <c r="A561">
        <v>28</v>
      </c>
      <c r="B561">
        <v>23</v>
      </c>
    </row>
    <row r="562" spans="1:2" x14ac:dyDescent="0.3">
      <c r="A562">
        <v>28</v>
      </c>
      <c r="B562">
        <v>23</v>
      </c>
    </row>
    <row r="563" spans="1:2" x14ac:dyDescent="0.3">
      <c r="A563">
        <v>28</v>
      </c>
      <c r="B563">
        <v>23</v>
      </c>
    </row>
    <row r="564" spans="1:2" x14ac:dyDescent="0.3">
      <c r="A564">
        <v>40</v>
      </c>
      <c r="B564">
        <v>23</v>
      </c>
    </row>
    <row r="565" spans="1:2" x14ac:dyDescent="0.3">
      <c r="A565">
        <v>43</v>
      </c>
      <c r="B565">
        <v>23</v>
      </c>
    </row>
    <row r="566" spans="1:2" x14ac:dyDescent="0.3">
      <c r="A566">
        <v>31</v>
      </c>
      <c r="B566">
        <v>28</v>
      </c>
    </row>
    <row r="567" spans="1:2" x14ac:dyDescent="0.3">
      <c r="A567">
        <v>30</v>
      </c>
      <c r="B567">
        <v>7</v>
      </c>
    </row>
    <row r="568" spans="1:2" x14ac:dyDescent="0.3">
      <c r="A568">
        <v>28</v>
      </c>
      <c r="B568">
        <v>25</v>
      </c>
    </row>
    <row r="569" spans="1:2" x14ac:dyDescent="0.3">
      <c r="A569">
        <v>28</v>
      </c>
      <c r="B569">
        <v>7</v>
      </c>
    </row>
    <row r="570" spans="1:2" x14ac:dyDescent="0.3">
      <c r="A570">
        <v>28</v>
      </c>
      <c r="B570">
        <v>25</v>
      </c>
    </row>
    <row r="571" spans="1:2" x14ac:dyDescent="0.3">
      <c r="A571">
        <v>34</v>
      </c>
      <c r="B571">
        <v>27</v>
      </c>
    </row>
    <row r="572" spans="1:2" x14ac:dyDescent="0.3">
      <c r="A572">
        <v>30</v>
      </c>
      <c r="B572">
        <v>25</v>
      </c>
    </row>
    <row r="573" spans="1:2" x14ac:dyDescent="0.3">
      <c r="A573">
        <v>30</v>
      </c>
      <c r="B573">
        <v>7</v>
      </c>
    </row>
    <row r="574" spans="1:2" x14ac:dyDescent="0.3">
      <c r="A574">
        <v>40</v>
      </c>
      <c r="B574">
        <v>13</v>
      </c>
    </row>
    <row r="575" spans="1:2" x14ac:dyDescent="0.3">
      <c r="A575">
        <v>40</v>
      </c>
      <c r="B575">
        <v>19</v>
      </c>
    </row>
    <row r="576" spans="1:2" x14ac:dyDescent="0.3">
      <c r="A576">
        <v>30</v>
      </c>
      <c r="B576">
        <v>19</v>
      </c>
    </row>
    <row r="577" spans="1:2" x14ac:dyDescent="0.3">
      <c r="A577">
        <v>40</v>
      </c>
      <c r="B577">
        <v>6</v>
      </c>
    </row>
    <row r="578" spans="1:2" x14ac:dyDescent="0.3">
      <c r="A578">
        <v>49</v>
      </c>
      <c r="B578">
        <v>0</v>
      </c>
    </row>
    <row r="579" spans="1:2" x14ac:dyDescent="0.3">
      <c r="A579">
        <v>40</v>
      </c>
      <c r="B579">
        <v>28</v>
      </c>
    </row>
    <row r="580" spans="1:2" x14ac:dyDescent="0.3">
      <c r="A580">
        <v>30</v>
      </c>
      <c r="B580">
        <v>19</v>
      </c>
    </row>
    <row r="581" spans="1:2" x14ac:dyDescent="0.3">
      <c r="A581">
        <v>34</v>
      </c>
      <c r="B581">
        <v>14</v>
      </c>
    </row>
    <row r="582" spans="1:2" x14ac:dyDescent="0.3">
      <c r="A582">
        <v>30</v>
      </c>
      <c r="B582">
        <v>22</v>
      </c>
    </row>
    <row r="583" spans="1:2" x14ac:dyDescent="0.3">
      <c r="A583">
        <v>38</v>
      </c>
      <c r="B583">
        <v>28</v>
      </c>
    </row>
    <row r="584" spans="1:2" x14ac:dyDescent="0.3">
      <c r="A584">
        <v>33</v>
      </c>
      <c r="B584">
        <v>19</v>
      </c>
    </row>
    <row r="585" spans="1:2" x14ac:dyDescent="0.3">
      <c r="A585">
        <v>38</v>
      </c>
      <c r="B585">
        <v>25</v>
      </c>
    </row>
    <row r="586" spans="1:2" x14ac:dyDescent="0.3">
      <c r="A586">
        <v>38</v>
      </c>
      <c r="B586">
        <v>19</v>
      </c>
    </row>
    <row r="587" spans="1:2" x14ac:dyDescent="0.3">
      <c r="A587">
        <v>38</v>
      </c>
      <c r="B587">
        <v>0</v>
      </c>
    </row>
    <row r="588" spans="1:2" x14ac:dyDescent="0.3">
      <c r="A588">
        <v>28</v>
      </c>
      <c r="B588">
        <v>28</v>
      </c>
    </row>
    <row r="589" spans="1:2" x14ac:dyDescent="0.3">
      <c r="A589">
        <v>47</v>
      </c>
      <c r="B589">
        <v>11</v>
      </c>
    </row>
    <row r="590" spans="1:2" x14ac:dyDescent="0.3">
      <c r="A590">
        <v>38</v>
      </c>
      <c r="B590">
        <v>11</v>
      </c>
    </row>
    <row r="591" spans="1:2" x14ac:dyDescent="0.3">
      <c r="A591">
        <v>28</v>
      </c>
      <c r="B591">
        <v>1</v>
      </c>
    </row>
    <row r="592" spans="1:2" x14ac:dyDescent="0.3">
      <c r="A592">
        <v>38</v>
      </c>
      <c r="B592">
        <v>0</v>
      </c>
    </row>
    <row r="593" spans="1:2" x14ac:dyDescent="0.3">
      <c r="A593">
        <v>30</v>
      </c>
      <c r="B593">
        <v>28</v>
      </c>
    </row>
    <row r="594" spans="1:2" x14ac:dyDescent="0.3">
      <c r="A594">
        <v>41</v>
      </c>
      <c r="B594">
        <v>4</v>
      </c>
    </row>
    <row r="595" spans="1:2" x14ac:dyDescent="0.3">
      <c r="A595">
        <v>38</v>
      </c>
      <c r="B595">
        <v>14</v>
      </c>
    </row>
    <row r="596" spans="1:2" x14ac:dyDescent="0.3">
      <c r="A596">
        <v>31</v>
      </c>
      <c r="B596">
        <v>23</v>
      </c>
    </row>
    <row r="597" spans="1:2" x14ac:dyDescent="0.3">
      <c r="A597">
        <v>38</v>
      </c>
      <c r="B597">
        <v>10</v>
      </c>
    </row>
    <row r="598" spans="1:2" x14ac:dyDescent="0.3">
      <c r="A598">
        <v>28</v>
      </c>
      <c r="B598">
        <v>23</v>
      </c>
    </row>
    <row r="599" spans="1:2" x14ac:dyDescent="0.3">
      <c r="A599">
        <v>38</v>
      </c>
      <c r="B599">
        <v>23</v>
      </c>
    </row>
    <row r="600" spans="1:2" x14ac:dyDescent="0.3">
      <c r="A600">
        <v>38</v>
      </c>
      <c r="B600">
        <v>23</v>
      </c>
    </row>
    <row r="601" spans="1:2" x14ac:dyDescent="0.3">
      <c r="A601">
        <v>28</v>
      </c>
      <c r="B601">
        <v>28</v>
      </c>
    </row>
    <row r="602" spans="1:2" x14ac:dyDescent="0.3">
      <c r="A602">
        <v>30</v>
      </c>
      <c r="B602">
        <v>23</v>
      </c>
    </row>
    <row r="603" spans="1:2" x14ac:dyDescent="0.3">
      <c r="A603">
        <v>40</v>
      </c>
      <c r="B603">
        <v>14</v>
      </c>
    </row>
    <row r="604" spans="1:2" x14ac:dyDescent="0.3">
      <c r="A604">
        <v>38</v>
      </c>
      <c r="B604">
        <v>14</v>
      </c>
    </row>
    <row r="605" spans="1:2" x14ac:dyDescent="0.3">
      <c r="A605">
        <v>31</v>
      </c>
      <c r="B605">
        <v>28</v>
      </c>
    </row>
    <row r="606" spans="1:2" x14ac:dyDescent="0.3">
      <c r="A606">
        <v>30</v>
      </c>
      <c r="B606">
        <v>23</v>
      </c>
    </row>
    <row r="607" spans="1:2" x14ac:dyDescent="0.3">
      <c r="A607">
        <v>38</v>
      </c>
      <c r="B607">
        <v>25</v>
      </c>
    </row>
    <row r="608" spans="1:2" x14ac:dyDescent="0.3">
      <c r="A608">
        <v>38</v>
      </c>
      <c r="B608">
        <v>0</v>
      </c>
    </row>
    <row r="609" spans="1:2" x14ac:dyDescent="0.3">
      <c r="A609">
        <v>38</v>
      </c>
      <c r="B609">
        <v>23</v>
      </c>
    </row>
    <row r="610" spans="1:2" x14ac:dyDescent="0.3">
      <c r="A610">
        <v>34</v>
      </c>
      <c r="B610">
        <v>26</v>
      </c>
    </row>
    <row r="611" spans="1:2" x14ac:dyDescent="0.3">
      <c r="A611">
        <v>32</v>
      </c>
      <c r="B611">
        <v>23</v>
      </c>
    </row>
    <row r="612" spans="1:2" x14ac:dyDescent="0.3">
      <c r="A612">
        <v>38</v>
      </c>
      <c r="B612">
        <v>23</v>
      </c>
    </row>
    <row r="613" spans="1:2" x14ac:dyDescent="0.3">
      <c r="A613">
        <v>28</v>
      </c>
      <c r="B613">
        <v>10</v>
      </c>
    </row>
    <row r="614" spans="1:2" x14ac:dyDescent="0.3">
      <c r="A614">
        <v>38</v>
      </c>
      <c r="B614">
        <v>14</v>
      </c>
    </row>
    <row r="615" spans="1:2" x14ac:dyDescent="0.3">
      <c r="A615">
        <v>47</v>
      </c>
      <c r="B615">
        <v>1</v>
      </c>
    </row>
    <row r="616" spans="1:2" x14ac:dyDescent="0.3">
      <c r="A616">
        <v>28</v>
      </c>
      <c r="B616">
        <v>23</v>
      </c>
    </row>
    <row r="617" spans="1:2" x14ac:dyDescent="0.3">
      <c r="A617">
        <v>38</v>
      </c>
      <c r="B617">
        <v>23</v>
      </c>
    </row>
    <row r="618" spans="1:2" x14ac:dyDescent="0.3">
      <c r="A618">
        <v>38</v>
      </c>
      <c r="B618">
        <v>25</v>
      </c>
    </row>
    <row r="619" spans="1:2" x14ac:dyDescent="0.3">
      <c r="A619">
        <v>32</v>
      </c>
      <c r="B619">
        <v>13</v>
      </c>
    </row>
    <row r="620" spans="1:2" x14ac:dyDescent="0.3">
      <c r="A620">
        <v>38</v>
      </c>
      <c r="B620">
        <v>23</v>
      </c>
    </row>
    <row r="621" spans="1:2" x14ac:dyDescent="0.3">
      <c r="A621">
        <v>47</v>
      </c>
      <c r="B621">
        <v>19</v>
      </c>
    </row>
    <row r="622" spans="1:2" x14ac:dyDescent="0.3">
      <c r="A622">
        <v>58</v>
      </c>
      <c r="B622">
        <v>23</v>
      </c>
    </row>
    <row r="623" spans="1:2" x14ac:dyDescent="0.3">
      <c r="A623">
        <v>47</v>
      </c>
      <c r="B623">
        <v>23</v>
      </c>
    </row>
    <row r="624" spans="1:2" x14ac:dyDescent="0.3">
      <c r="A624">
        <v>58</v>
      </c>
      <c r="B624">
        <v>23</v>
      </c>
    </row>
    <row r="625" spans="1:2" x14ac:dyDescent="0.3">
      <c r="A625">
        <v>38</v>
      </c>
      <c r="B625">
        <v>23</v>
      </c>
    </row>
    <row r="626" spans="1:2" x14ac:dyDescent="0.3">
      <c r="A626">
        <v>28</v>
      </c>
      <c r="B626">
        <v>23</v>
      </c>
    </row>
    <row r="627" spans="1:2" x14ac:dyDescent="0.3">
      <c r="A627">
        <v>38</v>
      </c>
      <c r="B627">
        <v>19</v>
      </c>
    </row>
    <row r="628" spans="1:2" x14ac:dyDescent="0.3">
      <c r="A628">
        <v>28</v>
      </c>
      <c r="B628">
        <v>19</v>
      </c>
    </row>
    <row r="629" spans="1:2" x14ac:dyDescent="0.3">
      <c r="A629">
        <v>30</v>
      </c>
      <c r="B629">
        <v>27</v>
      </c>
    </row>
    <row r="630" spans="1:2" x14ac:dyDescent="0.3">
      <c r="A630">
        <v>32</v>
      </c>
      <c r="B630">
        <v>19</v>
      </c>
    </row>
    <row r="631" spans="1:2" x14ac:dyDescent="0.3">
      <c r="A631">
        <v>28</v>
      </c>
      <c r="B631">
        <v>27</v>
      </c>
    </row>
    <row r="632" spans="1:2" x14ac:dyDescent="0.3">
      <c r="A632">
        <v>38</v>
      </c>
      <c r="B632">
        <v>27</v>
      </c>
    </row>
    <row r="633" spans="1:2" x14ac:dyDescent="0.3">
      <c r="A633">
        <v>38</v>
      </c>
      <c r="B633">
        <v>27</v>
      </c>
    </row>
    <row r="634" spans="1:2" x14ac:dyDescent="0.3">
      <c r="A634">
        <v>38</v>
      </c>
      <c r="B634">
        <v>27</v>
      </c>
    </row>
    <row r="635" spans="1:2" x14ac:dyDescent="0.3">
      <c r="A635">
        <v>30</v>
      </c>
      <c r="B635">
        <v>27</v>
      </c>
    </row>
    <row r="636" spans="1:2" x14ac:dyDescent="0.3">
      <c r="A636">
        <v>38</v>
      </c>
      <c r="B636">
        <v>27</v>
      </c>
    </row>
    <row r="637" spans="1:2" x14ac:dyDescent="0.3">
      <c r="A637">
        <v>47</v>
      </c>
      <c r="B637">
        <v>27</v>
      </c>
    </row>
    <row r="638" spans="1:2" x14ac:dyDescent="0.3">
      <c r="A638">
        <v>38</v>
      </c>
      <c r="B638">
        <v>27</v>
      </c>
    </row>
    <row r="639" spans="1:2" x14ac:dyDescent="0.3">
      <c r="A639">
        <v>28</v>
      </c>
      <c r="B639">
        <v>27</v>
      </c>
    </row>
    <row r="640" spans="1:2" x14ac:dyDescent="0.3">
      <c r="A640">
        <v>38</v>
      </c>
      <c r="B640">
        <v>27</v>
      </c>
    </row>
    <row r="641" spans="1:2" x14ac:dyDescent="0.3">
      <c r="A641">
        <v>33</v>
      </c>
      <c r="B641">
        <v>27</v>
      </c>
    </row>
    <row r="642" spans="1:2" x14ac:dyDescent="0.3">
      <c r="A642">
        <v>58</v>
      </c>
      <c r="B642">
        <v>5</v>
      </c>
    </row>
    <row r="643" spans="1:2" x14ac:dyDescent="0.3">
      <c r="A643">
        <v>38</v>
      </c>
      <c r="B643">
        <v>26</v>
      </c>
    </row>
    <row r="644" spans="1:2" x14ac:dyDescent="0.3">
      <c r="A644">
        <v>47</v>
      </c>
      <c r="B644">
        <v>7</v>
      </c>
    </row>
    <row r="645" spans="1:2" x14ac:dyDescent="0.3">
      <c r="A645">
        <v>38</v>
      </c>
      <c r="B645">
        <v>11</v>
      </c>
    </row>
    <row r="646" spans="1:2" x14ac:dyDescent="0.3">
      <c r="A646">
        <v>30</v>
      </c>
      <c r="B646">
        <v>11</v>
      </c>
    </row>
    <row r="647" spans="1:2" x14ac:dyDescent="0.3">
      <c r="A647">
        <v>38</v>
      </c>
      <c r="B647">
        <v>25</v>
      </c>
    </row>
    <row r="648" spans="1:2" x14ac:dyDescent="0.3">
      <c r="A648">
        <v>38</v>
      </c>
      <c r="B648">
        <v>19</v>
      </c>
    </row>
    <row r="649" spans="1:2" x14ac:dyDescent="0.3">
      <c r="A649">
        <v>46</v>
      </c>
      <c r="B649">
        <v>28</v>
      </c>
    </row>
    <row r="650" spans="1:2" x14ac:dyDescent="0.3">
      <c r="A650">
        <v>34</v>
      </c>
      <c r="B650">
        <v>18</v>
      </c>
    </row>
    <row r="651" spans="1:2" x14ac:dyDescent="0.3">
      <c r="A651">
        <v>38</v>
      </c>
      <c r="B651">
        <v>11</v>
      </c>
    </row>
    <row r="652" spans="1:2" x14ac:dyDescent="0.3">
      <c r="A652">
        <v>38</v>
      </c>
      <c r="B652">
        <v>28</v>
      </c>
    </row>
    <row r="653" spans="1:2" x14ac:dyDescent="0.3">
      <c r="A653">
        <v>30</v>
      </c>
      <c r="B653">
        <v>23</v>
      </c>
    </row>
    <row r="654" spans="1:2" x14ac:dyDescent="0.3">
      <c r="A654">
        <v>33</v>
      </c>
      <c r="B654">
        <v>28</v>
      </c>
    </row>
    <row r="655" spans="1:2" x14ac:dyDescent="0.3">
      <c r="A655">
        <v>31</v>
      </c>
      <c r="B655">
        <v>26</v>
      </c>
    </row>
    <row r="656" spans="1:2" x14ac:dyDescent="0.3">
      <c r="A656">
        <v>28</v>
      </c>
      <c r="B656">
        <v>28</v>
      </c>
    </row>
    <row r="657" spans="1:2" x14ac:dyDescent="0.3">
      <c r="A657">
        <v>37</v>
      </c>
      <c r="B657">
        <v>28</v>
      </c>
    </row>
    <row r="658" spans="1:2" x14ac:dyDescent="0.3">
      <c r="A658">
        <v>28</v>
      </c>
      <c r="B658">
        <v>28</v>
      </c>
    </row>
    <row r="659" spans="1:2" x14ac:dyDescent="0.3">
      <c r="A659">
        <v>47</v>
      </c>
      <c r="B659">
        <v>28</v>
      </c>
    </row>
    <row r="660" spans="1:2" x14ac:dyDescent="0.3">
      <c r="A660">
        <v>33</v>
      </c>
      <c r="B660">
        <v>23</v>
      </c>
    </row>
    <row r="661" spans="1:2" x14ac:dyDescent="0.3">
      <c r="A661">
        <v>30</v>
      </c>
      <c r="B661">
        <v>28</v>
      </c>
    </row>
    <row r="662" spans="1:2" x14ac:dyDescent="0.3">
      <c r="A662">
        <v>31</v>
      </c>
      <c r="B662">
        <v>9</v>
      </c>
    </row>
    <row r="663" spans="1:2" x14ac:dyDescent="0.3">
      <c r="A663">
        <v>40</v>
      </c>
      <c r="B663">
        <v>13</v>
      </c>
    </row>
    <row r="664" spans="1:2" x14ac:dyDescent="0.3">
      <c r="A664">
        <v>50</v>
      </c>
      <c r="B664">
        <v>23</v>
      </c>
    </row>
    <row r="665" spans="1:2" x14ac:dyDescent="0.3">
      <c r="A665">
        <v>28</v>
      </c>
      <c r="B665">
        <v>8</v>
      </c>
    </row>
    <row r="666" spans="1:2" x14ac:dyDescent="0.3">
      <c r="A666">
        <v>37</v>
      </c>
      <c r="B666">
        <v>10</v>
      </c>
    </row>
    <row r="667" spans="1:2" x14ac:dyDescent="0.3">
      <c r="A667">
        <v>37</v>
      </c>
      <c r="B667">
        <v>10</v>
      </c>
    </row>
    <row r="668" spans="1:2" x14ac:dyDescent="0.3">
      <c r="A668">
        <v>30</v>
      </c>
      <c r="B668">
        <v>8</v>
      </c>
    </row>
    <row r="669" spans="1:2" x14ac:dyDescent="0.3">
      <c r="A669">
        <v>28</v>
      </c>
      <c r="B669">
        <v>28</v>
      </c>
    </row>
    <row r="670" spans="1:2" x14ac:dyDescent="0.3">
      <c r="A670">
        <v>32</v>
      </c>
      <c r="B670">
        <v>0</v>
      </c>
    </row>
    <row r="671" spans="1:2" x14ac:dyDescent="0.3">
      <c r="A671">
        <v>30</v>
      </c>
      <c r="B671">
        <v>0</v>
      </c>
    </row>
    <row r="672" spans="1:2" x14ac:dyDescent="0.3">
      <c r="A672">
        <v>34</v>
      </c>
      <c r="B672">
        <v>0</v>
      </c>
    </row>
    <row r="673" spans="1:2" x14ac:dyDescent="0.3">
      <c r="A673">
        <v>28</v>
      </c>
      <c r="B673">
        <v>23</v>
      </c>
    </row>
    <row r="674" spans="1:2" x14ac:dyDescent="0.3">
      <c r="A674">
        <v>50</v>
      </c>
      <c r="B674">
        <v>23</v>
      </c>
    </row>
    <row r="675" spans="1:2" x14ac:dyDescent="0.3">
      <c r="A675">
        <v>30</v>
      </c>
      <c r="B675">
        <v>13</v>
      </c>
    </row>
    <row r="676" spans="1:2" x14ac:dyDescent="0.3">
      <c r="A676">
        <v>37</v>
      </c>
      <c r="B676">
        <v>13</v>
      </c>
    </row>
    <row r="677" spans="1:2" x14ac:dyDescent="0.3">
      <c r="A677">
        <v>41</v>
      </c>
      <c r="B677">
        <v>23</v>
      </c>
    </row>
    <row r="678" spans="1:2" x14ac:dyDescent="0.3">
      <c r="A678">
        <v>32</v>
      </c>
      <c r="B678">
        <v>13</v>
      </c>
    </row>
    <row r="679" spans="1:2" x14ac:dyDescent="0.3">
      <c r="A679">
        <v>37</v>
      </c>
      <c r="B679">
        <v>1</v>
      </c>
    </row>
    <row r="680" spans="1:2" x14ac:dyDescent="0.3">
      <c r="A680">
        <v>43</v>
      </c>
      <c r="B680">
        <v>13</v>
      </c>
    </row>
    <row r="681" spans="1:2" x14ac:dyDescent="0.3">
      <c r="A681">
        <v>30</v>
      </c>
      <c r="B681">
        <v>23</v>
      </c>
    </row>
    <row r="682" spans="1:2" x14ac:dyDescent="0.3">
      <c r="A682">
        <v>40</v>
      </c>
      <c r="B682">
        <v>28</v>
      </c>
    </row>
    <row r="683" spans="1:2" x14ac:dyDescent="0.3">
      <c r="A683">
        <v>41</v>
      </c>
      <c r="B683">
        <v>0</v>
      </c>
    </row>
    <row r="684" spans="1:2" x14ac:dyDescent="0.3">
      <c r="A684">
        <v>43</v>
      </c>
      <c r="B684">
        <v>28</v>
      </c>
    </row>
    <row r="685" spans="1:2" x14ac:dyDescent="0.3">
      <c r="A685">
        <v>41</v>
      </c>
      <c r="B685">
        <v>28</v>
      </c>
    </row>
    <row r="686" spans="1:2" x14ac:dyDescent="0.3">
      <c r="A686">
        <v>30</v>
      </c>
      <c r="B686">
        <v>23</v>
      </c>
    </row>
    <row r="687" spans="1:2" x14ac:dyDescent="0.3">
      <c r="A687">
        <v>50</v>
      </c>
      <c r="B687">
        <v>28</v>
      </c>
    </row>
    <row r="688" spans="1:2" x14ac:dyDescent="0.3">
      <c r="A688">
        <v>50</v>
      </c>
      <c r="B688">
        <v>26</v>
      </c>
    </row>
    <row r="689" spans="1:2" x14ac:dyDescent="0.3">
      <c r="A689">
        <v>37</v>
      </c>
      <c r="B689">
        <v>23</v>
      </c>
    </row>
    <row r="690" spans="1:2" x14ac:dyDescent="0.3">
      <c r="A690">
        <v>50</v>
      </c>
      <c r="B690">
        <v>14</v>
      </c>
    </row>
    <row r="691" spans="1:2" x14ac:dyDescent="0.3">
      <c r="A691">
        <v>30</v>
      </c>
      <c r="B691">
        <v>13</v>
      </c>
    </row>
    <row r="692" spans="1:2" x14ac:dyDescent="0.3">
      <c r="A692">
        <v>36</v>
      </c>
      <c r="B692">
        <v>0</v>
      </c>
    </row>
    <row r="693" spans="1:2" x14ac:dyDescent="0.3">
      <c r="A693">
        <v>40</v>
      </c>
      <c r="B693">
        <v>23</v>
      </c>
    </row>
    <row r="694" spans="1:2" x14ac:dyDescent="0.3">
      <c r="A694">
        <v>34</v>
      </c>
      <c r="B694">
        <v>13</v>
      </c>
    </row>
    <row r="695" spans="1:2" x14ac:dyDescent="0.3">
      <c r="A695">
        <v>32</v>
      </c>
      <c r="B695">
        <v>23</v>
      </c>
    </row>
    <row r="696" spans="1:2" x14ac:dyDescent="0.3">
      <c r="A696">
        <v>40</v>
      </c>
      <c r="B696">
        <v>23</v>
      </c>
    </row>
    <row r="697" spans="1:2" x14ac:dyDescent="0.3">
      <c r="A697">
        <v>40</v>
      </c>
      <c r="B697">
        <v>23</v>
      </c>
    </row>
    <row r="698" spans="1:2" x14ac:dyDescent="0.3">
      <c r="A698">
        <v>28</v>
      </c>
      <c r="B698">
        <v>14</v>
      </c>
    </row>
    <row r="699" spans="1:2" x14ac:dyDescent="0.3">
      <c r="A699">
        <v>28</v>
      </c>
      <c r="B699">
        <v>23</v>
      </c>
    </row>
    <row r="700" spans="1:2" x14ac:dyDescent="0.3">
      <c r="A700">
        <v>32</v>
      </c>
      <c r="B700">
        <v>5</v>
      </c>
    </row>
    <row r="701" spans="1:2" x14ac:dyDescent="0.3">
      <c r="A701">
        <v>40</v>
      </c>
      <c r="B701">
        <v>0</v>
      </c>
    </row>
  </sheetData>
  <sortState xmlns:xlrd2="http://schemas.microsoft.com/office/spreadsheetml/2017/richdata2" ref="A2:B701">
    <sortCondition ref="A1:A701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6" tint="0.59999389629810485"/>
  </sheetPr>
  <dimension ref="A3:B24"/>
  <sheetViews>
    <sheetView topLeftCell="A3" workbookViewId="0">
      <selection activeCell="B19" sqref="B19"/>
    </sheetView>
  </sheetViews>
  <sheetFormatPr defaultRowHeight="15.6" x14ac:dyDescent="0.3"/>
  <cols>
    <col min="1" max="1" width="12.796875" bestFit="1" customWidth="1"/>
    <col min="2" max="3" width="30.796875" bestFit="1" customWidth="1"/>
  </cols>
  <sheetData>
    <row r="3" spans="1:2" x14ac:dyDescent="0.3">
      <c r="A3" s="2" t="s">
        <v>275</v>
      </c>
      <c r="B3" t="s">
        <v>276</v>
      </c>
    </row>
    <row r="4" spans="1:2" x14ac:dyDescent="0.3">
      <c r="A4" s="3">
        <v>27</v>
      </c>
      <c r="B4">
        <v>27</v>
      </c>
    </row>
    <row r="5" spans="1:2" x14ac:dyDescent="0.3">
      <c r="A5" s="3">
        <v>28</v>
      </c>
      <c r="B5">
        <v>626</v>
      </c>
    </row>
    <row r="6" spans="1:2" x14ac:dyDescent="0.3">
      <c r="A6" s="3">
        <v>29</v>
      </c>
      <c r="B6">
        <v>31</v>
      </c>
    </row>
    <row r="7" spans="1:2" x14ac:dyDescent="0.3">
      <c r="A7" s="3">
        <v>30</v>
      </c>
      <c r="B7">
        <v>241</v>
      </c>
    </row>
    <row r="8" spans="1:2" x14ac:dyDescent="0.3">
      <c r="A8" s="3">
        <v>31</v>
      </c>
      <c r="B8">
        <v>116</v>
      </c>
    </row>
    <row r="9" spans="1:2" x14ac:dyDescent="0.3">
      <c r="A9" s="3">
        <v>32</v>
      </c>
      <c r="B9">
        <v>48</v>
      </c>
    </row>
    <row r="10" spans="1:2" x14ac:dyDescent="0.3">
      <c r="A10" s="3">
        <v>33</v>
      </c>
      <c r="B10">
        <v>514</v>
      </c>
    </row>
    <row r="11" spans="1:2" x14ac:dyDescent="0.3">
      <c r="A11" s="3">
        <v>34</v>
      </c>
      <c r="B11">
        <v>466</v>
      </c>
    </row>
    <row r="12" spans="1:2" x14ac:dyDescent="0.3">
      <c r="A12" s="3">
        <v>36</v>
      </c>
      <c r="B12">
        <v>338</v>
      </c>
    </row>
    <row r="13" spans="1:2" x14ac:dyDescent="0.3">
      <c r="A13" s="3">
        <v>37</v>
      </c>
      <c r="B13">
        <v>431</v>
      </c>
    </row>
    <row r="14" spans="1:2" x14ac:dyDescent="0.3">
      <c r="A14" s="3">
        <v>38</v>
      </c>
      <c r="B14">
        <v>482</v>
      </c>
    </row>
    <row r="15" spans="1:2" x14ac:dyDescent="0.3">
      <c r="A15" s="3">
        <v>39</v>
      </c>
      <c r="B15">
        <v>30</v>
      </c>
    </row>
    <row r="16" spans="1:2" x14ac:dyDescent="0.3">
      <c r="A16" s="3">
        <v>40</v>
      </c>
      <c r="B16">
        <v>369</v>
      </c>
    </row>
    <row r="17" spans="1:2" x14ac:dyDescent="0.3">
      <c r="A17" s="3">
        <v>41</v>
      </c>
      <c r="B17">
        <v>275</v>
      </c>
    </row>
    <row r="18" spans="1:2" x14ac:dyDescent="0.3">
      <c r="A18" s="3">
        <v>43</v>
      </c>
      <c r="B18">
        <v>183</v>
      </c>
    </row>
    <row r="19" spans="1:2" x14ac:dyDescent="0.3">
      <c r="A19" s="3">
        <v>46</v>
      </c>
      <c r="B19">
        <v>8</v>
      </c>
    </row>
    <row r="20" spans="1:2" x14ac:dyDescent="0.3">
      <c r="A20" s="3">
        <v>47</v>
      </c>
      <c r="B20">
        <v>73</v>
      </c>
    </row>
    <row r="21" spans="1:2" x14ac:dyDescent="0.3">
      <c r="A21" s="3">
        <v>48</v>
      </c>
      <c r="B21">
        <v>25</v>
      </c>
    </row>
    <row r="22" spans="1:2" x14ac:dyDescent="0.3">
      <c r="A22" s="3">
        <v>49</v>
      </c>
      <c r="B22">
        <v>16</v>
      </c>
    </row>
    <row r="23" spans="1:2" x14ac:dyDescent="0.3">
      <c r="A23" s="3">
        <v>50</v>
      </c>
      <c r="B23">
        <v>300</v>
      </c>
    </row>
    <row r="24" spans="1:2" x14ac:dyDescent="0.3">
      <c r="A24" s="3">
        <v>58</v>
      </c>
      <c r="B24">
        <v>134</v>
      </c>
    </row>
  </sheetData>
  <pageMargins left="0.7" right="0.7" top="0.75" bottom="0.75" header="0.3" footer="0.3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6" tint="0.39997558519241921"/>
  </sheetPr>
  <dimension ref="A3:B16"/>
  <sheetViews>
    <sheetView workbookViewId="0">
      <selection activeCell="A3" sqref="A3"/>
    </sheetView>
  </sheetViews>
  <sheetFormatPr defaultRowHeight="15.6" x14ac:dyDescent="0.3"/>
  <cols>
    <col min="1" max="1" width="12.796875" bestFit="1" customWidth="1"/>
    <col min="2" max="2" width="30.796875" bestFit="1" customWidth="1"/>
    <col min="3" max="3" width="1.8984375" bestFit="1" customWidth="1"/>
    <col min="4" max="5" width="2.8984375" bestFit="1" customWidth="1"/>
    <col min="6" max="6" width="1.8984375" bestFit="1" customWidth="1"/>
    <col min="7" max="7" width="2.8984375" bestFit="1" customWidth="1"/>
    <col min="8" max="8" width="1.8984375" bestFit="1" customWidth="1"/>
    <col min="9" max="9" width="3.8984375" bestFit="1" customWidth="1"/>
    <col min="10" max="10" width="2.8984375" bestFit="1" customWidth="1"/>
    <col min="11" max="11" width="3.8984375" bestFit="1" customWidth="1"/>
    <col min="12" max="13" width="2.8984375" bestFit="1" customWidth="1"/>
    <col min="14" max="14" width="3.8984375" bestFit="1" customWidth="1"/>
    <col min="15" max="27" width="2.8984375" bestFit="1" customWidth="1"/>
    <col min="28" max="28" width="3.8984375" bestFit="1" customWidth="1"/>
    <col min="29" max="34" width="2.8984375" bestFit="1" customWidth="1"/>
    <col min="35" max="35" width="3.8984375" bestFit="1" customWidth="1"/>
    <col min="36" max="433" width="10.09765625" bestFit="1" customWidth="1"/>
  </cols>
  <sheetData>
    <row r="3" spans="1:2" x14ac:dyDescent="0.3">
      <c r="A3" s="2" t="s">
        <v>275</v>
      </c>
      <c r="B3" t="s">
        <v>276</v>
      </c>
    </row>
    <row r="4" spans="1:2" x14ac:dyDescent="0.3">
      <c r="A4" s="3" t="s">
        <v>327</v>
      </c>
      <c r="B4">
        <v>8</v>
      </c>
    </row>
    <row r="5" spans="1:2" x14ac:dyDescent="0.3">
      <c r="A5" s="3" t="s">
        <v>328</v>
      </c>
      <c r="B5">
        <v>1</v>
      </c>
    </row>
    <row r="6" spans="1:2" x14ac:dyDescent="0.3">
      <c r="A6" s="3" t="s">
        <v>329</v>
      </c>
      <c r="B6">
        <v>6</v>
      </c>
    </row>
    <row r="7" spans="1:2" x14ac:dyDescent="0.3">
      <c r="A7" s="3" t="s">
        <v>330</v>
      </c>
      <c r="B7">
        <v>80</v>
      </c>
    </row>
    <row r="8" spans="1:2" x14ac:dyDescent="0.3">
      <c r="A8" s="3" t="s">
        <v>331</v>
      </c>
      <c r="B8">
        <v>24</v>
      </c>
    </row>
    <row r="9" spans="1:2" x14ac:dyDescent="0.3">
      <c r="A9" s="3" t="s">
        <v>332</v>
      </c>
      <c r="B9">
        <v>32</v>
      </c>
    </row>
    <row r="10" spans="1:2" x14ac:dyDescent="0.3">
      <c r="A10" s="3" t="s">
        <v>44</v>
      </c>
      <c r="B10">
        <v>2</v>
      </c>
    </row>
    <row r="11" spans="1:2" x14ac:dyDescent="0.3">
      <c r="A11" s="3" t="s">
        <v>136</v>
      </c>
      <c r="B11">
        <v>12</v>
      </c>
    </row>
    <row r="12" spans="1:2" x14ac:dyDescent="0.3">
      <c r="A12" s="3" t="s">
        <v>126</v>
      </c>
      <c r="B12">
        <v>5</v>
      </c>
    </row>
    <row r="13" spans="1:2" x14ac:dyDescent="0.3">
      <c r="A13" s="3" t="s">
        <v>253</v>
      </c>
      <c r="B13">
        <v>12</v>
      </c>
    </row>
    <row r="14" spans="1:2" x14ac:dyDescent="0.3">
      <c r="A14" s="3" t="s">
        <v>193</v>
      </c>
      <c r="B14">
        <v>117</v>
      </c>
    </row>
    <row r="15" spans="1:2" x14ac:dyDescent="0.3">
      <c r="A15" s="3" t="s">
        <v>259</v>
      </c>
      <c r="B15">
        <v>106</v>
      </c>
    </row>
    <row r="16" spans="1:2" x14ac:dyDescent="0.3">
      <c r="A16" s="3" t="s">
        <v>82</v>
      </c>
      <c r="B16">
        <v>32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DB295-DECF-43B0-AB0C-1D5184D0814B}">
  <sheetPr>
    <tabColor theme="9" tint="0.59999389629810485"/>
  </sheetPr>
  <dimension ref="A1"/>
  <sheetViews>
    <sheetView showGridLines="0" showRowColHeaders="0" tabSelected="1" topLeftCell="A2" zoomScale="80" zoomScaleNormal="80" workbookViewId="0">
      <selection activeCell="R42" sqref="R42"/>
    </sheetView>
  </sheetViews>
  <sheetFormatPr defaultColWidth="9" defaultRowHeight="15.6" x14ac:dyDescent="0.3"/>
  <cols>
    <col min="1" max="16384" width="9" style="9"/>
  </cols>
  <sheetData>
    <row r="1" spans="1:1" x14ac:dyDescent="0.3">
      <c r="A1" s="8"/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A0394-850A-4ED3-B438-DB6A2A71A8C5}">
  <sheetPr>
    <tabColor theme="9" tint="0.39997558519241921"/>
  </sheetPr>
  <dimension ref="A1"/>
  <sheetViews>
    <sheetView showGridLines="0" showRowColHeaders="0" topLeftCell="A4" zoomScale="80" zoomScaleNormal="80" workbookViewId="0">
      <selection activeCell="C43" sqref="C43"/>
    </sheetView>
  </sheetViews>
  <sheetFormatPr defaultColWidth="9" defaultRowHeight="15.6" x14ac:dyDescent="0.3"/>
  <cols>
    <col min="1" max="16384" width="9" style="9"/>
  </cols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34750-3685-416E-A89E-3F9F77BCEED6}">
  <sheetPr>
    <tabColor theme="9" tint="-0.249977111117893"/>
  </sheetPr>
  <dimension ref="A1"/>
  <sheetViews>
    <sheetView showGridLines="0" showRowColHeaders="0" zoomScale="90" zoomScaleNormal="90" workbookViewId="0">
      <selection activeCell="W44" sqref="W44"/>
    </sheetView>
  </sheetViews>
  <sheetFormatPr defaultColWidth="9" defaultRowHeight="15.6" x14ac:dyDescent="0.3"/>
  <cols>
    <col min="1" max="16384" width="9" style="9"/>
  </cols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B66F3-25C2-4F73-B6FE-1D6DC5B87AF6}">
  <sheetPr>
    <tabColor theme="9" tint="-0.499984740745262"/>
  </sheetPr>
  <dimension ref="A1"/>
  <sheetViews>
    <sheetView showGridLines="0" showRowColHeaders="0" topLeftCell="B1" zoomScale="90" zoomScaleNormal="90" workbookViewId="0">
      <selection activeCell="C42" sqref="C42"/>
    </sheetView>
  </sheetViews>
  <sheetFormatPr defaultColWidth="9" defaultRowHeight="15.6" x14ac:dyDescent="0.3"/>
  <cols>
    <col min="1" max="16384" width="9" style="9"/>
  </cols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12B23-0593-4FDC-94A5-84453BDA1F81}">
  <sheetPr>
    <tabColor theme="8" tint="-0.499984740745262"/>
  </sheetPr>
  <dimension ref="A1:P701"/>
  <sheetViews>
    <sheetView topLeftCell="D1" zoomScale="85" zoomScaleNormal="85" workbookViewId="0">
      <selection activeCell="C1" sqref="C1:C36"/>
    </sheetView>
  </sheetViews>
  <sheetFormatPr defaultColWidth="21.59765625" defaultRowHeight="15.6" x14ac:dyDescent="0.3"/>
  <cols>
    <col min="6" max="6" width="24.69921875" customWidth="1"/>
    <col min="8" max="8" width="25.19921875" customWidth="1"/>
  </cols>
  <sheetData>
    <row r="1" spans="1:16" x14ac:dyDescent="0.3">
      <c r="A1" s="4" t="s">
        <v>0</v>
      </c>
      <c r="B1" s="4" t="s">
        <v>1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9</v>
      </c>
      <c r="H1" s="4" t="s">
        <v>11</v>
      </c>
      <c r="I1" s="10" t="s">
        <v>283</v>
      </c>
      <c r="J1" s="12">
        <f>AVERAGE(C2:C701)</f>
        <v>222.34714285714287</v>
      </c>
      <c r="M1" t="s">
        <v>318</v>
      </c>
      <c r="N1" t="s">
        <v>314</v>
      </c>
      <c r="O1">
        <v>23</v>
      </c>
      <c r="P1">
        <f>COUNTIF(B2:B701,"=23")</f>
        <v>147</v>
      </c>
    </row>
    <row r="2" spans="1:16" x14ac:dyDescent="0.3">
      <c r="A2">
        <v>11</v>
      </c>
      <c r="B2">
        <v>26</v>
      </c>
      <c r="C2">
        <v>289</v>
      </c>
      <c r="D2">
        <v>36</v>
      </c>
      <c r="E2">
        <v>33</v>
      </c>
      <c r="F2">
        <v>239.554</v>
      </c>
      <c r="G2">
        <v>2</v>
      </c>
      <c r="H2">
        <v>4</v>
      </c>
      <c r="I2" t="s">
        <v>284</v>
      </c>
      <c r="J2">
        <f>MEDIAN(C2:C701)</f>
        <v>225</v>
      </c>
      <c r="M2">
        <f>_xlfn.MODE.SNGL(B2:B701)</f>
        <v>23</v>
      </c>
      <c r="N2">
        <v>140</v>
      </c>
      <c r="O2">
        <v>28</v>
      </c>
      <c r="P2">
        <f>COUNTIF(B3:B702,"=28")</f>
        <v>110</v>
      </c>
    </row>
    <row r="3" spans="1:16" x14ac:dyDescent="0.3">
      <c r="A3">
        <v>36</v>
      </c>
      <c r="B3">
        <v>0</v>
      </c>
      <c r="C3">
        <v>118</v>
      </c>
      <c r="D3">
        <v>13</v>
      </c>
      <c r="E3">
        <v>50</v>
      </c>
      <c r="F3">
        <v>239.554</v>
      </c>
      <c r="G3">
        <v>1</v>
      </c>
      <c r="H3">
        <v>0</v>
      </c>
      <c r="I3" t="s">
        <v>285</v>
      </c>
      <c r="J3">
        <f>MODE(C2:C701)</f>
        <v>179</v>
      </c>
      <c r="M3">
        <v>28</v>
      </c>
      <c r="N3">
        <v>109</v>
      </c>
      <c r="O3">
        <v>27</v>
      </c>
      <c r="P3">
        <f>COUNTIF(B4:B703,"=27")</f>
        <v>66</v>
      </c>
    </row>
    <row r="4" spans="1:16" x14ac:dyDescent="0.3">
      <c r="A4">
        <v>3</v>
      </c>
      <c r="B4">
        <v>23</v>
      </c>
      <c r="C4">
        <v>179</v>
      </c>
      <c r="D4">
        <v>51</v>
      </c>
      <c r="E4">
        <v>38</v>
      </c>
      <c r="F4">
        <v>239.554</v>
      </c>
      <c r="G4">
        <v>0</v>
      </c>
      <c r="H4">
        <v>2</v>
      </c>
      <c r="I4" t="s">
        <v>301</v>
      </c>
      <c r="J4" s="7">
        <f>SKEW(C2:C701)</f>
        <v>0.3850132386973435</v>
      </c>
      <c r="M4">
        <v>27</v>
      </c>
      <c r="N4">
        <v>66</v>
      </c>
      <c r="O4">
        <v>13</v>
      </c>
      <c r="P4">
        <f>COUNTIF(B5:B704,"=13")</f>
        <v>52</v>
      </c>
    </row>
    <row r="5" spans="1:16" x14ac:dyDescent="0.3">
      <c r="A5">
        <v>7</v>
      </c>
      <c r="B5">
        <v>7</v>
      </c>
      <c r="C5">
        <v>279</v>
      </c>
      <c r="D5">
        <v>5</v>
      </c>
      <c r="E5">
        <v>39</v>
      </c>
      <c r="F5">
        <v>239.554</v>
      </c>
      <c r="G5">
        <v>2</v>
      </c>
      <c r="H5">
        <v>4</v>
      </c>
      <c r="I5" t="s">
        <v>302</v>
      </c>
      <c r="J5" s="7">
        <f>_xlfn.STDEV.P(C2:C701)</f>
        <v>66.265576543887988</v>
      </c>
      <c r="M5">
        <v>13</v>
      </c>
      <c r="N5">
        <v>52</v>
      </c>
      <c r="O5">
        <v>19</v>
      </c>
      <c r="P5">
        <f>COUNTIF(B6:B705,"=19")</f>
        <v>36</v>
      </c>
    </row>
    <row r="6" spans="1:16" x14ac:dyDescent="0.3">
      <c r="A6">
        <v>11</v>
      </c>
      <c r="B6">
        <v>23</v>
      </c>
      <c r="C6">
        <v>289</v>
      </c>
      <c r="D6">
        <v>36</v>
      </c>
      <c r="E6">
        <v>33</v>
      </c>
      <c r="F6">
        <v>239.554</v>
      </c>
      <c r="G6">
        <v>2</v>
      </c>
      <c r="H6">
        <v>2</v>
      </c>
      <c r="I6" t="s">
        <v>304</v>
      </c>
      <c r="J6" s="6">
        <f>_xlfn.COVARIANCE.P(C2:C701,H2:H701)</f>
        <v>6.9985326530612628</v>
      </c>
      <c r="M6">
        <v>19</v>
      </c>
      <c r="N6">
        <v>36</v>
      </c>
      <c r="O6">
        <v>22</v>
      </c>
      <c r="P6">
        <f>COUNTIF(B7:B706,"=22")</f>
        <v>32</v>
      </c>
    </row>
    <row r="7" spans="1:16" x14ac:dyDescent="0.3">
      <c r="A7">
        <v>3</v>
      </c>
      <c r="B7">
        <v>23</v>
      </c>
      <c r="C7">
        <v>179</v>
      </c>
      <c r="D7">
        <v>51</v>
      </c>
      <c r="E7">
        <v>38</v>
      </c>
      <c r="F7">
        <v>239.554</v>
      </c>
      <c r="G7">
        <v>0</v>
      </c>
      <c r="H7">
        <v>2</v>
      </c>
      <c r="I7" t="s">
        <v>303</v>
      </c>
      <c r="J7" s="11">
        <f>CORREL(C2:C701,H2:H701)</f>
        <v>8.3416124574384777E-3</v>
      </c>
      <c r="M7" t="s">
        <v>319</v>
      </c>
      <c r="N7">
        <f>MAX(H2:H701)</f>
        <v>120</v>
      </c>
      <c r="O7">
        <v>26</v>
      </c>
      <c r="P7">
        <f>COUNTIF(B8:B707,"=26")</f>
        <v>30</v>
      </c>
    </row>
    <row r="8" spans="1:16" x14ac:dyDescent="0.3">
      <c r="A8">
        <v>10</v>
      </c>
      <c r="B8">
        <v>22</v>
      </c>
      <c r="C8">
        <v>361</v>
      </c>
      <c r="D8">
        <v>52</v>
      </c>
      <c r="E8">
        <v>28</v>
      </c>
      <c r="F8">
        <v>239.554</v>
      </c>
      <c r="G8">
        <v>1</v>
      </c>
      <c r="H8">
        <v>8</v>
      </c>
      <c r="O8">
        <v>25</v>
      </c>
      <c r="P8">
        <f>COUNTIF(B9:B708,"=25")</f>
        <v>29</v>
      </c>
    </row>
    <row r="9" spans="1:16" x14ac:dyDescent="0.3">
      <c r="A9">
        <v>20</v>
      </c>
      <c r="B9">
        <v>23</v>
      </c>
      <c r="C9">
        <v>260</v>
      </c>
      <c r="D9">
        <v>50</v>
      </c>
      <c r="E9">
        <v>36</v>
      </c>
      <c r="F9">
        <v>239.554</v>
      </c>
      <c r="G9">
        <v>4</v>
      </c>
      <c r="H9">
        <v>4</v>
      </c>
      <c r="M9" t="s">
        <v>314</v>
      </c>
      <c r="N9" t="s">
        <v>317</v>
      </c>
      <c r="O9">
        <v>11</v>
      </c>
      <c r="P9">
        <f>COUNTIF(B10:B709,"=11")</f>
        <v>24</v>
      </c>
    </row>
    <row r="10" spans="1:16" x14ac:dyDescent="0.3">
      <c r="A10">
        <v>14</v>
      </c>
      <c r="B10">
        <v>19</v>
      </c>
      <c r="C10">
        <v>155</v>
      </c>
      <c r="D10">
        <v>12</v>
      </c>
      <c r="E10">
        <v>34</v>
      </c>
      <c r="F10">
        <v>239.554</v>
      </c>
      <c r="G10">
        <v>2</v>
      </c>
      <c r="H10">
        <v>40</v>
      </c>
      <c r="I10" s="10" t="s">
        <v>286</v>
      </c>
      <c r="J10" s="7">
        <f>AVERAGE(D2:D701)</f>
        <v>29.892857142857142</v>
      </c>
      <c r="M10" t="s">
        <v>315</v>
      </c>
      <c r="N10">
        <v>1.02</v>
      </c>
      <c r="O10">
        <v>10</v>
      </c>
      <c r="P10">
        <f>COUNTIF(B11:B710,"=10")</f>
        <v>22</v>
      </c>
    </row>
    <row r="11" spans="1:16" x14ac:dyDescent="0.3">
      <c r="A11">
        <v>1</v>
      </c>
      <c r="B11">
        <v>22</v>
      </c>
      <c r="C11">
        <v>235</v>
      </c>
      <c r="D11">
        <v>11</v>
      </c>
      <c r="E11">
        <v>37</v>
      </c>
      <c r="F11">
        <v>239.554</v>
      </c>
      <c r="G11">
        <v>1</v>
      </c>
      <c r="H11">
        <v>8</v>
      </c>
      <c r="I11" s="10" t="s">
        <v>287</v>
      </c>
      <c r="J11">
        <f>MEDIAN(D2:D701)</f>
        <v>26</v>
      </c>
      <c r="M11" t="s">
        <v>5</v>
      </c>
      <c r="N11">
        <v>36.42</v>
      </c>
      <c r="O11">
        <v>18</v>
      </c>
      <c r="P11">
        <f>COUNTIF(B12:B711,"=18")</f>
        <v>21</v>
      </c>
    </row>
    <row r="12" spans="1:16" x14ac:dyDescent="0.3">
      <c r="A12">
        <v>20</v>
      </c>
      <c r="B12">
        <v>1</v>
      </c>
      <c r="C12">
        <v>260</v>
      </c>
      <c r="D12">
        <v>50</v>
      </c>
      <c r="E12">
        <v>36</v>
      </c>
      <c r="F12">
        <v>239.554</v>
      </c>
      <c r="G12">
        <v>4</v>
      </c>
      <c r="H12">
        <v>8</v>
      </c>
      <c r="I12" s="10" t="s">
        <v>288</v>
      </c>
      <c r="J12">
        <f>MODE(D2:D701)</f>
        <v>26</v>
      </c>
      <c r="M12" t="s">
        <v>316</v>
      </c>
      <c r="N12">
        <v>271.8</v>
      </c>
      <c r="O12">
        <v>14</v>
      </c>
      <c r="P12">
        <f>COUNTIF(B13:B712,"=14")</f>
        <v>18</v>
      </c>
    </row>
    <row r="13" spans="1:16" x14ac:dyDescent="0.3">
      <c r="A13">
        <v>20</v>
      </c>
      <c r="B13">
        <v>1</v>
      </c>
      <c r="C13">
        <v>260</v>
      </c>
      <c r="D13">
        <v>50</v>
      </c>
      <c r="E13">
        <v>36</v>
      </c>
      <c r="F13">
        <v>239.554</v>
      </c>
      <c r="G13">
        <v>4</v>
      </c>
      <c r="H13">
        <v>8</v>
      </c>
      <c r="I13" s="10" t="s">
        <v>301</v>
      </c>
      <c r="J13" s="7">
        <f>SKEW(D2:D701)</f>
        <v>0.2929299069673354</v>
      </c>
      <c r="O13">
        <v>1</v>
      </c>
      <c r="P13">
        <f>COUNTIF(B14:B713,"=1")</f>
        <v>14</v>
      </c>
    </row>
    <row r="14" spans="1:16" x14ac:dyDescent="0.3">
      <c r="A14">
        <v>20</v>
      </c>
      <c r="B14">
        <v>11</v>
      </c>
      <c r="C14">
        <v>260</v>
      </c>
      <c r="D14">
        <v>50</v>
      </c>
      <c r="E14">
        <v>36</v>
      </c>
      <c r="F14">
        <v>239.554</v>
      </c>
      <c r="G14">
        <v>4</v>
      </c>
      <c r="H14">
        <v>8</v>
      </c>
      <c r="I14" s="10" t="s">
        <v>305</v>
      </c>
      <c r="J14" s="7">
        <f>_xlfn.COVARIANCE.P(D2:D701,H2:H701)</f>
        <v>-15.095561224489797</v>
      </c>
      <c r="O14">
        <v>7</v>
      </c>
      <c r="P14">
        <f>COUNTIF(B15:B714,"=7")</f>
        <v>12</v>
      </c>
    </row>
    <row r="15" spans="1:16" x14ac:dyDescent="0.3">
      <c r="A15">
        <v>3</v>
      </c>
      <c r="B15">
        <v>11</v>
      </c>
      <c r="C15">
        <v>179</v>
      </c>
      <c r="D15">
        <v>51</v>
      </c>
      <c r="E15">
        <v>38</v>
      </c>
      <c r="F15">
        <v>239.554</v>
      </c>
      <c r="G15">
        <v>0</v>
      </c>
      <c r="H15">
        <v>1</v>
      </c>
      <c r="I15" s="10" t="s">
        <v>306</v>
      </c>
      <c r="J15" s="7">
        <f>CORREL(B2:B701,H2:H701)</f>
        <v>-0.1758261799486282</v>
      </c>
      <c r="O15">
        <v>12</v>
      </c>
      <c r="P15">
        <f>COUNTIF(B16:B715,"=12")</f>
        <v>8</v>
      </c>
    </row>
    <row r="16" spans="1:16" x14ac:dyDescent="0.3">
      <c r="A16">
        <v>3</v>
      </c>
      <c r="B16">
        <v>23</v>
      </c>
      <c r="C16">
        <v>179</v>
      </c>
      <c r="D16">
        <v>51</v>
      </c>
      <c r="E16">
        <v>38</v>
      </c>
      <c r="F16">
        <v>239.554</v>
      </c>
      <c r="G16">
        <v>0</v>
      </c>
      <c r="H16">
        <v>4</v>
      </c>
      <c r="O16">
        <v>6</v>
      </c>
      <c r="P16">
        <f>COUNTIF(B17:B716,"=6")</f>
        <v>6</v>
      </c>
    </row>
    <row r="17" spans="1:16" x14ac:dyDescent="0.3">
      <c r="A17">
        <v>24</v>
      </c>
      <c r="B17">
        <v>14</v>
      </c>
      <c r="C17">
        <v>246</v>
      </c>
      <c r="D17">
        <v>25</v>
      </c>
      <c r="E17">
        <v>41</v>
      </c>
      <c r="F17">
        <v>239.554</v>
      </c>
      <c r="G17">
        <v>0</v>
      </c>
      <c r="H17">
        <v>8</v>
      </c>
      <c r="I17" s="10" t="s">
        <v>289</v>
      </c>
      <c r="J17" s="7">
        <f>AVERAGE(E2:E701)</f>
        <v>36.417142857142856</v>
      </c>
      <c r="O17">
        <v>8</v>
      </c>
      <c r="P17">
        <f>COUNTIF(B18:B717,"=8")</f>
        <v>5</v>
      </c>
    </row>
    <row r="18" spans="1:16" x14ac:dyDescent="0.3">
      <c r="A18">
        <v>3</v>
      </c>
      <c r="B18">
        <v>23</v>
      </c>
      <c r="C18">
        <v>179</v>
      </c>
      <c r="D18">
        <v>51</v>
      </c>
      <c r="E18">
        <v>38</v>
      </c>
      <c r="F18">
        <v>239.554</v>
      </c>
      <c r="G18">
        <v>0</v>
      </c>
      <c r="H18">
        <v>2</v>
      </c>
      <c r="I18" s="10" t="s">
        <v>290</v>
      </c>
      <c r="J18">
        <f>MEDIAN(E2:E701)</f>
        <v>37</v>
      </c>
      <c r="O18">
        <v>21</v>
      </c>
      <c r="P18">
        <f>COUNTIF(B19:B718,"=21")</f>
        <v>6</v>
      </c>
    </row>
    <row r="19" spans="1:16" x14ac:dyDescent="0.3">
      <c r="A19">
        <v>3</v>
      </c>
      <c r="B19">
        <v>21</v>
      </c>
      <c r="C19">
        <v>179</v>
      </c>
      <c r="D19">
        <v>51</v>
      </c>
      <c r="E19">
        <v>38</v>
      </c>
      <c r="F19">
        <v>239.554</v>
      </c>
      <c r="G19">
        <v>0</v>
      </c>
      <c r="H19">
        <v>8</v>
      </c>
      <c r="I19" s="10" t="s">
        <v>291</v>
      </c>
      <c r="J19">
        <f>MODE(E2:E701)</f>
        <v>38</v>
      </c>
      <c r="O19">
        <v>9</v>
      </c>
      <c r="P19">
        <f>COUNTIF(B20:B719,"=9")</f>
        <v>4</v>
      </c>
    </row>
    <row r="20" spans="1:16" x14ac:dyDescent="0.3">
      <c r="A20">
        <v>6</v>
      </c>
      <c r="B20">
        <v>11</v>
      </c>
      <c r="C20">
        <v>189</v>
      </c>
      <c r="D20">
        <v>29</v>
      </c>
      <c r="E20">
        <v>33</v>
      </c>
      <c r="F20">
        <v>239.554</v>
      </c>
      <c r="G20">
        <v>2</v>
      </c>
      <c r="H20">
        <v>8</v>
      </c>
      <c r="I20" s="10" t="s">
        <v>307</v>
      </c>
      <c r="J20" s="7">
        <f>_xlfn.COVARIANCE.P(E2:E701,H2:H701)</f>
        <v>2.8880897959183685</v>
      </c>
      <c r="O20">
        <v>5</v>
      </c>
      <c r="P20">
        <f>COUNTIF(B21:B720,"=5")</f>
        <v>3</v>
      </c>
    </row>
    <row r="21" spans="1:16" x14ac:dyDescent="0.3">
      <c r="A21">
        <v>33</v>
      </c>
      <c r="B21">
        <v>23</v>
      </c>
      <c r="C21">
        <v>248</v>
      </c>
      <c r="D21">
        <v>25</v>
      </c>
      <c r="E21">
        <v>47</v>
      </c>
      <c r="F21">
        <v>205.917</v>
      </c>
      <c r="G21">
        <v>2</v>
      </c>
      <c r="H21">
        <v>2</v>
      </c>
      <c r="I21" s="10" t="s">
        <v>310</v>
      </c>
      <c r="J21" s="7">
        <f>CORREL(E2:E701,H2:H701)</f>
        <v>3.5784412437051577E-2</v>
      </c>
      <c r="O21">
        <v>16</v>
      </c>
      <c r="P21">
        <f>COUNTIF(B22:B721,"=16")</f>
        <v>3</v>
      </c>
    </row>
    <row r="22" spans="1:16" x14ac:dyDescent="0.3">
      <c r="A22">
        <v>18</v>
      </c>
      <c r="B22">
        <v>10</v>
      </c>
      <c r="C22">
        <v>330</v>
      </c>
      <c r="D22">
        <v>16</v>
      </c>
      <c r="E22">
        <v>28</v>
      </c>
      <c r="F22">
        <v>205.917</v>
      </c>
      <c r="G22">
        <v>0</v>
      </c>
      <c r="H22">
        <v>8</v>
      </c>
      <c r="O22">
        <v>24</v>
      </c>
      <c r="P22">
        <f>COUNTIF(B23:B722,"=24")</f>
        <v>3</v>
      </c>
    </row>
    <row r="23" spans="1:16" x14ac:dyDescent="0.3">
      <c r="A23">
        <v>3</v>
      </c>
      <c r="B23">
        <v>11</v>
      </c>
      <c r="C23">
        <v>179</v>
      </c>
      <c r="D23">
        <v>51</v>
      </c>
      <c r="E23">
        <v>38</v>
      </c>
      <c r="F23">
        <v>205.917</v>
      </c>
      <c r="G23">
        <v>0</v>
      </c>
      <c r="H23">
        <v>1</v>
      </c>
      <c r="I23" s="10" t="s">
        <v>292</v>
      </c>
      <c r="J23" s="7">
        <f>AVERAGE(F2:F701)</f>
        <v>271.8017742857146</v>
      </c>
      <c r="O23">
        <v>4</v>
      </c>
      <c r="P23">
        <f>COUNTIF(B24:B723,"=4")</f>
        <v>2</v>
      </c>
    </row>
    <row r="24" spans="1:16" x14ac:dyDescent="0.3">
      <c r="A24">
        <v>10</v>
      </c>
      <c r="B24">
        <v>13</v>
      </c>
      <c r="C24">
        <v>361</v>
      </c>
      <c r="D24">
        <v>52</v>
      </c>
      <c r="E24">
        <v>28</v>
      </c>
      <c r="F24">
        <v>205.917</v>
      </c>
      <c r="G24">
        <v>1</v>
      </c>
      <c r="H24">
        <v>40</v>
      </c>
      <c r="I24" s="10" t="s">
        <v>293</v>
      </c>
      <c r="J24">
        <f>MEDIAN(F2:F701)</f>
        <v>264.24900000000002</v>
      </c>
      <c r="O24">
        <v>15</v>
      </c>
      <c r="P24">
        <f>COUNTIF(B25:B724,"=15")</f>
        <v>2</v>
      </c>
    </row>
    <row r="25" spans="1:16" x14ac:dyDescent="0.3">
      <c r="A25">
        <v>20</v>
      </c>
      <c r="B25">
        <v>28</v>
      </c>
      <c r="C25">
        <v>260</v>
      </c>
      <c r="D25">
        <v>50</v>
      </c>
      <c r="E25">
        <v>36</v>
      </c>
      <c r="F25">
        <v>205.917</v>
      </c>
      <c r="G25">
        <v>4</v>
      </c>
      <c r="H25">
        <v>4</v>
      </c>
      <c r="I25" s="10" t="s">
        <v>294</v>
      </c>
      <c r="J25">
        <f>MODE(F2:F701)</f>
        <v>222.196</v>
      </c>
      <c r="O25">
        <v>2</v>
      </c>
      <c r="P25">
        <f>COUNTIF(B26:B725,"=2")</f>
        <v>1</v>
      </c>
    </row>
    <row r="26" spans="1:16" x14ac:dyDescent="0.3">
      <c r="A26">
        <v>11</v>
      </c>
      <c r="B26">
        <v>18</v>
      </c>
      <c r="C26">
        <v>289</v>
      </c>
      <c r="D26">
        <v>36</v>
      </c>
      <c r="E26">
        <v>33</v>
      </c>
      <c r="F26">
        <v>205.917</v>
      </c>
      <c r="G26">
        <v>2</v>
      </c>
      <c r="H26">
        <v>8</v>
      </c>
      <c r="I26" s="10" t="s">
        <v>301</v>
      </c>
      <c r="J26" s="7">
        <f>SKEW(F2:F701)</f>
        <v>0.92679731292789858</v>
      </c>
      <c r="O26">
        <v>3</v>
      </c>
      <c r="P26">
        <f>COUNTIF(B27:B726,"=3")</f>
        <v>1</v>
      </c>
    </row>
    <row r="27" spans="1:16" x14ac:dyDescent="0.3">
      <c r="A27">
        <v>10</v>
      </c>
      <c r="B27">
        <v>25</v>
      </c>
      <c r="C27">
        <v>361</v>
      </c>
      <c r="D27">
        <v>52</v>
      </c>
      <c r="E27">
        <v>28</v>
      </c>
      <c r="F27">
        <v>205.917</v>
      </c>
      <c r="G27">
        <v>1</v>
      </c>
      <c r="H27">
        <v>7</v>
      </c>
      <c r="I27" s="10" t="s">
        <v>308</v>
      </c>
      <c r="J27" s="7">
        <f>_xlfn.COVARIANCE.S(F2:F701,H2:H701)</f>
        <v>15.014272254240648</v>
      </c>
      <c r="O27">
        <v>17</v>
      </c>
      <c r="P27">
        <f>COUNTIF(B28:B727,"=17")</f>
        <v>1</v>
      </c>
    </row>
    <row r="28" spans="1:16" x14ac:dyDescent="0.3">
      <c r="A28">
        <v>11</v>
      </c>
      <c r="B28">
        <v>23</v>
      </c>
      <c r="C28">
        <v>289</v>
      </c>
      <c r="D28">
        <v>36</v>
      </c>
      <c r="E28">
        <v>33</v>
      </c>
      <c r="F28">
        <v>205.917</v>
      </c>
      <c r="G28">
        <v>2</v>
      </c>
      <c r="H28">
        <v>1</v>
      </c>
      <c r="I28" s="10" t="s">
        <v>309</v>
      </c>
      <c r="J28" s="7">
        <f>CORREL(F2:F701,H2:H701)</f>
        <v>2.9609303294737502E-2</v>
      </c>
      <c r="O28">
        <v>20</v>
      </c>
      <c r="P28">
        <f>COUNTIF(B29:B728,"=20")</f>
        <v>0</v>
      </c>
    </row>
    <row r="29" spans="1:16" x14ac:dyDescent="0.3">
      <c r="A29">
        <v>30</v>
      </c>
      <c r="B29">
        <v>28</v>
      </c>
      <c r="C29">
        <v>157</v>
      </c>
      <c r="D29">
        <v>27</v>
      </c>
      <c r="E29">
        <v>29</v>
      </c>
      <c r="F29">
        <v>205.917</v>
      </c>
      <c r="G29">
        <v>0</v>
      </c>
      <c r="H29">
        <v>4</v>
      </c>
    </row>
    <row r="30" spans="1:16" x14ac:dyDescent="0.3">
      <c r="A30">
        <v>11</v>
      </c>
      <c r="B30">
        <v>18</v>
      </c>
      <c r="C30">
        <v>289</v>
      </c>
      <c r="D30">
        <v>36</v>
      </c>
      <c r="E30">
        <v>33</v>
      </c>
      <c r="F30">
        <v>205.917</v>
      </c>
      <c r="G30">
        <v>2</v>
      </c>
      <c r="H30">
        <v>8</v>
      </c>
      <c r="I30" s="10" t="s">
        <v>295</v>
      </c>
      <c r="J30" s="7">
        <f>AVERAGE(G2:G701)</f>
        <v>1.0214285714285714</v>
      </c>
    </row>
    <row r="31" spans="1:16" x14ac:dyDescent="0.3">
      <c r="A31">
        <v>3</v>
      </c>
      <c r="B31">
        <v>23</v>
      </c>
      <c r="C31">
        <v>179</v>
      </c>
      <c r="D31">
        <v>51</v>
      </c>
      <c r="E31">
        <v>38</v>
      </c>
      <c r="F31">
        <v>205.917</v>
      </c>
      <c r="G31">
        <v>0</v>
      </c>
      <c r="H31">
        <v>2</v>
      </c>
      <c r="I31" s="10" t="s">
        <v>296</v>
      </c>
      <c r="J31">
        <f>MEDIAN(G2:G701)</f>
        <v>1</v>
      </c>
    </row>
    <row r="32" spans="1:16" x14ac:dyDescent="0.3">
      <c r="A32">
        <v>3</v>
      </c>
      <c r="B32">
        <v>18</v>
      </c>
      <c r="C32">
        <v>179</v>
      </c>
      <c r="D32">
        <v>51</v>
      </c>
      <c r="E32">
        <v>38</v>
      </c>
      <c r="F32">
        <v>205.917</v>
      </c>
      <c r="G32">
        <v>0</v>
      </c>
      <c r="H32">
        <v>8</v>
      </c>
      <c r="I32" s="10" t="s">
        <v>297</v>
      </c>
      <c r="J32">
        <f>MODE(G2:G701)</f>
        <v>0</v>
      </c>
    </row>
    <row r="33" spans="1:10" x14ac:dyDescent="0.3">
      <c r="A33">
        <v>2</v>
      </c>
      <c r="B33">
        <v>18</v>
      </c>
      <c r="C33">
        <v>235</v>
      </c>
      <c r="D33">
        <v>29</v>
      </c>
      <c r="E33">
        <v>48</v>
      </c>
      <c r="F33">
        <v>205.917</v>
      </c>
      <c r="G33">
        <v>1</v>
      </c>
      <c r="H33">
        <v>8</v>
      </c>
      <c r="I33" s="10" t="s">
        <v>311</v>
      </c>
      <c r="J33" s="7">
        <f>_xlfn.COVARIANCE.P(G2:G701,H2:H701)</f>
        <v>1.3179693877551035</v>
      </c>
    </row>
    <row r="34" spans="1:10" x14ac:dyDescent="0.3">
      <c r="A34">
        <v>1</v>
      </c>
      <c r="B34">
        <v>23</v>
      </c>
      <c r="C34">
        <v>235</v>
      </c>
      <c r="D34">
        <v>11</v>
      </c>
      <c r="E34">
        <v>37</v>
      </c>
      <c r="F34">
        <v>205.917</v>
      </c>
      <c r="G34">
        <v>1</v>
      </c>
      <c r="H34">
        <v>4</v>
      </c>
      <c r="I34" s="10" t="s">
        <v>312</v>
      </c>
      <c r="J34" s="7">
        <f>CORREL(G2:G701,H2:H701)</f>
        <v>9.3660827761651189E-2</v>
      </c>
    </row>
    <row r="35" spans="1:10" x14ac:dyDescent="0.3">
      <c r="A35">
        <v>2</v>
      </c>
      <c r="B35">
        <v>18</v>
      </c>
      <c r="C35">
        <v>235</v>
      </c>
      <c r="D35">
        <v>29</v>
      </c>
      <c r="E35">
        <v>48</v>
      </c>
      <c r="F35">
        <v>205.917</v>
      </c>
      <c r="G35">
        <v>1</v>
      </c>
      <c r="H35">
        <v>8</v>
      </c>
    </row>
    <row r="36" spans="1:10" x14ac:dyDescent="0.3">
      <c r="A36">
        <v>3</v>
      </c>
      <c r="B36">
        <v>23</v>
      </c>
      <c r="C36">
        <v>179</v>
      </c>
      <c r="D36">
        <v>51</v>
      </c>
      <c r="E36">
        <v>38</v>
      </c>
      <c r="F36">
        <v>205.917</v>
      </c>
      <c r="G36">
        <v>0</v>
      </c>
      <c r="H36">
        <v>2</v>
      </c>
      <c r="I36" s="10" t="s">
        <v>298</v>
      </c>
      <c r="J36" s="7">
        <f>AVERAGE(H2:H701)</f>
        <v>6.7614285714285716</v>
      </c>
    </row>
    <row r="37" spans="1:10" x14ac:dyDescent="0.3">
      <c r="A37">
        <v>10</v>
      </c>
      <c r="B37">
        <v>23</v>
      </c>
      <c r="C37">
        <v>361</v>
      </c>
      <c r="D37">
        <v>52</v>
      </c>
      <c r="E37">
        <v>28</v>
      </c>
      <c r="F37">
        <v>205.917</v>
      </c>
      <c r="G37">
        <v>1</v>
      </c>
      <c r="H37">
        <v>1</v>
      </c>
      <c r="I37" s="10" t="s">
        <v>299</v>
      </c>
      <c r="J37">
        <f>MEDIAN(H2:H701)</f>
        <v>3</v>
      </c>
    </row>
    <row r="38" spans="1:10" x14ac:dyDescent="0.3">
      <c r="A38">
        <v>11</v>
      </c>
      <c r="B38">
        <v>24</v>
      </c>
      <c r="C38">
        <v>289</v>
      </c>
      <c r="D38">
        <v>36</v>
      </c>
      <c r="E38">
        <v>33</v>
      </c>
      <c r="F38">
        <v>205.917</v>
      </c>
      <c r="G38">
        <v>2</v>
      </c>
      <c r="H38">
        <v>8</v>
      </c>
      <c r="I38" s="10" t="s">
        <v>300</v>
      </c>
      <c r="J38">
        <f>MODE(H2:H701)</f>
        <v>8</v>
      </c>
    </row>
    <row r="39" spans="1:10" x14ac:dyDescent="0.3">
      <c r="A39">
        <v>19</v>
      </c>
      <c r="B39">
        <v>11</v>
      </c>
      <c r="C39">
        <v>291</v>
      </c>
      <c r="D39">
        <v>50</v>
      </c>
      <c r="E39">
        <v>32</v>
      </c>
      <c r="F39">
        <v>205.917</v>
      </c>
      <c r="G39">
        <v>0</v>
      </c>
      <c r="H39">
        <v>4</v>
      </c>
      <c r="I39" s="10" t="s">
        <v>301</v>
      </c>
      <c r="J39" s="7">
        <f>_xlfn.SKEW.P(H2:H701)</f>
        <v>5.775298941214082</v>
      </c>
    </row>
    <row r="40" spans="1:10" x14ac:dyDescent="0.3">
      <c r="A40">
        <v>2</v>
      </c>
      <c r="B40">
        <v>28</v>
      </c>
      <c r="C40">
        <v>235</v>
      </c>
      <c r="D40">
        <v>29</v>
      </c>
      <c r="E40">
        <v>48</v>
      </c>
      <c r="F40">
        <v>205.917</v>
      </c>
      <c r="G40">
        <v>1</v>
      </c>
      <c r="H40">
        <v>8</v>
      </c>
    </row>
    <row r="41" spans="1:10" x14ac:dyDescent="0.3">
      <c r="A41">
        <v>20</v>
      </c>
      <c r="B41">
        <v>23</v>
      </c>
      <c r="C41">
        <v>260</v>
      </c>
      <c r="D41">
        <v>50</v>
      </c>
      <c r="E41">
        <v>36</v>
      </c>
      <c r="F41">
        <v>205.917</v>
      </c>
      <c r="G41">
        <v>4</v>
      </c>
      <c r="H41">
        <v>4</v>
      </c>
    </row>
    <row r="42" spans="1:10" x14ac:dyDescent="0.3">
      <c r="A42">
        <v>27</v>
      </c>
      <c r="B42">
        <v>23</v>
      </c>
      <c r="C42">
        <v>184</v>
      </c>
      <c r="D42">
        <v>42</v>
      </c>
      <c r="E42">
        <v>27</v>
      </c>
      <c r="F42">
        <v>241.476</v>
      </c>
      <c r="G42">
        <v>0</v>
      </c>
      <c r="H42">
        <v>2</v>
      </c>
    </row>
    <row r="43" spans="1:10" x14ac:dyDescent="0.3">
      <c r="A43">
        <v>34</v>
      </c>
      <c r="B43">
        <v>23</v>
      </c>
      <c r="C43">
        <v>118</v>
      </c>
      <c r="D43">
        <v>10</v>
      </c>
      <c r="E43">
        <v>37</v>
      </c>
      <c r="F43">
        <v>241.476</v>
      </c>
      <c r="G43">
        <v>0</v>
      </c>
      <c r="H43">
        <v>4</v>
      </c>
      <c r="I43">
        <f>MAX(H2:H701)</f>
        <v>120</v>
      </c>
    </row>
    <row r="44" spans="1:10" x14ac:dyDescent="0.3">
      <c r="A44">
        <v>3</v>
      </c>
      <c r="B44">
        <v>23</v>
      </c>
      <c r="C44">
        <v>179</v>
      </c>
      <c r="D44">
        <v>51</v>
      </c>
      <c r="E44">
        <v>38</v>
      </c>
      <c r="F44">
        <v>241.476</v>
      </c>
      <c r="G44">
        <v>0</v>
      </c>
      <c r="H44">
        <v>4</v>
      </c>
    </row>
    <row r="45" spans="1:10" x14ac:dyDescent="0.3">
      <c r="A45">
        <v>5</v>
      </c>
      <c r="B45">
        <v>19</v>
      </c>
      <c r="C45">
        <v>235</v>
      </c>
      <c r="D45">
        <v>20</v>
      </c>
      <c r="E45">
        <v>43</v>
      </c>
      <c r="F45">
        <v>241.476</v>
      </c>
      <c r="G45">
        <v>1</v>
      </c>
      <c r="H45">
        <v>8</v>
      </c>
    </row>
    <row r="46" spans="1:10" x14ac:dyDescent="0.3">
      <c r="A46">
        <v>14</v>
      </c>
      <c r="B46">
        <v>23</v>
      </c>
      <c r="C46">
        <v>155</v>
      </c>
      <c r="D46">
        <v>12</v>
      </c>
      <c r="E46">
        <v>34</v>
      </c>
      <c r="F46">
        <v>241.476</v>
      </c>
      <c r="G46">
        <v>2</v>
      </c>
      <c r="H46">
        <v>2</v>
      </c>
    </row>
    <row r="47" spans="1:10" x14ac:dyDescent="0.3">
      <c r="A47">
        <v>34</v>
      </c>
      <c r="B47">
        <v>23</v>
      </c>
      <c r="C47">
        <v>118</v>
      </c>
      <c r="D47">
        <v>10</v>
      </c>
      <c r="E47">
        <v>37</v>
      </c>
      <c r="F47">
        <v>241.476</v>
      </c>
      <c r="G47">
        <v>0</v>
      </c>
      <c r="H47">
        <v>3</v>
      </c>
    </row>
    <row r="48" spans="1:10" x14ac:dyDescent="0.3">
      <c r="A48">
        <v>3</v>
      </c>
      <c r="B48">
        <v>23</v>
      </c>
      <c r="C48">
        <v>179</v>
      </c>
      <c r="D48">
        <v>51</v>
      </c>
      <c r="E48">
        <v>38</v>
      </c>
      <c r="F48">
        <v>241.476</v>
      </c>
      <c r="G48">
        <v>0</v>
      </c>
      <c r="H48">
        <v>3</v>
      </c>
    </row>
    <row r="49" spans="1:8" x14ac:dyDescent="0.3">
      <c r="A49">
        <v>15</v>
      </c>
      <c r="B49">
        <v>23</v>
      </c>
      <c r="C49">
        <v>291</v>
      </c>
      <c r="D49">
        <v>31</v>
      </c>
      <c r="E49">
        <v>40</v>
      </c>
      <c r="F49">
        <v>241.476</v>
      </c>
      <c r="G49">
        <v>1</v>
      </c>
      <c r="H49">
        <v>4</v>
      </c>
    </row>
    <row r="50" spans="1:8" x14ac:dyDescent="0.3">
      <c r="A50">
        <v>20</v>
      </c>
      <c r="B50">
        <v>22</v>
      </c>
      <c r="C50">
        <v>260</v>
      </c>
      <c r="D50">
        <v>50</v>
      </c>
      <c r="E50">
        <v>36</v>
      </c>
      <c r="F50">
        <v>241.476</v>
      </c>
      <c r="G50">
        <v>4</v>
      </c>
      <c r="H50">
        <v>8</v>
      </c>
    </row>
    <row r="51" spans="1:8" x14ac:dyDescent="0.3">
      <c r="A51">
        <v>15</v>
      </c>
      <c r="B51">
        <v>14</v>
      </c>
      <c r="C51">
        <v>291</v>
      </c>
      <c r="D51">
        <v>31</v>
      </c>
      <c r="E51">
        <v>40</v>
      </c>
      <c r="F51">
        <v>241.476</v>
      </c>
      <c r="G51">
        <v>1</v>
      </c>
      <c r="H51">
        <v>32</v>
      </c>
    </row>
    <row r="52" spans="1:8" x14ac:dyDescent="0.3">
      <c r="A52">
        <v>20</v>
      </c>
      <c r="B52">
        <v>0</v>
      </c>
      <c r="C52">
        <v>260</v>
      </c>
      <c r="D52">
        <v>50</v>
      </c>
      <c r="E52">
        <v>36</v>
      </c>
      <c r="F52">
        <v>241.476</v>
      </c>
      <c r="G52">
        <v>4</v>
      </c>
      <c r="H52">
        <v>0</v>
      </c>
    </row>
    <row r="53" spans="1:8" x14ac:dyDescent="0.3">
      <c r="A53">
        <v>29</v>
      </c>
      <c r="B53">
        <v>0</v>
      </c>
      <c r="C53">
        <v>225</v>
      </c>
      <c r="D53">
        <v>26</v>
      </c>
      <c r="E53">
        <v>28</v>
      </c>
      <c r="F53">
        <v>241.476</v>
      </c>
      <c r="G53">
        <v>1</v>
      </c>
      <c r="H53">
        <v>0</v>
      </c>
    </row>
    <row r="54" spans="1:8" x14ac:dyDescent="0.3">
      <c r="A54">
        <v>28</v>
      </c>
      <c r="B54">
        <v>23</v>
      </c>
      <c r="C54">
        <v>225</v>
      </c>
      <c r="D54">
        <v>26</v>
      </c>
      <c r="E54">
        <v>28</v>
      </c>
      <c r="F54">
        <v>241.476</v>
      </c>
      <c r="G54">
        <v>1</v>
      </c>
      <c r="H54">
        <v>2</v>
      </c>
    </row>
    <row r="55" spans="1:8" x14ac:dyDescent="0.3">
      <c r="A55">
        <v>34</v>
      </c>
      <c r="B55">
        <v>23</v>
      </c>
      <c r="C55">
        <v>118</v>
      </c>
      <c r="D55">
        <v>10</v>
      </c>
      <c r="E55">
        <v>37</v>
      </c>
      <c r="F55">
        <v>241.476</v>
      </c>
      <c r="G55">
        <v>0</v>
      </c>
      <c r="H55">
        <v>2</v>
      </c>
    </row>
    <row r="56" spans="1:8" x14ac:dyDescent="0.3">
      <c r="A56">
        <v>11</v>
      </c>
      <c r="B56">
        <v>0</v>
      </c>
      <c r="C56">
        <v>289</v>
      </c>
      <c r="D56">
        <v>36</v>
      </c>
      <c r="E56">
        <v>33</v>
      </c>
      <c r="F56">
        <v>241.476</v>
      </c>
      <c r="G56">
        <v>2</v>
      </c>
      <c r="H56">
        <v>0</v>
      </c>
    </row>
    <row r="57" spans="1:8" x14ac:dyDescent="0.3">
      <c r="A57">
        <v>36</v>
      </c>
      <c r="B57">
        <v>0</v>
      </c>
      <c r="C57">
        <v>118</v>
      </c>
      <c r="D57">
        <v>13</v>
      </c>
      <c r="E57">
        <v>50</v>
      </c>
      <c r="F57">
        <v>241.476</v>
      </c>
      <c r="G57">
        <v>1</v>
      </c>
      <c r="H57">
        <v>0</v>
      </c>
    </row>
    <row r="58" spans="1:8" x14ac:dyDescent="0.3">
      <c r="A58">
        <v>28</v>
      </c>
      <c r="B58">
        <v>18</v>
      </c>
      <c r="C58">
        <v>225</v>
      </c>
      <c r="D58">
        <v>26</v>
      </c>
      <c r="E58">
        <v>28</v>
      </c>
      <c r="F58">
        <v>241.476</v>
      </c>
      <c r="G58">
        <v>1</v>
      </c>
      <c r="H58">
        <v>3</v>
      </c>
    </row>
    <row r="59" spans="1:8" x14ac:dyDescent="0.3">
      <c r="A59">
        <v>3</v>
      </c>
      <c r="B59">
        <v>23</v>
      </c>
      <c r="C59">
        <v>179</v>
      </c>
      <c r="D59">
        <v>51</v>
      </c>
      <c r="E59">
        <v>38</v>
      </c>
      <c r="F59">
        <v>241.476</v>
      </c>
      <c r="G59">
        <v>0</v>
      </c>
      <c r="H59">
        <v>3</v>
      </c>
    </row>
    <row r="60" spans="1:8" x14ac:dyDescent="0.3">
      <c r="A60">
        <v>13</v>
      </c>
      <c r="B60">
        <v>0</v>
      </c>
      <c r="C60">
        <v>369</v>
      </c>
      <c r="D60">
        <v>17</v>
      </c>
      <c r="E60">
        <v>31</v>
      </c>
      <c r="F60">
        <v>241.476</v>
      </c>
      <c r="G60">
        <v>3</v>
      </c>
      <c r="H60">
        <v>0</v>
      </c>
    </row>
    <row r="61" spans="1:8" x14ac:dyDescent="0.3">
      <c r="A61">
        <v>33</v>
      </c>
      <c r="B61">
        <v>23</v>
      </c>
      <c r="C61">
        <v>248</v>
      </c>
      <c r="D61">
        <v>25</v>
      </c>
      <c r="E61">
        <v>47</v>
      </c>
      <c r="F61">
        <v>241.476</v>
      </c>
      <c r="G61">
        <v>2</v>
      </c>
      <c r="H61">
        <v>1</v>
      </c>
    </row>
    <row r="62" spans="1:8" x14ac:dyDescent="0.3">
      <c r="A62">
        <v>3</v>
      </c>
      <c r="B62">
        <v>23</v>
      </c>
      <c r="C62">
        <v>179</v>
      </c>
      <c r="D62">
        <v>51</v>
      </c>
      <c r="E62">
        <v>38</v>
      </c>
      <c r="F62">
        <v>241.476</v>
      </c>
      <c r="G62">
        <v>0</v>
      </c>
      <c r="H62">
        <v>3</v>
      </c>
    </row>
    <row r="63" spans="1:8" x14ac:dyDescent="0.3">
      <c r="A63">
        <v>20</v>
      </c>
      <c r="B63">
        <v>23</v>
      </c>
      <c r="C63">
        <v>260</v>
      </c>
      <c r="D63">
        <v>50</v>
      </c>
      <c r="E63">
        <v>36</v>
      </c>
      <c r="F63">
        <v>241.476</v>
      </c>
      <c r="G63">
        <v>4</v>
      </c>
      <c r="H63">
        <v>4</v>
      </c>
    </row>
    <row r="64" spans="1:8" x14ac:dyDescent="0.3">
      <c r="A64">
        <v>3</v>
      </c>
      <c r="B64">
        <v>23</v>
      </c>
      <c r="C64">
        <v>179</v>
      </c>
      <c r="D64">
        <v>51</v>
      </c>
      <c r="E64">
        <v>38</v>
      </c>
      <c r="F64">
        <v>253.465</v>
      </c>
      <c r="G64">
        <v>0</v>
      </c>
      <c r="H64">
        <v>3</v>
      </c>
    </row>
    <row r="65" spans="1:8" x14ac:dyDescent="0.3">
      <c r="A65">
        <v>34</v>
      </c>
      <c r="B65">
        <v>23</v>
      </c>
      <c r="C65">
        <v>118</v>
      </c>
      <c r="D65">
        <v>10</v>
      </c>
      <c r="E65">
        <v>37</v>
      </c>
      <c r="F65">
        <v>253.465</v>
      </c>
      <c r="G65">
        <v>0</v>
      </c>
      <c r="H65">
        <v>3</v>
      </c>
    </row>
    <row r="66" spans="1:8" x14ac:dyDescent="0.3">
      <c r="A66">
        <v>36</v>
      </c>
      <c r="B66">
        <v>0</v>
      </c>
      <c r="C66">
        <v>118</v>
      </c>
      <c r="D66">
        <v>13</v>
      </c>
      <c r="E66">
        <v>50</v>
      </c>
      <c r="F66">
        <v>253.465</v>
      </c>
      <c r="G66">
        <v>1</v>
      </c>
      <c r="H66">
        <v>0</v>
      </c>
    </row>
    <row r="67" spans="1:8" x14ac:dyDescent="0.3">
      <c r="A67">
        <v>22</v>
      </c>
      <c r="B67">
        <v>23</v>
      </c>
      <c r="C67">
        <v>179</v>
      </c>
      <c r="D67">
        <v>26</v>
      </c>
      <c r="E67">
        <v>30</v>
      </c>
      <c r="F67">
        <v>253.465</v>
      </c>
      <c r="G67">
        <v>0</v>
      </c>
      <c r="H67">
        <v>1</v>
      </c>
    </row>
    <row r="68" spans="1:8" x14ac:dyDescent="0.3">
      <c r="A68">
        <v>3</v>
      </c>
      <c r="B68">
        <v>23</v>
      </c>
      <c r="C68">
        <v>179</v>
      </c>
      <c r="D68">
        <v>51</v>
      </c>
      <c r="E68">
        <v>38</v>
      </c>
      <c r="F68">
        <v>253.465</v>
      </c>
      <c r="G68">
        <v>0</v>
      </c>
      <c r="H68">
        <v>3</v>
      </c>
    </row>
    <row r="69" spans="1:8" x14ac:dyDescent="0.3">
      <c r="A69">
        <v>28</v>
      </c>
      <c r="B69">
        <v>23</v>
      </c>
      <c r="C69">
        <v>225</v>
      </c>
      <c r="D69">
        <v>26</v>
      </c>
      <c r="E69">
        <v>28</v>
      </c>
      <c r="F69">
        <v>253.465</v>
      </c>
      <c r="G69">
        <v>1</v>
      </c>
      <c r="H69">
        <v>3</v>
      </c>
    </row>
    <row r="70" spans="1:8" x14ac:dyDescent="0.3">
      <c r="A70">
        <v>34</v>
      </c>
      <c r="B70">
        <v>23</v>
      </c>
      <c r="C70">
        <v>118</v>
      </c>
      <c r="D70">
        <v>10</v>
      </c>
      <c r="E70">
        <v>37</v>
      </c>
      <c r="F70">
        <v>253.465</v>
      </c>
      <c r="G70">
        <v>0</v>
      </c>
      <c r="H70">
        <v>3</v>
      </c>
    </row>
    <row r="71" spans="1:8" x14ac:dyDescent="0.3">
      <c r="A71">
        <v>28</v>
      </c>
      <c r="B71">
        <v>23</v>
      </c>
      <c r="C71">
        <v>225</v>
      </c>
      <c r="D71">
        <v>26</v>
      </c>
      <c r="E71">
        <v>28</v>
      </c>
      <c r="F71">
        <v>253.465</v>
      </c>
      <c r="G71">
        <v>1</v>
      </c>
      <c r="H71">
        <v>2</v>
      </c>
    </row>
    <row r="72" spans="1:8" x14ac:dyDescent="0.3">
      <c r="A72">
        <v>33</v>
      </c>
      <c r="B72">
        <v>23</v>
      </c>
      <c r="C72">
        <v>248</v>
      </c>
      <c r="D72">
        <v>25</v>
      </c>
      <c r="E72">
        <v>47</v>
      </c>
      <c r="F72">
        <v>253.465</v>
      </c>
      <c r="G72">
        <v>2</v>
      </c>
      <c r="H72">
        <v>2</v>
      </c>
    </row>
    <row r="73" spans="1:8" x14ac:dyDescent="0.3">
      <c r="A73">
        <v>15</v>
      </c>
      <c r="B73">
        <v>23</v>
      </c>
      <c r="C73">
        <v>291</v>
      </c>
      <c r="D73">
        <v>31</v>
      </c>
      <c r="E73">
        <v>40</v>
      </c>
      <c r="F73">
        <v>253.465</v>
      </c>
      <c r="G73">
        <v>1</v>
      </c>
      <c r="H73">
        <v>5</v>
      </c>
    </row>
    <row r="74" spans="1:8" x14ac:dyDescent="0.3">
      <c r="A74">
        <v>3</v>
      </c>
      <c r="B74">
        <v>23</v>
      </c>
      <c r="C74">
        <v>179</v>
      </c>
      <c r="D74">
        <v>51</v>
      </c>
      <c r="E74">
        <v>38</v>
      </c>
      <c r="F74">
        <v>253.465</v>
      </c>
      <c r="G74">
        <v>0</v>
      </c>
      <c r="H74">
        <v>8</v>
      </c>
    </row>
    <row r="75" spans="1:8" x14ac:dyDescent="0.3">
      <c r="A75">
        <v>28</v>
      </c>
      <c r="B75">
        <v>23</v>
      </c>
      <c r="C75">
        <v>225</v>
      </c>
      <c r="D75">
        <v>26</v>
      </c>
      <c r="E75">
        <v>28</v>
      </c>
      <c r="F75">
        <v>253.465</v>
      </c>
      <c r="G75">
        <v>1</v>
      </c>
      <c r="H75">
        <v>3</v>
      </c>
    </row>
    <row r="76" spans="1:8" x14ac:dyDescent="0.3">
      <c r="A76">
        <v>20</v>
      </c>
      <c r="B76">
        <v>19</v>
      </c>
      <c r="C76">
        <v>260</v>
      </c>
      <c r="D76">
        <v>50</v>
      </c>
      <c r="E76">
        <v>36</v>
      </c>
      <c r="F76">
        <v>253.465</v>
      </c>
      <c r="G76">
        <v>4</v>
      </c>
      <c r="H76">
        <v>16</v>
      </c>
    </row>
    <row r="77" spans="1:8" x14ac:dyDescent="0.3">
      <c r="A77">
        <v>15</v>
      </c>
      <c r="B77">
        <v>14</v>
      </c>
      <c r="C77">
        <v>291</v>
      </c>
      <c r="D77">
        <v>31</v>
      </c>
      <c r="E77">
        <v>40</v>
      </c>
      <c r="F77">
        <v>253.465</v>
      </c>
      <c r="G77">
        <v>1</v>
      </c>
      <c r="H77">
        <v>8</v>
      </c>
    </row>
    <row r="78" spans="1:8" x14ac:dyDescent="0.3">
      <c r="A78">
        <v>28</v>
      </c>
      <c r="B78">
        <v>28</v>
      </c>
      <c r="C78">
        <v>225</v>
      </c>
      <c r="D78">
        <v>26</v>
      </c>
      <c r="E78">
        <v>28</v>
      </c>
      <c r="F78">
        <v>253.465</v>
      </c>
      <c r="G78">
        <v>1</v>
      </c>
      <c r="H78">
        <v>2</v>
      </c>
    </row>
    <row r="79" spans="1:8" x14ac:dyDescent="0.3">
      <c r="A79">
        <v>11</v>
      </c>
      <c r="B79">
        <v>26</v>
      </c>
      <c r="C79">
        <v>289</v>
      </c>
      <c r="D79">
        <v>36</v>
      </c>
      <c r="E79">
        <v>33</v>
      </c>
      <c r="F79">
        <v>253.465</v>
      </c>
      <c r="G79">
        <v>2</v>
      </c>
      <c r="H79">
        <v>8</v>
      </c>
    </row>
    <row r="80" spans="1:8" x14ac:dyDescent="0.3">
      <c r="A80">
        <v>10</v>
      </c>
      <c r="B80">
        <v>23</v>
      </c>
      <c r="C80">
        <v>361</v>
      </c>
      <c r="D80">
        <v>52</v>
      </c>
      <c r="E80">
        <v>28</v>
      </c>
      <c r="F80">
        <v>253.465</v>
      </c>
      <c r="G80">
        <v>1</v>
      </c>
      <c r="H80">
        <v>1</v>
      </c>
    </row>
    <row r="81" spans="1:8" x14ac:dyDescent="0.3">
      <c r="A81">
        <v>20</v>
      </c>
      <c r="B81">
        <v>28</v>
      </c>
      <c r="C81">
        <v>260</v>
      </c>
      <c r="D81">
        <v>50</v>
      </c>
      <c r="E81">
        <v>36</v>
      </c>
      <c r="F81">
        <v>253.465</v>
      </c>
      <c r="G81">
        <v>4</v>
      </c>
      <c r="H81">
        <v>3</v>
      </c>
    </row>
    <row r="82" spans="1:8" x14ac:dyDescent="0.3">
      <c r="A82">
        <v>3</v>
      </c>
      <c r="B82">
        <v>23</v>
      </c>
      <c r="C82">
        <v>179</v>
      </c>
      <c r="D82">
        <v>51</v>
      </c>
      <c r="E82">
        <v>38</v>
      </c>
      <c r="F82">
        <v>306.34500000000003</v>
      </c>
      <c r="G82">
        <v>0</v>
      </c>
      <c r="H82">
        <v>1</v>
      </c>
    </row>
    <row r="83" spans="1:8" x14ac:dyDescent="0.3">
      <c r="A83">
        <v>28</v>
      </c>
      <c r="B83">
        <v>23</v>
      </c>
      <c r="C83">
        <v>225</v>
      </c>
      <c r="D83">
        <v>26</v>
      </c>
      <c r="E83">
        <v>28</v>
      </c>
      <c r="F83">
        <v>306.34500000000003</v>
      </c>
      <c r="G83">
        <v>1</v>
      </c>
      <c r="H83">
        <v>1</v>
      </c>
    </row>
    <row r="84" spans="1:8" x14ac:dyDescent="0.3">
      <c r="A84">
        <v>3</v>
      </c>
      <c r="B84">
        <v>13</v>
      </c>
      <c r="C84">
        <v>179</v>
      </c>
      <c r="D84">
        <v>51</v>
      </c>
      <c r="E84">
        <v>38</v>
      </c>
      <c r="F84">
        <v>306.34500000000003</v>
      </c>
      <c r="G84">
        <v>0</v>
      </c>
      <c r="H84">
        <v>8</v>
      </c>
    </row>
    <row r="85" spans="1:8" x14ac:dyDescent="0.3">
      <c r="A85">
        <v>17</v>
      </c>
      <c r="B85">
        <v>21</v>
      </c>
      <c r="C85">
        <v>179</v>
      </c>
      <c r="D85">
        <v>22</v>
      </c>
      <c r="E85">
        <v>40</v>
      </c>
      <c r="F85">
        <v>306.34500000000003</v>
      </c>
      <c r="G85">
        <v>2</v>
      </c>
      <c r="H85">
        <v>8</v>
      </c>
    </row>
    <row r="86" spans="1:8" x14ac:dyDescent="0.3">
      <c r="A86">
        <v>15</v>
      </c>
      <c r="B86">
        <v>23</v>
      </c>
      <c r="C86">
        <v>291</v>
      </c>
      <c r="D86">
        <v>31</v>
      </c>
      <c r="E86">
        <v>40</v>
      </c>
      <c r="F86">
        <v>306.34500000000003</v>
      </c>
      <c r="G86">
        <v>1</v>
      </c>
      <c r="H86">
        <v>5</v>
      </c>
    </row>
    <row r="87" spans="1:8" x14ac:dyDescent="0.3">
      <c r="A87">
        <v>14</v>
      </c>
      <c r="B87">
        <v>10</v>
      </c>
      <c r="C87">
        <v>155</v>
      </c>
      <c r="D87">
        <v>12</v>
      </c>
      <c r="E87">
        <v>34</v>
      </c>
      <c r="F87">
        <v>306.34500000000003</v>
      </c>
      <c r="G87">
        <v>2</v>
      </c>
      <c r="H87">
        <v>32</v>
      </c>
    </row>
    <row r="88" spans="1:8" x14ac:dyDescent="0.3">
      <c r="A88">
        <v>6</v>
      </c>
      <c r="B88">
        <v>22</v>
      </c>
      <c r="C88">
        <v>189</v>
      </c>
      <c r="D88">
        <v>29</v>
      </c>
      <c r="E88">
        <v>33</v>
      </c>
      <c r="F88">
        <v>306.34500000000003</v>
      </c>
      <c r="G88">
        <v>2</v>
      </c>
      <c r="H88">
        <v>8</v>
      </c>
    </row>
    <row r="89" spans="1:8" x14ac:dyDescent="0.3">
      <c r="A89">
        <v>15</v>
      </c>
      <c r="B89">
        <v>14</v>
      </c>
      <c r="C89">
        <v>291</v>
      </c>
      <c r="D89">
        <v>31</v>
      </c>
      <c r="E89">
        <v>40</v>
      </c>
      <c r="F89">
        <v>306.34500000000003</v>
      </c>
      <c r="G89">
        <v>1</v>
      </c>
      <c r="H89">
        <v>40</v>
      </c>
    </row>
    <row r="90" spans="1:8" x14ac:dyDescent="0.3">
      <c r="A90">
        <v>28</v>
      </c>
      <c r="B90">
        <v>23</v>
      </c>
      <c r="C90">
        <v>225</v>
      </c>
      <c r="D90">
        <v>26</v>
      </c>
      <c r="E90">
        <v>28</v>
      </c>
      <c r="F90">
        <v>306.34500000000003</v>
      </c>
      <c r="G90">
        <v>1</v>
      </c>
      <c r="H90">
        <v>1</v>
      </c>
    </row>
    <row r="91" spans="1:8" x14ac:dyDescent="0.3">
      <c r="A91">
        <v>14</v>
      </c>
      <c r="B91">
        <v>6</v>
      </c>
      <c r="C91">
        <v>155</v>
      </c>
      <c r="D91">
        <v>12</v>
      </c>
      <c r="E91">
        <v>34</v>
      </c>
      <c r="F91">
        <v>306.34500000000003</v>
      </c>
      <c r="G91">
        <v>2</v>
      </c>
      <c r="H91">
        <v>8</v>
      </c>
    </row>
    <row r="92" spans="1:8" x14ac:dyDescent="0.3">
      <c r="A92">
        <v>28</v>
      </c>
      <c r="B92">
        <v>23</v>
      </c>
      <c r="C92">
        <v>225</v>
      </c>
      <c r="D92">
        <v>26</v>
      </c>
      <c r="E92">
        <v>28</v>
      </c>
      <c r="F92">
        <v>306.34500000000003</v>
      </c>
      <c r="G92">
        <v>1</v>
      </c>
      <c r="H92">
        <v>3</v>
      </c>
    </row>
    <row r="93" spans="1:8" x14ac:dyDescent="0.3">
      <c r="A93">
        <v>17</v>
      </c>
      <c r="B93">
        <v>21</v>
      </c>
      <c r="C93">
        <v>179</v>
      </c>
      <c r="D93">
        <v>22</v>
      </c>
      <c r="E93">
        <v>40</v>
      </c>
      <c r="F93">
        <v>306.34500000000003</v>
      </c>
      <c r="G93">
        <v>2</v>
      </c>
      <c r="H93">
        <v>8</v>
      </c>
    </row>
    <row r="94" spans="1:8" x14ac:dyDescent="0.3">
      <c r="A94">
        <v>28</v>
      </c>
      <c r="B94">
        <v>13</v>
      </c>
      <c r="C94">
        <v>225</v>
      </c>
      <c r="D94">
        <v>26</v>
      </c>
      <c r="E94">
        <v>28</v>
      </c>
      <c r="F94">
        <v>306.34500000000003</v>
      </c>
      <c r="G94">
        <v>1</v>
      </c>
      <c r="H94">
        <v>3</v>
      </c>
    </row>
    <row r="95" spans="1:8" x14ac:dyDescent="0.3">
      <c r="A95">
        <v>20</v>
      </c>
      <c r="B95">
        <v>28</v>
      </c>
      <c r="C95">
        <v>260</v>
      </c>
      <c r="D95">
        <v>50</v>
      </c>
      <c r="E95">
        <v>36</v>
      </c>
      <c r="F95">
        <v>306.34500000000003</v>
      </c>
      <c r="G95">
        <v>4</v>
      </c>
      <c r="H95">
        <v>4</v>
      </c>
    </row>
    <row r="96" spans="1:8" x14ac:dyDescent="0.3">
      <c r="A96">
        <v>33</v>
      </c>
      <c r="B96">
        <v>28</v>
      </c>
      <c r="C96">
        <v>248</v>
      </c>
      <c r="D96">
        <v>25</v>
      </c>
      <c r="E96">
        <v>47</v>
      </c>
      <c r="F96">
        <v>306.34500000000003</v>
      </c>
      <c r="G96">
        <v>2</v>
      </c>
      <c r="H96">
        <v>1</v>
      </c>
    </row>
    <row r="97" spans="1:8" x14ac:dyDescent="0.3">
      <c r="A97">
        <v>28</v>
      </c>
      <c r="B97">
        <v>28</v>
      </c>
      <c r="C97">
        <v>225</v>
      </c>
      <c r="D97">
        <v>26</v>
      </c>
      <c r="E97">
        <v>28</v>
      </c>
      <c r="F97">
        <v>306.34500000000003</v>
      </c>
      <c r="G97">
        <v>1</v>
      </c>
      <c r="H97">
        <v>3</v>
      </c>
    </row>
    <row r="98" spans="1:8" x14ac:dyDescent="0.3">
      <c r="A98">
        <v>11</v>
      </c>
      <c r="B98">
        <v>7</v>
      </c>
      <c r="C98">
        <v>289</v>
      </c>
      <c r="D98">
        <v>36</v>
      </c>
      <c r="E98">
        <v>33</v>
      </c>
      <c r="F98">
        <v>306.34500000000003</v>
      </c>
      <c r="G98">
        <v>2</v>
      </c>
      <c r="H98">
        <v>24</v>
      </c>
    </row>
    <row r="99" spans="1:8" x14ac:dyDescent="0.3">
      <c r="A99">
        <v>15</v>
      </c>
      <c r="B99">
        <v>23</v>
      </c>
      <c r="C99">
        <v>291</v>
      </c>
      <c r="D99">
        <v>31</v>
      </c>
      <c r="E99">
        <v>40</v>
      </c>
      <c r="F99">
        <v>306.34500000000003</v>
      </c>
      <c r="G99">
        <v>1</v>
      </c>
      <c r="H99">
        <v>3</v>
      </c>
    </row>
    <row r="100" spans="1:8" x14ac:dyDescent="0.3">
      <c r="A100">
        <v>33</v>
      </c>
      <c r="B100">
        <v>23</v>
      </c>
      <c r="C100">
        <v>248</v>
      </c>
      <c r="D100">
        <v>25</v>
      </c>
      <c r="E100">
        <v>47</v>
      </c>
      <c r="F100">
        <v>261.30599999999998</v>
      </c>
      <c r="G100">
        <v>2</v>
      </c>
      <c r="H100">
        <v>1</v>
      </c>
    </row>
    <row r="101" spans="1:8" x14ac:dyDescent="0.3">
      <c r="A101">
        <v>34</v>
      </c>
      <c r="B101">
        <v>19</v>
      </c>
      <c r="C101">
        <v>118</v>
      </c>
      <c r="D101">
        <v>10</v>
      </c>
      <c r="E101">
        <v>37</v>
      </c>
      <c r="F101">
        <v>261.30599999999998</v>
      </c>
      <c r="G101">
        <v>0</v>
      </c>
      <c r="H101">
        <v>64</v>
      </c>
    </row>
    <row r="102" spans="1:8" x14ac:dyDescent="0.3">
      <c r="A102">
        <v>36</v>
      </c>
      <c r="B102">
        <v>23</v>
      </c>
      <c r="C102">
        <v>118</v>
      </c>
      <c r="D102">
        <v>13</v>
      </c>
      <c r="E102">
        <v>50</v>
      </c>
      <c r="F102">
        <v>261.30599999999998</v>
      </c>
      <c r="G102">
        <v>1</v>
      </c>
      <c r="H102">
        <v>2</v>
      </c>
    </row>
    <row r="103" spans="1:8" x14ac:dyDescent="0.3">
      <c r="A103">
        <v>1</v>
      </c>
      <c r="B103">
        <v>26</v>
      </c>
      <c r="C103">
        <v>235</v>
      </c>
      <c r="D103">
        <v>11</v>
      </c>
      <c r="E103">
        <v>37</v>
      </c>
      <c r="F103">
        <v>261.30599999999998</v>
      </c>
      <c r="G103">
        <v>1</v>
      </c>
      <c r="H103">
        <v>8</v>
      </c>
    </row>
    <row r="104" spans="1:8" x14ac:dyDescent="0.3">
      <c r="A104">
        <v>28</v>
      </c>
      <c r="B104">
        <v>23</v>
      </c>
      <c r="C104">
        <v>225</v>
      </c>
      <c r="D104">
        <v>26</v>
      </c>
      <c r="E104">
        <v>28</v>
      </c>
      <c r="F104">
        <v>261.30599999999998</v>
      </c>
      <c r="G104">
        <v>1</v>
      </c>
      <c r="H104">
        <v>2</v>
      </c>
    </row>
    <row r="105" spans="1:8" x14ac:dyDescent="0.3">
      <c r="A105">
        <v>20</v>
      </c>
      <c r="B105">
        <v>26</v>
      </c>
      <c r="C105">
        <v>260</v>
      </c>
      <c r="D105">
        <v>50</v>
      </c>
      <c r="E105">
        <v>36</v>
      </c>
      <c r="F105">
        <v>261.30599999999998</v>
      </c>
      <c r="G105">
        <v>4</v>
      </c>
      <c r="H105">
        <v>8</v>
      </c>
    </row>
    <row r="106" spans="1:8" x14ac:dyDescent="0.3">
      <c r="A106">
        <v>34</v>
      </c>
      <c r="B106">
        <v>19</v>
      </c>
      <c r="C106">
        <v>118</v>
      </c>
      <c r="D106">
        <v>10</v>
      </c>
      <c r="E106">
        <v>37</v>
      </c>
      <c r="F106">
        <v>261.30599999999998</v>
      </c>
      <c r="G106">
        <v>0</v>
      </c>
      <c r="H106">
        <v>56</v>
      </c>
    </row>
    <row r="107" spans="1:8" x14ac:dyDescent="0.3">
      <c r="A107">
        <v>10</v>
      </c>
      <c r="B107">
        <v>22</v>
      </c>
      <c r="C107">
        <v>361</v>
      </c>
      <c r="D107">
        <v>52</v>
      </c>
      <c r="E107">
        <v>28</v>
      </c>
      <c r="F107">
        <v>261.30599999999998</v>
      </c>
      <c r="G107">
        <v>1</v>
      </c>
      <c r="H107">
        <v>8</v>
      </c>
    </row>
    <row r="108" spans="1:8" x14ac:dyDescent="0.3">
      <c r="A108">
        <v>28</v>
      </c>
      <c r="B108">
        <v>28</v>
      </c>
      <c r="C108">
        <v>225</v>
      </c>
      <c r="D108">
        <v>26</v>
      </c>
      <c r="E108">
        <v>28</v>
      </c>
      <c r="F108">
        <v>261.30599999999998</v>
      </c>
      <c r="G108">
        <v>1</v>
      </c>
      <c r="H108">
        <v>3</v>
      </c>
    </row>
    <row r="109" spans="1:8" x14ac:dyDescent="0.3">
      <c r="A109">
        <v>20</v>
      </c>
      <c r="B109">
        <v>28</v>
      </c>
      <c r="C109">
        <v>260</v>
      </c>
      <c r="D109">
        <v>50</v>
      </c>
      <c r="E109">
        <v>36</v>
      </c>
      <c r="F109">
        <v>261.30599999999998</v>
      </c>
      <c r="G109">
        <v>4</v>
      </c>
      <c r="H109">
        <v>3</v>
      </c>
    </row>
    <row r="110" spans="1:8" x14ac:dyDescent="0.3">
      <c r="A110">
        <v>28</v>
      </c>
      <c r="B110">
        <v>23</v>
      </c>
      <c r="C110">
        <v>225</v>
      </c>
      <c r="D110">
        <v>26</v>
      </c>
      <c r="E110">
        <v>28</v>
      </c>
      <c r="F110">
        <v>261.30599999999998</v>
      </c>
      <c r="G110">
        <v>1</v>
      </c>
      <c r="H110">
        <v>2</v>
      </c>
    </row>
    <row r="111" spans="1:8" x14ac:dyDescent="0.3">
      <c r="A111">
        <v>10</v>
      </c>
      <c r="B111">
        <v>22</v>
      </c>
      <c r="C111">
        <v>361</v>
      </c>
      <c r="D111">
        <v>52</v>
      </c>
      <c r="E111">
        <v>28</v>
      </c>
      <c r="F111">
        <v>261.30599999999998</v>
      </c>
      <c r="G111">
        <v>1</v>
      </c>
      <c r="H111">
        <v>8</v>
      </c>
    </row>
    <row r="112" spans="1:8" x14ac:dyDescent="0.3">
      <c r="A112">
        <v>34</v>
      </c>
      <c r="B112">
        <v>27</v>
      </c>
      <c r="C112">
        <v>118</v>
      </c>
      <c r="D112">
        <v>10</v>
      </c>
      <c r="E112">
        <v>37</v>
      </c>
      <c r="F112">
        <v>261.30599999999998</v>
      </c>
      <c r="G112">
        <v>0</v>
      </c>
      <c r="H112">
        <v>2</v>
      </c>
    </row>
    <row r="113" spans="1:8" x14ac:dyDescent="0.3">
      <c r="A113">
        <v>24</v>
      </c>
      <c r="B113">
        <v>19</v>
      </c>
      <c r="C113">
        <v>246</v>
      </c>
      <c r="D113">
        <v>25</v>
      </c>
      <c r="E113">
        <v>41</v>
      </c>
      <c r="F113">
        <v>261.30599999999998</v>
      </c>
      <c r="G113">
        <v>0</v>
      </c>
      <c r="H113">
        <v>8</v>
      </c>
    </row>
    <row r="114" spans="1:8" x14ac:dyDescent="0.3">
      <c r="A114">
        <v>28</v>
      </c>
      <c r="B114">
        <v>23</v>
      </c>
      <c r="C114">
        <v>225</v>
      </c>
      <c r="D114">
        <v>26</v>
      </c>
      <c r="E114">
        <v>28</v>
      </c>
      <c r="F114">
        <v>261.30599999999998</v>
      </c>
      <c r="G114">
        <v>1</v>
      </c>
      <c r="H114">
        <v>2</v>
      </c>
    </row>
    <row r="115" spans="1:8" x14ac:dyDescent="0.3">
      <c r="A115">
        <v>28</v>
      </c>
      <c r="B115">
        <v>23</v>
      </c>
      <c r="C115">
        <v>225</v>
      </c>
      <c r="D115">
        <v>26</v>
      </c>
      <c r="E115">
        <v>28</v>
      </c>
      <c r="F115">
        <v>308.59300000000002</v>
      </c>
      <c r="G115">
        <v>1</v>
      </c>
      <c r="H115">
        <v>1</v>
      </c>
    </row>
    <row r="116" spans="1:8" x14ac:dyDescent="0.3">
      <c r="A116">
        <v>34</v>
      </c>
      <c r="B116">
        <v>19</v>
      </c>
      <c r="C116">
        <v>118</v>
      </c>
      <c r="D116">
        <v>10</v>
      </c>
      <c r="E116">
        <v>37</v>
      </c>
      <c r="F116">
        <v>308.59300000000002</v>
      </c>
      <c r="G116">
        <v>0</v>
      </c>
      <c r="H116">
        <v>1</v>
      </c>
    </row>
    <row r="117" spans="1:8" x14ac:dyDescent="0.3">
      <c r="A117">
        <v>34</v>
      </c>
      <c r="B117">
        <v>27</v>
      </c>
      <c r="C117">
        <v>118</v>
      </c>
      <c r="D117">
        <v>10</v>
      </c>
      <c r="E117">
        <v>37</v>
      </c>
      <c r="F117">
        <v>308.59300000000002</v>
      </c>
      <c r="G117">
        <v>0</v>
      </c>
      <c r="H117">
        <v>1</v>
      </c>
    </row>
    <row r="118" spans="1:8" x14ac:dyDescent="0.3">
      <c r="A118">
        <v>14</v>
      </c>
      <c r="B118">
        <v>18</v>
      </c>
      <c r="C118">
        <v>155</v>
      </c>
      <c r="D118">
        <v>12</v>
      </c>
      <c r="E118">
        <v>34</v>
      </c>
      <c r="F118">
        <v>308.59300000000002</v>
      </c>
      <c r="G118">
        <v>2</v>
      </c>
      <c r="H118">
        <v>8</v>
      </c>
    </row>
    <row r="119" spans="1:8" x14ac:dyDescent="0.3">
      <c r="A119">
        <v>28</v>
      </c>
      <c r="B119">
        <v>27</v>
      </c>
      <c r="C119">
        <v>225</v>
      </c>
      <c r="D119">
        <v>26</v>
      </c>
      <c r="E119">
        <v>28</v>
      </c>
      <c r="F119">
        <v>308.59300000000002</v>
      </c>
      <c r="G119">
        <v>1</v>
      </c>
      <c r="H119">
        <v>2</v>
      </c>
    </row>
    <row r="120" spans="1:8" x14ac:dyDescent="0.3">
      <c r="A120">
        <v>27</v>
      </c>
      <c r="B120">
        <v>23</v>
      </c>
      <c r="C120">
        <v>184</v>
      </c>
      <c r="D120">
        <v>42</v>
      </c>
      <c r="E120">
        <v>27</v>
      </c>
      <c r="F120">
        <v>308.59300000000002</v>
      </c>
      <c r="G120">
        <v>0</v>
      </c>
      <c r="H120">
        <v>2</v>
      </c>
    </row>
    <row r="121" spans="1:8" x14ac:dyDescent="0.3">
      <c r="A121">
        <v>28</v>
      </c>
      <c r="B121">
        <v>28</v>
      </c>
      <c r="C121">
        <v>225</v>
      </c>
      <c r="D121">
        <v>26</v>
      </c>
      <c r="E121">
        <v>28</v>
      </c>
      <c r="F121">
        <v>308.59300000000002</v>
      </c>
      <c r="G121">
        <v>1</v>
      </c>
      <c r="H121">
        <v>2</v>
      </c>
    </row>
    <row r="122" spans="1:8" x14ac:dyDescent="0.3">
      <c r="A122">
        <v>28</v>
      </c>
      <c r="B122">
        <v>27</v>
      </c>
      <c r="C122">
        <v>225</v>
      </c>
      <c r="D122">
        <v>26</v>
      </c>
      <c r="E122">
        <v>28</v>
      </c>
      <c r="F122">
        <v>308.59300000000002</v>
      </c>
      <c r="G122">
        <v>1</v>
      </c>
      <c r="H122">
        <v>1</v>
      </c>
    </row>
    <row r="123" spans="1:8" x14ac:dyDescent="0.3">
      <c r="A123">
        <v>34</v>
      </c>
      <c r="B123">
        <v>27</v>
      </c>
      <c r="C123">
        <v>118</v>
      </c>
      <c r="D123">
        <v>10</v>
      </c>
      <c r="E123">
        <v>37</v>
      </c>
      <c r="F123">
        <v>308.59300000000002</v>
      </c>
      <c r="G123">
        <v>0</v>
      </c>
      <c r="H123">
        <v>2</v>
      </c>
    </row>
    <row r="124" spans="1:8" x14ac:dyDescent="0.3">
      <c r="A124">
        <v>28</v>
      </c>
      <c r="B124">
        <v>27</v>
      </c>
      <c r="C124">
        <v>225</v>
      </c>
      <c r="D124">
        <v>26</v>
      </c>
      <c r="E124">
        <v>28</v>
      </c>
      <c r="F124">
        <v>308.59300000000002</v>
      </c>
      <c r="G124">
        <v>1</v>
      </c>
      <c r="H124">
        <v>2</v>
      </c>
    </row>
    <row r="125" spans="1:8" x14ac:dyDescent="0.3">
      <c r="A125">
        <v>34</v>
      </c>
      <c r="B125">
        <v>27</v>
      </c>
      <c r="C125">
        <v>118</v>
      </c>
      <c r="D125">
        <v>10</v>
      </c>
      <c r="E125">
        <v>37</v>
      </c>
      <c r="F125">
        <v>308.59300000000002</v>
      </c>
      <c r="G125">
        <v>0</v>
      </c>
      <c r="H125">
        <v>2</v>
      </c>
    </row>
    <row r="126" spans="1:8" x14ac:dyDescent="0.3">
      <c r="A126">
        <v>34</v>
      </c>
      <c r="B126">
        <v>27</v>
      </c>
      <c r="C126">
        <v>118</v>
      </c>
      <c r="D126">
        <v>10</v>
      </c>
      <c r="E126">
        <v>37</v>
      </c>
      <c r="F126">
        <v>308.59300000000002</v>
      </c>
      <c r="G126">
        <v>0</v>
      </c>
      <c r="H126">
        <v>2</v>
      </c>
    </row>
    <row r="127" spans="1:8" x14ac:dyDescent="0.3">
      <c r="A127">
        <v>34</v>
      </c>
      <c r="B127">
        <v>27</v>
      </c>
      <c r="C127">
        <v>118</v>
      </c>
      <c r="D127">
        <v>10</v>
      </c>
      <c r="E127">
        <v>37</v>
      </c>
      <c r="F127">
        <v>308.59300000000002</v>
      </c>
      <c r="G127">
        <v>0</v>
      </c>
      <c r="H127">
        <v>2</v>
      </c>
    </row>
    <row r="128" spans="1:8" x14ac:dyDescent="0.3">
      <c r="A128">
        <v>34</v>
      </c>
      <c r="B128">
        <v>27</v>
      </c>
      <c r="C128">
        <v>118</v>
      </c>
      <c r="D128">
        <v>10</v>
      </c>
      <c r="E128">
        <v>37</v>
      </c>
      <c r="F128">
        <v>308.59300000000002</v>
      </c>
      <c r="G128">
        <v>0</v>
      </c>
      <c r="H128">
        <v>2</v>
      </c>
    </row>
    <row r="129" spans="1:8" x14ac:dyDescent="0.3">
      <c r="A129">
        <v>34</v>
      </c>
      <c r="B129">
        <v>27</v>
      </c>
      <c r="C129">
        <v>118</v>
      </c>
      <c r="D129">
        <v>10</v>
      </c>
      <c r="E129">
        <v>37</v>
      </c>
      <c r="F129">
        <v>308.59300000000002</v>
      </c>
      <c r="G129">
        <v>0</v>
      </c>
      <c r="H129">
        <v>2</v>
      </c>
    </row>
    <row r="130" spans="1:8" x14ac:dyDescent="0.3">
      <c r="A130">
        <v>34</v>
      </c>
      <c r="B130">
        <v>27</v>
      </c>
      <c r="C130">
        <v>118</v>
      </c>
      <c r="D130">
        <v>10</v>
      </c>
      <c r="E130">
        <v>37</v>
      </c>
      <c r="F130">
        <v>308.59300000000002</v>
      </c>
      <c r="G130">
        <v>0</v>
      </c>
      <c r="H130">
        <v>2</v>
      </c>
    </row>
    <row r="131" spans="1:8" x14ac:dyDescent="0.3">
      <c r="A131">
        <v>22</v>
      </c>
      <c r="B131">
        <v>18</v>
      </c>
      <c r="C131">
        <v>179</v>
      </c>
      <c r="D131">
        <v>26</v>
      </c>
      <c r="E131">
        <v>30</v>
      </c>
      <c r="F131">
        <v>308.59300000000002</v>
      </c>
      <c r="G131">
        <v>0</v>
      </c>
      <c r="H131">
        <v>8</v>
      </c>
    </row>
    <row r="132" spans="1:8" x14ac:dyDescent="0.3">
      <c r="A132">
        <v>11</v>
      </c>
      <c r="B132">
        <v>18</v>
      </c>
      <c r="C132">
        <v>289</v>
      </c>
      <c r="D132">
        <v>36</v>
      </c>
      <c r="E132">
        <v>33</v>
      </c>
      <c r="F132">
        <v>308.59300000000002</v>
      </c>
      <c r="G132">
        <v>2</v>
      </c>
      <c r="H132">
        <v>8</v>
      </c>
    </row>
    <row r="133" spans="1:8" x14ac:dyDescent="0.3">
      <c r="A133">
        <v>34</v>
      </c>
      <c r="B133">
        <v>27</v>
      </c>
      <c r="C133">
        <v>118</v>
      </c>
      <c r="D133">
        <v>10</v>
      </c>
      <c r="E133">
        <v>37</v>
      </c>
      <c r="F133">
        <v>308.59300000000002</v>
      </c>
      <c r="G133">
        <v>0</v>
      </c>
      <c r="H133">
        <v>2</v>
      </c>
    </row>
    <row r="134" spans="1:8" x14ac:dyDescent="0.3">
      <c r="A134">
        <v>27</v>
      </c>
      <c r="B134">
        <v>23</v>
      </c>
      <c r="C134">
        <v>184</v>
      </c>
      <c r="D134">
        <v>42</v>
      </c>
      <c r="E134">
        <v>27</v>
      </c>
      <c r="F134">
        <v>308.59300000000002</v>
      </c>
      <c r="G134">
        <v>0</v>
      </c>
      <c r="H134">
        <v>2</v>
      </c>
    </row>
    <row r="135" spans="1:8" x14ac:dyDescent="0.3">
      <c r="A135">
        <v>34</v>
      </c>
      <c r="B135">
        <v>27</v>
      </c>
      <c r="C135">
        <v>118</v>
      </c>
      <c r="D135">
        <v>10</v>
      </c>
      <c r="E135">
        <v>37</v>
      </c>
      <c r="F135">
        <v>308.59300000000002</v>
      </c>
      <c r="G135">
        <v>0</v>
      </c>
      <c r="H135">
        <v>2</v>
      </c>
    </row>
    <row r="136" spans="1:8" x14ac:dyDescent="0.3">
      <c r="A136">
        <v>34</v>
      </c>
      <c r="B136">
        <v>27</v>
      </c>
      <c r="C136">
        <v>118</v>
      </c>
      <c r="D136">
        <v>10</v>
      </c>
      <c r="E136">
        <v>37</v>
      </c>
      <c r="F136">
        <v>308.59300000000002</v>
      </c>
      <c r="G136">
        <v>0</v>
      </c>
      <c r="H136">
        <v>0</v>
      </c>
    </row>
    <row r="137" spans="1:8" x14ac:dyDescent="0.3">
      <c r="A137">
        <v>28</v>
      </c>
      <c r="B137">
        <v>23</v>
      </c>
      <c r="C137">
        <v>225</v>
      </c>
      <c r="D137">
        <v>26</v>
      </c>
      <c r="E137">
        <v>28</v>
      </c>
      <c r="F137">
        <v>308.59300000000002</v>
      </c>
      <c r="G137">
        <v>1</v>
      </c>
      <c r="H137">
        <v>1</v>
      </c>
    </row>
    <row r="138" spans="1:8" x14ac:dyDescent="0.3">
      <c r="A138">
        <v>11</v>
      </c>
      <c r="B138">
        <v>22</v>
      </c>
      <c r="C138">
        <v>289</v>
      </c>
      <c r="D138">
        <v>36</v>
      </c>
      <c r="E138">
        <v>33</v>
      </c>
      <c r="F138">
        <v>308.59300000000002</v>
      </c>
      <c r="G138">
        <v>2</v>
      </c>
      <c r="H138">
        <v>3</v>
      </c>
    </row>
    <row r="139" spans="1:8" x14ac:dyDescent="0.3">
      <c r="A139">
        <v>27</v>
      </c>
      <c r="B139">
        <v>23</v>
      </c>
      <c r="C139">
        <v>184</v>
      </c>
      <c r="D139">
        <v>42</v>
      </c>
      <c r="E139">
        <v>27</v>
      </c>
      <c r="F139">
        <v>302.58499999999998</v>
      </c>
      <c r="G139">
        <v>0</v>
      </c>
      <c r="H139">
        <v>1</v>
      </c>
    </row>
    <row r="140" spans="1:8" x14ac:dyDescent="0.3">
      <c r="A140">
        <v>24</v>
      </c>
      <c r="B140">
        <v>1</v>
      </c>
      <c r="C140">
        <v>246</v>
      </c>
      <c r="D140">
        <v>25</v>
      </c>
      <c r="E140">
        <v>41</v>
      </c>
      <c r="F140">
        <v>302.58499999999998</v>
      </c>
      <c r="G140">
        <v>0</v>
      </c>
      <c r="H140">
        <v>8</v>
      </c>
    </row>
    <row r="141" spans="1:8" x14ac:dyDescent="0.3">
      <c r="A141">
        <v>3</v>
      </c>
      <c r="B141">
        <v>11</v>
      </c>
      <c r="C141">
        <v>179</v>
      </c>
      <c r="D141">
        <v>51</v>
      </c>
      <c r="E141">
        <v>38</v>
      </c>
      <c r="F141">
        <v>302.58499999999998</v>
      </c>
      <c r="G141">
        <v>0</v>
      </c>
      <c r="H141">
        <v>8</v>
      </c>
    </row>
    <row r="142" spans="1:8" x14ac:dyDescent="0.3">
      <c r="A142">
        <v>14</v>
      </c>
      <c r="B142">
        <v>28</v>
      </c>
      <c r="C142">
        <v>155</v>
      </c>
      <c r="D142">
        <v>12</v>
      </c>
      <c r="E142">
        <v>34</v>
      </c>
      <c r="F142">
        <v>302.58499999999998</v>
      </c>
      <c r="G142">
        <v>2</v>
      </c>
      <c r="H142">
        <v>2</v>
      </c>
    </row>
    <row r="143" spans="1:8" x14ac:dyDescent="0.3">
      <c r="A143">
        <v>6</v>
      </c>
      <c r="B143">
        <v>23</v>
      </c>
      <c r="C143">
        <v>189</v>
      </c>
      <c r="D143">
        <v>29</v>
      </c>
      <c r="E143">
        <v>33</v>
      </c>
      <c r="F143">
        <v>302.58499999999998</v>
      </c>
      <c r="G143">
        <v>2</v>
      </c>
      <c r="H143">
        <v>8</v>
      </c>
    </row>
    <row r="144" spans="1:8" x14ac:dyDescent="0.3">
      <c r="A144">
        <v>20</v>
      </c>
      <c r="B144">
        <v>28</v>
      </c>
      <c r="C144">
        <v>260</v>
      </c>
      <c r="D144">
        <v>50</v>
      </c>
      <c r="E144">
        <v>36</v>
      </c>
      <c r="F144">
        <v>302.58499999999998</v>
      </c>
      <c r="G144">
        <v>4</v>
      </c>
      <c r="H144">
        <v>2</v>
      </c>
    </row>
    <row r="145" spans="1:8" x14ac:dyDescent="0.3">
      <c r="A145">
        <v>11</v>
      </c>
      <c r="B145">
        <v>22</v>
      </c>
      <c r="C145">
        <v>289</v>
      </c>
      <c r="D145">
        <v>36</v>
      </c>
      <c r="E145">
        <v>33</v>
      </c>
      <c r="F145">
        <v>302.58499999999998</v>
      </c>
      <c r="G145">
        <v>2</v>
      </c>
      <c r="H145">
        <v>8</v>
      </c>
    </row>
    <row r="146" spans="1:8" x14ac:dyDescent="0.3">
      <c r="A146">
        <v>31</v>
      </c>
      <c r="B146">
        <v>11</v>
      </c>
      <c r="C146">
        <v>388</v>
      </c>
      <c r="D146">
        <v>15</v>
      </c>
      <c r="E146">
        <v>50</v>
      </c>
      <c r="F146">
        <v>302.58499999999998</v>
      </c>
      <c r="G146">
        <v>0</v>
      </c>
      <c r="H146">
        <v>8</v>
      </c>
    </row>
    <row r="147" spans="1:8" x14ac:dyDescent="0.3">
      <c r="A147">
        <v>31</v>
      </c>
      <c r="B147">
        <v>1</v>
      </c>
      <c r="C147">
        <v>388</v>
      </c>
      <c r="D147">
        <v>15</v>
      </c>
      <c r="E147">
        <v>50</v>
      </c>
      <c r="F147">
        <v>302.58499999999998</v>
      </c>
      <c r="G147">
        <v>0</v>
      </c>
      <c r="H147">
        <v>8</v>
      </c>
    </row>
    <row r="148" spans="1:8" x14ac:dyDescent="0.3">
      <c r="A148">
        <v>28</v>
      </c>
      <c r="B148">
        <v>28</v>
      </c>
      <c r="C148">
        <v>225</v>
      </c>
      <c r="D148">
        <v>26</v>
      </c>
      <c r="E148">
        <v>28</v>
      </c>
      <c r="F148">
        <v>302.58499999999998</v>
      </c>
      <c r="G148">
        <v>1</v>
      </c>
      <c r="H148">
        <v>2</v>
      </c>
    </row>
    <row r="149" spans="1:8" x14ac:dyDescent="0.3">
      <c r="A149">
        <v>28</v>
      </c>
      <c r="B149">
        <v>23</v>
      </c>
      <c r="C149">
        <v>225</v>
      </c>
      <c r="D149">
        <v>26</v>
      </c>
      <c r="E149">
        <v>28</v>
      </c>
      <c r="F149">
        <v>302.58499999999998</v>
      </c>
      <c r="G149">
        <v>1</v>
      </c>
      <c r="H149">
        <v>2</v>
      </c>
    </row>
    <row r="150" spans="1:8" x14ac:dyDescent="0.3">
      <c r="A150">
        <v>22</v>
      </c>
      <c r="B150">
        <v>23</v>
      </c>
      <c r="C150">
        <v>179</v>
      </c>
      <c r="D150">
        <v>26</v>
      </c>
      <c r="E150">
        <v>30</v>
      </c>
      <c r="F150">
        <v>302.58499999999998</v>
      </c>
      <c r="G150">
        <v>0</v>
      </c>
      <c r="H150">
        <v>1</v>
      </c>
    </row>
    <row r="151" spans="1:8" x14ac:dyDescent="0.3">
      <c r="A151">
        <v>27</v>
      </c>
      <c r="B151">
        <v>23</v>
      </c>
      <c r="C151">
        <v>184</v>
      </c>
      <c r="D151">
        <v>42</v>
      </c>
      <c r="E151">
        <v>27</v>
      </c>
      <c r="F151">
        <v>302.58499999999998</v>
      </c>
      <c r="G151">
        <v>0</v>
      </c>
      <c r="H151">
        <v>8</v>
      </c>
    </row>
    <row r="152" spans="1:8" x14ac:dyDescent="0.3">
      <c r="A152">
        <v>28</v>
      </c>
      <c r="B152">
        <v>25</v>
      </c>
      <c r="C152">
        <v>225</v>
      </c>
      <c r="D152">
        <v>26</v>
      </c>
      <c r="E152">
        <v>28</v>
      </c>
      <c r="F152">
        <v>302.58499999999998</v>
      </c>
      <c r="G152">
        <v>1</v>
      </c>
      <c r="H152">
        <v>3</v>
      </c>
    </row>
    <row r="153" spans="1:8" x14ac:dyDescent="0.3">
      <c r="A153">
        <v>18</v>
      </c>
      <c r="B153">
        <v>18</v>
      </c>
      <c r="C153">
        <v>330</v>
      </c>
      <c r="D153">
        <v>16</v>
      </c>
      <c r="E153">
        <v>28</v>
      </c>
      <c r="F153">
        <v>302.58499999999998</v>
      </c>
      <c r="G153">
        <v>0</v>
      </c>
      <c r="H153">
        <v>8</v>
      </c>
    </row>
    <row r="154" spans="1:8" x14ac:dyDescent="0.3">
      <c r="A154">
        <v>18</v>
      </c>
      <c r="B154">
        <v>23</v>
      </c>
      <c r="C154">
        <v>330</v>
      </c>
      <c r="D154">
        <v>16</v>
      </c>
      <c r="E154">
        <v>28</v>
      </c>
      <c r="F154">
        <v>302.58499999999998</v>
      </c>
      <c r="G154">
        <v>0</v>
      </c>
      <c r="H154">
        <v>1</v>
      </c>
    </row>
    <row r="155" spans="1:8" x14ac:dyDescent="0.3">
      <c r="A155">
        <v>28</v>
      </c>
      <c r="B155">
        <v>23</v>
      </c>
      <c r="C155">
        <v>225</v>
      </c>
      <c r="D155">
        <v>26</v>
      </c>
      <c r="E155">
        <v>28</v>
      </c>
      <c r="F155">
        <v>302.58499999999998</v>
      </c>
      <c r="G155">
        <v>1</v>
      </c>
      <c r="H155">
        <v>1</v>
      </c>
    </row>
    <row r="156" spans="1:8" x14ac:dyDescent="0.3">
      <c r="A156">
        <v>6</v>
      </c>
      <c r="B156">
        <v>19</v>
      </c>
      <c r="C156">
        <v>189</v>
      </c>
      <c r="D156">
        <v>29</v>
      </c>
      <c r="E156">
        <v>33</v>
      </c>
      <c r="F156">
        <v>302.58499999999998</v>
      </c>
      <c r="G156">
        <v>2</v>
      </c>
      <c r="H156">
        <v>8</v>
      </c>
    </row>
    <row r="157" spans="1:8" x14ac:dyDescent="0.3">
      <c r="A157">
        <v>19</v>
      </c>
      <c r="B157">
        <v>28</v>
      </c>
      <c r="C157">
        <v>291</v>
      </c>
      <c r="D157">
        <v>50</v>
      </c>
      <c r="E157">
        <v>32</v>
      </c>
      <c r="F157">
        <v>343.25299999999999</v>
      </c>
      <c r="G157">
        <v>0</v>
      </c>
      <c r="H157">
        <v>2</v>
      </c>
    </row>
    <row r="158" spans="1:8" x14ac:dyDescent="0.3">
      <c r="A158">
        <v>20</v>
      </c>
      <c r="B158">
        <v>19</v>
      </c>
      <c r="C158">
        <v>260</v>
      </c>
      <c r="D158">
        <v>50</v>
      </c>
      <c r="E158">
        <v>36</v>
      </c>
      <c r="F158">
        <v>343.25299999999999</v>
      </c>
      <c r="G158">
        <v>4</v>
      </c>
      <c r="H158">
        <v>8</v>
      </c>
    </row>
    <row r="159" spans="1:8" x14ac:dyDescent="0.3">
      <c r="A159">
        <v>30</v>
      </c>
      <c r="B159">
        <v>19</v>
      </c>
      <c r="C159">
        <v>157</v>
      </c>
      <c r="D159">
        <v>27</v>
      </c>
      <c r="E159">
        <v>29</v>
      </c>
      <c r="F159">
        <v>343.25299999999999</v>
      </c>
      <c r="G159">
        <v>0</v>
      </c>
      <c r="H159">
        <v>3</v>
      </c>
    </row>
    <row r="160" spans="1:8" x14ac:dyDescent="0.3">
      <c r="A160">
        <v>17</v>
      </c>
      <c r="B160">
        <v>17</v>
      </c>
      <c r="C160">
        <v>179</v>
      </c>
      <c r="D160">
        <v>22</v>
      </c>
      <c r="E160">
        <v>40</v>
      </c>
      <c r="F160">
        <v>343.25299999999999</v>
      </c>
      <c r="G160">
        <v>2</v>
      </c>
      <c r="H160">
        <v>8</v>
      </c>
    </row>
    <row r="161" spans="1:8" x14ac:dyDescent="0.3">
      <c r="A161">
        <v>15</v>
      </c>
      <c r="B161">
        <v>22</v>
      </c>
      <c r="C161">
        <v>291</v>
      </c>
      <c r="D161">
        <v>31</v>
      </c>
      <c r="E161">
        <v>40</v>
      </c>
      <c r="F161">
        <v>343.25299999999999</v>
      </c>
      <c r="G161">
        <v>1</v>
      </c>
      <c r="H161">
        <v>8</v>
      </c>
    </row>
    <row r="162" spans="1:8" x14ac:dyDescent="0.3">
      <c r="A162">
        <v>20</v>
      </c>
      <c r="B162">
        <v>13</v>
      </c>
      <c r="C162">
        <v>260</v>
      </c>
      <c r="D162">
        <v>50</v>
      </c>
      <c r="E162">
        <v>36</v>
      </c>
      <c r="F162">
        <v>343.25299999999999</v>
      </c>
      <c r="G162">
        <v>4</v>
      </c>
      <c r="H162">
        <v>8</v>
      </c>
    </row>
    <row r="163" spans="1:8" x14ac:dyDescent="0.3">
      <c r="A163">
        <v>22</v>
      </c>
      <c r="B163">
        <v>13</v>
      </c>
      <c r="C163">
        <v>179</v>
      </c>
      <c r="D163">
        <v>26</v>
      </c>
      <c r="E163">
        <v>30</v>
      </c>
      <c r="F163">
        <v>343.25299999999999</v>
      </c>
      <c r="G163">
        <v>0</v>
      </c>
      <c r="H163">
        <v>8</v>
      </c>
    </row>
    <row r="164" spans="1:8" x14ac:dyDescent="0.3">
      <c r="A164">
        <v>33</v>
      </c>
      <c r="B164">
        <v>14</v>
      </c>
      <c r="C164">
        <v>248</v>
      </c>
      <c r="D164">
        <v>25</v>
      </c>
      <c r="E164">
        <v>47</v>
      </c>
      <c r="F164">
        <v>343.25299999999999</v>
      </c>
      <c r="G164">
        <v>2</v>
      </c>
      <c r="H164">
        <v>3</v>
      </c>
    </row>
    <row r="165" spans="1:8" x14ac:dyDescent="0.3">
      <c r="A165">
        <v>20</v>
      </c>
      <c r="B165">
        <v>13</v>
      </c>
      <c r="C165">
        <v>260</v>
      </c>
      <c r="D165">
        <v>50</v>
      </c>
      <c r="E165">
        <v>36</v>
      </c>
      <c r="F165">
        <v>343.25299999999999</v>
      </c>
      <c r="G165">
        <v>4</v>
      </c>
      <c r="H165">
        <v>40</v>
      </c>
    </row>
    <row r="166" spans="1:8" x14ac:dyDescent="0.3">
      <c r="A166">
        <v>17</v>
      </c>
      <c r="B166">
        <v>11</v>
      </c>
      <c r="C166">
        <v>179</v>
      </c>
      <c r="D166">
        <v>22</v>
      </c>
      <c r="E166">
        <v>40</v>
      </c>
      <c r="F166">
        <v>343.25299999999999</v>
      </c>
      <c r="G166">
        <v>2</v>
      </c>
      <c r="H166">
        <v>40</v>
      </c>
    </row>
    <row r="167" spans="1:8" x14ac:dyDescent="0.3">
      <c r="A167">
        <v>14</v>
      </c>
      <c r="B167">
        <v>1</v>
      </c>
      <c r="C167">
        <v>155</v>
      </c>
      <c r="D167">
        <v>12</v>
      </c>
      <c r="E167">
        <v>34</v>
      </c>
      <c r="F167">
        <v>343.25299999999999</v>
      </c>
      <c r="G167">
        <v>2</v>
      </c>
      <c r="H167">
        <v>16</v>
      </c>
    </row>
    <row r="168" spans="1:8" x14ac:dyDescent="0.3">
      <c r="A168">
        <v>20</v>
      </c>
      <c r="B168">
        <v>26</v>
      </c>
      <c r="C168">
        <v>260</v>
      </c>
      <c r="D168">
        <v>50</v>
      </c>
      <c r="E168">
        <v>36</v>
      </c>
      <c r="F168">
        <v>343.25299999999999</v>
      </c>
      <c r="G168">
        <v>4</v>
      </c>
      <c r="H168">
        <v>16</v>
      </c>
    </row>
    <row r="169" spans="1:8" x14ac:dyDescent="0.3">
      <c r="A169">
        <v>14</v>
      </c>
      <c r="B169">
        <v>13</v>
      </c>
      <c r="C169">
        <v>155</v>
      </c>
      <c r="D169">
        <v>12</v>
      </c>
      <c r="E169">
        <v>34</v>
      </c>
      <c r="F169">
        <v>343.25299999999999</v>
      </c>
      <c r="G169">
        <v>2</v>
      </c>
      <c r="H169">
        <v>8</v>
      </c>
    </row>
    <row r="170" spans="1:8" x14ac:dyDescent="0.3">
      <c r="A170">
        <v>11</v>
      </c>
      <c r="B170">
        <v>6</v>
      </c>
      <c r="C170">
        <v>289</v>
      </c>
      <c r="D170">
        <v>36</v>
      </c>
      <c r="E170">
        <v>33</v>
      </c>
      <c r="F170">
        <v>343.25299999999999</v>
      </c>
      <c r="G170">
        <v>2</v>
      </c>
      <c r="H170">
        <v>8</v>
      </c>
    </row>
    <row r="171" spans="1:8" x14ac:dyDescent="0.3">
      <c r="A171">
        <v>17</v>
      </c>
      <c r="B171">
        <v>8</v>
      </c>
      <c r="C171">
        <v>179</v>
      </c>
      <c r="D171">
        <v>22</v>
      </c>
      <c r="E171">
        <v>40</v>
      </c>
      <c r="F171">
        <v>343.25299999999999</v>
      </c>
      <c r="G171">
        <v>2</v>
      </c>
      <c r="H171">
        <v>8</v>
      </c>
    </row>
    <row r="172" spans="1:8" x14ac:dyDescent="0.3">
      <c r="A172">
        <v>20</v>
      </c>
      <c r="B172">
        <v>28</v>
      </c>
      <c r="C172">
        <v>260</v>
      </c>
      <c r="D172">
        <v>50</v>
      </c>
      <c r="E172">
        <v>36</v>
      </c>
      <c r="F172">
        <v>343.25299999999999</v>
      </c>
      <c r="G172">
        <v>4</v>
      </c>
      <c r="H172">
        <v>4</v>
      </c>
    </row>
    <row r="173" spans="1:8" x14ac:dyDescent="0.3">
      <c r="A173">
        <v>28</v>
      </c>
      <c r="B173">
        <v>23</v>
      </c>
      <c r="C173">
        <v>225</v>
      </c>
      <c r="D173">
        <v>26</v>
      </c>
      <c r="E173">
        <v>28</v>
      </c>
      <c r="F173">
        <v>343.25299999999999</v>
      </c>
      <c r="G173">
        <v>1</v>
      </c>
      <c r="H173">
        <v>1</v>
      </c>
    </row>
    <row r="174" spans="1:8" x14ac:dyDescent="0.3">
      <c r="A174">
        <v>7</v>
      </c>
      <c r="B174">
        <v>14</v>
      </c>
      <c r="C174">
        <v>279</v>
      </c>
      <c r="D174">
        <v>5</v>
      </c>
      <c r="E174">
        <v>39</v>
      </c>
      <c r="F174">
        <v>343.25299999999999</v>
      </c>
      <c r="G174">
        <v>2</v>
      </c>
      <c r="H174">
        <v>8</v>
      </c>
    </row>
    <row r="175" spans="1:8" x14ac:dyDescent="0.3">
      <c r="A175">
        <v>3</v>
      </c>
      <c r="B175">
        <v>13</v>
      </c>
      <c r="C175">
        <v>179</v>
      </c>
      <c r="D175">
        <v>51</v>
      </c>
      <c r="E175">
        <v>38</v>
      </c>
      <c r="F175">
        <v>343.25299999999999</v>
      </c>
      <c r="G175">
        <v>0</v>
      </c>
      <c r="H175">
        <v>24</v>
      </c>
    </row>
    <row r="176" spans="1:8" x14ac:dyDescent="0.3">
      <c r="A176">
        <v>28</v>
      </c>
      <c r="B176">
        <v>23</v>
      </c>
      <c r="C176">
        <v>225</v>
      </c>
      <c r="D176">
        <v>26</v>
      </c>
      <c r="E176">
        <v>28</v>
      </c>
      <c r="F176">
        <v>343.25299999999999</v>
      </c>
      <c r="G176">
        <v>1</v>
      </c>
      <c r="H176">
        <v>2</v>
      </c>
    </row>
    <row r="177" spans="1:8" x14ac:dyDescent="0.3">
      <c r="A177">
        <v>28</v>
      </c>
      <c r="B177">
        <v>11</v>
      </c>
      <c r="C177">
        <v>225</v>
      </c>
      <c r="D177">
        <v>26</v>
      </c>
      <c r="E177">
        <v>28</v>
      </c>
      <c r="F177">
        <v>343.25299999999999</v>
      </c>
      <c r="G177">
        <v>1</v>
      </c>
      <c r="H177">
        <v>8</v>
      </c>
    </row>
    <row r="178" spans="1:8" x14ac:dyDescent="0.3">
      <c r="A178">
        <v>22</v>
      </c>
      <c r="B178">
        <v>13</v>
      </c>
      <c r="C178">
        <v>179</v>
      </c>
      <c r="D178">
        <v>26</v>
      </c>
      <c r="E178">
        <v>30</v>
      </c>
      <c r="F178">
        <v>343.25299999999999</v>
      </c>
      <c r="G178">
        <v>0</v>
      </c>
      <c r="H178">
        <v>1</v>
      </c>
    </row>
    <row r="179" spans="1:8" x14ac:dyDescent="0.3">
      <c r="A179">
        <v>28</v>
      </c>
      <c r="B179">
        <v>11</v>
      </c>
      <c r="C179">
        <v>225</v>
      </c>
      <c r="D179">
        <v>26</v>
      </c>
      <c r="E179">
        <v>28</v>
      </c>
      <c r="F179">
        <v>343.25299999999999</v>
      </c>
      <c r="G179">
        <v>1</v>
      </c>
      <c r="H179">
        <v>8</v>
      </c>
    </row>
    <row r="180" spans="1:8" x14ac:dyDescent="0.3">
      <c r="A180">
        <v>28</v>
      </c>
      <c r="B180">
        <v>11</v>
      </c>
      <c r="C180">
        <v>225</v>
      </c>
      <c r="D180">
        <v>26</v>
      </c>
      <c r="E180">
        <v>28</v>
      </c>
      <c r="F180">
        <v>343.25299999999999</v>
      </c>
      <c r="G180">
        <v>1</v>
      </c>
      <c r="H180">
        <v>16</v>
      </c>
    </row>
    <row r="181" spans="1:8" x14ac:dyDescent="0.3">
      <c r="A181">
        <v>3</v>
      </c>
      <c r="B181">
        <v>13</v>
      </c>
      <c r="C181">
        <v>179</v>
      </c>
      <c r="D181">
        <v>51</v>
      </c>
      <c r="E181">
        <v>38</v>
      </c>
      <c r="F181">
        <v>343.25299999999999</v>
      </c>
      <c r="G181">
        <v>0</v>
      </c>
      <c r="H181">
        <v>3</v>
      </c>
    </row>
    <row r="182" spans="1:8" x14ac:dyDescent="0.3">
      <c r="A182">
        <v>7</v>
      </c>
      <c r="B182">
        <v>14</v>
      </c>
      <c r="C182">
        <v>279</v>
      </c>
      <c r="D182">
        <v>5</v>
      </c>
      <c r="E182">
        <v>39</v>
      </c>
      <c r="F182">
        <v>343.25299999999999</v>
      </c>
      <c r="G182">
        <v>2</v>
      </c>
      <c r="H182">
        <v>16</v>
      </c>
    </row>
    <row r="183" spans="1:8" x14ac:dyDescent="0.3">
      <c r="A183">
        <v>28</v>
      </c>
      <c r="B183">
        <v>28</v>
      </c>
      <c r="C183">
        <v>225</v>
      </c>
      <c r="D183">
        <v>26</v>
      </c>
      <c r="E183">
        <v>28</v>
      </c>
      <c r="F183">
        <v>343.25299999999999</v>
      </c>
      <c r="G183">
        <v>1</v>
      </c>
      <c r="H183">
        <v>2</v>
      </c>
    </row>
    <row r="184" spans="1:8" x14ac:dyDescent="0.3">
      <c r="A184">
        <v>33</v>
      </c>
      <c r="B184">
        <v>14</v>
      </c>
      <c r="C184">
        <v>248</v>
      </c>
      <c r="D184">
        <v>25</v>
      </c>
      <c r="E184">
        <v>47</v>
      </c>
      <c r="F184">
        <v>343.25299999999999</v>
      </c>
      <c r="G184">
        <v>2</v>
      </c>
      <c r="H184">
        <v>3</v>
      </c>
    </row>
    <row r="185" spans="1:8" x14ac:dyDescent="0.3">
      <c r="A185">
        <v>28</v>
      </c>
      <c r="B185">
        <v>28</v>
      </c>
      <c r="C185">
        <v>225</v>
      </c>
      <c r="D185">
        <v>26</v>
      </c>
      <c r="E185">
        <v>28</v>
      </c>
      <c r="F185">
        <v>343.25299999999999</v>
      </c>
      <c r="G185">
        <v>1</v>
      </c>
      <c r="H185">
        <v>1</v>
      </c>
    </row>
    <row r="186" spans="1:8" x14ac:dyDescent="0.3">
      <c r="A186">
        <v>15</v>
      </c>
      <c r="B186">
        <v>28</v>
      </c>
      <c r="C186">
        <v>291</v>
      </c>
      <c r="D186">
        <v>31</v>
      </c>
      <c r="E186">
        <v>40</v>
      </c>
      <c r="F186">
        <v>326.452</v>
      </c>
      <c r="G186">
        <v>1</v>
      </c>
      <c r="H186">
        <v>1</v>
      </c>
    </row>
    <row r="187" spans="1:8" x14ac:dyDescent="0.3">
      <c r="A187">
        <v>28</v>
      </c>
      <c r="B187">
        <v>23</v>
      </c>
      <c r="C187">
        <v>225</v>
      </c>
      <c r="D187">
        <v>26</v>
      </c>
      <c r="E187">
        <v>28</v>
      </c>
      <c r="F187">
        <v>326.452</v>
      </c>
      <c r="G187">
        <v>1</v>
      </c>
      <c r="H187">
        <v>1</v>
      </c>
    </row>
    <row r="188" spans="1:8" x14ac:dyDescent="0.3">
      <c r="A188">
        <v>14</v>
      </c>
      <c r="B188">
        <v>28</v>
      </c>
      <c r="C188">
        <v>155</v>
      </c>
      <c r="D188">
        <v>12</v>
      </c>
      <c r="E188">
        <v>34</v>
      </c>
      <c r="F188">
        <v>326.452</v>
      </c>
      <c r="G188">
        <v>2</v>
      </c>
      <c r="H188">
        <v>1</v>
      </c>
    </row>
    <row r="189" spans="1:8" x14ac:dyDescent="0.3">
      <c r="A189">
        <v>24</v>
      </c>
      <c r="B189">
        <v>13</v>
      </c>
      <c r="C189">
        <v>246</v>
      </c>
      <c r="D189">
        <v>25</v>
      </c>
      <c r="E189">
        <v>41</v>
      </c>
      <c r="F189">
        <v>326.452</v>
      </c>
      <c r="G189">
        <v>0</v>
      </c>
      <c r="H189">
        <v>24</v>
      </c>
    </row>
    <row r="190" spans="1:8" x14ac:dyDescent="0.3">
      <c r="A190">
        <v>14</v>
      </c>
      <c r="B190">
        <v>23</v>
      </c>
      <c r="C190">
        <v>155</v>
      </c>
      <c r="D190">
        <v>12</v>
      </c>
      <c r="E190">
        <v>34</v>
      </c>
      <c r="F190">
        <v>326.452</v>
      </c>
      <c r="G190">
        <v>2</v>
      </c>
      <c r="H190">
        <v>1</v>
      </c>
    </row>
    <row r="191" spans="1:8" x14ac:dyDescent="0.3">
      <c r="A191">
        <v>28</v>
      </c>
      <c r="B191">
        <v>28</v>
      </c>
      <c r="C191">
        <v>225</v>
      </c>
      <c r="D191">
        <v>26</v>
      </c>
      <c r="E191">
        <v>28</v>
      </c>
      <c r="F191">
        <v>326.452</v>
      </c>
      <c r="G191">
        <v>1</v>
      </c>
      <c r="H191">
        <v>2</v>
      </c>
    </row>
    <row r="192" spans="1:8" x14ac:dyDescent="0.3">
      <c r="A192">
        <v>20</v>
      </c>
      <c r="B192">
        <v>28</v>
      </c>
      <c r="C192">
        <v>260</v>
      </c>
      <c r="D192">
        <v>50</v>
      </c>
      <c r="E192">
        <v>36</v>
      </c>
      <c r="F192">
        <v>326.452</v>
      </c>
      <c r="G192">
        <v>4</v>
      </c>
      <c r="H192">
        <v>4</v>
      </c>
    </row>
    <row r="193" spans="1:8" x14ac:dyDescent="0.3">
      <c r="A193">
        <v>3</v>
      </c>
      <c r="B193">
        <v>13</v>
      </c>
      <c r="C193">
        <v>179</v>
      </c>
      <c r="D193">
        <v>51</v>
      </c>
      <c r="E193">
        <v>38</v>
      </c>
      <c r="F193">
        <v>326.452</v>
      </c>
      <c r="G193">
        <v>0</v>
      </c>
      <c r="H193">
        <v>24</v>
      </c>
    </row>
    <row r="194" spans="1:8" x14ac:dyDescent="0.3">
      <c r="A194">
        <v>36</v>
      </c>
      <c r="B194">
        <v>23</v>
      </c>
      <c r="C194">
        <v>118</v>
      </c>
      <c r="D194">
        <v>13</v>
      </c>
      <c r="E194">
        <v>50</v>
      </c>
      <c r="F194">
        <v>326.452</v>
      </c>
      <c r="G194">
        <v>1</v>
      </c>
      <c r="H194">
        <v>1</v>
      </c>
    </row>
    <row r="195" spans="1:8" x14ac:dyDescent="0.3">
      <c r="A195">
        <v>15</v>
      </c>
      <c r="B195">
        <v>23</v>
      </c>
      <c r="C195">
        <v>291</v>
      </c>
      <c r="D195">
        <v>31</v>
      </c>
      <c r="E195">
        <v>40</v>
      </c>
      <c r="F195">
        <v>326.452</v>
      </c>
      <c r="G195">
        <v>1</v>
      </c>
      <c r="H195">
        <v>3</v>
      </c>
    </row>
    <row r="196" spans="1:8" x14ac:dyDescent="0.3">
      <c r="A196">
        <v>24</v>
      </c>
      <c r="B196">
        <v>14</v>
      </c>
      <c r="C196">
        <v>246</v>
      </c>
      <c r="D196">
        <v>25</v>
      </c>
      <c r="E196">
        <v>41</v>
      </c>
      <c r="F196">
        <v>326.452</v>
      </c>
      <c r="G196">
        <v>0</v>
      </c>
      <c r="H196">
        <v>8</v>
      </c>
    </row>
    <row r="197" spans="1:8" x14ac:dyDescent="0.3">
      <c r="A197">
        <v>15</v>
      </c>
      <c r="B197">
        <v>28</v>
      </c>
      <c r="C197">
        <v>291</v>
      </c>
      <c r="D197">
        <v>31</v>
      </c>
      <c r="E197">
        <v>40</v>
      </c>
      <c r="F197">
        <v>326.452</v>
      </c>
      <c r="G197">
        <v>1</v>
      </c>
      <c r="H197">
        <v>1</v>
      </c>
    </row>
    <row r="198" spans="1:8" x14ac:dyDescent="0.3">
      <c r="A198">
        <v>33</v>
      </c>
      <c r="B198">
        <v>28</v>
      </c>
      <c r="C198">
        <v>248</v>
      </c>
      <c r="D198">
        <v>25</v>
      </c>
      <c r="E198">
        <v>47</v>
      </c>
      <c r="F198">
        <v>326.452</v>
      </c>
      <c r="G198">
        <v>2</v>
      </c>
      <c r="H198">
        <v>8</v>
      </c>
    </row>
    <row r="199" spans="1:8" x14ac:dyDescent="0.3">
      <c r="A199">
        <v>20</v>
      </c>
      <c r="B199">
        <v>19</v>
      </c>
      <c r="C199">
        <v>260</v>
      </c>
      <c r="D199">
        <v>50</v>
      </c>
      <c r="E199">
        <v>36</v>
      </c>
      <c r="F199">
        <v>326.452</v>
      </c>
      <c r="G199">
        <v>4</v>
      </c>
      <c r="H199">
        <v>56</v>
      </c>
    </row>
    <row r="200" spans="1:8" x14ac:dyDescent="0.3">
      <c r="A200">
        <v>11</v>
      </c>
      <c r="B200">
        <v>19</v>
      </c>
      <c r="C200">
        <v>289</v>
      </c>
      <c r="D200">
        <v>36</v>
      </c>
      <c r="E200">
        <v>33</v>
      </c>
      <c r="F200">
        <v>326.452</v>
      </c>
      <c r="G200">
        <v>2</v>
      </c>
      <c r="H200">
        <v>8</v>
      </c>
    </row>
    <row r="201" spans="1:8" x14ac:dyDescent="0.3">
      <c r="A201">
        <v>14</v>
      </c>
      <c r="B201">
        <v>12</v>
      </c>
      <c r="C201">
        <v>155</v>
      </c>
      <c r="D201">
        <v>12</v>
      </c>
      <c r="E201">
        <v>34</v>
      </c>
      <c r="F201">
        <v>326.452</v>
      </c>
      <c r="G201">
        <v>2</v>
      </c>
      <c r="H201">
        <v>24</v>
      </c>
    </row>
    <row r="202" spans="1:8" x14ac:dyDescent="0.3">
      <c r="A202">
        <v>23</v>
      </c>
      <c r="B202">
        <v>19</v>
      </c>
      <c r="C202">
        <v>378</v>
      </c>
      <c r="D202">
        <v>49</v>
      </c>
      <c r="E202">
        <v>36</v>
      </c>
      <c r="F202">
        <v>326.452</v>
      </c>
      <c r="G202">
        <v>2</v>
      </c>
      <c r="H202">
        <v>8</v>
      </c>
    </row>
    <row r="203" spans="1:8" x14ac:dyDescent="0.3">
      <c r="A203">
        <v>11</v>
      </c>
      <c r="B203">
        <v>13</v>
      </c>
      <c r="C203">
        <v>289</v>
      </c>
      <c r="D203">
        <v>36</v>
      </c>
      <c r="E203">
        <v>33</v>
      </c>
      <c r="F203">
        <v>326.452</v>
      </c>
      <c r="G203">
        <v>2</v>
      </c>
      <c r="H203">
        <v>16</v>
      </c>
    </row>
    <row r="204" spans="1:8" x14ac:dyDescent="0.3">
      <c r="A204">
        <v>1</v>
      </c>
      <c r="B204">
        <v>7</v>
      </c>
      <c r="C204">
        <v>235</v>
      </c>
      <c r="D204">
        <v>11</v>
      </c>
      <c r="E204">
        <v>37</v>
      </c>
      <c r="F204">
        <v>326.452</v>
      </c>
      <c r="G204">
        <v>1</v>
      </c>
      <c r="H204">
        <v>3</v>
      </c>
    </row>
    <row r="205" spans="1:8" x14ac:dyDescent="0.3">
      <c r="A205">
        <v>2</v>
      </c>
      <c r="B205">
        <v>0</v>
      </c>
      <c r="C205">
        <v>235</v>
      </c>
      <c r="D205">
        <v>29</v>
      </c>
      <c r="E205">
        <v>48</v>
      </c>
      <c r="F205">
        <v>326.452</v>
      </c>
      <c r="G205">
        <v>1</v>
      </c>
      <c r="H205">
        <v>0</v>
      </c>
    </row>
    <row r="206" spans="1:8" x14ac:dyDescent="0.3">
      <c r="A206">
        <v>11</v>
      </c>
      <c r="B206">
        <v>13</v>
      </c>
      <c r="C206">
        <v>289</v>
      </c>
      <c r="D206">
        <v>36</v>
      </c>
      <c r="E206">
        <v>33</v>
      </c>
      <c r="F206">
        <v>378.88400000000001</v>
      </c>
      <c r="G206">
        <v>2</v>
      </c>
      <c r="H206">
        <v>8</v>
      </c>
    </row>
    <row r="207" spans="1:8" x14ac:dyDescent="0.3">
      <c r="A207">
        <v>14</v>
      </c>
      <c r="B207">
        <v>28</v>
      </c>
      <c r="C207">
        <v>155</v>
      </c>
      <c r="D207">
        <v>12</v>
      </c>
      <c r="E207">
        <v>34</v>
      </c>
      <c r="F207">
        <v>378.88400000000001</v>
      </c>
      <c r="G207">
        <v>2</v>
      </c>
      <c r="H207">
        <v>2</v>
      </c>
    </row>
    <row r="208" spans="1:8" x14ac:dyDescent="0.3">
      <c r="A208">
        <v>14</v>
      </c>
      <c r="B208">
        <v>28</v>
      </c>
      <c r="C208">
        <v>155</v>
      </c>
      <c r="D208">
        <v>12</v>
      </c>
      <c r="E208">
        <v>34</v>
      </c>
      <c r="F208">
        <v>378.88400000000001</v>
      </c>
      <c r="G208">
        <v>2</v>
      </c>
      <c r="H208">
        <v>1</v>
      </c>
    </row>
    <row r="209" spans="1:8" x14ac:dyDescent="0.3">
      <c r="A209">
        <v>3</v>
      </c>
      <c r="B209">
        <v>18</v>
      </c>
      <c r="C209">
        <v>179</v>
      </c>
      <c r="D209">
        <v>51</v>
      </c>
      <c r="E209">
        <v>38</v>
      </c>
      <c r="F209">
        <v>378.88400000000001</v>
      </c>
      <c r="G209">
        <v>0</v>
      </c>
      <c r="H209">
        <v>8</v>
      </c>
    </row>
    <row r="210" spans="1:8" x14ac:dyDescent="0.3">
      <c r="A210">
        <v>28</v>
      </c>
      <c r="B210">
        <v>19</v>
      </c>
      <c r="C210">
        <v>225</v>
      </c>
      <c r="D210">
        <v>26</v>
      </c>
      <c r="E210">
        <v>28</v>
      </c>
      <c r="F210">
        <v>378.88400000000001</v>
      </c>
      <c r="G210">
        <v>1</v>
      </c>
      <c r="H210">
        <v>8</v>
      </c>
    </row>
    <row r="211" spans="1:8" x14ac:dyDescent="0.3">
      <c r="A211">
        <v>27</v>
      </c>
      <c r="B211">
        <v>7</v>
      </c>
      <c r="C211">
        <v>184</v>
      </c>
      <c r="D211">
        <v>42</v>
      </c>
      <c r="E211">
        <v>27</v>
      </c>
      <c r="F211">
        <v>378.88400000000001</v>
      </c>
      <c r="G211">
        <v>0</v>
      </c>
      <c r="H211">
        <v>4</v>
      </c>
    </row>
    <row r="212" spans="1:8" x14ac:dyDescent="0.3">
      <c r="A212">
        <v>14</v>
      </c>
      <c r="B212">
        <v>28</v>
      </c>
      <c r="C212">
        <v>155</v>
      </c>
      <c r="D212">
        <v>12</v>
      </c>
      <c r="E212">
        <v>34</v>
      </c>
      <c r="F212">
        <v>378.88400000000001</v>
      </c>
      <c r="G212">
        <v>2</v>
      </c>
      <c r="H212">
        <v>2</v>
      </c>
    </row>
    <row r="213" spans="1:8" x14ac:dyDescent="0.3">
      <c r="A213">
        <v>3</v>
      </c>
      <c r="B213">
        <v>12</v>
      </c>
      <c r="C213">
        <v>179</v>
      </c>
      <c r="D213">
        <v>51</v>
      </c>
      <c r="E213">
        <v>38</v>
      </c>
      <c r="F213">
        <v>378.88400000000001</v>
      </c>
      <c r="G213">
        <v>0</v>
      </c>
      <c r="H213">
        <v>1</v>
      </c>
    </row>
    <row r="214" spans="1:8" x14ac:dyDescent="0.3">
      <c r="A214">
        <v>11</v>
      </c>
      <c r="B214">
        <v>13</v>
      </c>
      <c r="C214">
        <v>289</v>
      </c>
      <c r="D214">
        <v>36</v>
      </c>
      <c r="E214">
        <v>33</v>
      </c>
      <c r="F214">
        <v>378.88400000000001</v>
      </c>
      <c r="G214">
        <v>2</v>
      </c>
      <c r="H214">
        <v>24</v>
      </c>
    </row>
    <row r="215" spans="1:8" x14ac:dyDescent="0.3">
      <c r="A215">
        <v>7</v>
      </c>
      <c r="B215">
        <v>0</v>
      </c>
      <c r="C215">
        <v>279</v>
      </c>
      <c r="D215">
        <v>5</v>
      </c>
      <c r="E215">
        <v>39</v>
      </c>
      <c r="F215">
        <v>378.88400000000001</v>
      </c>
      <c r="G215">
        <v>2</v>
      </c>
      <c r="H215">
        <v>0</v>
      </c>
    </row>
    <row r="216" spans="1:8" x14ac:dyDescent="0.3">
      <c r="A216">
        <v>18</v>
      </c>
      <c r="B216">
        <v>0</v>
      </c>
      <c r="C216">
        <v>330</v>
      </c>
      <c r="D216">
        <v>16</v>
      </c>
      <c r="E216">
        <v>28</v>
      </c>
      <c r="F216">
        <v>378.88400000000001</v>
      </c>
      <c r="G216">
        <v>0</v>
      </c>
      <c r="H216">
        <v>0</v>
      </c>
    </row>
    <row r="217" spans="1:8" x14ac:dyDescent="0.3">
      <c r="A217">
        <v>23</v>
      </c>
      <c r="B217">
        <v>0</v>
      </c>
      <c r="C217">
        <v>378</v>
      </c>
      <c r="D217">
        <v>49</v>
      </c>
      <c r="E217">
        <v>36</v>
      </c>
      <c r="F217">
        <v>378.88400000000001</v>
      </c>
      <c r="G217">
        <v>2</v>
      </c>
      <c r="H217">
        <v>0</v>
      </c>
    </row>
    <row r="218" spans="1:8" x14ac:dyDescent="0.3">
      <c r="A218">
        <v>31</v>
      </c>
      <c r="B218">
        <v>0</v>
      </c>
      <c r="C218">
        <v>388</v>
      </c>
      <c r="D218">
        <v>15</v>
      </c>
      <c r="E218">
        <v>50</v>
      </c>
      <c r="F218">
        <v>378.88400000000001</v>
      </c>
      <c r="G218">
        <v>0</v>
      </c>
      <c r="H218">
        <v>0</v>
      </c>
    </row>
    <row r="219" spans="1:8" x14ac:dyDescent="0.3">
      <c r="A219">
        <v>3</v>
      </c>
      <c r="B219">
        <v>11</v>
      </c>
      <c r="C219">
        <v>179</v>
      </c>
      <c r="D219">
        <v>51</v>
      </c>
      <c r="E219">
        <v>38</v>
      </c>
      <c r="F219">
        <v>378.88400000000001</v>
      </c>
      <c r="G219">
        <v>0</v>
      </c>
      <c r="H219">
        <v>1</v>
      </c>
    </row>
    <row r="220" spans="1:8" x14ac:dyDescent="0.3">
      <c r="A220">
        <v>36</v>
      </c>
      <c r="B220">
        <v>13</v>
      </c>
      <c r="C220">
        <v>118</v>
      </c>
      <c r="D220">
        <v>13</v>
      </c>
      <c r="E220">
        <v>50</v>
      </c>
      <c r="F220">
        <v>378.88400000000001</v>
      </c>
      <c r="G220">
        <v>1</v>
      </c>
      <c r="H220">
        <v>24</v>
      </c>
    </row>
    <row r="221" spans="1:8" x14ac:dyDescent="0.3">
      <c r="A221">
        <v>10</v>
      </c>
      <c r="B221">
        <v>22</v>
      </c>
      <c r="C221">
        <v>361</v>
      </c>
      <c r="D221">
        <v>52</v>
      </c>
      <c r="E221">
        <v>28</v>
      </c>
      <c r="F221">
        <v>378.88400000000001</v>
      </c>
      <c r="G221">
        <v>1</v>
      </c>
      <c r="H221">
        <v>8</v>
      </c>
    </row>
    <row r="222" spans="1:8" x14ac:dyDescent="0.3">
      <c r="A222">
        <v>24</v>
      </c>
      <c r="B222">
        <v>19</v>
      </c>
      <c r="C222">
        <v>246</v>
      </c>
      <c r="D222">
        <v>25</v>
      </c>
      <c r="E222">
        <v>41</v>
      </c>
      <c r="F222">
        <v>377.55</v>
      </c>
      <c r="G222">
        <v>0</v>
      </c>
      <c r="H222">
        <v>8</v>
      </c>
    </row>
    <row r="223" spans="1:8" x14ac:dyDescent="0.3">
      <c r="A223">
        <v>10</v>
      </c>
      <c r="B223">
        <v>22</v>
      </c>
      <c r="C223">
        <v>361</v>
      </c>
      <c r="D223">
        <v>52</v>
      </c>
      <c r="E223">
        <v>28</v>
      </c>
      <c r="F223">
        <v>377.55</v>
      </c>
      <c r="G223">
        <v>1</v>
      </c>
      <c r="H223">
        <v>8</v>
      </c>
    </row>
    <row r="224" spans="1:8" x14ac:dyDescent="0.3">
      <c r="A224">
        <v>24</v>
      </c>
      <c r="B224">
        <v>10</v>
      </c>
      <c r="C224">
        <v>246</v>
      </c>
      <c r="D224">
        <v>25</v>
      </c>
      <c r="E224">
        <v>41</v>
      </c>
      <c r="F224">
        <v>377.55</v>
      </c>
      <c r="G224">
        <v>0</v>
      </c>
      <c r="H224">
        <v>24</v>
      </c>
    </row>
    <row r="225" spans="1:8" x14ac:dyDescent="0.3">
      <c r="A225">
        <v>15</v>
      </c>
      <c r="B225">
        <v>23</v>
      </c>
      <c r="C225">
        <v>291</v>
      </c>
      <c r="D225">
        <v>31</v>
      </c>
      <c r="E225">
        <v>40</v>
      </c>
      <c r="F225">
        <v>377.55</v>
      </c>
      <c r="G225">
        <v>1</v>
      </c>
      <c r="H225">
        <v>4</v>
      </c>
    </row>
    <row r="226" spans="1:8" x14ac:dyDescent="0.3">
      <c r="A226">
        <v>24</v>
      </c>
      <c r="B226">
        <v>10</v>
      </c>
      <c r="C226">
        <v>246</v>
      </c>
      <c r="D226">
        <v>25</v>
      </c>
      <c r="E226">
        <v>41</v>
      </c>
      <c r="F226">
        <v>377.55</v>
      </c>
      <c r="G226">
        <v>0</v>
      </c>
      <c r="H226">
        <v>8</v>
      </c>
    </row>
    <row r="227" spans="1:8" x14ac:dyDescent="0.3">
      <c r="A227">
        <v>3</v>
      </c>
      <c r="B227">
        <v>11</v>
      </c>
      <c r="C227">
        <v>179</v>
      </c>
      <c r="D227">
        <v>51</v>
      </c>
      <c r="E227">
        <v>38</v>
      </c>
      <c r="F227">
        <v>377.55</v>
      </c>
      <c r="G227">
        <v>0</v>
      </c>
      <c r="H227">
        <v>8</v>
      </c>
    </row>
    <row r="228" spans="1:8" x14ac:dyDescent="0.3">
      <c r="A228">
        <v>14</v>
      </c>
      <c r="B228">
        <v>23</v>
      </c>
      <c r="C228">
        <v>155</v>
      </c>
      <c r="D228">
        <v>12</v>
      </c>
      <c r="E228">
        <v>34</v>
      </c>
      <c r="F228">
        <v>377.55</v>
      </c>
      <c r="G228">
        <v>2</v>
      </c>
      <c r="H228">
        <v>4</v>
      </c>
    </row>
    <row r="229" spans="1:8" x14ac:dyDescent="0.3">
      <c r="A229">
        <v>24</v>
      </c>
      <c r="B229">
        <v>10</v>
      </c>
      <c r="C229">
        <v>246</v>
      </c>
      <c r="D229">
        <v>25</v>
      </c>
      <c r="E229">
        <v>41</v>
      </c>
      <c r="F229">
        <v>377.55</v>
      </c>
      <c r="G229">
        <v>0</v>
      </c>
      <c r="H229">
        <v>8</v>
      </c>
    </row>
    <row r="230" spans="1:8" x14ac:dyDescent="0.3">
      <c r="A230">
        <v>36</v>
      </c>
      <c r="B230">
        <v>13</v>
      </c>
      <c r="C230">
        <v>118</v>
      </c>
      <c r="D230">
        <v>13</v>
      </c>
      <c r="E230">
        <v>50</v>
      </c>
      <c r="F230">
        <v>377.55</v>
      </c>
      <c r="G230">
        <v>1</v>
      </c>
      <c r="H230">
        <v>8</v>
      </c>
    </row>
    <row r="231" spans="1:8" x14ac:dyDescent="0.3">
      <c r="A231">
        <v>1</v>
      </c>
      <c r="B231">
        <v>13</v>
      </c>
      <c r="C231">
        <v>235</v>
      </c>
      <c r="D231">
        <v>11</v>
      </c>
      <c r="E231">
        <v>37</v>
      </c>
      <c r="F231">
        <v>377.55</v>
      </c>
      <c r="G231">
        <v>1</v>
      </c>
      <c r="H231">
        <v>16</v>
      </c>
    </row>
    <row r="232" spans="1:8" x14ac:dyDescent="0.3">
      <c r="A232">
        <v>36</v>
      </c>
      <c r="B232">
        <v>23</v>
      </c>
      <c r="C232">
        <v>118</v>
      </c>
      <c r="D232">
        <v>13</v>
      </c>
      <c r="E232">
        <v>50</v>
      </c>
      <c r="F232">
        <v>377.55</v>
      </c>
      <c r="G232">
        <v>1</v>
      </c>
      <c r="H232">
        <v>1</v>
      </c>
    </row>
    <row r="233" spans="1:8" x14ac:dyDescent="0.3">
      <c r="A233">
        <v>36</v>
      </c>
      <c r="B233">
        <v>13</v>
      </c>
      <c r="C233">
        <v>118</v>
      </c>
      <c r="D233">
        <v>13</v>
      </c>
      <c r="E233">
        <v>50</v>
      </c>
      <c r="F233">
        <v>377.55</v>
      </c>
      <c r="G233">
        <v>1</v>
      </c>
      <c r="H233">
        <v>80</v>
      </c>
    </row>
    <row r="234" spans="1:8" x14ac:dyDescent="0.3">
      <c r="A234">
        <v>23</v>
      </c>
      <c r="B234">
        <v>22</v>
      </c>
      <c r="C234">
        <v>378</v>
      </c>
      <c r="D234">
        <v>49</v>
      </c>
      <c r="E234">
        <v>36</v>
      </c>
      <c r="F234">
        <v>377.55</v>
      </c>
      <c r="G234">
        <v>2</v>
      </c>
      <c r="H234">
        <v>8</v>
      </c>
    </row>
    <row r="235" spans="1:8" x14ac:dyDescent="0.3">
      <c r="A235">
        <v>3</v>
      </c>
      <c r="B235">
        <v>11</v>
      </c>
      <c r="C235">
        <v>179</v>
      </c>
      <c r="D235">
        <v>51</v>
      </c>
      <c r="E235">
        <v>38</v>
      </c>
      <c r="F235">
        <v>377.55</v>
      </c>
      <c r="G235">
        <v>0</v>
      </c>
      <c r="H235">
        <v>2</v>
      </c>
    </row>
    <row r="236" spans="1:8" x14ac:dyDescent="0.3">
      <c r="A236">
        <v>32</v>
      </c>
      <c r="B236">
        <v>28</v>
      </c>
      <c r="C236">
        <v>289</v>
      </c>
      <c r="D236">
        <v>48</v>
      </c>
      <c r="E236">
        <v>49</v>
      </c>
      <c r="F236">
        <v>377.55</v>
      </c>
      <c r="G236">
        <v>0</v>
      </c>
      <c r="H236">
        <v>2</v>
      </c>
    </row>
    <row r="237" spans="1:8" x14ac:dyDescent="0.3">
      <c r="A237">
        <v>28</v>
      </c>
      <c r="B237">
        <v>28</v>
      </c>
      <c r="C237">
        <v>225</v>
      </c>
      <c r="D237">
        <v>26</v>
      </c>
      <c r="E237">
        <v>28</v>
      </c>
      <c r="F237">
        <v>377.55</v>
      </c>
      <c r="G237">
        <v>1</v>
      </c>
      <c r="H237">
        <v>2</v>
      </c>
    </row>
    <row r="238" spans="1:8" x14ac:dyDescent="0.3">
      <c r="A238">
        <v>14</v>
      </c>
      <c r="B238">
        <v>19</v>
      </c>
      <c r="C238">
        <v>155</v>
      </c>
      <c r="D238">
        <v>12</v>
      </c>
      <c r="E238">
        <v>34</v>
      </c>
      <c r="F238">
        <v>275.31200000000001</v>
      </c>
      <c r="G238">
        <v>2</v>
      </c>
      <c r="H238">
        <v>16</v>
      </c>
    </row>
    <row r="239" spans="1:8" x14ac:dyDescent="0.3">
      <c r="A239">
        <v>36</v>
      </c>
      <c r="B239">
        <v>1</v>
      </c>
      <c r="C239">
        <v>118</v>
      </c>
      <c r="D239">
        <v>13</v>
      </c>
      <c r="E239">
        <v>50</v>
      </c>
      <c r="F239">
        <v>275.31200000000001</v>
      </c>
      <c r="G239">
        <v>1</v>
      </c>
      <c r="H239">
        <v>8</v>
      </c>
    </row>
    <row r="240" spans="1:8" x14ac:dyDescent="0.3">
      <c r="A240">
        <v>34</v>
      </c>
      <c r="B240">
        <v>5</v>
      </c>
      <c r="C240">
        <v>118</v>
      </c>
      <c r="D240">
        <v>10</v>
      </c>
      <c r="E240">
        <v>37</v>
      </c>
      <c r="F240">
        <v>275.31200000000001</v>
      </c>
      <c r="G240">
        <v>0</v>
      </c>
      <c r="H240">
        <v>8</v>
      </c>
    </row>
    <row r="241" spans="1:8" x14ac:dyDescent="0.3">
      <c r="A241">
        <v>34</v>
      </c>
      <c r="B241">
        <v>26</v>
      </c>
      <c r="C241">
        <v>118</v>
      </c>
      <c r="D241">
        <v>10</v>
      </c>
      <c r="E241">
        <v>37</v>
      </c>
      <c r="F241">
        <v>275.31200000000001</v>
      </c>
      <c r="G241">
        <v>0</v>
      </c>
      <c r="H241">
        <v>4</v>
      </c>
    </row>
    <row r="242" spans="1:8" x14ac:dyDescent="0.3">
      <c r="A242">
        <v>18</v>
      </c>
      <c r="B242">
        <v>26</v>
      </c>
      <c r="C242">
        <v>330</v>
      </c>
      <c r="D242">
        <v>16</v>
      </c>
      <c r="E242">
        <v>28</v>
      </c>
      <c r="F242">
        <v>275.31200000000001</v>
      </c>
      <c r="G242">
        <v>0</v>
      </c>
      <c r="H242">
        <v>8</v>
      </c>
    </row>
    <row r="243" spans="1:8" x14ac:dyDescent="0.3">
      <c r="A243">
        <v>22</v>
      </c>
      <c r="B243">
        <v>18</v>
      </c>
      <c r="C243">
        <v>179</v>
      </c>
      <c r="D243">
        <v>26</v>
      </c>
      <c r="E243">
        <v>30</v>
      </c>
      <c r="F243">
        <v>275.31200000000001</v>
      </c>
      <c r="G243">
        <v>0</v>
      </c>
      <c r="H243">
        <v>8</v>
      </c>
    </row>
    <row r="244" spans="1:8" x14ac:dyDescent="0.3">
      <c r="A244">
        <v>14</v>
      </c>
      <c r="B244">
        <v>25</v>
      </c>
      <c r="C244">
        <v>155</v>
      </c>
      <c r="D244">
        <v>12</v>
      </c>
      <c r="E244">
        <v>34</v>
      </c>
      <c r="F244">
        <v>275.31200000000001</v>
      </c>
      <c r="G244">
        <v>2</v>
      </c>
      <c r="H244">
        <v>2</v>
      </c>
    </row>
    <row r="245" spans="1:8" x14ac:dyDescent="0.3">
      <c r="A245">
        <v>18</v>
      </c>
      <c r="B245">
        <v>1</v>
      </c>
      <c r="C245">
        <v>330</v>
      </c>
      <c r="D245">
        <v>16</v>
      </c>
      <c r="E245">
        <v>28</v>
      </c>
      <c r="F245">
        <v>275.31200000000001</v>
      </c>
      <c r="G245">
        <v>0</v>
      </c>
      <c r="H245">
        <v>8</v>
      </c>
    </row>
    <row r="246" spans="1:8" x14ac:dyDescent="0.3">
      <c r="A246">
        <v>18</v>
      </c>
      <c r="B246">
        <v>1</v>
      </c>
      <c r="C246">
        <v>330</v>
      </c>
      <c r="D246">
        <v>16</v>
      </c>
      <c r="E246">
        <v>28</v>
      </c>
      <c r="F246">
        <v>275.31200000000001</v>
      </c>
      <c r="G246">
        <v>0</v>
      </c>
      <c r="H246">
        <v>8</v>
      </c>
    </row>
    <row r="247" spans="1:8" x14ac:dyDescent="0.3">
      <c r="A247">
        <v>30</v>
      </c>
      <c r="B247">
        <v>25</v>
      </c>
      <c r="C247">
        <v>157</v>
      </c>
      <c r="D247">
        <v>27</v>
      </c>
      <c r="E247">
        <v>29</v>
      </c>
      <c r="F247">
        <v>275.31200000000001</v>
      </c>
      <c r="G247">
        <v>0</v>
      </c>
      <c r="H247">
        <v>3</v>
      </c>
    </row>
    <row r="248" spans="1:8" x14ac:dyDescent="0.3">
      <c r="A248">
        <v>10</v>
      </c>
      <c r="B248">
        <v>22</v>
      </c>
      <c r="C248">
        <v>361</v>
      </c>
      <c r="D248">
        <v>52</v>
      </c>
      <c r="E248">
        <v>28</v>
      </c>
      <c r="F248">
        <v>275.31200000000001</v>
      </c>
      <c r="G248">
        <v>1</v>
      </c>
      <c r="H248">
        <v>8</v>
      </c>
    </row>
    <row r="249" spans="1:8" x14ac:dyDescent="0.3">
      <c r="A249">
        <v>11</v>
      </c>
      <c r="B249">
        <v>26</v>
      </c>
      <c r="C249">
        <v>289</v>
      </c>
      <c r="D249">
        <v>36</v>
      </c>
      <c r="E249">
        <v>33</v>
      </c>
      <c r="F249">
        <v>275.31200000000001</v>
      </c>
      <c r="G249">
        <v>2</v>
      </c>
      <c r="H249">
        <v>8</v>
      </c>
    </row>
    <row r="250" spans="1:8" x14ac:dyDescent="0.3">
      <c r="A250">
        <v>3</v>
      </c>
      <c r="B250">
        <v>26</v>
      </c>
      <c r="C250">
        <v>179</v>
      </c>
      <c r="D250">
        <v>51</v>
      </c>
      <c r="E250">
        <v>38</v>
      </c>
      <c r="F250">
        <v>275.31200000000001</v>
      </c>
      <c r="G250">
        <v>0</v>
      </c>
      <c r="H250">
        <v>8</v>
      </c>
    </row>
    <row r="251" spans="1:8" x14ac:dyDescent="0.3">
      <c r="A251">
        <v>11</v>
      </c>
      <c r="B251">
        <v>19</v>
      </c>
      <c r="C251">
        <v>289</v>
      </c>
      <c r="D251">
        <v>36</v>
      </c>
      <c r="E251">
        <v>33</v>
      </c>
      <c r="F251">
        <v>275.31200000000001</v>
      </c>
      <c r="G251">
        <v>2</v>
      </c>
      <c r="H251">
        <v>32</v>
      </c>
    </row>
    <row r="252" spans="1:8" x14ac:dyDescent="0.3">
      <c r="A252">
        <v>11</v>
      </c>
      <c r="B252">
        <v>19</v>
      </c>
      <c r="C252">
        <v>289</v>
      </c>
      <c r="D252">
        <v>36</v>
      </c>
      <c r="E252">
        <v>33</v>
      </c>
      <c r="F252">
        <v>275.31200000000001</v>
      </c>
      <c r="G252">
        <v>2</v>
      </c>
      <c r="H252">
        <v>8</v>
      </c>
    </row>
    <row r="253" spans="1:8" x14ac:dyDescent="0.3">
      <c r="A253">
        <v>20</v>
      </c>
      <c r="B253">
        <v>0</v>
      </c>
      <c r="C253">
        <v>260</v>
      </c>
      <c r="D253">
        <v>50</v>
      </c>
      <c r="E253">
        <v>36</v>
      </c>
      <c r="F253">
        <v>275.31200000000001</v>
      </c>
      <c r="G253">
        <v>4</v>
      </c>
      <c r="H253">
        <v>0</v>
      </c>
    </row>
    <row r="254" spans="1:8" x14ac:dyDescent="0.3">
      <c r="A254">
        <v>11</v>
      </c>
      <c r="B254">
        <v>19</v>
      </c>
      <c r="C254">
        <v>289</v>
      </c>
      <c r="D254">
        <v>36</v>
      </c>
      <c r="E254">
        <v>33</v>
      </c>
      <c r="F254">
        <v>265.61500000000001</v>
      </c>
      <c r="G254">
        <v>2</v>
      </c>
      <c r="H254">
        <v>8</v>
      </c>
    </row>
    <row r="255" spans="1:8" x14ac:dyDescent="0.3">
      <c r="A255">
        <v>30</v>
      </c>
      <c r="B255">
        <v>19</v>
      </c>
      <c r="C255">
        <v>157</v>
      </c>
      <c r="D255">
        <v>27</v>
      </c>
      <c r="E255">
        <v>29</v>
      </c>
      <c r="F255">
        <v>265.61500000000001</v>
      </c>
      <c r="G255">
        <v>0</v>
      </c>
      <c r="H255">
        <v>3</v>
      </c>
    </row>
    <row r="256" spans="1:8" x14ac:dyDescent="0.3">
      <c r="A256">
        <v>11</v>
      </c>
      <c r="B256">
        <v>23</v>
      </c>
      <c r="C256">
        <v>289</v>
      </c>
      <c r="D256">
        <v>36</v>
      </c>
      <c r="E256">
        <v>33</v>
      </c>
      <c r="F256">
        <v>265.61500000000001</v>
      </c>
      <c r="G256">
        <v>2</v>
      </c>
      <c r="H256">
        <v>1</v>
      </c>
    </row>
    <row r="257" spans="1:8" x14ac:dyDescent="0.3">
      <c r="A257">
        <v>9</v>
      </c>
      <c r="B257">
        <v>18</v>
      </c>
      <c r="C257">
        <v>228</v>
      </c>
      <c r="D257">
        <v>14</v>
      </c>
      <c r="E257">
        <v>58</v>
      </c>
      <c r="F257">
        <v>265.61500000000001</v>
      </c>
      <c r="G257">
        <v>2</v>
      </c>
      <c r="H257">
        <v>8</v>
      </c>
    </row>
    <row r="258" spans="1:8" x14ac:dyDescent="0.3">
      <c r="A258">
        <v>26</v>
      </c>
      <c r="B258">
        <v>13</v>
      </c>
      <c r="C258">
        <v>300</v>
      </c>
      <c r="D258">
        <v>26</v>
      </c>
      <c r="E258">
        <v>43</v>
      </c>
      <c r="F258">
        <v>265.61500000000001</v>
      </c>
      <c r="G258">
        <v>2</v>
      </c>
      <c r="H258">
        <v>1</v>
      </c>
    </row>
    <row r="259" spans="1:8" x14ac:dyDescent="0.3">
      <c r="A259">
        <v>26</v>
      </c>
      <c r="B259">
        <v>14</v>
      </c>
      <c r="C259">
        <v>300</v>
      </c>
      <c r="D259">
        <v>26</v>
      </c>
      <c r="E259">
        <v>43</v>
      </c>
      <c r="F259">
        <v>265.61500000000001</v>
      </c>
      <c r="G259">
        <v>2</v>
      </c>
      <c r="H259">
        <v>2</v>
      </c>
    </row>
    <row r="260" spans="1:8" x14ac:dyDescent="0.3">
      <c r="A260">
        <v>20</v>
      </c>
      <c r="B260">
        <v>28</v>
      </c>
      <c r="C260">
        <v>260</v>
      </c>
      <c r="D260">
        <v>50</v>
      </c>
      <c r="E260">
        <v>36</v>
      </c>
      <c r="F260">
        <v>265.61500000000001</v>
      </c>
      <c r="G260">
        <v>4</v>
      </c>
      <c r="H260">
        <v>4</v>
      </c>
    </row>
    <row r="261" spans="1:8" x14ac:dyDescent="0.3">
      <c r="A261">
        <v>11</v>
      </c>
      <c r="B261">
        <v>23</v>
      </c>
      <c r="C261">
        <v>289</v>
      </c>
      <c r="D261">
        <v>36</v>
      </c>
      <c r="E261">
        <v>33</v>
      </c>
      <c r="F261">
        <v>265.61500000000001</v>
      </c>
      <c r="G261">
        <v>2</v>
      </c>
      <c r="H261">
        <v>4</v>
      </c>
    </row>
    <row r="262" spans="1:8" x14ac:dyDescent="0.3">
      <c r="A262">
        <v>33</v>
      </c>
      <c r="B262">
        <v>23</v>
      </c>
      <c r="C262">
        <v>248</v>
      </c>
      <c r="D262">
        <v>25</v>
      </c>
      <c r="E262">
        <v>47</v>
      </c>
      <c r="F262">
        <v>265.61500000000001</v>
      </c>
      <c r="G262">
        <v>2</v>
      </c>
      <c r="H262">
        <v>1</v>
      </c>
    </row>
    <row r="263" spans="1:8" x14ac:dyDescent="0.3">
      <c r="A263">
        <v>21</v>
      </c>
      <c r="B263">
        <v>11</v>
      </c>
      <c r="C263">
        <v>268</v>
      </c>
      <c r="D263">
        <v>11</v>
      </c>
      <c r="E263">
        <v>33</v>
      </c>
      <c r="F263">
        <v>265.61500000000001</v>
      </c>
      <c r="G263">
        <v>0</v>
      </c>
      <c r="H263">
        <v>8</v>
      </c>
    </row>
    <row r="264" spans="1:8" x14ac:dyDescent="0.3">
      <c r="A264">
        <v>22</v>
      </c>
      <c r="B264">
        <v>23</v>
      </c>
      <c r="C264">
        <v>179</v>
      </c>
      <c r="D264">
        <v>26</v>
      </c>
      <c r="E264">
        <v>30</v>
      </c>
      <c r="F264">
        <v>265.61500000000001</v>
      </c>
      <c r="G264">
        <v>0</v>
      </c>
      <c r="H264">
        <v>1</v>
      </c>
    </row>
    <row r="265" spans="1:8" x14ac:dyDescent="0.3">
      <c r="A265">
        <v>36</v>
      </c>
      <c r="B265">
        <v>13</v>
      </c>
      <c r="C265">
        <v>118</v>
      </c>
      <c r="D265">
        <v>13</v>
      </c>
      <c r="E265">
        <v>50</v>
      </c>
      <c r="F265">
        <v>265.61500000000001</v>
      </c>
      <c r="G265">
        <v>1</v>
      </c>
      <c r="H265">
        <v>3</v>
      </c>
    </row>
    <row r="266" spans="1:8" x14ac:dyDescent="0.3">
      <c r="A266">
        <v>33</v>
      </c>
      <c r="B266">
        <v>25</v>
      </c>
      <c r="C266">
        <v>248</v>
      </c>
      <c r="D266">
        <v>25</v>
      </c>
      <c r="E266">
        <v>47</v>
      </c>
      <c r="F266">
        <v>265.61500000000001</v>
      </c>
      <c r="G266">
        <v>2</v>
      </c>
      <c r="H266">
        <v>2</v>
      </c>
    </row>
    <row r="267" spans="1:8" x14ac:dyDescent="0.3">
      <c r="A267">
        <v>1</v>
      </c>
      <c r="B267">
        <v>23</v>
      </c>
      <c r="C267">
        <v>235</v>
      </c>
      <c r="D267">
        <v>11</v>
      </c>
      <c r="E267">
        <v>37</v>
      </c>
      <c r="F267">
        <v>265.61500000000001</v>
      </c>
      <c r="G267">
        <v>1</v>
      </c>
      <c r="H267">
        <v>1</v>
      </c>
    </row>
    <row r="268" spans="1:8" x14ac:dyDescent="0.3">
      <c r="A268">
        <v>36</v>
      </c>
      <c r="B268">
        <v>23</v>
      </c>
      <c r="C268">
        <v>118</v>
      </c>
      <c r="D268">
        <v>13</v>
      </c>
      <c r="E268">
        <v>50</v>
      </c>
      <c r="F268">
        <v>265.61500000000001</v>
      </c>
      <c r="G268">
        <v>1</v>
      </c>
      <c r="H268">
        <v>1</v>
      </c>
    </row>
    <row r="269" spans="1:8" x14ac:dyDescent="0.3">
      <c r="A269">
        <v>1</v>
      </c>
      <c r="B269">
        <v>19</v>
      </c>
      <c r="C269">
        <v>235</v>
      </c>
      <c r="D269">
        <v>11</v>
      </c>
      <c r="E269">
        <v>37</v>
      </c>
      <c r="F269">
        <v>265.61500000000001</v>
      </c>
      <c r="G269">
        <v>1</v>
      </c>
      <c r="H269">
        <v>8</v>
      </c>
    </row>
    <row r="270" spans="1:8" x14ac:dyDescent="0.3">
      <c r="A270">
        <v>10</v>
      </c>
      <c r="B270">
        <v>8</v>
      </c>
      <c r="C270">
        <v>361</v>
      </c>
      <c r="D270">
        <v>52</v>
      </c>
      <c r="E270">
        <v>28</v>
      </c>
      <c r="F270">
        <v>265.61500000000001</v>
      </c>
      <c r="G270">
        <v>1</v>
      </c>
      <c r="H270">
        <v>8</v>
      </c>
    </row>
    <row r="271" spans="1:8" x14ac:dyDescent="0.3">
      <c r="A271">
        <v>27</v>
      </c>
      <c r="B271">
        <v>6</v>
      </c>
      <c r="C271">
        <v>184</v>
      </c>
      <c r="D271">
        <v>42</v>
      </c>
      <c r="E271">
        <v>27</v>
      </c>
      <c r="F271">
        <v>265.61500000000001</v>
      </c>
      <c r="G271">
        <v>0</v>
      </c>
      <c r="H271">
        <v>8</v>
      </c>
    </row>
    <row r="272" spans="1:8" x14ac:dyDescent="0.3">
      <c r="A272">
        <v>3</v>
      </c>
      <c r="B272">
        <v>11</v>
      </c>
      <c r="C272">
        <v>179</v>
      </c>
      <c r="D272">
        <v>51</v>
      </c>
      <c r="E272">
        <v>38</v>
      </c>
      <c r="F272">
        <v>294.21699999999998</v>
      </c>
      <c r="G272">
        <v>0</v>
      </c>
      <c r="H272">
        <v>8</v>
      </c>
    </row>
    <row r="273" spans="1:8" x14ac:dyDescent="0.3">
      <c r="A273">
        <v>3</v>
      </c>
      <c r="B273">
        <v>23</v>
      </c>
      <c r="C273">
        <v>179</v>
      </c>
      <c r="D273">
        <v>51</v>
      </c>
      <c r="E273">
        <v>38</v>
      </c>
      <c r="F273">
        <v>294.21699999999998</v>
      </c>
      <c r="G273">
        <v>0</v>
      </c>
      <c r="H273">
        <v>3</v>
      </c>
    </row>
    <row r="274" spans="1:8" x14ac:dyDescent="0.3">
      <c r="A274">
        <v>11</v>
      </c>
      <c r="B274">
        <v>19</v>
      </c>
      <c r="C274">
        <v>289</v>
      </c>
      <c r="D274">
        <v>36</v>
      </c>
      <c r="E274">
        <v>33</v>
      </c>
      <c r="F274">
        <v>294.21699999999998</v>
      </c>
      <c r="G274">
        <v>2</v>
      </c>
      <c r="H274">
        <v>24</v>
      </c>
    </row>
    <row r="275" spans="1:8" x14ac:dyDescent="0.3">
      <c r="A275">
        <v>5</v>
      </c>
      <c r="B275">
        <v>0</v>
      </c>
      <c r="C275">
        <v>235</v>
      </c>
      <c r="D275">
        <v>20</v>
      </c>
      <c r="E275">
        <v>43</v>
      </c>
      <c r="F275">
        <v>294.21699999999998</v>
      </c>
      <c r="G275">
        <v>1</v>
      </c>
      <c r="H275">
        <v>0</v>
      </c>
    </row>
    <row r="276" spans="1:8" x14ac:dyDescent="0.3">
      <c r="A276">
        <v>24</v>
      </c>
      <c r="B276">
        <v>9</v>
      </c>
      <c r="C276">
        <v>246</v>
      </c>
      <c r="D276">
        <v>25</v>
      </c>
      <c r="E276">
        <v>41</v>
      </c>
      <c r="F276">
        <v>294.21699999999998</v>
      </c>
      <c r="G276">
        <v>0</v>
      </c>
      <c r="H276">
        <v>16</v>
      </c>
    </row>
    <row r="277" spans="1:8" x14ac:dyDescent="0.3">
      <c r="A277">
        <v>15</v>
      </c>
      <c r="B277">
        <v>28</v>
      </c>
      <c r="C277">
        <v>291</v>
      </c>
      <c r="D277">
        <v>31</v>
      </c>
      <c r="E277">
        <v>40</v>
      </c>
      <c r="F277">
        <v>294.21699999999998</v>
      </c>
      <c r="G277">
        <v>1</v>
      </c>
      <c r="H277">
        <v>3</v>
      </c>
    </row>
    <row r="278" spans="1:8" x14ac:dyDescent="0.3">
      <c r="A278">
        <v>8</v>
      </c>
      <c r="B278">
        <v>0</v>
      </c>
      <c r="C278">
        <v>231</v>
      </c>
      <c r="D278">
        <v>35</v>
      </c>
      <c r="E278">
        <v>39</v>
      </c>
      <c r="F278">
        <v>294.21699999999998</v>
      </c>
      <c r="G278">
        <v>2</v>
      </c>
      <c r="H278">
        <v>0</v>
      </c>
    </row>
    <row r="279" spans="1:8" x14ac:dyDescent="0.3">
      <c r="A279">
        <v>19</v>
      </c>
      <c r="B279">
        <v>0</v>
      </c>
      <c r="C279">
        <v>291</v>
      </c>
      <c r="D279">
        <v>50</v>
      </c>
      <c r="E279">
        <v>32</v>
      </c>
      <c r="F279">
        <v>294.21699999999998</v>
      </c>
      <c r="G279">
        <v>0</v>
      </c>
      <c r="H279">
        <v>0</v>
      </c>
    </row>
    <row r="280" spans="1:8" x14ac:dyDescent="0.3">
      <c r="A280">
        <v>3</v>
      </c>
      <c r="B280">
        <v>13</v>
      </c>
      <c r="C280">
        <v>179</v>
      </c>
      <c r="D280">
        <v>51</v>
      </c>
      <c r="E280">
        <v>38</v>
      </c>
      <c r="F280">
        <v>294.21699999999998</v>
      </c>
      <c r="G280">
        <v>0</v>
      </c>
      <c r="H280">
        <v>8</v>
      </c>
    </row>
    <row r="281" spans="1:8" x14ac:dyDescent="0.3">
      <c r="A281">
        <v>24</v>
      </c>
      <c r="B281">
        <v>9</v>
      </c>
      <c r="C281">
        <v>246</v>
      </c>
      <c r="D281">
        <v>25</v>
      </c>
      <c r="E281">
        <v>41</v>
      </c>
      <c r="F281">
        <v>294.21699999999998</v>
      </c>
      <c r="G281">
        <v>0</v>
      </c>
      <c r="H281">
        <v>32</v>
      </c>
    </row>
    <row r="282" spans="1:8" x14ac:dyDescent="0.3">
      <c r="A282">
        <v>3</v>
      </c>
      <c r="B282">
        <v>23</v>
      </c>
      <c r="C282">
        <v>179</v>
      </c>
      <c r="D282">
        <v>51</v>
      </c>
      <c r="E282">
        <v>38</v>
      </c>
      <c r="F282">
        <v>294.21699999999998</v>
      </c>
      <c r="G282">
        <v>0</v>
      </c>
      <c r="H282">
        <v>1</v>
      </c>
    </row>
    <row r="283" spans="1:8" x14ac:dyDescent="0.3">
      <c r="A283">
        <v>15</v>
      </c>
      <c r="B283">
        <v>28</v>
      </c>
      <c r="C283">
        <v>291</v>
      </c>
      <c r="D283">
        <v>31</v>
      </c>
      <c r="E283">
        <v>40</v>
      </c>
      <c r="F283">
        <v>294.21699999999998</v>
      </c>
      <c r="G283">
        <v>1</v>
      </c>
      <c r="H283">
        <v>4</v>
      </c>
    </row>
    <row r="284" spans="1:8" x14ac:dyDescent="0.3">
      <c r="A284">
        <v>20</v>
      </c>
      <c r="B284">
        <v>28</v>
      </c>
      <c r="C284">
        <v>260</v>
      </c>
      <c r="D284">
        <v>50</v>
      </c>
      <c r="E284">
        <v>36</v>
      </c>
      <c r="F284">
        <v>294.21699999999998</v>
      </c>
      <c r="G284">
        <v>4</v>
      </c>
      <c r="H284">
        <v>4</v>
      </c>
    </row>
    <row r="285" spans="1:8" x14ac:dyDescent="0.3">
      <c r="A285">
        <v>5</v>
      </c>
      <c r="B285">
        <v>26</v>
      </c>
      <c r="C285">
        <v>235</v>
      </c>
      <c r="D285">
        <v>20</v>
      </c>
      <c r="E285">
        <v>43</v>
      </c>
      <c r="F285">
        <v>294.21699999999998</v>
      </c>
      <c r="G285">
        <v>1</v>
      </c>
      <c r="H285">
        <v>8</v>
      </c>
    </row>
    <row r="286" spans="1:8" x14ac:dyDescent="0.3">
      <c r="A286">
        <v>36</v>
      </c>
      <c r="B286">
        <v>28</v>
      </c>
      <c r="C286">
        <v>118</v>
      </c>
      <c r="D286">
        <v>13</v>
      </c>
      <c r="E286">
        <v>50</v>
      </c>
      <c r="F286">
        <v>294.21699999999998</v>
      </c>
      <c r="G286">
        <v>1</v>
      </c>
      <c r="H286">
        <v>1</v>
      </c>
    </row>
    <row r="287" spans="1:8" x14ac:dyDescent="0.3">
      <c r="A287">
        <v>5</v>
      </c>
      <c r="B287">
        <v>0</v>
      </c>
      <c r="C287">
        <v>235</v>
      </c>
      <c r="D287">
        <v>20</v>
      </c>
      <c r="E287">
        <v>43</v>
      </c>
      <c r="F287">
        <v>294.21699999999998</v>
      </c>
      <c r="G287">
        <v>1</v>
      </c>
      <c r="H287">
        <v>0</v>
      </c>
    </row>
    <row r="288" spans="1:8" x14ac:dyDescent="0.3">
      <c r="A288">
        <v>15</v>
      </c>
      <c r="B288">
        <v>28</v>
      </c>
      <c r="C288">
        <v>291</v>
      </c>
      <c r="D288">
        <v>31</v>
      </c>
      <c r="E288">
        <v>40</v>
      </c>
      <c r="F288">
        <v>294.21699999999998</v>
      </c>
      <c r="G288">
        <v>1</v>
      </c>
      <c r="H288">
        <v>3</v>
      </c>
    </row>
    <row r="289" spans="1:8" x14ac:dyDescent="0.3">
      <c r="A289">
        <v>15</v>
      </c>
      <c r="B289">
        <v>7</v>
      </c>
      <c r="C289">
        <v>291</v>
      </c>
      <c r="D289">
        <v>31</v>
      </c>
      <c r="E289">
        <v>40</v>
      </c>
      <c r="F289">
        <v>294.21699999999998</v>
      </c>
      <c r="G289">
        <v>1</v>
      </c>
      <c r="H289">
        <v>40</v>
      </c>
    </row>
    <row r="290" spans="1:8" x14ac:dyDescent="0.3">
      <c r="A290">
        <v>3</v>
      </c>
      <c r="B290">
        <v>13</v>
      </c>
      <c r="C290">
        <v>179</v>
      </c>
      <c r="D290">
        <v>51</v>
      </c>
      <c r="E290">
        <v>38</v>
      </c>
      <c r="F290">
        <v>294.21699999999998</v>
      </c>
      <c r="G290">
        <v>0</v>
      </c>
      <c r="H290">
        <v>8</v>
      </c>
    </row>
    <row r="291" spans="1:8" x14ac:dyDescent="0.3">
      <c r="A291">
        <v>11</v>
      </c>
      <c r="B291">
        <v>24</v>
      </c>
      <c r="C291">
        <v>289</v>
      </c>
      <c r="D291">
        <v>36</v>
      </c>
      <c r="E291">
        <v>33</v>
      </c>
      <c r="F291">
        <v>265.017</v>
      </c>
      <c r="G291">
        <v>2</v>
      </c>
      <c r="H291">
        <v>8</v>
      </c>
    </row>
    <row r="292" spans="1:8" x14ac:dyDescent="0.3">
      <c r="A292">
        <v>1</v>
      </c>
      <c r="B292">
        <v>26</v>
      </c>
      <c r="C292">
        <v>235</v>
      </c>
      <c r="D292">
        <v>11</v>
      </c>
      <c r="E292">
        <v>37</v>
      </c>
      <c r="F292">
        <v>265.017</v>
      </c>
      <c r="G292">
        <v>1</v>
      </c>
      <c r="H292">
        <v>4</v>
      </c>
    </row>
    <row r="293" spans="1:8" x14ac:dyDescent="0.3">
      <c r="A293">
        <v>11</v>
      </c>
      <c r="B293">
        <v>26</v>
      </c>
      <c r="C293">
        <v>289</v>
      </c>
      <c r="D293">
        <v>36</v>
      </c>
      <c r="E293">
        <v>33</v>
      </c>
      <c r="F293">
        <v>265.017</v>
      </c>
      <c r="G293">
        <v>2</v>
      </c>
      <c r="H293">
        <v>8</v>
      </c>
    </row>
    <row r="294" spans="1:8" x14ac:dyDescent="0.3">
      <c r="A294">
        <v>11</v>
      </c>
      <c r="B294">
        <v>22</v>
      </c>
      <c r="C294">
        <v>289</v>
      </c>
      <c r="D294">
        <v>36</v>
      </c>
      <c r="E294">
        <v>33</v>
      </c>
      <c r="F294">
        <v>265.017</v>
      </c>
      <c r="G294">
        <v>2</v>
      </c>
      <c r="H294">
        <v>8</v>
      </c>
    </row>
    <row r="295" spans="1:8" x14ac:dyDescent="0.3">
      <c r="A295">
        <v>36</v>
      </c>
      <c r="B295">
        <v>0</v>
      </c>
      <c r="C295">
        <v>118</v>
      </c>
      <c r="D295">
        <v>13</v>
      </c>
      <c r="E295">
        <v>50</v>
      </c>
      <c r="F295">
        <v>265.017</v>
      </c>
      <c r="G295">
        <v>1</v>
      </c>
      <c r="H295">
        <v>0</v>
      </c>
    </row>
    <row r="296" spans="1:8" x14ac:dyDescent="0.3">
      <c r="A296">
        <v>33</v>
      </c>
      <c r="B296">
        <v>0</v>
      </c>
      <c r="C296">
        <v>248</v>
      </c>
      <c r="D296">
        <v>25</v>
      </c>
      <c r="E296">
        <v>47</v>
      </c>
      <c r="F296">
        <v>265.017</v>
      </c>
      <c r="G296">
        <v>2</v>
      </c>
      <c r="H296">
        <v>0</v>
      </c>
    </row>
    <row r="297" spans="1:8" x14ac:dyDescent="0.3">
      <c r="A297">
        <v>22</v>
      </c>
      <c r="B297">
        <v>1</v>
      </c>
      <c r="C297">
        <v>179</v>
      </c>
      <c r="D297">
        <v>26</v>
      </c>
      <c r="E297">
        <v>30</v>
      </c>
      <c r="F297">
        <v>265.017</v>
      </c>
      <c r="G297">
        <v>0</v>
      </c>
      <c r="H297">
        <v>8</v>
      </c>
    </row>
    <row r="298" spans="1:8" x14ac:dyDescent="0.3">
      <c r="A298">
        <v>34</v>
      </c>
      <c r="B298">
        <v>7</v>
      </c>
      <c r="C298">
        <v>118</v>
      </c>
      <c r="D298">
        <v>10</v>
      </c>
      <c r="E298">
        <v>37</v>
      </c>
      <c r="F298">
        <v>265.017</v>
      </c>
      <c r="G298">
        <v>0</v>
      </c>
      <c r="H298">
        <v>3</v>
      </c>
    </row>
    <row r="299" spans="1:8" x14ac:dyDescent="0.3">
      <c r="A299">
        <v>13</v>
      </c>
      <c r="B299">
        <v>22</v>
      </c>
      <c r="C299">
        <v>369</v>
      </c>
      <c r="D299">
        <v>17</v>
      </c>
      <c r="E299">
        <v>31</v>
      </c>
      <c r="F299">
        <v>265.017</v>
      </c>
      <c r="G299">
        <v>3</v>
      </c>
      <c r="H299">
        <v>8</v>
      </c>
    </row>
    <row r="300" spans="1:8" x14ac:dyDescent="0.3">
      <c r="A300">
        <v>3</v>
      </c>
      <c r="B300">
        <v>28</v>
      </c>
      <c r="C300">
        <v>179</v>
      </c>
      <c r="D300">
        <v>51</v>
      </c>
      <c r="E300">
        <v>38</v>
      </c>
      <c r="F300">
        <v>265.017</v>
      </c>
      <c r="G300">
        <v>0</v>
      </c>
      <c r="H300">
        <v>1</v>
      </c>
    </row>
    <row r="301" spans="1:8" x14ac:dyDescent="0.3">
      <c r="A301">
        <v>22</v>
      </c>
      <c r="B301">
        <v>1</v>
      </c>
      <c r="C301">
        <v>179</v>
      </c>
      <c r="D301">
        <v>26</v>
      </c>
      <c r="E301">
        <v>30</v>
      </c>
      <c r="F301">
        <v>265.017</v>
      </c>
      <c r="G301">
        <v>0</v>
      </c>
      <c r="H301">
        <v>64</v>
      </c>
    </row>
    <row r="302" spans="1:8" x14ac:dyDescent="0.3">
      <c r="A302">
        <v>5</v>
      </c>
      <c r="B302">
        <v>0</v>
      </c>
      <c r="C302">
        <v>235</v>
      </c>
      <c r="D302">
        <v>20</v>
      </c>
      <c r="E302">
        <v>43</v>
      </c>
      <c r="F302">
        <v>265.017</v>
      </c>
      <c r="G302">
        <v>1</v>
      </c>
      <c r="H302">
        <v>0</v>
      </c>
    </row>
    <row r="303" spans="1:8" x14ac:dyDescent="0.3">
      <c r="A303">
        <v>11</v>
      </c>
      <c r="B303">
        <v>19</v>
      </c>
      <c r="C303">
        <v>289</v>
      </c>
      <c r="D303">
        <v>36</v>
      </c>
      <c r="E303">
        <v>33</v>
      </c>
      <c r="F303">
        <v>265.017</v>
      </c>
      <c r="G303">
        <v>2</v>
      </c>
      <c r="H303">
        <v>16</v>
      </c>
    </row>
    <row r="304" spans="1:8" x14ac:dyDescent="0.3">
      <c r="A304">
        <v>20</v>
      </c>
      <c r="B304">
        <v>28</v>
      </c>
      <c r="C304">
        <v>260</v>
      </c>
      <c r="D304">
        <v>50</v>
      </c>
      <c r="E304">
        <v>36</v>
      </c>
      <c r="F304">
        <v>265.017</v>
      </c>
      <c r="G304">
        <v>4</v>
      </c>
      <c r="H304">
        <v>3</v>
      </c>
    </row>
    <row r="305" spans="1:8" x14ac:dyDescent="0.3">
      <c r="A305">
        <v>5</v>
      </c>
      <c r="B305">
        <v>0</v>
      </c>
      <c r="C305">
        <v>235</v>
      </c>
      <c r="D305">
        <v>20</v>
      </c>
      <c r="E305">
        <v>43</v>
      </c>
      <c r="F305">
        <v>265.017</v>
      </c>
      <c r="G305">
        <v>1</v>
      </c>
      <c r="H305">
        <v>0</v>
      </c>
    </row>
    <row r="306" spans="1:8" x14ac:dyDescent="0.3">
      <c r="A306">
        <v>5</v>
      </c>
      <c r="B306">
        <v>23</v>
      </c>
      <c r="C306">
        <v>235</v>
      </c>
      <c r="D306">
        <v>20</v>
      </c>
      <c r="E306">
        <v>43</v>
      </c>
      <c r="F306">
        <v>265.017</v>
      </c>
      <c r="G306">
        <v>1</v>
      </c>
      <c r="H306">
        <v>2</v>
      </c>
    </row>
    <row r="307" spans="1:8" x14ac:dyDescent="0.3">
      <c r="A307">
        <v>5</v>
      </c>
      <c r="B307">
        <v>23</v>
      </c>
      <c r="C307">
        <v>235</v>
      </c>
      <c r="D307">
        <v>20</v>
      </c>
      <c r="E307">
        <v>43</v>
      </c>
      <c r="F307">
        <v>265.017</v>
      </c>
      <c r="G307">
        <v>1</v>
      </c>
      <c r="H307">
        <v>2</v>
      </c>
    </row>
    <row r="308" spans="1:8" x14ac:dyDescent="0.3">
      <c r="A308">
        <v>36</v>
      </c>
      <c r="B308">
        <v>28</v>
      </c>
      <c r="C308">
        <v>118</v>
      </c>
      <c r="D308">
        <v>13</v>
      </c>
      <c r="E308">
        <v>50</v>
      </c>
      <c r="F308">
        <v>265.017</v>
      </c>
      <c r="G308">
        <v>1</v>
      </c>
      <c r="H308">
        <v>1</v>
      </c>
    </row>
    <row r="309" spans="1:8" x14ac:dyDescent="0.3">
      <c r="A309">
        <v>15</v>
      </c>
      <c r="B309">
        <v>28</v>
      </c>
      <c r="C309">
        <v>291</v>
      </c>
      <c r="D309">
        <v>31</v>
      </c>
      <c r="E309">
        <v>40</v>
      </c>
      <c r="F309">
        <v>265.017</v>
      </c>
      <c r="G309">
        <v>1</v>
      </c>
      <c r="H309">
        <v>4</v>
      </c>
    </row>
    <row r="310" spans="1:8" x14ac:dyDescent="0.3">
      <c r="A310">
        <v>22</v>
      </c>
      <c r="B310">
        <v>23</v>
      </c>
      <c r="C310">
        <v>179</v>
      </c>
      <c r="D310">
        <v>26</v>
      </c>
      <c r="E310">
        <v>30</v>
      </c>
      <c r="F310">
        <v>265.017</v>
      </c>
      <c r="G310">
        <v>0</v>
      </c>
      <c r="H310">
        <v>16</v>
      </c>
    </row>
    <row r="311" spans="1:8" x14ac:dyDescent="0.3">
      <c r="A311">
        <v>36</v>
      </c>
      <c r="B311">
        <v>28</v>
      </c>
      <c r="C311">
        <v>118</v>
      </c>
      <c r="D311">
        <v>13</v>
      </c>
      <c r="E311">
        <v>50</v>
      </c>
      <c r="F311">
        <v>265.017</v>
      </c>
      <c r="G311">
        <v>1</v>
      </c>
      <c r="H311">
        <v>1</v>
      </c>
    </row>
    <row r="312" spans="1:8" x14ac:dyDescent="0.3">
      <c r="A312">
        <v>10</v>
      </c>
      <c r="B312">
        <v>10</v>
      </c>
      <c r="C312">
        <v>361</v>
      </c>
      <c r="D312">
        <v>52</v>
      </c>
      <c r="E312">
        <v>28</v>
      </c>
      <c r="F312">
        <v>265.017</v>
      </c>
      <c r="G312">
        <v>1</v>
      </c>
      <c r="H312">
        <v>8</v>
      </c>
    </row>
    <row r="313" spans="1:8" x14ac:dyDescent="0.3">
      <c r="A313">
        <v>20</v>
      </c>
      <c r="B313">
        <v>0</v>
      </c>
      <c r="C313">
        <v>260</v>
      </c>
      <c r="D313">
        <v>50</v>
      </c>
      <c r="E313">
        <v>36</v>
      </c>
      <c r="F313">
        <v>265.017</v>
      </c>
      <c r="G313">
        <v>4</v>
      </c>
      <c r="H313">
        <v>0</v>
      </c>
    </row>
    <row r="314" spans="1:8" x14ac:dyDescent="0.3">
      <c r="A314">
        <v>15</v>
      </c>
      <c r="B314">
        <v>0</v>
      </c>
      <c r="C314">
        <v>291</v>
      </c>
      <c r="D314">
        <v>31</v>
      </c>
      <c r="E314">
        <v>40</v>
      </c>
      <c r="F314">
        <v>265.017</v>
      </c>
      <c r="G314">
        <v>1</v>
      </c>
      <c r="H314">
        <v>0</v>
      </c>
    </row>
    <row r="315" spans="1:8" x14ac:dyDescent="0.3">
      <c r="A315">
        <v>30</v>
      </c>
      <c r="B315">
        <v>0</v>
      </c>
      <c r="C315">
        <v>157</v>
      </c>
      <c r="D315">
        <v>27</v>
      </c>
      <c r="E315">
        <v>29</v>
      </c>
      <c r="F315">
        <v>265.017</v>
      </c>
      <c r="G315">
        <v>0</v>
      </c>
      <c r="H315">
        <v>0</v>
      </c>
    </row>
    <row r="316" spans="1:8" x14ac:dyDescent="0.3">
      <c r="A316">
        <v>22</v>
      </c>
      <c r="B316">
        <v>1</v>
      </c>
      <c r="C316">
        <v>179</v>
      </c>
      <c r="D316">
        <v>26</v>
      </c>
      <c r="E316">
        <v>30</v>
      </c>
      <c r="F316">
        <v>265.017</v>
      </c>
      <c r="G316">
        <v>0</v>
      </c>
      <c r="H316">
        <v>5</v>
      </c>
    </row>
    <row r="317" spans="1:8" x14ac:dyDescent="0.3">
      <c r="A317">
        <v>22</v>
      </c>
      <c r="B317">
        <v>7</v>
      </c>
      <c r="C317">
        <v>179</v>
      </c>
      <c r="D317">
        <v>26</v>
      </c>
      <c r="E317">
        <v>30</v>
      </c>
      <c r="F317">
        <v>265.017</v>
      </c>
      <c r="G317">
        <v>0</v>
      </c>
      <c r="H317">
        <v>5</v>
      </c>
    </row>
    <row r="318" spans="1:8" x14ac:dyDescent="0.3">
      <c r="A318">
        <v>36</v>
      </c>
      <c r="B318">
        <v>23</v>
      </c>
      <c r="C318">
        <v>118</v>
      </c>
      <c r="D318">
        <v>13</v>
      </c>
      <c r="E318">
        <v>50</v>
      </c>
      <c r="F318">
        <v>265.017</v>
      </c>
      <c r="G318">
        <v>1</v>
      </c>
      <c r="H318">
        <v>1</v>
      </c>
    </row>
    <row r="319" spans="1:8" x14ac:dyDescent="0.3">
      <c r="A319">
        <v>34</v>
      </c>
      <c r="B319">
        <v>11</v>
      </c>
      <c r="C319">
        <v>118</v>
      </c>
      <c r="D319">
        <v>10</v>
      </c>
      <c r="E319">
        <v>37</v>
      </c>
      <c r="F319">
        <v>284.03100000000001</v>
      </c>
      <c r="G319">
        <v>0</v>
      </c>
      <c r="H319">
        <v>8</v>
      </c>
    </row>
    <row r="320" spans="1:8" x14ac:dyDescent="0.3">
      <c r="A320">
        <v>33</v>
      </c>
      <c r="B320">
        <v>23</v>
      </c>
      <c r="C320">
        <v>248</v>
      </c>
      <c r="D320">
        <v>25</v>
      </c>
      <c r="E320">
        <v>47</v>
      </c>
      <c r="F320">
        <v>284.03100000000001</v>
      </c>
      <c r="G320">
        <v>2</v>
      </c>
      <c r="H320">
        <v>2</v>
      </c>
    </row>
    <row r="321" spans="1:8" x14ac:dyDescent="0.3">
      <c r="A321">
        <v>3</v>
      </c>
      <c r="B321">
        <v>6</v>
      </c>
      <c r="C321">
        <v>179</v>
      </c>
      <c r="D321">
        <v>51</v>
      </c>
      <c r="E321">
        <v>38</v>
      </c>
      <c r="F321">
        <v>284.03100000000001</v>
      </c>
      <c r="G321">
        <v>0</v>
      </c>
      <c r="H321">
        <v>8</v>
      </c>
    </row>
    <row r="322" spans="1:8" x14ac:dyDescent="0.3">
      <c r="A322">
        <v>20</v>
      </c>
      <c r="B322">
        <v>28</v>
      </c>
      <c r="C322">
        <v>260</v>
      </c>
      <c r="D322">
        <v>50</v>
      </c>
      <c r="E322">
        <v>36</v>
      </c>
      <c r="F322">
        <v>284.03100000000001</v>
      </c>
      <c r="G322">
        <v>4</v>
      </c>
      <c r="H322">
        <v>3</v>
      </c>
    </row>
    <row r="323" spans="1:8" x14ac:dyDescent="0.3">
      <c r="A323">
        <v>15</v>
      </c>
      <c r="B323">
        <v>23</v>
      </c>
      <c r="C323">
        <v>291</v>
      </c>
      <c r="D323">
        <v>31</v>
      </c>
      <c r="E323">
        <v>40</v>
      </c>
      <c r="F323">
        <v>284.03100000000001</v>
      </c>
      <c r="G323">
        <v>1</v>
      </c>
      <c r="H323">
        <v>1</v>
      </c>
    </row>
    <row r="324" spans="1:8" x14ac:dyDescent="0.3">
      <c r="A324">
        <v>23</v>
      </c>
      <c r="B324">
        <v>1</v>
      </c>
      <c r="C324">
        <v>378</v>
      </c>
      <c r="D324">
        <v>49</v>
      </c>
      <c r="E324">
        <v>36</v>
      </c>
      <c r="F324">
        <v>284.03100000000001</v>
      </c>
      <c r="G324">
        <v>2</v>
      </c>
      <c r="H324">
        <v>8</v>
      </c>
    </row>
    <row r="325" spans="1:8" x14ac:dyDescent="0.3">
      <c r="A325">
        <v>14</v>
      </c>
      <c r="B325">
        <v>11</v>
      </c>
      <c r="C325">
        <v>155</v>
      </c>
      <c r="D325">
        <v>12</v>
      </c>
      <c r="E325">
        <v>34</v>
      </c>
      <c r="F325">
        <v>284.03100000000001</v>
      </c>
      <c r="G325">
        <v>2</v>
      </c>
      <c r="H325">
        <v>120</v>
      </c>
    </row>
    <row r="326" spans="1:8" x14ac:dyDescent="0.3">
      <c r="A326">
        <v>5</v>
      </c>
      <c r="B326">
        <v>26</v>
      </c>
      <c r="C326">
        <v>235</v>
      </c>
      <c r="D326">
        <v>20</v>
      </c>
      <c r="E326">
        <v>43</v>
      </c>
      <c r="F326">
        <v>284.03100000000001</v>
      </c>
      <c r="G326">
        <v>1</v>
      </c>
      <c r="H326">
        <v>8</v>
      </c>
    </row>
    <row r="327" spans="1:8" x14ac:dyDescent="0.3">
      <c r="A327">
        <v>18</v>
      </c>
      <c r="B327">
        <v>0</v>
      </c>
      <c r="C327">
        <v>330</v>
      </c>
      <c r="D327">
        <v>16</v>
      </c>
      <c r="E327">
        <v>28</v>
      </c>
      <c r="F327">
        <v>284.03100000000001</v>
      </c>
      <c r="G327">
        <v>0</v>
      </c>
      <c r="H327">
        <v>0</v>
      </c>
    </row>
    <row r="328" spans="1:8" x14ac:dyDescent="0.3">
      <c r="A328">
        <v>1</v>
      </c>
      <c r="B328">
        <v>18</v>
      </c>
      <c r="C328">
        <v>235</v>
      </c>
      <c r="D328">
        <v>11</v>
      </c>
      <c r="E328">
        <v>37</v>
      </c>
      <c r="F328">
        <v>284.03100000000001</v>
      </c>
      <c r="G328">
        <v>1</v>
      </c>
      <c r="H328">
        <v>1</v>
      </c>
    </row>
    <row r="329" spans="1:8" x14ac:dyDescent="0.3">
      <c r="A329">
        <v>34</v>
      </c>
      <c r="B329">
        <v>11</v>
      </c>
      <c r="C329">
        <v>118</v>
      </c>
      <c r="D329">
        <v>10</v>
      </c>
      <c r="E329">
        <v>37</v>
      </c>
      <c r="F329">
        <v>284.03100000000001</v>
      </c>
      <c r="G329">
        <v>0</v>
      </c>
      <c r="H329">
        <v>3</v>
      </c>
    </row>
    <row r="330" spans="1:8" x14ac:dyDescent="0.3">
      <c r="A330">
        <v>1</v>
      </c>
      <c r="B330">
        <v>25</v>
      </c>
      <c r="C330">
        <v>235</v>
      </c>
      <c r="D330">
        <v>11</v>
      </c>
      <c r="E330">
        <v>37</v>
      </c>
      <c r="F330">
        <v>284.03100000000001</v>
      </c>
      <c r="G330">
        <v>1</v>
      </c>
      <c r="H330">
        <v>2</v>
      </c>
    </row>
    <row r="331" spans="1:8" x14ac:dyDescent="0.3">
      <c r="A331">
        <v>3</v>
      </c>
      <c r="B331">
        <v>28</v>
      </c>
      <c r="C331">
        <v>179</v>
      </c>
      <c r="D331">
        <v>51</v>
      </c>
      <c r="E331">
        <v>38</v>
      </c>
      <c r="F331">
        <v>284.03100000000001</v>
      </c>
      <c r="G331">
        <v>0</v>
      </c>
      <c r="H331">
        <v>3</v>
      </c>
    </row>
    <row r="332" spans="1:8" x14ac:dyDescent="0.3">
      <c r="A332">
        <v>24</v>
      </c>
      <c r="B332">
        <v>13</v>
      </c>
      <c r="C332">
        <v>246</v>
      </c>
      <c r="D332">
        <v>25</v>
      </c>
      <c r="E332">
        <v>41</v>
      </c>
      <c r="F332">
        <v>284.03100000000001</v>
      </c>
      <c r="G332">
        <v>0</v>
      </c>
      <c r="H332">
        <v>8</v>
      </c>
    </row>
    <row r="333" spans="1:8" x14ac:dyDescent="0.3">
      <c r="A333">
        <v>15</v>
      </c>
      <c r="B333">
        <v>12</v>
      </c>
      <c r="C333">
        <v>291</v>
      </c>
      <c r="D333">
        <v>31</v>
      </c>
      <c r="E333">
        <v>40</v>
      </c>
      <c r="F333">
        <v>284.03100000000001</v>
      </c>
      <c r="G333">
        <v>1</v>
      </c>
      <c r="H333">
        <v>4</v>
      </c>
    </row>
    <row r="334" spans="1:8" x14ac:dyDescent="0.3">
      <c r="A334">
        <v>24</v>
      </c>
      <c r="B334">
        <v>13</v>
      </c>
      <c r="C334">
        <v>246</v>
      </c>
      <c r="D334">
        <v>25</v>
      </c>
      <c r="E334">
        <v>41</v>
      </c>
      <c r="F334">
        <v>284.03100000000001</v>
      </c>
      <c r="G334">
        <v>0</v>
      </c>
      <c r="H334">
        <v>8</v>
      </c>
    </row>
    <row r="335" spans="1:8" x14ac:dyDescent="0.3">
      <c r="A335">
        <v>3</v>
      </c>
      <c r="B335">
        <v>28</v>
      </c>
      <c r="C335">
        <v>179</v>
      </c>
      <c r="D335">
        <v>51</v>
      </c>
      <c r="E335">
        <v>38</v>
      </c>
      <c r="F335">
        <v>284.03100000000001</v>
      </c>
      <c r="G335">
        <v>0</v>
      </c>
      <c r="H335">
        <v>1</v>
      </c>
    </row>
    <row r="336" spans="1:8" x14ac:dyDescent="0.3">
      <c r="A336">
        <v>20</v>
      </c>
      <c r="B336">
        <v>10</v>
      </c>
      <c r="C336">
        <v>260</v>
      </c>
      <c r="D336">
        <v>50</v>
      </c>
      <c r="E336">
        <v>36</v>
      </c>
      <c r="F336">
        <v>284.03100000000001</v>
      </c>
      <c r="G336">
        <v>4</v>
      </c>
      <c r="H336">
        <v>8</v>
      </c>
    </row>
    <row r="337" spans="1:8" x14ac:dyDescent="0.3">
      <c r="A337">
        <v>20</v>
      </c>
      <c r="B337">
        <v>15</v>
      </c>
      <c r="C337">
        <v>260</v>
      </c>
      <c r="D337">
        <v>50</v>
      </c>
      <c r="E337">
        <v>36</v>
      </c>
      <c r="F337">
        <v>284.03100000000001</v>
      </c>
      <c r="G337">
        <v>4</v>
      </c>
      <c r="H337">
        <v>8</v>
      </c>
    </row>
    <row r="338" spans="1:8" x14ac:dyDescent="0.3">
      <c r="A338">
        <v>23</v>
      </c>
      <c r="B338">
        <v>0</v>
      </c>
      <c r="C338">
        <v>378</v>
      </c>
      <c r="D338">
        <v>49</v>
      </c>
      <c r="E338">
        <v>36</v>
      </c>
      <c r="F338">
        <v>284.03100000000001</v>
      </c>
      <c r="G338">
        <v>2</v>
      </c>
      <c r="H338">
        <v>0</v>
      </c>
    </row>
    <row r="339" spans="1:8" x14ac:dyDescent="0.3">
      <c r="A339">
        <v>7</v>
      </c>
      <c r="B339">
        <v>0</v>
      </c>
      <c r="C339">
        <v>279</v>
      </c>
      <c r="D339">
        <v>5</v>
      </c>
      <c r="E339">
        <v>39</v>
      </c>
      <c r="F339">
        <v>284.03100000000001</v>
      </c>
      <c r="G339">
        <v>2</v>
      </c>
      <c r="H339">
        <v>0</v>
      </c>
    </row>
    <row r="340" spans="1:8" x14ac:dyDescent="0.3">
      <c r="A340">
        <v>3</v>
      </c>
      <c r="B340">
        <v>23</v>
      </c>
      <c r="C340">
        <v>179</v>
      </c>
      <c r="D340">
        <v>51</v>
      </c>
      <c r="E340">
        <v>38</v>
      </c>
      <c r="F340">
        <v>284.03100000000001</v>
      </c>
      <c r="G340">
        <v>0</v>
      </c>
      <c r="H340">
        <v>1</v>
      </c>
    </row>
    <row r="341" spans="1:8" x14ac:dyDescent="0.3">
      <c r="A341">
        <v>28</v>
      </c>
      <c r="B341">
        <v>12</v>
      </c>
      <c r="C341">
        <v>225</v>
      </c>
      <c r="D341">
        <v>26</v>
      </c>
      <c r="E341">
        <v>28</v>
      </c>
      <c r="F341">
        <v>236.62899999999999</v>
      </c>
      <c r="G341">
        <v>1</v>
      </c>
      <c r="H341">
        <v>3</v>
      </c>
    </row>
    <row r="342" spans="1:8" x14ac:dyDescent="0.3">
      <c r="A342">
        <v>3</v>
      </c>
      <c r="B342">
        <v>28</v>
      </c>
      <c r="C342">
        <v>179</v>
      </c>
      <c r="D342">
        <v>51</v>
      </c>
      <c r="E342">
        <v>38</v>
      </c>
      <c r="F342">
        <v>236.62899999999999</v>
      </c>
      <c r="G342">
        <v>0</v>
      </c>
      <c r="H342">
        <v>2</v>
      </c>
    </row>
    <row r="343" spans="1:8" x14ac:dyDescent="0.3">
      <c r="A343">
        <v>3</v>
      </c>
      <c r="B343">
        <v>28</v>
      </c>
      <c r="C343">
        <v>179</v>
      </c>
      <c r="D343">
        <v>51</v>
      </c>
      <c r="E343">
        <v>38</v>
      </c>
      <c r="F343">
        <v>236.62899999999999</v>
      </c>
      <c r="G343">
        <v>0</v>
      </c>
      <c r="H343">
        <v>1</v>
      </c>
    </row>
    <row r="344" spans="1:8" x14ac:dyDescent="0.3">
      <c r="A344">
        <v>1</v>
      </c>
      <c r="B344">
        <v>23</v>
      </c>
      <c r="C344">
        <v>235</v>
      </c>
      <c r="D344">
        <v>11</v>
      </c>
      <c r="E344">
        <v>37</v>
      </c>
      <c r="F344">
        <v>236.62899999999999</v>
      </c>
      <c r="G344">
        <v>1</v>
      </c>
      <c r="H344">
        <v>3</v>
      </c>
    </row>
    <row r="345" spans="1:8" x14ac:dyDescent="0.3">
      <c r="A345">
        <v>36</v>
      </c>
      <c r="B345">
        <v>28</v>
      </c>
      <c r="C345">
        <v>118</v>
      </c>
      <c r="D345">
        <v>13</v>
      </c>
      <c r="E345">
        <v>50</v>
      </c>
      <c r="F345">
        <v>236.62899999999999</v>
      </c>
      <c r="G345">
        <v>1</v>
      </c>
      <c r="H345">
        <v>1</v>
      </c>
    </row>
    <row r="346" spans="1:8" x14ac:dyDescent="0.3">
      <c r="A346">
        <v>20</v>
      </c>
      <c r="B346">
        <v>28</v>
      </c>
      <c r="C346">
        <v>260</v>
      </c>
      <c r="D346">
        <v>50</v>
      </c>
      <c r="E346">
        <v>36</v>
      </c>
      <c r="F346">
        <v>236.62899999999999</v>
      </c>
      <c r="G346">
        <v>4</v>
      </c>
      <c r="H346">
        <v>4</v>
      </c>
    </row>
    <row r="347" spans="1:8" x14ac:dyDescent="0.3">
      <c r="A347">
        <v>24</v>
      </c>
      <c r="B347">
        <v>4</v>
      </c>
      <c r="C347">
        <v>246</v>
      </c>
      <c r="D347">
        <v>25</v>
      </c>
      <c r="E347">
        <v>41</v>
      </c>
      <c r="F347">
        <v>236.62899999999999</v>
      </c>
      <c r="G347">
        <v>0</v>
      </c>
      <c r="H347">
        <v>8</v>
      </c>
    </row>
    <row r="348" spans="1:8" x14ac:dyDescent="0.3">
      <c r="A348">
        <v>3</v>
      </c>
      <c r="B348">
        <v>28</v>
      </c>
      <c r="C348">
        <v>179</v>
      </c>
      <c r="D348">
        <v>51</v>
      </c>
      <c r="E348">
        <v>38</v>
      </c>
      <c r="F348">
        <v>236.62899999999999</v>
      </c>
      <c r="G348">
        <v>0</v>
      </c>
      <c r="H348">
        <v>1</v>
      </c>
    </row>
    <row r="349" spans="1:8" x14ac:dyDescent="0.3">
      <c r="A349">
        <v>3</v>
      </c>
      <c r="B349">
        <v>28</v>
      </c>
      <c r="C349">
        <v>179</v>
      </c>
      <c r="D349">
        <v>51</v>
      </c>
      <c r="E349">
        <v>38</v>
      </c>
      <c r="F349">
        <v>236.62899999999999</v>
      </c>
      <c r="G349">
        <v>0</v>
      </c>
      <c r="H349">
        <v>1</v>
      </c>
    </row>
    <row r="350" spans="1:8" x14ac:dyDescent="0.3">
      <c r="A350">
        <v>22</v>
      </c>
      <c r="B350">
        <v>23</v>
      </c>
      <c r="C350">
        <v>179</v>
      </c>
      <c r="D350">
        <v>26</v>
      </c>
      <c r="E350">
        <v>30</v>
      </c>
      <c r="F350">
        <v>236.62899999999999</v>
      </c>
      <c r="G350">
        <v>0</v>
      </c>
      <c r="H350">
        <v>1</v>
      </c>
    </row>
    <row r="351" spans="1:8" x14ac:dyDescent="0.3">
      <c r="A351">
        <v>34</v>
      </c>
      <c r="B351">
        <v>25</v>
      </c>
      <c r="C351">
        <v>118</v>
      </c>
      <c r="D351">
        <v>10</v>
      </c>
      <c r="E351">
        <v>37</v>
      </c>
      <c r="F351">
        <v>236.62899999999999</v>
      </c>
      <c r="G351">
        <v>0</v>
      </c>
      <c r="H351">
        <v>8</v>
      </c>
    </row>
    <row r="352" spans="1:8" x14ac:dyDescent="0.3">
      <c r="A352">
        <v>1</v>
      </c>
      <c r="B352">
        <v>25</v>
      </c>
      <c r="C352">
        <v>235</v>
      </c>
      <c r="D352">
        <v>11</v>
      </c>
      <c r="E352">
        <v>37</v>
      </c>
      <c r="F352">
        <v>236.62899999999999</v>
      </c>
      <c r="G352">
        <v>1</v>
      </c>
      <c r="H352">
        <v>2</v>
      </c>
    </row>
    <row r="353" spans="1:8" x14ac:dyDescent="0.3">
      <c r="A353">
        <v>3</v>
      </c>
      <c r="B353">
        <v>28</v>
      </c>
      <c r="C353">
        <v>179</v>
      </c>
      <c r="D353">
        <v>51</v>
      </c>
      <c r="E353">
        <v>38</v>
      </c>
      <c r="F353">
        <v>236.62899999999999</v>
      </c>
      <c r="G353">
        <v>0</v>
      </c>
      <c r="H353">
        <v>1</v>
      </c>
    </row>
    <row r="354" spans="1:8" x14ac:dyDescent="0.3">
      <c r="A354">
        <v>5</v>
      </c>
      <c r="B354">
        <v>13</v>
      </c>
      <c r="C354">
        <v>235</v>
      </c>
      <c r="D354">
        <v>20</v>
      </c>
      <c r="E354">
        <v>43</v>
      </c>
      <c r="F354">
        <v>236.62899999999999</v>
      </c>
      <c r="G354">
        <v>1</v>
      </c>
      <c r="H354">
        <v>8</v>
      </c>
    </row>
    <row r="355" spans="1:8" x14ac:dyDescent="0.3">
      <c r="A355">
        <v>1</v>
      </c>
      <c r="B355">
        <v>14</v>
      </c>
      <c r="C355">
        <v>235</v>
      </c>
      <c r="D355">
        <v>11</v>
      </c>
      <c r="E355">
        <v>37</v>
      </c>
      <c r="F355">
        <v>236.62899999999999</v>
      </c>
      <c r="G355">
        <v>1</v>
      </c>
      <c r="H355">
        <v>4</v>
      </c>
    </row>
    <row r="356" spans="1:8" x14ac:dyDescent="0.3">
      <c r="A356">
        <v>20</v>
      </c>
      <c r="B356">
        <v>26</v>
      </c>
      <c r="C356">
        <v>260</v>
      </c>
      <c r="D356">
        <v>50</v>
      </c>
      <c r="E356">
        <v>36</v>
      </c>
      <c r="F356">
        <v>236.62899999999999</v>
      </c>
      <c r="G356">
        <v>4</v>
      </c>
      <c r="H356">
        <v>8</v>
      </c>
    </row>
    <row r="357" spans="1:8" x14ac:dyDescent="0.3">
      <c r="A357">
        <v>30</v>
      </c>
      <c r="B357">
        <v>28</v>
      </c>
      <c r="C357">
        <v>157</v>
      </c>
      <c r="D357">
        <v>27</v>
      </c>
      <c r="E357">
        <v>29</v>
      </c>
      <c r="F357">
        <v>236.62899999999999</v>
      </c>
      <c r="G357">
        <v>0</v>
      </c>
      <c r="H357">
        <v>2</v>
      </c>
    </row>
    <row r="358" spans="1:8" x14ac:dyDescent="0.3">
      <c r="A358">
        <v>3</v>
      </c>
      <c r="B358">
        <v>28</v>
      </c>
      <c r="C358">
        <v>179</v>
      </c>
      <c r="D358">
        <v>51</v>
      </c>
      <c r="E358">
        <v>38</v>
      </c>
      <c r="F358">
        <v>236.62899999999999</v>
      </c>
      <c r="G358">
        <v>0</v>
      </c>
      <c r="H358">
        <v>3</v>
      </c>
    </row>
    <row r="359" spans="1:8" x14ac:dyDescent="0.3">
      <c r="A359">
        <v>11</v>
      </c>
      <c r="B359">
        <v>19</v>
      </c>
      <c r="C359">
        <v>289</v>
      </c>
      <c r="D359">
        <v>36</v>
      </c>
      <c r="E359">
        <v>33</v>
      </c>
      <c r="F359">
        <v>236.62899999999999</v>
      </c>
      <c r="G359">
        <v>2</v>
      </c>
      <c r="H359">
        <v>8</v>
      </c>
    </row>
    <row r="360" spans="1:8" x14ac:dyDescent="0.3">
      <c r="A360">
        <v>28</v>
      </c>
      <c r="B360">
        <v>23</v>
      </c>
      <c r="C360">
        <v>225</v>
      </c>
      <c r="D360">
        <v>26</v>
      </c>
      <c r="E360">
        <v>28</v>
      </c>
      <c r="F360">
        <v>330.06099999999998</v>
      </c>
      <c r="G360">
        <v>1</v>
      </c>
      <c r="H360">
        <v>5</v>
      </c>
    </row>
    <row r="361" spans="1:8" x14ac:dyDescent="0.3">
      <c r="A361">
        <v>34</v>
      </c>
      <c r="B361">
        <v>19</v>
      </c>
      <c r="C361">
        <v>118</v>
      </c>
      <c r="D361">
        <v>10</v>
      </c>
      <c r="E361">
        <v>37</v>
      </c>
      <c r="F361">
        <v>330.06099999999998</v>
      </c>
      <c r="G361">
        <v>0</v>
      </c>
      <c r="H361">
        <v>32</v>
      </c>
    </row>
    <row r="362" spans="1:8" x14ac:dyDescent="0.3">
      <c r="A362">
        <v>14</v>
      </c>
      <c r="B362">
        <v>23</v>
      </c>
      <c r="C362">
        <v>155</v>
      </c>
      <c r="D362">
        <v>12</v>
      </c>
      <c r="E362">
        <v>34</v>
      </c>
      <c r="F362">
        <v>330.06099999999998</v>
      </c>
      <c r="G362">
        <v>2</v>
      </c>
      <c r="H362">
        <v>2</v>
      </c>
    </row>
    <row r="363" spans="1:8" x14ac:dyDescent="0.3">
      <c r="A363">
        <v>1</v>
      </c>
      <c r="B363">
        <v>13</v>
      </c>
      <c r="C363">
        <v>235</v>
      </c>
      <c r="D363">
        <v>11</v>
      </c>
      <c r="E363">
        <v>37</v>
      </c>
      <c r="F363">
        <v>330.06099999999998</v>
      </c>
      <c r="G363">
        <v>1</v>
      </c>
      <c r="H363">
        <v>1</v>
      </c>
    </row>
    <row r="364" spans="1:8" x14ac:dyDescent="0.3">
      <c r="A364">
        <v>14</v>
      </c>
      <c r="B364">
        <v>23</v>
      </c>
      <c r="C364">
        <v>155</v>
      </c>
      <c r="D364">
        <v>12</v>
      </c>
      <c r="E364">
        <v>34</v>
      </c>
      <c r="F364">
        <v>330.06099999999998</v>
      </c>
      <c r="G364">
        <v>2</v>
      </c>
      <c r="H364">
        <v>4</v>
      </c>
    </row>
    <row r="365" spans="1:8" x14ac:dyDescent="0.3">
      <c r="A365">
        <v>11</v>
      </c>
      <c r="B365">
        <v>26</v>
      </c>
      <c r="C365">
        <v>289</v>
      </c>
      <c r="D365">
        <v>36</v>
      </c>
      <c r="E365">
        <v>33</v>
      </c>
      <c r="F365">
        <v>330.06099999999998</v>
      </c>
      <c r="G365">
        <v>2</v>
      </c>
      <c r="H365">
        <v>8</v>
      </c>
    </row>
    <row r="366" spans="1:8" x14ac:dyDescent="0.3">
      <c r="A366">
        <v>15</v>
      </c>
      <c r="B366">
        <v>3</v>
      </c>
      <c r="C366">
        <v>291</v>
      </c>
      <c r="D366">
        <v>31</v>
      </c>
      <c r="E366">
        <v>40</v>
      </c>
      <c r="F366">
        <v>330.06099999999998</v>
      </c>
      <c r="G366">
        <v>1</v>
      </c>
      <c r="H366">
        <v>8</v>
      </c>
    </row>
    <row r="367" spans="1:8" x14ac:dyDescent="0.3">
      <c r="A367">
        <v>5</v>
      </c>
      <c r="B367">
        <v>26</v>
      </c>
      <c r="C367">
        <v>235</v>
      </c>
      <c r="D367">
        <v>20</v>
      </c>
      <c r="E367">
        <v>43</v>
      </c>
      <c r="F367">
        <v>330.06099999999998</v>
      </c>
      <c r="G367">
        <v>1</v>
      </c>
      <c r="H367">
        <v>8</v>
      </c>
    </row>
    <row r="368" spans="1:8" x14ac:dyDescent="0.3">
      <c r="A368">
        <v>36</v>
      </c>
      <c r="B368">
        <v>26</v>
      </c>
      <c r="C368">
        <v>118</v>
      </c>
      <c r="D368">
        <v>13</v>
      </c>
      <c r="E368">
        <v>50</v>
      </c>
      <c r="F368">
        <v>330.06099999999998</v>
      </c>
      <c r="G368">
        <v>1</v>
      </c>
      <c r="H368">
        <v>4</v>
      </c>
    </row>
    <row r="369" spans="1:8" x14ac:dyDescent="0.3">
      <c r="A369">
        <v>3</v>
      </c>
      <c r="B369">
        <v>28</v>
      </c>
      <c r="C369">
        <v>179</v>
      </c>
      <c r="D369">
        <v>51</v>
      </c>
      <c r="E369">
        <v>38</v>
      </c>
      <c r="F369">
        <v>330.06099999999998</v>
      </c>
      <c r="G369">
        <v>0</v>
      </c>
      <c r="H369">
        <v>1</v>
      </c>
    </row>
    <row r="370" spans="1:8" x14ac:dyDescent="0.3">
      <c r="A370">
        <v>3</v>
      </c>
      <c r="B370">
        <v>28</v>
      </c>
      <c r="C370">
        <v>179</v>
      </c>
      <c r="D370">
        <v>51</v>
      </c>
      <c r="E370">
        <v>38</v>
      </c>
      <c r="F370">
        <v>330.06099999999998</v>
      </c>
      <c r="G370">
        <v>0</v>
      </c>
      <c r="H370">
        <v>1</v>
      </c>
    </row>
    <row r="371" spans="1:8" x14ac:dyDescent="0.3">
      <c r="A371">
        <v>34</v>
      </c>
      <c r="B371">
        <v>28</v>
      </c>
      <c r="C371">
        <v>118</v>
      </c>
      <c r="D371">
        <v>10</v>
      </c>
      <c r="E371">
        <v>37</v>
      </c>
      <c r="F371">
        <v>251.81800000000001</v>
      </c>
      <c r="G371">
        <v>0</v>
      </c>
      <c r="H371">
        <v>2</v>
      </c>
    </row>
    <row r="372" spans="1:8" x14ac:dyDescent="0.3">
      <c r="A372">
        <v>3</v>
      </c>
      <c r="B372">
        <v>27</v>
      </c>
      <c r="C372">
        <v>179</v>
      </c>
      <c r="D372">
        <v>51</v>
      </c>
      <c r="E372">
        <v>38</v>
      </c>
      <c r="F372">
        <v>251.81800000000001</v>
      </c>
      <c r="G372">
        <v>0</v>
      </c>
      <c r="H372">
        <v>3</v>
      </c>
    </row>
    <row r="373" spans="1:8" x14ac:dyDescent="0.3">
      <c r="A373">
        <v>28</v>
      </c>
      <c r="B373">
        <v>7</v>
      </c>
      <c r="C373">
        <v>225</v>
      </c>
      <c r="D373">
        <v>26</v>
      </c>
      <c r="E373">
        <v>28</v>
      </c>
      <c r="F373">
        <v>251.81800000000001</v>
      </c>
      <c r="G373">
        <v>1</v>
      </c>
      <c r="H373">
        <v>1</v>
      </c>
    </row>
    <row r="374" spans="1:8" x14ac:dyDescent="0.3">
      <c r="A374">
        <v>11</v>
      </c>
      <c r="B374">
        <v>22</v>
      </c>
      <c r="C374">
        <v>289</v>
      </c>
      <c r="D374">
        <v>36</v>
      </c>
      <c r="E374">
        <v>33</v>
      </c>
      <c r="F374">
        <v>251.81800000000001</v>
      </c>
      <c r="G374">
        <v>2</v>
      </c>
      <c r="H374">
        <v>3</v>
      </c>
    </row>
    <row r="375" spans="1:8" x14ac:dyDescent="0.3">
      <c r="A375">
        <v>20</v>
      </c>
      <c r="B375">
        <v>28</v>
      </c>
      <c r="C375">
        <v>260</v>
      </c>
      <c r="D375">
        <v>50</v>
      </c>
      <c r="E375">
        <v>36</v>
      </c>
      <c r="F375">
        <v>251.81800000000001</v>
      </c>
      <c r="G375">
        <v>4</v>
      </c>
      <c r="H375">
        <v>3</v>
      </c>
    </row>
    <row r="376" spans="1:8" x14ac:dyDescent="0.3">
      <c r="A376">
        <v>3</v>
      </c>
      <c r="B376">
        <v>23</v>
      </c>
      <c r="C376">
        <v>179</v>
      </c>
      <c r="D376">
        <v>51</v>
      </c>
      <c r="E376">
        <v>38</v>
      </c>
      <c r="F376">
        <v>251.81800000000001</v>
      </c>
      <c r="G376">
        <v>0</v>
      </c>
      <c r="H376">
        <v>3</v>
      </c>
    </row>
    <row r="377" spans="1:8" x14ac:dyDescent="0.3">
      <c r="A377">
        <v>3</v>
      </c>
      <c r="B377">
        <v>27</v>
      </c>
      <c r="C377">
        <v>179</v>
      </c>
      <c r="D377">
        <v>51</v>
      </c>
      <c r="E377">
        <v>38</v>
      </c>
      <c r="F377">
        <v>251.81800000000001</v>
      </c>
      <c r="G377">
        <v>0</v>
      </c>
      <c r="H377">
        <v>2</v>
      </c>
    </row>
    <row r="378" spans="1:8" x14ac:dyDescent="0.3">
      <c r="A378">
        <v>3</v>
      </c>
      <c r="B378">
        <v>27</v>
      </c>
      <c r="C378">
        <v>179</v>
      </c>
      <c r="D378">
        <v>51</v>
      </c>
      <c r="E378">
        <v>38</v>
      </c>
      <c r="F378">
        <v>251.81800000000001</v>
      </c>
      <c r="G378">
        <v>0</v>
      </c>
      <c r="H378">
        <v>3</v>
      </c>
    </row>
    <row r="379" spans="1:8" x14ac:dyDescent="0.3">
      <c r="A379">
        <v>3</v>
      </c>
      <c r="B379">
        <v>10</v>
      </c>
      <c r="C379">
        <v>179</v>
      </c>
      <c r="D379">
        <v>51</v>
      </c>
      <c r="E379">
        <v>38</v>
      </c>
      <c r="F379">
        <v>251.81800000000001</v>
      </c>
      <c r="G379">
        <v>0</v>
      </c>
      <c r="H379">
        <v>8</v>
      </c>
    </row>
    <row r="380" spans="1:8" x14ac:dyDescent="0.3">
      <c r="A380">
        <v>24</v>
      </c>
      <c r="B380">
        <v>26</v>
      </c>
      <c r="C380">
        <v>246</v>
      </c>
      <c r="D380">
        <v>25</v>
      </c>
      <c r="E380">
        <v>41</v>
      </c>
      <c r="F380">
        <v>251.81800000000001</v>
      </c>
      <c r="G380">
        <v>0</v>
      </c>
      <c r="H380">
        <v>8</v>
      </c>
    </row>
    <row r="381" spans="1:8" x14ac:dyDescent="0.3">
      <c r="A381">
        <v>3</v>
      </c>
      <c r="B381">
        <v>27</v>
      </c>
      <c r="C381">
        <v>179</v>
      </c>
      <c r="D381">
        <v>51</v>
      </c>
      <c r="E381">
        <v>38</v>
      </c>
      <c r="F381">
        <v>251.81800000000001</v>
      </c>
      <c r="G381">
        <v>0</v>
      </c>
      <c r="H381">
        <v>3</v>
      </c>
    </row>
    <row r="382" spans="1:8" x14ac:dyDescent="0.3">
      <c r="A382">
        <v>6</v>
      </c>
      <c r="B382">
        <v>22</v>
      </c>
      <c r="C382">
        <v>189</v>
      </c>
      <c r="D382">
        <v>29</v>
      </c>
      <c r="E382">
        <v>33</v>
      </c>
      <c r="F382">
        <v>251.81800000000001</v>
      </c>
      <c r="G382">
        <v>2</v>
      </c>
      <c r="H382">
        <v>8</v>
      </c>
    </row>
    <row r="383" spans="1:8" x14ac:dyDescent="0.3">
      <c r="A383">
        <v>3</v>
      </c>
      <c r="B383">
        <v>27</v>
      </c>
      <c r="C383">
        <v>179</v>
      </c>
      <c r="D383">
        <v>51</v>
      </c>
      <c r="E383">
        <v>38</v>
      </c>
      <c r="F383">
        <v>251.81800000000001</v>
      </c>
      <c r="G383">
        <v>0</v>
      </c>
      <c r="H383">
        <v>3</v>
      </c>
    </row>
    <row r="384" spans="1:8" x14ac:dyDescent="0.3">
      <c r="A384">
        <v>24</v>
      </c>
      <c r="B384">
        <v>23</v>
      </c>
      <c r="C384">
        <v>246</v>
      </c>
      <c r="D384">
        <v>25</v>
      </c>
      <c r="E384">
        <v>41</v>
      </c>
      <c r="F384">
        <v>251.81800000000001</v>
      </c>
      <c r="G384">
        <v>0</v>
      </c>
      <c r="H384">
        <v>2</v>
      </c>
    </row>
    <row r="385" spans="1:8" x14ac:dyDescent="0.3">
      <c r="A385">
        <v>15</v>
      </c>
      <c r="B385">
        <v>23</v>
      </c>
      <c r="C385">
        <v>291</v>
      </c>
      <c r="D385">
        <v>31</v>
      </c>
      <c r="E385">
        <v>40</v>
      </c>
      <c r="F385">
        <v>251.81800000000001</v>
      </c>
      <c r="G385">
        <v>1</v>
      </c>
      <c r="H385">
        <v>2</v>
      </c>
    </row>
    <row r="386" spans="1:8" x14ac:dyDescent="0.3">
      <c r="A386">
        <v>30</v>
      </c>
      <c r="B386">
        <v>11</v>
      </c>
      <c r="C386">
        <v>157</v>
      </c>
      <c r="D386">
        <v>27</v>
      </c>
      <c r="E386">
        <v>29</v>
      </c>
      <c r="F386">
        <v>251.81800000000001</v>
      </c>
      <c r="G386">
        <v>0</v>
      </c>
      <c r="H386">
        <v>16</v>
      </c>
    </row>
    <row r="387" spans="1:8" x14ac:dyDescent="0.3">
      <c r="A387">
        <v>3</v>
      </c>
      <c r="B387">
        <v>27</v>
      </c>
      <c r="C387">
        <v>179</v>
      </c>
      <c r="D387">
        <v>51</v>
      </c>
      <c r="E387">
        <v>38</v>
      </c>
      <c r="F387">
        <v>251.81800000000001</v>
      </c>
      <c r="G387">
        <v>0</v>
      </c>
      <c r="H387">
        <v>3</v>
      </c>
    </row>
    <row r="388" spans="1:8" x14ac:dyDescent="0.3">
      <c r="A388">
        <v>3</v>
      </c>
      <c r="B388">
        <v>27</v>
      </c>
      <c r="C388">
        <v>179</v>
      </c>
      <c r="D388">
        <v>51</v>
      </c>
      <c r="E388">
        <v>38</v>
      </c>
      <c r="F388">
        <v>251.81800000000001</v>
      </c>
      <c r="G388">
        <v>0</v>
      </c>
      <c r="H388">
        <v>3</v>
      </c>
    </row>
    <row r="389" spans="1:8" x14ac:dyDescent="0.3">
      <c r="A389">
        <v>24</v>
      </c>
      <c r="B389">
        <v>10</v>
      </c>
      <c r="C389">
        <v>246</v>
      </c>
      <c r="D389">
        <v>25</v>
      </c>
      <c r="E389">
        <v>41</v>
      </c>
      <c r="F389">
        <v>251.81800000000001</v>
      </c>
      <c r="G389">
        <v>0</v>
      </c>
      <c r="H389">
        <v>24</v>
      </c>
    </row>
    <row r="390" spans="1:8" x14ac:dyDescent="0.3">
      <c r="A390">
        <v>3</v>
      </c>
      <c r="B390">
        <v>27</v>
      </c>
      <c r="C390">
        <v>179</v>
      </c>
      <c r="D390">
        <v>51</v>
      </c>
      <c r="E390">
        <v>38</v>
      </c>
      <c r="F390">
        <v>251.81800000000001</v>
      </c>
      <c r="G390">
        <v>0</v>
      </c>
      <c r="H390">
        <v>3</v>
      </c>
    </row>
    <row r="391" spans="1:8" x14ac:dyDescent="0.3">
      <c r="A391">
        <v>3</v>
      </c>
      <c r="B391">
        <v>27</v>
      </c>
      <c r="C391">
        <v>179</v>
      </c>
      <c r="D391">
        <v>51</v>
      </c>
      <c r="E391">
        <v>38</v>
      </c>
      <c r="F391">
        <v>251.81800000000001</v>
      </c>
      <c r="G391">
        <v>0</v>
      </c>
      <c r="H391">
        <v>3</v>
      </c>
    </row>
    <row r="392" spans="1:8" x14ac:dyDescent="0.3">
      <c r="A392">
        <v>34</v>
      </c>
      <c r="B392">
        <v>18</v>
      </c>
      <c r="C392">
        <v>118</v>
      </c>
      <c r="D392">
        <v>10</v>
      </c>
      <c r="E392">
        <v>37</v>
      </c>
      <c r="F392">
        <v>244.387</v>
      </c>
      <c r="G392">
        <v>0</v>
      </c>
      <c r="H392">
        <v>8</v>
      </c>
    </row>
    <row r="393" spans="1:8" x14ac:dyDescent="0.3">
      <c r="A393">
        <v>24</v>
      </c>
      <c r="B393">
        <v>19</v>
      </c>
      <c r="C393">
        <v>246</v>
      </c>
      <c r="D393">
        <v>25</v>
      </c>
      <c r="E393">
        <v>41</v>
      </c>
      <c r="F393">
        <v>244.387</v>
      </c>
      <c r="G393">
        <v>0</v>
      </c>
      <c r="H393">
        <v>16</v>
      </c>
    </row>
    <row r="394" spans="1:8" x14ac:dyDescent="0.3">
      <c r="A394">
        <v>24</v>
      </c>
      <c r="B394">
        <v>28</v>
      </c>
      <c r="C394">
        <v>246</v>
      </c>
      <c r="D394">
        <v>25</v>
      </c>
      <c r="E394">
        <v>41</v>
      </c>
      <c r="F394">
        <v>244.387</v>
      </c>
      <c r="G394">
        <v>0</v>
      </c>
      <c r="H394">
        <v>2</v>
      </c>
    </row>
    <row r="395" spans="1:8" x14ac:dyDescent="0.3">
      <c r="A395">
        <v>20</v>
      </c>
      <c r="B395">
        <v>28</v>
      </c>
      <c r="C395">
        <v>260</v>
      </c>
      <c r="D395">
        <v>50</v>
      </c>
      <c r="E395">
        <v>36</v>
      </c>
      <c r="F395">
        <v>244.387</v>
      </c>
      <c r="G395">
        <v>4</v>
      </c>
      <c r="H395">
        <v>4</v>
      </c>
    </row>
    <row r="396" spans="1:8" x14ac:dyDescent="0.3">
      <c r="A396">
        <v>3</v>
      </c>
      <c r="B396">
        <v>28</v>
      </c>
      <c r="C396">
        <v>179</v>
      </c>
      <c r="D396">
        <v>51</v>
      </c>
      <c r="E396">
        <v>38</v>
      </c>
      <c r="F396">
        <v>244.387</v>
      </c>
      <c r="G396">
        <v>0</v>
      </c>
      <c r="H396">
        <v>2</v>
      </c>
    </row>
    <row r="397" spans="1:8" x14ac:dyDescent="0.3">
      <c r="A397">
        <v>1</v>
      </c>
      <c r="B397">
        <v>22</v>
      </c>
      <c r="C397">
        <v>235</v>
      </c>
      <c r="D397">
        <v>11</v>
      </c>
      <c r="E397">
        <v>37</v>
      </c>
      <c r="F397">
        <v>244.387</v>
      </c>
      <c r="G397">
        <v>1</v>
      </c>
      <c r="H397">
        <v>8</v>
      </c>
    </row>
    <row r="398" spans="1:8" x14ac:dyDescent="0.3">
      <c r="A398">
        <v>17</v>
      </c>
      <c r="B398">
        <v>22</v>
      </c>
      <c r="C398">
        <v>179</v>
      </c>
      <c r="D398">
        <v>22</v>
      </c>
      <c r="E398">
        <v>40</v>
      </c>
      <c r="F398">
        <v>244.387</v>
      </c>
      <c r="G398">
        <v>2</v>
      </c>
      <c r="H398">
        <v>8</v>
      </c>
    </row>
    <row r="399" spans="1:8" x14ac:dyDescent="0.3">
      <c r="A399">
        <v>23</v>
      </c>
      <c r="B399">
        <v>22</v>
      </c>
      <c r="C399">
        <v>378</v>
      </c>
      <c r="D399">
        <v>49</v>
      </c>
      <c r="E399">
        <v>36</v>
      </c>
      <c r="F399">
        <v>244.387</v>
      </c>
      <c r="G399">
        <v>2</v>
      </c>
      <c r="H399">
        <v>8</v>
      </c>
    </row>
    <row r="400" spans="1:8" x14ac:dyDescent="0.3">
      <c r="A400">
        <v>3</v>
      </c>
      <c r="B400">
        <v>28</v>
      </c>
      <c r="C400">
        <v>179</v>
      </c>
      <c r="D400">
        <v>51</v>
      </c>
      <c r="E400">
        <v>38</v>
      </c>
      <c r="F400">
        <v>244.387</v>
      </c>
      <c r="G400">
        <v>0</v>
      </c>
      <c r="H400">
        <v>16</v>
      </c>
    </row>
    <row r="401" spans="1:8" x14ac:dyDescent="0.3">
      <c r="A401">
        <v>10</v>
      </c>
      <c r="B401">
        <v>22</v>
      </c>
      <c r="C401">
        <v>361</v>
      </c>
      <c r="D401">
        <v>52</v>
      </c>
      <c r="E401">
        <v>28</v>
      </c>
      <c r="F401">
        <v>244.387</v>
      </c>
      <c r="G401">
        <v>1</v>
      </c>
      <c r="H401">
        <v>8</v>
      </c>
    </row>
    <row r="402" spans="1:8" x14ac:dyDescent="0.3">
      <c r="A402">
        <v>13</v>
      </c>
      <c r="B402">
        <v>0</v>
      </c>
      <c r="C402">
        <v>369</v>
      </c>
      <c r="D402">
        <v>17</v>
      </c>
      <c r="E402">
        <v>31</v>
      </c>
      <c r="F402">
        <v>244.387</v>
      </c>
      <c r="G402">
        <v>3</v>
      </c>
      <c r="H402">
        <v>0</v>
      </c>
    </row>
    <row r="403" spans="1:8" x14ac:dyDescent="0.3">
      <c r="A403">
        <v>1</v>
      </c>
      <c r="B403">
        <v>21</v>
      </c>
      <c r="C403">
        <v>235</v>
      </c>
      <c r="D403">
        <v>11</v>
      </c>
      <c r="E403">
        <v>37</v>
      </c>
      <c r="F403">
        <v>244.387</v>
      </c>
      <c r="G403">
        <v>1</v>
      </c>
      <c r="H403">
        <v>8</v>
      </c>
    </row>
    <row r="404" spans="1:8" x14ac:dyDescent="0.3">
      <c r="A404">
        <v>36</v>
      </c>
      <c r="B404">
        <v>23</v>
      </c>
      <c r="C404">
        <v>118</v>
      </c>
      <c r="D404">
        <v>13</v>
      </c>
      <c r="E404">
        <v>50</v>
      </c>
      <c r="F404">
        <v>244.387</v>
      </c>
      <c r="G404">
        <v>1</v>
      </c>
      <c r="H404">
        <v>2</v>
      </c>
    </row>
    <row r="405" spans="1:8" x14ac:dyDescent="0.3">
      <c r="A405">
        <v>36</v>
      </c>
      <c r="B405">
        <v>14</v>
      </c>
      <c r="C405">
        <v>118</v>
      </c>
      <c r="D405">
        <v>13</v>
      </c>
      <c r="E405">
        <v>50</v>
      </c>
      <c r="F405">
        <v>244.387</v>
      </c>
      <c r="G405">
        <v>1</v>
      </c>
      <c r="H405">
        <v>3</v>
      </c>
    </row>
    <row r="406" spans="1:8" x14ac:dyDescent="0.3">
      <c r="A406">
        <v>36</v>
      </c>
      <c r="B406">
        <v>13</v>
      </c>
      <c r="C406">
        <v>118</v>
      </c>
      <c r="D406">
        <v>13</v>
      </c>
      <c r="E406">
        <v>50</v>
      </c>
      <c r="F406">
        <v>244.387</v>
      </c>
      <c r="G406">
        <v>1</v>
      </c>
      <c r="H406">
        <v>8</v>
      </c>
    </row>
    <row r="407" spans="1:8" x14ac:dyDescent="0.3">
      <c r="A407">
        <v>1</v>
      </c>
      <c r="B407">
        <v>0</v>
      </c>
      <c r="C407">
        <v>235</v>
      </c>
      <c r="D407">
        <v>11</v>
      </c>
      <c r="E407">
        <v>37</v>
      </c>
      <c r="F407">
        <v>244.387</v>
      </c>
      <c r="G407">
        <v>1</v>
      </c>
      <c r="H407">
        <v>0</v>
      </c>
    </row>
    <row r="408" spans="1:8" x14ac:dyDescent="0.3">
      <c r="A408">
        <v>24</v>
      </c>
      <c r="B408">
        <v>0</v>
      </c>
      <c r="C408">
        <v>246</v>
      </c>
      <c r="D408">
        <v>25</v>
      </c>
      <c r="E408">
        <v>41</v>
      </c>
      <c r="F408">
        <v>244.387</v>
      </c>
      <c r="G408">
        <v>0</v>
      </c>
      <c r="H408">
        <v>0</v>
      </c>
    </row>
    <row r="409" spans="1:8" x14ac:dyDescent="0.3">
      <c r="A409">
        <v>36</v>
      </c>
      <c r="B409">
        <v>0</v>
      </c>
      <c r="C409">
        <v>118</v>
      </c>
      <c r="D409">
        <v>13</v>
      </c>
      <c r="E409">
        <v>50</v>
      </c>
      <c r="F409">
        <v>244.387</v>
      </c>
      <c r="G409">
        <v>1</v>
      </c>
      <c r="H409">
        <v>0</v>
      </c>
    </row>
    <row r="410" spans="1:8" x14ac:dyDescent="0.3">
      <c r="A410">
        <v>3</v>
      </c>
      <c r="B410">
        <v>28</v>
      </c>
      <c r="C410">
        <v>179</v>
      </c>
      <c r="D410">
        <v>51</v>
      </c>
      <c r="E410">
        <v>38</v>
      </c>
      <c r="F410">
        <v>244.387</v>
      </c>
      <c r="G410">
        <v>0</v>
      </c>
      <c r="H410">
        <v>8</v>
      </c>
    </row>
    <row r="411" spans="1:8" x14ac:dyDescent="0.3">
      <c r="A411">
        <v>11</v>
      </c>
      <c r="B411">
        <v>22</v>
      </c>
      <c r="C411">
        <v>289</v>
      </c>
      <c r="D411">
        <v>36</v>
      </c>
      <c r="E411">
        <v>33</v>
      </c>
      <c r="F411">
        <v>244.387</v>
      </c>
      <c r="G411">
        <v>2</v>
      </c>
      <c r="H411">
        <v>8</v>
      </c>
    </row>
    <row r="412" spans="1:8" x14ac:dyDescent="0.3">
      <c r="A412">
        <v>20</v>
      </c>
      <c r="B412">
        <v>19</v>
      </c>
      <c r="C412">
        <v>260</v>
      </c>
      <c r="D412">
        <v>50</v>
      </c>
      <c r="E412">
        <v>36</v>
      </c>
      <c r="F412">
        <v>244.387</v>
      </c>
      <c r="G412">
        <v>4</v>
      </c>
      <c r="H412">
        <v>8</v>
      </c>
    </row>
    <row r="413" spans="1:8" x14ac:dyDescent="0.3">
      <c r="A413">
        <v>24</v>
      </c>
      <c r="B413">
        <v>28</v>
      </c>
      <c r="C413">
        <v>246</v>
      </c>
      <c r="D413">
        <v>25</v>
      </c>
      <c r="E413">
        <v>41</v>
      </c>
      <c r="F413">
        <v>244.387</v>
      </c>
      <c r="G413">
        <v>0</v>
      </c>
      <c r="H413">
        <v>2</v>
      </c>
    </row>
    <row r="414" spans="1:8" x14ac:dyDescent="0.3">
      <c r="A414">
        <v>3</v>
      </c>
      <c r="B414">
        <v>28</v>
      </c>
      <c r="C414">
        <v>179</v>
      </c>
      <c r="D414">
        <v>51</v>
      </c>
      <c r="E414">
        <v>38</v>
      </c>
      <c r="F414">
        <v>239.40899999999999</v>
      </c>
      <c r="G414">
        <v>0</v>
      </c>
      <c r="H414">
        <v>4</v>
      </c>
    </row>
    <row r="415" spans="1:8" x14ac:dyDescent="0.3">
      <c r="A415">
        <v>20</v>
      </c>
      <c r="B415">
        <v>28</v>
      </c>
      <c r="C415">
        <v>260</v>
      </c>
      <c r="D415">
        <v>50</v>
      </c>
      <c r="E415">
        <v>36</v>
      </c>
      <c r="F415">
        <v>239.40899999999999</v>
      </c>
      <c r="G415">
        <v>4</v>
      </c>
      <c r="H415">
        <v>3</v>
      </c>
    </row>
    <row r="416" spans="1:8" x14ac:dyDescent="0.3">
      <c r="A416">
        <v>18</v>
      </c>
      <c r="B416">
        <v>26</v>
      </c>
      <c r="C416">
        <v>330</v>
      </c>
      <c r="D416">
        <v>16</v>
      </c>
      <c r="E416">
        <v>28</v>
      </c>
      <c r="F416">
        <v>239.40899999999999</v>
      </c>
      <c r="G416">
        <v>0</v>
      </c>
      <c r="H416">
        <v>4</v>
      </c>
    </row>
    <row r="417" spans="1:8" x14ac:dyDescent="0.3">
      <c r="A417">
        <v>13</v>
      </c>
      <c r="B417">
        <v>22</v>
      </c>
      <c r="C417">
        <v>369</v>
      </c>
      <c r="D417">
        <v>17</v>
      </c>
      <c r="E417">
        <v>31</v>
      </c>
      <c r="F417">
        <v>239.40899999999999</v>
      </c>
      <c r="G417">
        <v>3</v>
      </c>
      <c r="H417">
        <v>4</v>
      </c>
    </row>
    <row r="418" spans="1:8" x14ac:dyDescent="0.3">
      <c r="A418">
        <v>33</v>
      </c>
      <c r="B418">
        <v>26</v>
      </c>
      <c r="C418">
        <v>248</v>
      </c>
      <c r="D418">
        <v>25</v>
      </c>
      <c r="E418">
        <v>47</v>
      </c>
      <c r="F418">
        <v>239.40899999999999</v>
      </c>
      <c r="G418">
        <v>2</v>
      </c>
      <c r="H418">
        <v>4</v>
      </c>
    </row>
    <row r="419" spans="1:8" x14ac:dyDescent="0.3">
      <c r="A419">
        <v>18</v>
      </c>
      <c r="B419">
        <v>23</v>
      </c>
      <c r="C419">
        <v>330</v>
      </c>
      <c r="D419">
        <v>16</v>
      </c>
      <c r="E419">
        <v>28</v>
      </c>
      <c r="F419">
        <v>239.40899999999999</v>
      </c>
      <c r="G419">
        <v>0</v>
      </c>
      <c r="H419">
        <v>8</v>
      </c>
    </row>
    <row r="420" spans="1:8" x14ac:dyDescent="0.3">
      <c r="A420">
        <v>3</v>
      </c>
      <c r="B420">
        <v>28</v>
      </c>
      <c r="C420">
        <v>179</v>
      </c>
      <c r="D420">
        <v>51</v>
      </c>
      <c r="E420">
        <v>38</v>
      </c>
      <c r="F420">
        <v>239.40899999999999</v>
      </c>
      <c r="G420">
        <v>0</v>
      </c>
      <c r="H420">
        <v>8</v>
      </c>
    </row>
    <row r="421" spans="1:8" x14ac:dyDescent="0.3">
      <c r="A421">
        <v>36</v>
      </c>
      <c r="B421">
        <v>23</v>
      </c>
      <c r="C421">
        <v>118</v>
      </c>
      <c r="D421">
        <v>13</v>
      </c>
      <c r="E421">
        <v>50</v>
      </c>
      <c r="F421">
        <v>239.40899999999999</v>
      </c>
      <c r="G421">
        <v>1</v>
      </c>
      <c r="H421">
        <v>1</v>
      </c>
    </row>
    <row r="422" spans="1:8" x14ac:dyDescent="0.3">
      <c r="A422">
        <v>36</v>
      </c>
      <c r="B422">
        <v>13</v>
      </c>
      <c r="C422">
        <v>118</v>
      </c>
      <c r="D422">
        <v>13</v>
      </c>
      <c r="E422">
        <v>50</v>
      </c>
      <c r="F422">
        <v>239.40899999999999</v>
      </c>
      <c r="G422">
        <v>1</v>
      </c>
      <c r="H422">
        <v>120</v>
      </c>
    </row>
    <row r="423" spans="1:8" x14ac:dyDescent="0.3">
      <c r="A423">
        <v>26</v>
      </c>
      <c r="B423">
        <v>28</v>
      </c>
      <c r="C423">
        <v>300</v>
      </c>
      <c r="D423">
        <v>26</v>
      </c>
      <c r="E423">
        <v>43</v>
      </c>
      <c r="F423">
        <v>239.40899999999999</v>
      </c>
      <c r="G423">
        <v>2</v>
      </c>
      <c r="H423">
        <v>8</v>
      </c>
    </row>
    <row r="424" spans="1:8" x14ac:dyDescent="0.3">
      <c r="A424">
        <v>20</v>
      </c>
      <c r="B424">
        <v>28</v>
      </c>
      <c r="C424">
        <v>260</v>
      </c>
      <c r="D424">
        <v>50</v>
      </c>
      <c r="E424">
        <v>36</v>
      </c>
      <c r="F424">
        <v>239.40899999999999</v>
      </c>
      <c r="G424">
        <v>4</v>
      </c>
      <c r="H424">
        <v>4</v>
      </c>
    </row>
    <row r="425" spans="1:8" x14ac:dyDescent="0.3">
      <c r="A425">
        <v>3</v>
      </c>
      <c r="B425">
        <v>28</v>
      </c>
      <c r="C425">
        <v>179</v>
      </c>
      <c r="D425">
        <v>51</v>
      </c>
      <c r="E425">
        <v>38</v>
      </c>
      <c r="F425">
        <v>239.40899999999999</v>
      </c>
      <c r="G425">
        <v>0</v>
      </c>
      <c r="H425">
        <v>4</v>
      </c>
    </row>
    <row r="426" spans="1:8" x14ac:dyDescent="0.3">
      <c r="A426">
        <v>34</v>
      </c>
      <c r="B426">
        <v>11</v>
      </c>
      <c r="C426">
        <v>118</v>
      </c>
      <c r="D426">
        <v>10</v>
      </c>
      <c r="E426">
        <v>37</v>
      </c>
      <c r="F426">
        <v>239.40899999999999</v>
      </c>
      <c r="G426">
        <v>0</v>
      </c>
      <c r="H426">
        <v>2</v>
      </c>
    </row>
    <row r="427" spans="1:8" x14ac:dyDescent="0.3">
      <c r="A427">
        <v>5</v>
      </c>
      <c r="B427">
        <v>13</v>
      </c>
      <c r="C427">
        <v>235</v>
      </c>
      <c r="D427">
        <v>20</v>
      </c>
      <c r="E427">
        <v>43</v>
      </c>
      <c r="F427">
        <v>246.07400000000001</v>
      </c>
      <c r="G427">
        <v>1</v>
      </c>
      <c r="H427">
        <v>16</v>
      </c>
    </row>
    <row r="428" spans="1:8" x14ac:dyDescent="0.3">
      <c r="A428">
        <v>33</v>
      </c>
      <c r="B428">
        <v>23</v>
      </c>
      <c r="C428">
        <v>248</v>
      </c>
      <c r="D428">
        <v>25</v>
      </c>
      <c r="E428">
        <v>47</v>
      </c>
      <c r="F428">
        <v>246.07400000000001</v>
      </c>
      <c r="G428">
        <v>2</v>
      </c>
      <c r="H428">
        <v>2</v>
      </c>
    </row>
    <row r="429" spans="1:8" x14ac:dyDescent="0.3">
      <c r="A429">
        <v>13</v>
      </c>
      <c r="B429">
        <v>10</v>
      </c>
      <c r="C429">
        <v>369</v>
      </c>
      <c r="D429">
        <v>17</v>
      </c>
      <c r="E429">
        <v>31</v>
      </c>
      <c r="F429">
        <v>246.07400000000001</v>
      </c>
      <c r="G429">
        <v>3</v>
      </c>
      <c r="H429">
        <v>8</v>
      </c>
    </row>
    <row r="430" spans="1:8" x14ac:dyDescent="0.3">
      <c r="A430">
        <v>22</v>
      </c>
      <c r="B430">
        <v>23</v>
      </c>
      <c r="C430">
        <v>179</v>
      </c>
      <c r="D430">
        <v>26</v>
      </c>
      <c r="E430">
        <v>30</v>
      </c>
      <c r="F430">
        <v>246.07400000000001</v>
      </c>
      <c r="G430">
        <v>0</v>
      </c>
      <c r="H430">
        <v>3</v>
      </c>
    </row>
    <row r="431" spans="1:8" x14ac:dyDescent="0.3">
      <c r="A431">
        <v>3</v>
      </c>
      <c r="B431">
        <v>28</v>
      </c>
      <c r="C431">
        <v>179</v>
      </c>
      <c r="D431">
        <v>51</v>
      </c>
      <c r="E431">
        <v>38</v>
      </c>
      <c r="F431">
        <v>246.07400000000001</v>
      </c>
      <c r="G431">
        <v>0</v>
      </c>
      <c r="H431">
        <v>4</v>
      </c>
    </row>
    <row r="432" spans="1:8" x14ac:dyDescent="0.3">
      <c r="A432">
        <v>10</v>
      </c>
      <c r="B432">
        <v>23</v>
      </c>
      <c r="C432">
        <v>361</v>
      </c>
      <c r="D432">
        <v>52</v>
      </c>
      <c r="E432">
        <v>28</v>
      </c>
      <c r="F432">
        <v>246.07400000000001</v>
      </c>
      <c r="G432">
        <v>1</v>
      </c>
      <c r="H432">
        <v>1</v>
      </c>
    </row>
    <row r="433" spans="1:8" x14ac:dyDescent="0.3">
      <c r="A433">
        <v>20</v>
      </c>
      <c r="B433">
        <v>28</v>
      </c>
      <c r="C433">
        <v>260</v>
      </c>
      <c r="D433">
        <v>50</v>
      </c>
      <c r="E433">
        <v>36</v>
      </c>
      <c r="F433">
        <v>246.07400000000001</v>
      </c>
      <c r="G433">
        <v>4</v>
      </c>
      <c r="H433">
        <v>3</v>
      </c>
    </row>
    <row r="434" spans="1:8" x14ac:dyDescent="0.3">
      <c r="A434">
        <v>17</v>
      </c>
      <c r="B434">
        <v>11</v>
      </c>
      <c r="C434">
        <v>179</v>
      </c>
      <c r="D434">
        <v>22</v>
      </c>
      <c r="E434">
        <v>40</v>
      </c>
      <c r="F434">
        <v>246.07400000000001</v>
      </c>
      <c r="G434">
        <v>2</v>
      </c>
      <c r="H434">
        <v>2</v>
      </c>
    </row>
    <row r="435" spans="1:8" x14ac:dyDescent="0.3">
      <c r="A435">
        <v>17</v>
      </c>
      <c r="B435">
        <v>8</v>
      </c>
      <c r="C435">
        <v>179</v>
      </c>
      <c r="D435">
        <v>22</v>
      </c>
      <c r="E435">
        <v>40</v>
      </c>
      <c r="F435">
        <v>246.07400000000001</v>
      </c>
      <c r="G435">
        <v>2</v>
      </c>
      <c r="H435">
        <v>3</v>
      </c>
    </row>
    <row r="436" spans="1:8" x14ac:dyDescent="0.3">
      <c r="A436">
        <v>9</v>
      </c>
      <c r="B436">
        <v>18</v>
      </c>
      <c r="C436">
        <v>228</v>
      </c>
      <c r="D436">
        <v>14</v>
      </c>
      <c r="E436">
        <v>58</v>
      </c>
      <c r="F436">
        <v>246.07400000000001</v>
      </c>
      <c r="G436">
        <v>2</v>
      </c>
      <c r="H436">
        <v>8</v>
      </c>
    </row>
    <row r="437" spans="1:8" x14ac:dyDescent="0.3">
      <c r="A437">
        <v>28</v>
      </c>
      <c r="B437">
        <v>25</v>
      </c>
      <c r="C437">
        <v>225</v>
      </c>
      <c r="D437">
        <v>26</v>
      </c>
      <c r="E437">
        <v>28</v>
      </c>
      <c r="F437">
        <v>246.07400000000001</v>
      </c>
      <c r="G437">
        <v>1</v>
      </c>
      <c r="H437">
        <v>3</v>
      </c>
    </row>
    <row r="438" spans="1:8" x14ac:dyDescent="0.3">
      <c r="A438">
        <v>18</v>
      </c>
      <c r="B438">
        <v>13</v>
      </c>
      <c r="C438">
        <v>330</v>
      </c>
      <c r="D438">
        <v>16</v>
      </c>
      <c r="E438">
        <v>28</v>
      </c>
      <c r="F438">
        <v>246.07400000000001</v>
      </c>
      <c r="G438">
        <v>0</v>
      </c>
      <c r="H438">
        <v>8</v>
      </c>
    </row>
    <row r="439" spans="1:8" x14ac:dyDescent="0.3">
      <c r="A439">
        <v>22</v>
      </c>
      <c r="B439">
        <v>25</v>
      </c>
      <c r="C439">
        <v>179</v>
      </c>
      <c r="D439">
        <v>26</v>
      </c>
      <c r="E439">
        <v>30</v>
      </c>
      <c r="F439">
        <v>246.07400000000001</v>
      </c>
      <c r="G439">
        <v>0</v>
      </c>
      <c r="H439">
        <v>2</v>
      </c>
    </row>
    <row r="440" spans="1:8" x14ac:dyDescent="0.3">
      <c r="A440">
        <v>34</v>
      </c>
      <c r="B440">
        <v>28</v>
      </c>
      <c r="C440">
        <v>118</v>
      </c>
      <c r="D440">
        <v>10</v>
      </c>
      <c r="E440">
        <v>37</v>
      </c>
      <c r="F440">
        <v>246.07400000000001</v>
      </c>
      <c r="G440">
        <v>0</v>
      </c>
      <c r="H440">
        <v>1</v>
      </c>
    </row>
    <row r="441" spans="1:8" x14ac:dyDescent="0.3">
      <c r="A441">
        <v>1</v>
      </c>
      <c r="B441">
        <v>1</v>
      </c>
      <c r="C441">
        <v>235</v>
      </c>
      <c r="D441">
        <v>11</v>
      </c>
      <c r="E441">
        <v>37</v>
      </c>
      <c r="F441">
        <v>246.07400000000001</v>
      </c>
      <c r="G441">
        <v>1</v>
      </c>
      <c r="H441">
        <v>8</v>
      </c>
    </row>
    <row r="442" spans="1:8" x14ac:dyDescent="0.3">
      <c r="A442">
        <v>22</v>
      </c>
      <c r="B442">
        <v>23</v>
      </c>
      <c r="C442">
        <v>179</v>
      </c>
      <c r="D442">
        <v>26</v>
      </c>
      <c r="E442">
        <v>30</v>
      </c>
      <c r="F442">
        <v>246.07400000000001</v>
      </c>
      <c r="G442">
        <v>0</v>
      </c>
      <c r="H442">
        <v>3</v>
      </c>
    </row>
    <row r="443" spans="1:8" x14ac:dyDescent="0.3">
      <c r="A443">
        <v>34</v>
      </c>
      <c r="B443">
        <v>23</v>
      </c>
      <c r="C443">
        <v>118</v>
      </c>
      <c r="D443">
        <v>10</v>
      </c>
      <c r="E443">
        <v>37</v>
      </c>
      <c r="F443">
        <v>253.95699999999999</v>
      </c>
      <c r="G443">
        <v>0</v>
      </c>
      <c r="H443">
        <v>3</v>
      </c>
    </row>
    <row r="444" spans="1:8" x14ac:dyDescent="0.3">
      <c r="A444">
        <v>3</v>
      </c>
      <c r="B444">
        <v>28</v>
      </c>
      <c r="C444">
        <v>179</v>
      </c>
      <c r="D444">
        <v>51</v>
      </c>
      <c r="E444">
        <v>38</v>
      </c>
      <c r="F444">
        <v>253.95699999999999</v>
      </c>
      <c r="G444">
        <v>0</v>
      </c>
      <c r="H444">
        <v>3</v>
      </c>
    </row>
    <row r="445" spans="1:8" x14ac:dyDescent="0.3">
      <c r="A445">
        <v>34</v>
      </c>
      <c r="B445">
        <v>28</v>
      </c>
      <c r="C445">
        <v>118</v>
      </c>
      <c r="D445">
        <v>10</v>
      </c>
      <c r="E445">
        <v>37</v>
      </c>
      <c r="F445">
        <v>253.95699999999999</v>
      </c>
      <c r="G445">
        <v>0</v>
      </c>
      <c r="H445">
        <v>2</v>
      </c>
    </row>
    <row r="446" spans="1:8" x14ac:dyDescent="0.3">
      <c r="A446">
        <v>28</v>
      </c>
      <c r="B446">
        <v>23</v>
      </c>
      <c r="C446">
        <v>225</v>
      </c>
      <c r="D446">
        <v>26</v>
      </c>
      <c r="E446">
        <v>28</v>
      </c>
      <c r="F446">
        <v>253.95699999999999</v>
      </c>
      <c r="G446">
        <v>1</v>
      </c>
      <c r="H446">
        <v>4</v>
      </c>
    </row>
    <row r="447" spans="1:8" x14ac:dyDescent="0.3">
      <c r="A447">
        <v>20</v>
      </c>
      <c r="B447">
        <v>28</v>
      </c>
      <c r="C447">
        <v>260</v>
      </c>
      <c r="D447">
        <v>50</v>
      </c>
      <c r="E447">
        <v>36</v>
      </c>
      <c r="F447">
        <v>253.95699999999999</v>
      </c>
      <c r="G447">
        <v>4</v>
      </c>
      <c r="H447">
        <v>4</v>
      </c>
    </row>
    <row r="448" spans="1:8" x14ac:dyDescent="0.3">
      <c r="A448">
        <v>3</v>
      </c>
      <c r="B448">
        <v>0</v>
      </c>
      <c r="C448">
        <v>179</v>
      </c>
      <c r="D448">
        <v>51</v>
      </c>
      <c r="E448">
        <v>38</v>
      </c>
      <c r="F448">
        <v>253.95699999999999</v>
      </c>
      <c r="G448">
        <v>0</v>
      </c>
      <c r="H448">
        <v>0</v>
      </c>
    </row>
    <row r="449" spans="1:8" x14ac:dyDescent="0.3">
      <c r="A449">
        <v>15</v>
      </c>
      <c r="B449">
        <v>13</v>
      </c>
      <c r="C449">
        <v>291</v>
      </c>
      <c r="D449">
        <v>31</v>
      </c>
      <c r="E449">
        <v>40</v>
      </c>
      <c r="F449">
        <v>253.95699999999999</v>
      </c>
      <c r="G449">
        <v>1</v>
      </c>
      <c r="H449">
        <v>40</v>
      </c>
    </row>
    <row r="450" spans="1:8" x14ac:dyDescent="0.3">
      <c r="A450">
        <v>3</v>
      </c>
      <c r="B450">
        <v>28</v>
      </c>
      <c r="C450">
        <v>179</v>
      </c>
      <c r="D450">
        <v>51</v>
      </c>
      <c r="E450">
        <v>38</v>
      </c>
      <c r="F450">
        <v>253.95699999999999</v>
      </c>
      <c r="G450">
        <v>0</v>
      </c>
      <c r="H450">
        <v>24</v>
      </c>
    </row>
    <row r="451" spans="1:8" x14ac:dyDescent="0.3">
      <c r="A451">
        <v>24</v>
      </c>
      <c r="B451">
        <v>28</v>
      </c>
      <c r="C451">
        <v>246</v>
      </c>
      <c r="D451">
        <v>25</v>
      </c>
      <c r="E451">
        <v>41</v>
      </c>
      <c r="F451">
        <v>253.95699999999999</v>
      </c>
      <c r="G451">
        <v>0</v>
      </c>
      <c r="H451">
        <v>3</v>
      </c>
    </row>
    <row r="452" spans="1:8" x14ac:dyDescent="0.3">
      <c r="A452">
        <v>3</v>
      </c>
      <c r="B452">
        <v>28</v>
      </c>
      <c r="C452">
        <v>179</v>
      </c>
      <c r="D452">
        <v>51</v>
      </c>
      <c r="E452">
        <v>38</v>
      </c>
      <c r="F452">
        <v>253.95699999999999</v>
      </c>
      <c r="G452">
        <v>0</v>
      </c>
      <c r="H452">
        <v>4</v>
      </c>
    </row>
    <row r="453" spans="1:8" x14ac:dyDescent="0.3">
      <c r="A453">
        <v>5</v>
      </c>
      <c r="B453">
        <v>26</v>
      </c>
      <c r="C453">
        <v>235</v>
      </c>
      <c r="D453">
        <v>20</v>
      </c>
      <c r="E453">
        <v>43</v>
      </c>
      <c r="F453">
        <v>253.95699999999999</v>
      </c>
      <c r="G453">
        <v>1</v>
      </c>
      <c r="H453">
        <v>8</v>
      </c>
    </row>
    <row r="454" spans="1:8" x14ac:dyDescent="0.3">
      <c r="A454">
        <v>3</v>
      </c>
      <c r="B454">
        <v>28</v>
      </c>
      <c r="C454">
        <v>179</v>
      </c>
      <c r="D454">
        <v>51</v>
      </c>
      <c r="E454">
        <v>38</v>
      </c>
      <c r="F454">
        <v>253.95699999999999</v>
      </c>
      <c r="G454">
        <v>0</v>
      </c>
      <c r="H454">
        <v>2</v>
      </c>
    </row>
    <row r="455" spans="1:8" x14ac:dyDescent="0.3">
      <c r="A455">
        <v>28</v>
      </c>
      <c r="B455">
        <v>23</v>
      </c>
      <c r="C455">
        <v>225</v>
      </c>
      <c r="D455">
        <v>26</v>
      </c>
      <c r="E455">
        <v>28</v>
      </c>
      <c r="F455">
        <v>253.95699999999999</v>
      </c>
      <c r="G455">
        <v>1</v>
      </c>
      <c r="H455">
        <v>2</v>
      </c>
    </row>
    <row r="456" spans="1:8" x14ac:dyDescent="0.3">
      <c r="A456">
        <v>36</v>
      </c>
      <c r="B456">
        <v>23</v>
      </c>
      <c r="C456">
        <v>118</v>
      </c>
      <c r="D456">
        <v>13</v>
      </c>
      <c r="E456">
        <v>50</v>
      </c>
      <c r="F456">
        <v>253.95699999999999</v>
      </c>
      <c r="G456">
        <v>1</v>
      </c>
      <c r="H456">
        <v>2</v>
      </c>
    </row>
    <row r="457" spans="1:8" x14ac:dyDescent="0.3">
      <c r="A457">
        <v>3</v>
      </c>
      <c r="B457">
        <v>5</v>
      </c>
      <c r="C457">
        <v>179</v>
      </c>
      <c r="D457">
        <v>51</v>
      </c>
      <c r="E457">
        <v>38</v>
      </c>
      <c r="F457">
        <v>253.95699999999999</v>
      </c>
      <c r="G457">
        <v>0</v>
      </c>
      <c r="H457">
        <v>8</v>
      </c>
    </row>
    <row r="458" spans="1:8" x14ac:dyDescent="0.3">
      <c r="A458">
        <v>22</v>
      </c>
      <c r="B458">
        <v>21</v>
      </c>
      <c r="C458">
        <v>179</v>
      </c>
      <c r="D458">
        <v>26</v>
      </c>
      <c r="E458">
        <v>30</v>
      </c>
      <c r="F458">
        <v>253.95699999999999</v>
      </c>
      <c r="G458">
        <v>0</v>
      </c>
      <c r="H458">
        <v>2</v>
      </c>
    </row>
    <row r="459" spans="1:8" x14ac:dyDescent="0.3">
      <c r="A459">
        <v>24</v>
      </c>
      <c r="B459">
        <v>28</v>
      </c>
      <c r="C459">
        <v>246</v>
      </c>
      <c r="D459">
        <v>25</v>
      </c>
      <c r="E459">
        <v>41</v>
      </c>
      <c r="F459">
        <v>253.95699999999999</v>
      </c>
      <c r="G459">
        <v>0</v>
      </c>
      <c r="H459">
        <v>2</v>
      </c>
    </row>
    <row r="460" spans="1:8" x14ac:dyDescent="0.3">
      <c r="A460">
        <v>18</v>
      </c>
      <c r="B460">
        <v>11</v>
      </c>
      <c r="C460">
        <v>330</v>
      </c>
      <c r="D460">
        <v>16</v>
      </c>
      <c r="E460">
        <v>28</v>
      </c>
      <c r="F460">
        <v>253.95699999999999</v>
      </c>
      <c r="G460">
        <v>0</v>
      </c>
      <c r="H460">
        <v>1</v>
      </c>
    </row>
    <row r="461" spans="1:8" x14ac:dyDescent="0.3">
      <c r="A461">
        <v>1</v>
      </c>
      <c r="B461">
        <v>13</v>
      </c>
      <c r="C461">
        <v>235</v>
      </c>
      <c r="D461">
        <v>11</v>
      </c>
      <c r="E461">
        <v>37</v>
      </c>
      <c r="F461">
        <v>253.95699999999999</v>
      </c>
      <c r="G461">
        <v>1</v>
      </c>
      <c r="H461">
        <v>8</v>
      </c>
    </row>
    <row r="462" spans="1:8" x14ac:dyDescent="0.3">
      <c r="A462">
        <v>22</v>
      </c>
      <c r="B462">
        <v>23</v>
      </c>
      <c r="C462">
        <v>179</v>
      </c>
      <c r="D462">
        <v>26</v>
      </c>
      <c r="E462">
        <v>30</v>
      </c>
      <c r="F462">
        <v>230.29</v>
      </c>
      <c r="G462">
        <v>0</v>
      </c>
      <c r="H462">
        <v>2</v>
      </c>
    </row>
    <row r="463" spans="1:8" x14ac:dyDescent="0.3">
      <c r="A463">
        <v>28</v>
      </c>
      <c r="B463">
        <v>25</v>
      </c>
      <c r="C463">
        <v>225</v>
      </c>
      <c r="D463">
        <v>26</v>
      </c>
      <c r="E463">
        <v>28</v>
      </c>
      <c r="F463">
        <v>230.29</v>
      </c>
      <c r="G463">
        <v>1</v>
      </c>
      <c r="H463">
        <v>4</v>
      </c>
    </row>
    <row r="464" spans="1:8" x14ac:dyDescent="0.3">
      <c r="A464">
        <v>20</v>
      </c>
      <c r="B464">
        <v>13</v>
      </c>
      <c r="C464">
        <v>260</v>
      </c>
      <c r="D464">
        <v>50</v>
      </c>
      <c r="E464">
        <v>36</v>
      </c>
      <c r="F464">
        <v>230.29</v>
      </c>
      <c r="G464">
        <v>4</v>
      </c>
      <c r="H464">
        <v>8</v>
      </c>
    </row>
    <row r="465" spans="1:8" x14ac:dyDescent="0.3">
      <c r="A465">
        <v>21</v>
      </c>
      <c r="B465">
        <v>7</v>
      </c>
      <c r="C465">
        <v>268</v>
      </c>
      <c r="D465">
        <v>11</v>
      </c>
      <c r="E465">
        <v>33</v>
      </c>
      <c r="F465">
        <v>230.29</v>
      </c>
      <c r="G465">
        <v>0</v>
      </c>
      <c r="H465">
        <v>8</v>
      </c>
    </row>
    <row r="466" spans="1:8" x14ac:dyDescent="0.3">
      <c r="A466">
        <v>18</v>
      </c>
      <c r="B466">
        <v>25</v>
      </c>
      <c r="C466">
        <v>330</v>
      </c>
      <c r="D466">
        <v>16</v>
      </c>
      <c r="E466">
        <v>28</v>
      </c>
      <c r="F466">
        <v>230.29</v>
      </c>
      <c r="G466">
        <v>0</v>
      </c>
      <c r="H466">
        <v>8</v>
      </c>
    </row>
    <row r="467" spans="1:8" x14ac:dyDescent="0.3">
      <c r="A467">
        <v>34</v>
      </c>
      <c r="B467">
        <v>26</v>
      </c>
      <c r="C467">
        <v>118</v>
      </c>
      <c r="D467">
        <v>10</v>
      </c>
      <c r="E467">
        <v>37</v>
      </c>
      <c r="F467">
        <v>230.29</v>
      </c>
      <c r="G467">
        <v>0</v>
      </c>
      <c r="H467">
        <v>8</v>
      </c>
    </row>
    <row r="468" spans="1:8" x14ac:dyDescent="0.3">
      <c r="A468">
        <v>20</v>
      </c>
      <c r="B468">
        <v>26</v>
      </c>
      <c r="C468">
        <v>260</v>
      </c>
      <c r="D468">
        <v>50</v>
      </c>
      <c r="E468">
        <v>36</v>
      </c>
      <c r="F468">
        <v>230.29</v>
      </c>
      <c r="G468">
        <v>4</v>
      </c>
      <c r="H468">
        <v>4</v>
      </c>
    </row>
    <row r="469" spans="1:8" x14ac:dyDescent="0.3">
      <c r="A469">
        <v>34</v>
      </c>
      <c r="B469">
        <v>28</v>
      </c>
      <c r="C469">
        <v>118</v>
      </c>
      <c r="D469">
        <v>10</v>
      </c>
      <c r="E469">
        <v>37</v>
      </c>
      <c r="F469">
        <v>230.29</v>
      </c>
      <c r="G469">
        <v>0</v>
      </c>
      <c r="H469">
        <v>8</v>
      </c>
    </row>
    <row r="470" spans="1:8" x14ac:dyDescent="0.3">
      <c r="A470">
        <v>26</v>
      </c>
      <c r="B470">
        <v>15</v>
      </c>
      <c r="C470">
        <v>300</v>
      </c>
      <c r="D470">
        <v>26</v>
      </c>
      <c r="E470">
        <v>43</v>
      </c>
      <c r="F470">
        <v>230.29</v>
      </c>
      <c r="G470">
        <v>2</v>
      </c>
      <c r="H470">
        <v>8</v>
      </c>
    </row>
    <row r="471" spans="1:8" x14ac:dyDescent="0.3">
      <c r="A471">
        <v>2</v>
      </c>
      <c r="B471">
        <v>23</v>
      </c>
      <c r="C471">
        <v>235</v>
      </c>
      <c r="D471">
        <v>29</v>
      </c>
      <c r="E471">
        <v>48</v>
      </c>
      <c r="F471">
        <v>230.29</v>
      </c>
      <c r="G471">
        <v>1</v>
      </c>
      <c r="H471">
        <v>1</v>
      </c>
    </row>
    <row r="472" spans="1:8" x14ac:dyDescent="0.3">
      <c r="A472">
        <v>24</v>
      </c>
      <c r="B472">
        <v>28</v>
      </c>
      <c r="C472">
        <v>246</v>
      </c>
      <c r="D472">
        <v>25</v>
      </c>
      <c r="E472">
        <v>41</v>
      </c>
      <c r="F472">
        <v>230.29</v>
      </c>
      <c r="G472">
        <v>0</v>
      </c>
      <c r="H472">
        <v>2</v>
      </c>
    </row>
    <row r="473" spans="1:8" x14ac:dyDescent="0.3">
      <c r="A473">
        <v>28</v>
      </c>
      <c r="B473">
        <v>9</v>
      </c>
      <c r="C473">
        <v>225</v>
      </c>
      <c r="D473">
        <v>26</v>
      </c>
      <c r="E473">
        <v>28</v>
      </c>
      <c r="F473">
        <v>230.29</v>
      </c>
      <c r="G473">
        <v>1</v>
      </c>
      <c r="H473">
        <v>112</v>
      </c>
    </row>
    <row r="474" spans="1:8" x14ac:dyDescent="0.3">
      <c r="A474">
        <v>3</v>
      </c>
      <c r="B474">
        <v>28</v>
      </c>
      <c r="C474">
        <v>179</v>
      </c>
      <c r="D474">
        <v>51</v>
      </c>
      <c r="E474">
        <v>38</v>
      </c>
      <c r="F474">
        <v>230.29</v>
      </c>
      <c r="G474">
        <v>0</v>
      </c>
      <c r="H474">
        <v>1</v>
      </c>
    </row>
    <row r="475" spans="1:8" x14ac:dyDescent="0.3">
      <c r="A475">
        <v>36</v>
      </c>
      <c r="B475">
        <v>23</v>
      </c>
      <c r="C475">
        <v>118</v>
      </c>
      <c r="D475">
        <v>13</v>
      </c>
      <c r="E475">
        <v>50</v>
      </c>
      <c r="F475">
        <v>230.29</v>
      </c>
      <c r="G475">
        <v>1</v>
      </c>
      <c r="H475">
        <v>1</v>
      </c>
    </row>
    <row r="476" spans="1:8" x14ac:dyDescent="0.3">
      <c r="A476">
        <v>10</v>
      </c>
      <c r="B476">
        <v>22</v>
      </c>
      <c r="C476">
        <v>361</v>
      </c>
      <c r="D476">
        <v>52</v>
      </c>
      <c r="E476">
        <v>28</v>
      </c>
      <c r="F476">
        <v>230.29</v>
      </c>
      <c r="G476">
        <v>1</v>
      </c>
      <c r="H476">
        <v>8</v>
      </c>
    </row>
    <row r="477" spans="1:8" x14ac:dyDescent="0.3">
      <c r="A477">
        <v>11</v>
      </c>
      <c r="B477">
        <v>22</v>
      </c>
      <c r="C477">
        <v>289</v>
      </c>
      <c r="D477">
        <v>36</v>
      </c>
      <c r="E477">
        <v>33</v>
      </c>
      <c r="F477">
        <v>230.29</v>
      </c>
      <c r="G477">
        <v>2</v>
      </c>
      <c r="H477">
        <v>8</v>
      </c>
    </row>
    <row r="478" spans="1:8" x14ac:dyDescent="0.3">
      <c r="A478">
        <v>5</v>
      </c>
      <c r="B478">
        <v>26</v>
      </c>
      <c r="C478">
        <v>235</v>
      </c>
      <c r="D478">
        <v>20</v>
      </c>
      <c r="E478">
        <v>43</v>
      </c>
      <c r="F478">
        <v>230.29</v>
      </c>
      <c r="G478">
        <v>1</v>
      </c>
      <c r="H478">
        <v>8</v>
      </c>
    </row>
    <row r="479" spans="1:8" x14ac:dyDescent="0.3">
      <c r="A479">
        <v>24</v>
      </c>
      <c r="B479">
        <v>28</v>
      </c>
      <c r="C479">
        <v>246</v>
      </c>
      <c r="D479">
        <v>25</v>
      </c>
      <c r="E479">
        <v>41</v>
      </c>
      <c r="F479">
        <v>230.29</v>
      </c>
      <c r="G479">
        <v>0</v>
      </c>
      <c r="H479">
        <v>2</v>
      </c>
    </row>
    <row r="480" spans="1:8" x14ac:dyDescent="0.3">
      <c r="A480">
        <v>15</v>
      </c>
      <c r="B480">
        <v>28</v>
      </c>
      <c r="C480">
        <v>291</v>
      </c>
      <c r="D480">
        <v>31</v>
      </c>
      <c r="E480">
        <v>40</v>
      </c>
      <c r="F480">
        <v>230.29</v>
      </c>
      <c r="G480">
        <v>1</v>
      </c>
      <c r="H480">
        <v>1</v>
      </c>
    </row>
    <row r="481" spans="1:8" x14ac:dyDescent="0.3">
      <c r="A481">
        <v>7</v>
      </c>
      <c r="B481">
        <v>23</v>
      </c>
      <c r="C481">
        <v>279</v>
      </c>
      <c r="D481">
        <v>5</v>
      </c>
      <c r="E481">
        <v>39</v>
      </c>
      <c r="F481">
        <v>230.29</v>
      </c>
      <c r="G481">
        <v>2</v>
      </c>
      <c r="H481">
        <v>2</v>
      </c>
    </row>
    <row r="482" spans="1:8" x14ac:dyDescent="0.3">
      <c r="A482">
        <v>3</v>
      </c>
      <c r="B482">
        <v>25</v>
      </c>
      <c r="C482">
        <v>179</v>
      </c>
      <c r="D482">
        <v>51</v>
      </c>
      <c r="E482">
        <v>38</v>
      </c>
      <c r="F482">
        <v>249.797</v>
      </c>
      <c r="G482">
        <v>0</v>
      </c>
      <c r="H482">
        <v>4</v>
      </c>
    </row>
    <row r="483" spans="1:8" x14ac:dyDescent="0.3">
      <c r="A483">
        <v>17</v>
      </c>
      <c r="B483">
        <v>25</v>
      </c>
      <c r="C483">
        <v>179</v>
      </c>
      <c r="D483">
        <v>22</v>
      </c>
      <c r="E483">
        <v>40</v>
      </c>
      <c r="F483">
        <v>249.797</v>
      </c>
      <c r="G483">
        <v>2</v>
      </c>
      <c r="H483">
        <v>1</v>
      </c>
    </row>
    <row r="484" spans="1:8" x14ac:dyDescent="0.3">
      <c r="A484">
        <v>24</v>
      </c>
      <c r="B484">
        <v>28</v>
      </c>
      <c r="C484">
        <v>246</v>
      </c>
      <c r="D484">
        <v>25</v>
      </c>
      <c r="E484">
        <v>41</v>
      </c>
      <c r="F484">
        <v>249.797</v>
      </c>
      <c r="G484">
        <v>0</v>
      </c>
      <c r="H484">
        <v>4</v>
      </c>
    </row>
    <row r="485" spans="1:8" x14ac:dyDescent="0.3">
      <c r="A485">
        <v>34</v>
      </c>
      <c r="B485">
        <v>28</v>
      </c>
      <c r="C485">
        <v>118</v>
      </c>
      <c r="D485">
        <v>10</v>
      </c>
      <c r="E485">
        <v>37</v>
      </c>
      <c r="F485">
        <v>249.797</v>
      </c>
      <c r="G485">
        <v>0</v>
      </c>
      <c r="H485">
        <v>4</v>
      </c>
    </row>
    <row r="486" spans="1:8" x14ac:dyDescent="0.3">
      <c r="A486">
        <v>11</v>
      </c>
      <c r="B486">
        <v>26</v>
      </c>
      <c r="C486">
        <v>289</v>
      </c>
      <c r="D486">
        <v>36</v>
      </c>
      <c r="E486">
        <v>33</v>
      </c>
      <c r="F486">
        <v>249.797</v>
      </c>
      <c r="G486">
        <v>2</v>
      </c>
      <c r="H486">
        <v>8</v>
      </c>
    </row>
    <row r="487" spans="1:8" x14ac:dyDescent="0.3">
      <c r="A487">
        <v>5</v>
      </c>
      <c r="B487">
        <v>26</v>
      </c>
      <c r="C487">
        <v>235</v>
      </c>
      <c r="D487">
        <v>20</v>
      </c>
      <c r="E487">
        <v>43</v>
      </c>
      <c r="F487">
        <v>249.797</v>
      </c>
      <c r="G487">
        <v>1</v>
      </c>
      <c r="H487">
        <v>8</v>
      </c>
    </row>
    <row r="488" spans="1:8" x14ac:dyDescent="0.3">
      <c r="A488">
        <v>15</v>
      </c>
      <c r="B488">
        <v>28</v>
      </c>
      <c r="C488">
        <v>291</v>
      </c>
      <c r="D488">
        <v>31</v>
      </c>
      <c r="E488">
        <v>40</v>
      </c>
      <c r="F488">
        <v>249.797</v>
      </c>
      <c r="G488">
        <v>1</v>
      </c>
      <c r="H488">
        <v>4</v>
      </c>
    </row>
    <row r="489" spans="1:8" x14ac:dyDescent="0.3">
      <c r="A489">
        <v>3</v>
      </c>
      <c r="B489">
        <v>25</v>
      </c>
      <c r="C489">
        <v>179</v>
      </c>
      <c r="D489">
        <v>51</v>
      </c>
      <c r="E489">
        <v>38</v>
      </c>
      <c r="F489">
        <v>249.797</v>
      </c>
      <c r="G489">
        <v>0</v>
      </c>
      <c r="H489">
        <v>4</v>
      </c>
    </row>
    <row r="490" spans="1:8" x14ac:dyDescent="0.3">
      <c r="A490">
        <v>17</v>
      </c>
      <c r="B490">
        <v>25</v>
      </c>
      <c r="C490">
        <v>179</v>
      </c>
      <c r="D490">
        <v>22</v>
      </c>
      <c r="E490">
        <v>40</v>
      </c>
      <c r="F490">
        <v>249.797</v>
      </c>
      <c r="G490">
        <v>2</v>
      </c>
      <c r="H490">
        <v>8</v>
      </c>
    </row>
    <row r="491" spans="1:8" x14ac:dyDescent="0.3">
      <c r="A491">
        <v>18</v>
      </c>
      <c r="B491">
        <v>23</v>
      </c>
      <c r="C491">
        <v>330</v>
      </c>
      <c r="D491">
        <v>16</v>
      </c>
      <c r="E491">
        <v>28</v>
      </c>
      <c r="F491">
        <v>249.797</v>
      </c>
      <c r="G491">
        <v>0</v>
      </c>
      <c r="H491">
        <v>16</v>
      </c>
    </row>
    <row r="492" spans="1:8" x14ac:dyDescent="0.3">
      <c r="A492">
        <v>1</v>
      </c>
      <c r="B492">
        <v>23</v>
      </c>
      <c r="C492">
        <v>235</v>
      </c>
      <c r="D492">
        <v>11</v>
      </c>
      <c r="E492">
        <v>37</v>
      </c>
      <c r="F492">
        <v>249.797</v>
      </c>
      <c r="G492">
        <v>1</v>
      </c>
      <c r="H492">
        <v>4</v>
      </c>
    </row>
    <row r="493" spans="1:8" x14ac:dyDescent="0.3">
      <c r="A493">
        <v>24</v>
      </c>
      <c r="B493">
        <v>28</v>
      </c>
      <c r="C493">
        <v>246</v>
      </c>
      <c r="D493">
        <v>25</v>
      </c>
      <c r="E493">
        <v>41</v>
      </c>
      <c r="F493">
        <v>249.797</v>
      </c>
      <c r="G493">
        <v>0</v>
      </c>
      <c r="H493">
        <v>1</v>
      </c>
    </row>
    <row r="494" spans="1:8" x14ac:dyDescent="0.3">
      <c r="A494">
        <v>34</v>
      </c>
      <c r="B494">
        <v>28</v>
      </c>
      <c r="C494">
        <v>118</v>
      </c>
      <c r="D494">
        <v>10</v>
      </c>
      <c r="E494">
        <v>37</v>
      </c>
      <c r="F494">
        <v>249.797</v>
      </c>
      <c r="G494">
        <v>0</v>
      </c>
      <c r="H494">
        <v>5</v>
      </c>
    </row>
    <row r="495" spans="1:8" x14ac:dyDescent="0.3">
      <c r="A495">
        <v>15</v>
      </c>
      <c r="B495">
        <v>28</v>
      </c>
      <c r="C495">
        <v>291</v>
      </c>
      <c r="D495">
        <v>31</v>
      </c>
      <c r="E495">
        <v>40</v>
      </c>
      <c r="F495">
        <v>249.797</v>
      </c>
      <c r="G495">
        <v>1</v>
      </c>
      <c r="H495">
        <v>2</v>
      </c>
    </row>
    <row r="496" spans="1:8" x14ac:dyDescent="0.3">
      <c r="A496">
        <v>20</v>
      </c>
      <c r="B496">
        <v>28</v>
      </c>
      <c r="C496">
        <v>260</v>
      </c>
      <c r="D496">
        <v>50</v>
      </c>
      <c r="E496">
        <v>36</v>
      </c>
      <c r="F496">
        <v>249.797</v>
      </c>
      <c r="G496">
        <v>4</v>
      </c>
      <c r="H496">
        <v>3</v>
      </c>
    </row>
    <row r="497" spans="1:8" x14ac:dyDescent="0.3">
      <c r="A497">
        <v>24</v>
      </c>
      <c r="B497">
        <v>28</v>
      </c>
      <c r="C497">
        <v>246</v>
      </c>
      <c r="D497">
        <v>25</v>
      </c>
      <c r="E497">
        <v>41</v>
      </c>
      <c r="F497">
        <v>261.75599999999997</v>
      </c>
      <c r="G497">
        <v>0</v>
      </c>
      <c r="H497">
        <v>1</v>
      </c>
    </row>
    <row r="498" spans="1:8" x14ac:dyDescent="0.3">
      <c r="A498">
        <v>24</v>
      </c>
      <c r="B498">
        <v>28</v>
      </c>
      <c r="C498">
        <v>246</v>
      </c>
      <c r="D498">
        <v>25</v>
      </c>
      <c r="E498">
        <v>41</v>
      </c>
      <c r="F498">
        <v>261.75599999999997</v>
      </c>
      <c r="G498">
        <v>0</v>
      </c>
      <c r="H498">
        <v>1</v>
      </c>
    </row>
    <row r="499" spans="1:8" x14ac:dyDescent="0.3">
      <c r="A499">
        <v>34</v>
      </c>
      <c r="B499">
        <v>28</v>
      </c>
      <c r="C499">
        <v>118</v>
      </c>
      <c r="D499">
        <v>10</v>
      </c>
      <c r="E499">
        <v>37</v>
      </c>
      <c r="F499">
        <v>261.75599999999997</v>
      </c>
      <c r="G499">
        <v>0</v>
      </c>
      <c r="H499">
        <v>3</v>
      </c>
    </row>
    <row r="500" spans="1:8" x14ac:dyDescent="0.3">
      <c r="A500">
        <v>14</v>
      </c>
      <c r="B500">
        <v>23</v>
      </c>
      <c r="C500">
        <v>155</v>
      </c>
      <c r="D500">
        <v>12</v>
      </c>
      <c r="E500">
        <v>34</v>
      </c>
      <c r="F500">
        <v>261.75599999999997</v>
      </c>
      <c r="G500">
        <v>2</v>
      </c>
      <c r="H500">
        <v>2</v>
      </c>
    </row>
    <row r="501" spans="1:8" x14ac:dyDescent="0.3">
      <c r="A501">
        <v>15</v>
      </c>
      <c r="B501">
        <v>28</v>
      </c>
      <c r="C501">
        <v>291</v>
      </c>
      <c r="D501">
        <v>31</v>
      </c>
      <c r="E501">
        <v>40</v>
      </c>
      <c r="F501">
        <v>261.75599999999997</v>
      </c>
      <c r="G501">
        <v>1</v>
      </c>
      <c r="H501">
        <v>2</v>
      </c>
    </row>
    <row r="502" spans="1:8" x14ac:dyDescent="0.3">
      <c r="A502">
        <v>22</v>
      </c>
      <c r="B502">
        <v>23</v>
      </c>
      <c r="C502">
        <v>179</v>
      </c>
      <c r="D502">
        <v>26</v>
      </c>
      <c r="E502">
        <v>30</v>
      </c>
      <c r="F502">
        <v>261.75599999999997</v>
      </c>
      <c r="G502">
        <v>0</v>
      </c>
      <c r="H502">
        <v>8</v>
      </c>
    </row>
    <row r="503" spans="1:8" x14ac:dyDescent="0.3">
      <c r="A503">
        <v>33</v>
      </c>
      <c r="B503">
        <v>23</v>
      </c>
      <c r="C503">
        <v>248</v>
      </c>
      <c r="D503">
        <v>25</v>
      </c>
      <c r="E503">
        <v>47</v>
      </c>
      <c r="F503">
        <v>261.75599999999997</v>
      </c>
      <c r="G503">
        <v>2</v>
      </c>
      <c r="H503">
        <v>1</v>
      </c>
    </row>
    <row r="504" spans="1:8" x14ac:dyDescent="0.3">
      <c r="A504">
        <v>3</v>
      </c>
      <c r="B504">
        <v>23</v>
      </c>
      <c r="C504">
        <v>179</v>
      </c>
      <c r="D504">
        <v>51</v>
      </c>
      <c r="E504">
        <v>38</v>
      </c>
      <c r="F504">
        <v>261.75599999999997</v>
      </c>
      <c r="G504">
        <v>0</v>
      </c>
      <c r="H504">
        <v>4</v>
      </c>
    </row>
    <row r="505" spans="1:8" x14ac:dyDescent="0.3">
      <c r="A505">
        <v>28</v>
      </c>
      <c r="B505">
        <v>23</v>
      </c>
      <c r="C505">
        <v>225</v>
      </c>
      <c r="D505">
        <v>26</v>
      </c>
      <c r="E505">
        <v>28</v>
      </c>
      <c r="F505">
        <v>261.75599999999997</v>
      </c>
      <c r="G505">
        <v>1</v>
      </c>
      <c r="H505">
        <v>1</v>
      </c>
    </row>
    <row r="506" spans="1:8" x14ac:dyDescent="0.3">
      <c r="A506">
        <v>22</v>
      </c>
      <c r="B506">
        <v>23</v>
      </c>
      <c r="C506">
        <v>179</v>
      </c>
      <c r="D506">
        <v>26</v>
      </c>
      <c r="E506">
        <v>30</v>
      </c>
      <c r="F506">
        <v>261.75599999999997</v>
      </c>
      <c r="G506">
        <v>0</v>
      </c>
      <c r="H506">
        <v>2</v>
      </c>
    </row>
    <row r="507" spans="1:8" x14ac:dyDescent="0.3">
      <c r="A507">
        <v>13</v>
      </c>
      <c r="B507">
        <v>23</v>
      </c>
      <c r="C507">
        <v>369</v>
      </c>
      <c r="D507">
        <v>17</v>
      </c>
      <c r="E507">
        <v>31</v>
      </c>
      <c r="F507">
        <v>261.75599999999997</v>
      </c>
      <c r="G507">
        <v>3</v>
      </c>
      <c r="H507">
        <v>8</v>
      </c>
    </row>
    <row r="508" spans="1:8" x14ac:dyDescent="0.3">
      <c r="A508">
        <v>10</v>
      </c>
      <c r="B508">
        <v>22</v>
      </c>
      <c r="C508">
        <v>361</v>
      </c>
      <c r="D508">
        <v>52</v>
      </c>
      <c r="E508">
        <v>28</v>
      </c>
      <c r="F508">
        <v>261.75599999999997</v>
      </c>
      <c r="G508">
        <v>1</v>
      </c>
      <c r="H508">
        <v>8</v>
      </c>
    </row>
    <row r="509" spans="1:8" x14ac:dyDescent="0.3">
      <c r="A509">
        <v>32</v>
      </c>
      <c r="B509">
        <v>4</v>
      </c>
      <c r="C509">
        <v>289</v>
      </c>
      <c r="D509">
        <v>48</v>
      </c>
      <c r="E509">
        <v>49</v>
      </c>
      <c r="F509">
        <v>284.85300000000001</v>
      </c>
      <c r="G509">
        <v>0</v>
      </c>
      <c r="H509">
        <v>1</v>
      </c>
    </row>
    <row r="510" spans="1:8" x14ac:dyDescent="0.3">
      <c r="A510">
        <v>25</v>
      </c>
      <c r="B510">
        <v>11</v>
      </c>
      <c r="C510">
        <v>235</v>
      </c>
      <c r="D510">
        <v>16</v>
      </c>
      <c r="E510">
        <v>32</v>
      </c>
      <c r="F510">
        <v>284.85300000000001</v>
      </c>
      <c r="G510">
        <v>0</v>
      </c>
      <c r="H510">
        <v>3</v>
      </c>
    </row>
    <row r="511" spans="1:8" x14ac:dyDescent="0.3">
      <c r="A511">
        <v>24</v>
      </c>
      <c r="B511">
        <v>26</v>
      </c>
      <c r="C511">
        <v>246</v>
      </c>
      <c r="D511">
        <v>25</v>
      </c>
      <c r="E511">
        <v>41</v>
      </c>
      <c r="F511">
        <v>284.85300000000001</v>
      </c>
      <c r="G511">
        <v>0</v>
      </c>
      <c r="H511">
        <v>8</v>
      </c>
    </row>
    <row r="512" spans="1:8" x14ac:dyDescent="0.3">
      <c r="A512">
        <v>32</v>
      </c>
      <c r="B512">
        <v>14</v>
      </c>
      <c r="C512">
        <v>289</v>
      </c>
      <c r="D512">
        <v>48</v>
      </c>
      <c r="E512">
        <v>49</v>
      </c>
      <c r="F512">
        <v>284.85300000000001</v>
      </c>
      <c r="G512">
        <v>0</v>
      </c>
      <c r="H512">
        <v>3</v>
      </c>
    </row>
    <row r="513" spans="1:8" x14ac:dyDescent="0.3">
      <c r="A513">
        <v>15</v>
      </c>
      <c r="B513">
        <v>28</v>
      </c>
      <c r="C513">
        <v>291</v>
      </c>
      <c r="D513">
        <v>31</v>
      </c>
      <c r="E513">
        <v>40</v>
      </c>
      <c r="F513">
        <v>284.85300000000001</v>
      </c>
      <c r="G513">
        <v>1</v>
      </c>
      <c r="H513">
        <v>2</v>
      </c>
    </row>
    <row r="514" spans="1:8" x14ac:dyDescent="0.3">
      <c r="A514">
        <v>34</v>
      </c>
      <c r="B514">
        <v>23</v>
      </c>
      <c r="C514">
        <v>118</v>
      </c>
      <c r="D514">
        <v>10</v>
      </c>
      <c r="E514">
        <v>37</v>
      </c>
      <c r="F514">
        <v>284.85300000000001</v>
      </c>
      <c r="G514">
        <v>0</v>
      </c>
      <c r="H514">
        <v>2</v>
      </c>
    </row>
    <row r="515" spans="1:8" x14ac:dyDescent="0.3">
      <c r="A515">
        <v>32</v>
      </c>
      <c r="B515">
        <v>23</v>
      </c>
      <c r="C515">
        <v>289</v>
      </c>
      <c r="D515">
        <v>48</v>
      </c>
      <c r="E515">
        <v>49</v>
      </c>
      <c r="F515">
        <v>284.85300000000001</v>
      </c>
      <c r="G515">
        <v>0</v>
      </c>
      <c r="H515">
        <v>2</v>
      </c>
    </row>
    <row r="516" spans="1:8" x14ac:dyDescent="0.3">
      <c r="A516">
        <v>15</v>
      </c>
      <c r="B516">
        <v>23</v>
      </c>
      <c r="C516">
        <v>291</v>
      </c>
      <c r="D516">
        <v>31</v>
      </c>
      <c r="E516">
        <v>40</v>
      </c>
      <c r="F516">
        <v>284.85300000000001</v>
      </c>
      <c r="G516">
        <v>1</v>
      </c>
      <c r="H516">
        <v>1</v>
      </c>
    </row>
    <row r="517" spans="1:8" x14ac:dyDescent="0.3">
      <c r="A517">
        <v>28</v>
      </c>
      <c r="B517">
        <v>23</v>
      </c>
      <c r="C517">
        <v>225</v>
      </c>
      <c r="D517">
        <v>26</v>
      </c>
      <c r="E517">
        <v>28</v>
      </c>
      <c r="F517">
        <v>284.85300000000001</v>
      </c>
      <c r="G517">
        <v>1</v>
      </c>
      <c r="H517">
        <v>2</v>
      </c>
    </row>
    <row r="518" spans="1:8" x14ac:dyDescent="0.3">
      <c r="A518">
        <v>13</v>
      </c>
      <c r="B518">
        <v>23</v>
      </c>
      <c r="C518">
        <v>369</v>
      </c>
      <c r="D518">
        <v>17</v>
      </c>
      <c r="E518">
        <v>31</v>
      </c>
      <c r="F518">
        <v>284.85300000000001</v>
      </c>
      <c r="G518">
        <v>3</v>
      </c>
      <c r="H518">
        <v>8</v>
      </c>
    </row>
    <row r="519" spans="1:8" x14ac:dyDescent="0.3">
      <c r="A519">
        <v>13</v>
      </c>
      <c r="B519">
        <v>23</v>
      </c>
      <c r="C519">
        <v>369</v>
      </c>
      <c r="D519">
        <v>17</v>
      </c>
      <c r="E519">
        <v>31</v>
      </c>
      <c r="F519">
        <v>284.85300000000001</v>
      </c>
      <c r="G519">
        <v>3</v>
      </c>
      <c r="H519">
        <v>3</v>
      </c>
    </row>
    <row r="520" spans="1:8" x14ac:dyDescent="0.3">
      <c r="A520">
        <v>28</v>
      </c>
      <c r="B520">
        <v>23</v>
      </c>
      <c r="C520">
        <v>225</v>
      </c>
      <c r="D520">
        <v>26</v>
      </c>
      <c r="E520">
        <v>28</v>
      </c>
      <c r="F520">
        <v>284.85300000000001</v>
      </c>
      <c r="G520">
        <v>1</v>
      </c>
      <c r="H520">
        <v>4</v>
      </c>
    </row>
    <row r="521" spans="1:8" x14ac:dyDescent="0.3">
      <c r="A521">
        <v>13</v>
      </c>
      <c r="B521">
        <v>26</v>
      </c>
      <c r="C521">
        <v>369</v>
      </c>
      <c r="D521">
        <v>17</v>
      </c>
      <c r="E521">
        <v>31</v>
      </c>
      <c r="F521">
        <v>284.85300000000001</v>
      </c>
      <c r="G521">
        <v>3</v>
      </c>
      <c r="H521">
        <v>8</v>
      </c>
    </row>
    <row r="522" spans="1:8" x14ac:dyDescent="0.3">
      <c r="A522">
        <v>3</v>
      </c>
      <c r="B522">
        <v>28</v>
      </c>
      <c r="C522">
        <v>179</v>
      </c>
      <c r="D522">
        <v>51</v>
      </c>
      <c r="E522">
        <v>38</v>
      </c>
      <c r="F522">
        <v>284.85300000000001</v>
      </c>
      <c r="G522">
        <v>0</v>
      </c>
      <c r="H522">
        <v>3</v>
      </c>
    </row>
    <row r="523" spans="1:8" x14ac:dyDescent="0.3">
      <c r="A523">
        <v>9</v>
      </c>
      <c r="B523">
        <v>1</v>
      </c>
      <c r="C523">
        <v>228</v>
      </c>
      <c r="D523">
        <v>14</v>
      </c>
      <c r="E523">
        <v>58</v>
      </c>
      <c r="F523">
        <v>284.85300000000001</v>
      </c>
      <c r="G523">
        <v>2</v>
      </c>
      <c r="H523">
        <v>1</v>
      </c>
    </row>
    <row r="524" spans="1:8" x14ac:dyDescent="0.3">
      <c r="A524">
        <v>15</v>
      </c>
      <c r="B524">
        <v>23</v>
      </c>
      <c r="C524">
        <v>291</v>
      </c>
      <c r="D524">
        <v>31</v>
      </c>
      <c r="E524">
        <v>40</v>
      </c>
      <c r="F524">
        <v>284.85300000000001</v>
      </c>
      <c r="G524">
        <v>1</v>
      </c>
      <c r="H524">
        <v>1</v>
      </c>
    </row>
    <row r="525" spans="1:8" x14ac:dyDescent="0.3">
      <c r="A525">
        <v>13</v>
      </c>
      <c r="B525">
        <v>10</v>
      </c>
      <c r="C525">
        <v>369</v>
      </c>
      <c r="D525">
        <v>17</v>
      </c>
      <c r="E525">
        <v>31</v>
      </c>
      <c r="F525">
        <v>284.85300000000001</v>
      </c>
      <c r="G525">
        <v>3</v>
      </c>
      <c r="H525">
        <v>8</v>
      </c>
    </row>
    <row r="526" spans="1:8" x14ac:dyDescent="0.3">
      <c r="A526">
        <v>28</v>
      </c>
      <c r="B526">
        <v>13</v>
      </c>
      <c r="C526">
        <v>225</v>
      </c>
      <c r="D526">
        <v>26</v>
      </c>
      <c r="E526">
        <v>28</v>
      </c>
      <c r="F526">
        <v>284.85300000000001</v>
      </c>
      <c r="G526">
        <v>1</v>
      </c>
      <c r="H526">
        <v>1</v>
      </c>
    </row>
    <row r="527" spans="1:8" x14ac:dyDescent="0.3">
      <c r="A527">
        <v>13</v>
      </c>
      <c r="B527">
        <v>10</v>
      </c>
      <c r="C527">
        <v>369</v>
      </c>
      <c r="D527">
        <v>17</v>
      </c>
      <c r="E527">
        <v>31</v>
      </c>
      <c r="F527">
        <v>284.85300000000001</v>
      </c>
      <c r="G527">
        <v>3</v>
      </c>
      <c r="H527">
        <v>8</v>
      </c>
    </row>
    <row r="528" spans="1:8" x14ac:dyDescent="0.3">
      <c r="A528">
        <v>28</v>
      </c>
      <c r="B528">
        <v>10</v>
      </c>
      <c r="C528">
        <v>225</v>
      </c>
      <c r="D528">
        <v>26</v>
      </c>
      <c r="E528">
        <v>28</v>
      </c>
      <c r="F528">
        <v>284.85300000000001</v>
      </c>
      <c r="G528">
        <v>1</v>
      </c>
      <c r="H528">
        <v>3</v>
      </c>
    </row>
    <row r="529" spans="1:8" x14ac:dyDescent="0.3">
      <c r="A529">
        <v>6</v>
      </c>
      <c r="B529">
        <v>23</v>
      </c>
      <c r="C529">
        <v>189</v>
      </c>
      <c r="D529">
        <v>29</v>
      </c>
      <c r="E529">
        <v>33</v>
      </c>
      <c r="F529">
        <v>284.85300000000001</v>
      </c>
      <c r="G529">
        <v>2</v>
      </c>
      <c r="H529">
        <v>8</v>
      </c>
    </row>
    <row r="530" spans="1:8" x14ac:dyDescent="0.3">
      <c r="A530">
        <v>25</v>
      </c>
      <c r="B530">
        <v>6</v>
      </c>
      <c r="C530">
        <v>235</v>
      </c>
      <c r="D530">
        <v>16</v>
      </c>
      <c r="E530">
        <v>32</v>
      </c>
      <c r="F530">
        <v>284.85300000000001</v>
      </c>
      <c r="G530">
        <v>0</v>
      </c>
      <c r="H530">
        <v>8</v>
      </c>
    </row>
    <row r="531" spans="1:8" x14ac:dyDescent="0.3">
      <c r="A531">
        <v>33</v>
      </c>
      <c r="B531">
        <v>10</v>
      </c>
      <c r="C531">
        <v>248</v>
      </c>
      <c r="D531">
        <v>25</v>
      </c>
      <c r="E531">
        <v>47</v>
      </c>
      <c r="F531">
        <v>284.85300000000001</v>
      </c>
      <c r="G531">
        <v>2</v>
      </c>
      <c r="H531">
        <v>8</v>
      </c>
    </row>
    <row r="532" spans="1:8" x14ac:dyDescent="0.3">
      <c r="A532">
        <v>28</v>
      </c>
      <c r="B532">
        <v>0</v>
      </c>
      <c r="C532">
        <v>225</v>
      </c>
      <c r="D532">
        <v>26</v>
      </c>
      <c r="E532">
        <v>28</v>
      </c>
      <c r="F532">
        <v>284.85300000000001</v>
      </c>
      <c r="G532">
        <v>1</v>
      </c>
      <c r="H532">
        <v>0</v>
      </c>
    </row>
    <row r="533" spans="1:8" x14ac:dyDescent="0.3">
      <c r="A533">
        <v>28</v>
      </c>
      <c r="B533">
        <v>13</v>
      </c>
      <c r="C533">
        <v>225</v>
      </c>
      <c r="D533">
        <v>26</v>
      </c>
      <c r="E533">
        <v>28</v>
      </c>
      <c r="F533">
        <v>284.85300000000001</v>
      </c>
      <c r="G533">
        <v>1</v>
      </c>
      <c r="H533">
        <v>3</v>
      </c>
    </row>
    <row r="534" spans="1:8" x14ac:dyDescent="0.3">
      <c r="A534">
        <v>3</v>
      </c>
      <c r="B534">
        <v>21</v>
      </c>
      <c r="C534">
        <v>179</v>
      </c>
      <c r="D534">
        <v>51</v>
      </c>
      <c r="E534">
        <v>38</v>
      </c>
      <c r="F534">
        <v>268.51900000000001</v>
      </c>
      <c r="G534">
        <v>0</v>
      </c>
      <c r="H534">
        <v>1</v>
      </c>
    </row>
    <row r="535" spans="1:8" x14ac:dyDescent="0.3">
      <c r="A535">
        <v>34</v>
      </c>
      <c r="B535">
        <v>28</v>
      </c>
      <c r="C535">
        <v>118</v>
      </c>
      <c r="D535">
        <v>10</v>
      </c>
      <c r="E535">
        <v>37</v>
      </c>
      <c r="F535">
        <v>268.51900000000001</v>
      </c>
      <c r="G535">
        <v>0</v>
      </c>
      <c r="H535">
        <v>3</v>
      </c>
    </row>
    <row r="536" spans="1:8" x14ac:dyDescent="0.3">
      <c r="A536">
        <v>18</v>
      </c>
      <c r="B536">
        <v>2</v>
      </c>
      <c r="C536">
        <v>330</v>
      </c>
      <c r="D536">
        <v>16</v>
      </c>
      <c r="E536">
        <v>28</v>
      </c>
      <c r="F536">
        <v>268.51900000000001</v>
      </c>
      <c r="G536">
        <v>0</v>
      </c>
      <c r="H536">
        <v>24</v>
      </c>
    </row>
    <row r="537" spans="1:8" x14ac:dyDescent="0.3">
      <c r="A537">
        <v>3</v>
      </c>
      <c r="B537">
        <v>28</v>
      </c>
      <c r="C537">
        <v>179</v>
      </c>
      <c r="D537">
        <v>51</v>
      </c>
      <c r="E537">
        <v>38</v>
      </c>
      <c r="F537">
        <v>268.51900000000001</v>
      </c>
      <c r="G537">
        <v>0</v>
      </c>
      <c r="H537">
        <v>1</v>
      </c>
    </row>
    <row r="538" spans="1:8" x14ac:dyDescent="0.3">
      <c r="A538">
        <v>34</v>
      </c>
      <c r="B538">
        <v>9</v>
      </c>
      <c r="C538">
        <v>118</v>
      </c>
      <c r="D538">
        <v>10</v>
      </c>
      <c r="E538">
        <v>37</v>
      </c>
      <c r="F538">
        <v>268.51900000000001</v>
      </c>
      <c r="G538">
        <v>0</v>
      </c>
      <c r="H538">
        <v>8</v>
      </c>
    </row>
    <row r="539" spans="1:8" x14ac:dyDescent="0.3">
      <c r="A539">
        <v>11</v>
      </c>
      <c r="B539">
        <v>24</v>
      </c>
      <c r="C539">
        <v>289</v>
      </c>
      <c r="D539">
        <v>36</v>
      </c>
      <c r="E539">
        <v>33</v>
      </c>
      <c r="F539">
        <v>268.51900000000001</v>
      </c>
      <c r="G539">
        <v>2</v>
      </c>
      <c r="H539">
        <v>8</v>
      </c>
    </row>
    <row r="540" spans="1:8" x14ac:dyDescent="0.3">
      <c r="A540">
        <v>25</v>
      </c>
      <c r="B540">
        <v>1</v>
      </c>
      <c r="C540">
        <v>235</v>
      </c>
      <c r="D540">
        <v>16</v>
      </c>
      <c r="E540">
        <v>32</v>
      </c>
      <c r="F540">
        <v>268.51900000000001</v>
      </c>
      <c r="G540">
        <v>0</v>
      </c>
      <c r="H540">
        <v>8</v>
      </c>
    </row>
    <row r="541" spans="1:8" x14ac:dyDescent="0.3">
      <c r="A541">
        <v>28</v>
      </c>
      <c r="B541">
        <v>23</v>
      </c>
      <c r="C541">
        <v>225</v>
      </c>
      <c r="D541">
        <v>26</v>
      </c>
      <c r="E541">
        <v>28</v>
      </c>
      <c r="F541">
        <v>268.51900000000001</v>
      </c>
      <c r="G541">
        <v>1</v>
      </c>
      <c r="H541">
        <v>4</v>
      </c>
    </row>
    <row r="542" spans="1:8" x14ac:dyDescent="0.3">
      <c r="A542">
        <v>10</v>
      </c>
      <c r="B542">
        <v>22</v>
      </c>
      <c r="C542">
        <v>361</v>
      </c>
      <c r="D542">
        <v>52</v>
      </c>
      <c r="E542">
        <v>28</v>
      </c>
      <c r="F542">
        <v>268.51900000000001</v>
      </c>
      <c r="G542">
        <v>1</v>
      </c>
      <c r="H542">
        <v>8</v>
      </c>
    </row>
    <row r="543" spans="1:8" x14ac:dyDescent="0.3">
      <c r="A543">
        <v>15</v>
      </c>
      <c r="B543">
        <v>28</v>
      </c>
      <c r="C543">
        <v>291</v>
      </c>
      <c r="D543">
        <v>31</v>
      </c>
      <c r="E543">
        <v>40</v>
      </c>
      <c r="F543">
        <v>268.51900000000001</v>
      </c>
      <c r="G543">
        <v>1</v>
      </c>
      <c r="H543">
        <v>2</v>
      </c>
    </row>
    <row r="544" spans="1:8" x14ac:dyDescent="0.3">
      <c r="A544">
        <v>34</v>
      </c>
      <c r="B544">
        <v>13</v>
      </c>
      <c r="C544">
        <v>118</v>
      </c>
      <c r="D544">
        <v>10</v>
      </c>
      <c r="E544">
        <v>37</v>
      </c>
      <c r="F544">
        <v>268.51900000000001</v>
      </c>
      <c r="G544">
        <v>0</v>
      </c>
      <c r="H544">
        <v>2</v>
      </c>
    </row>
    <row r="545" spans="1:8" x14ac:dyDescent="0.3">
      <c r="A545">
        <v>28</v>
      </c>
      <c r="B545">
        <v>14</v>
      </c>
      <c r="C545">
        <v>225</v>
      </c>
      <c r="D545">
        <v>26</v>
      </c>
      <c r="E545">
        <v>28</v>
      </c>
      <c r="F545">
        <v>268.51900000000001</v>
      </c>
      <c r="G545">
        <v>1</v>
      </c>
      <c r="H545">
        <v>3</v>
      </c>
    </row>
    <row r="546" spans="1:8" x14ac:dyDescent="0.3">
      <c r="A546">
        <v>3</v>
      </c>
      <c r="B546">
        <v>28</v>
      </c>
      <c r="C546">
        <v>179</v>
      </c>
      <c r="D546">
        <v>51</v>
      </c>
      <c r="E546">
        <v>38</v>
      </c>
      <c r="F546">
        <v>268.51900000000001</v>
      </c>
      <c r="G546">
        <v>0</v>
      </c>
      <c r="H546">
        <v>1</v>
      </c>
    </row>
    <row r="547" spans="1:8" x14ac:dyDescent="0.3">
      <c r="A547">
        <v>34</v>
      </c>
      <c r="B547">
        <v>23</v>
      </c>
      <c r="C547">
        <v>118</v>
      </c>
      <c r="D547">
        <v>10</v>
      </c>
      <c r="E547">
        <v>37</v>
      </c>
      <c r="F547">
        <v>268.51900000000001</v>
      </c>
      <c r="G547">
        <v>0</v>
      </c>
      <c r="H547">
        <v>8</v>
      </c>
    </row>
    <row r="548" spans="1:8" x14ac:dyDescent="0.3">
      <c r="A548">
        <v>34</v>
      </c>
      <c r="B548">
        <v>8</v>
      </c>
      <c r="C548">
        <v>118</v>
      </c>
      <c r="D548">
        <v>10</v>
      </c>
      <c r="E548">
        <v>37</v>
      </c>
      <c r="F548">
        <v>268.51900000000001</v>
      </c>
      <c r="G548">
        <v>0</v>
      </c>
      <c r="H548">
        <v>8</v>
      </c>
    </row>
    <row r="549" spans="1:8" x14ac:dyDescent="0.3">
      <c r="A549">
        <v>28</v>
      </c>
      <c r="B549">
        <v>23</v>
      </c>
      <c r="C549">
        <v>225</v>
      </c>
      <c r="D549">
        <v>26</v>
      </c>
      <c r="E549">
        <v>28</v>
      </c>
      <c r="F549">
        <v>268.51900000000001</v>
      </c>
      <c r="G549">
        <v>1</v>
      </c>
      <c r="H549">
        <v>2</v>
      </c>
    </row>
    <row r="550" spans="1:8" x14ac:dyDescent="0.3">
      <c r="A550">
        <v>15</v>
      </c>
      <c r="B550">
        <v>0</v>
      </c>
      <c r="C550">
        <v>291</v>
      </c>
      <c r="D550">
        <v>31</v>
      </c>
      <c r="E550">
        <v>40</v>
      </c>
      <c r="F550">
        <v>268.51900000000001</v>
      </c>
      <c r="G550">
        <v>1</v>
      </c>
      <c r="H550">
        <v>0</v>
      </c>
    </row>
    <row r="551" spans="1:8" x14ac:dyDescent="0.3">
      <c r="A551">
        <v>11</v>
      </c>
      <c r="B551">
        <v>0</v>
      </c>
      <c r="C551">
        <v>289</v>
      </c>
      <c r="D551">
        <v>36</v>
      </c>
      <c r="E551">
        <v>33</v>
      </c>
      <c r="F551">
        <v>268.51900000000001</v>
      </c>
      <c r="G551">
        <v>2</v>
      </c>
      <c r="H551">
        <v>0</v>
      </c>
    </row>
    <row r="552" spans="1:8" x14ac:dyDescent="0.3">
      <c r="A552">
        <v>33</v>
      </c>
      <c r="B552">
        <v>14</v>
      </c>
      <c r="C552">
        <v>248</v>
      </c>
      <c r="D552">
        <v>25</v>
      </c>
      <c r="E552">
        <v>47</v>
      </c>
      <c r="F552">
        <v>268.51900000000001</v>
      </c>
      <c r="G552">
        <v>2</v>
      </c>
      <c r="H552">
        <v>4</v>
      </c>
    </row>
    <row r="553" spans="1:8" x14ac:dyDescent="0.3">
      <c r="A553">
        <v>5</v>
      </c>
      <c r="B553">
        <v>0</v>
      </c>
      <c r="C553">
        <v>235</v>
      </c>
      <c r="D553">
        <v>20</v>
      </c>
      <c r="E553">
        <v>43</v>
      </c>
      <c r="F553">
        <v>268.51900000000001</v>
      </c>
      <c r="G553">
        <v>1</v>
      </c>
      <c r="H553">
        <v>0</v>
      </c>
    </row>
    <row r="554" spans="1:8" x14ac:dyDescent="0.3">
      <c r="A554">
        <v>28</v>
      </c>
      <c r="B554">
        <v>23</v>
      </c>
      <c r="C554">
        <v>225</v>
      </c>
      <c r="D554">
        <v>26</v>
      </c>
      <c r="E554">
        <v>28</v>
      </c>
      <c r="F554">
        <v>268.51900000000001</v>
      </c>
      <c r="G554">
        <v>1</v>
      </c>
      <c r="H554">
        <v>2</v>
      </c>
    </row>
    <row r="555" spans="1:8" x14ac:dyDescent="0.3">
      <c r="A555">
        <v>13</v>
      </c>
      <c r="B555">
        <v>26</v>
      </c>
      <c r="C555">
        <v>369</v>
      </c>
      <c r="D555">
        <v>17</v>
      </c>
      <c r="E555">
        <v>31</v>
      </c>
      <c r="F555">
        <v>268.51900000000001</v>
      </c>
      <c r="G555">
        <v>3</v>
      </c>
      <c r="H555">
        <v>8</v>
      </c>
    </row>
    <row r="556" spans="1:8" x14ac:dyDescent="0.3">
      <c r="A556">
        <v>10</v>
      </c>
      <c r="B556">
        <v>28</v>
      </c>
      <c r="C556">
        <v>361</v>
      </c>
      <c r="D556">
        <v>52</v>
      </c>
      <c r="E556">
        <v>28</v>
      </c>
      <c r="F556">
        <v>268.51900000000001</v>
      </c>
      <c r="G556">
        <v>1</v>
      </c>
      <c r="H556">
        <v>2</v>
      </c>
    </row>
    <row r="557" spans="1:8" x14ac:dyDescent="0.3">
      <c r="A557">
        <v>3</v>
      </c>
      <c r="B557">
        <v>13</v>
      </c>
      <c r="C557">
        <v>179</v>
      </c>
      <c r="D557">
        <v>51</v>
      </c>
      <c r="E557">
        <v>38</v>
      </c>
      <c r="F557">
        <v>280.54899999999998</v>
      </c>
      <c r="G557">
        <v>0</v>
      </c>
      <c r="H557">
        <v>32</v>
      </c>
    </row>
    <row r="558" spans="1:8" x14ac:dyDescent="0.3">
      <c r="A558">
        <v>15</v>
      </c>
      <c r="B558">
        <v>28</v>
      </c>
      <c r="C558">
        <v>291</v>
      </c>
      <c r="D558">
        <v>31</v>
      </c>
      <c r="E558">
        <v>40</v>
      </c>
      <c r="F558">
        <v>280.54899999999998</v>
      </c>
      <c r="G558">
        <v>1</v>
      </c>
      <c r="H558">
        <v>1</v>
      </c>
    </row>
    <row r="559" spans="1:8" x14ac:dyDescent="0.3">
      <c r="A559">
        <v>28</v>
      </c>
      <c r="B559">
        <v>23</v>
      </c>
      <c r="C559">
        <v>225</v>
      </c>
      <c r="D559">
        <v>26</v>
      </c>
      <c r="E559">
        <v>28</v>
      </c>
      <c r="F559">
        <v>280.54899999999998</v>
      </c>
      <c r="G559">
        <v>1</v>
      </c>
      <c r="H559">
        <v>3</v>
      </c>
    </row>
    <row r="560" spans="1:8" x14ac:dyDescent="0.3">
      <c r="A560">
        <v>22</v>
      </c>
      <c r="B560">
        <v>13</v>
      </c>
      <c r="C560">
        <v>179</v>
      </c>
      <c r="D560">
        <v>26</v>
      </c>
      <c r="E560">
        <v>30</v>
      </c>
      <c r="F560">
        <v>280.54899999999998</v>
      </c>
      <c r="G560">
        <v>0</v>
      </c>
      <c r="H560">
        <v>1</v>
      </c>
    </row>
    <row r="561" spans="1:8" x14ac:dyDescent="0.3">
      <c r="A561">
        <v>28</v>
      </c>
      <c r="B561">
        <v>23</v>
      </c>
      <c r="C561">
        <v>225</v>
      </c>
      <c r="D561">
        <v>26</v>
      </c>
      <c r="E561">
        <v>28</v>
      </c>
      <c r="F561">
        <v>280.54899999999998</v>
      </c>
      <c r="G561">
        <v>1</v>
      </c>
      <c r="H561">
        <v>3</v>
      </c>
    </row>
    <row r="562" spans="1:8" x14ac:dyDescent="0.3">
      <c r="A562">
        <v>28</v>
      </c>
      <c r="B562">
        <v>23</v>
      </c>
      <c r="C562">
        <v>225</v>
      </c>
      <c r="D562">
        <v>26</v>
      </c>
      <c r="E562">
        <v>28</v>
      </c>
      <c r="F562">
        <v>280.54899999999998</v>
      </c>
      <c r="G562">
        <v>1</v>
      </c>
      <c r="H562">
        <v>3</v>
      </c>
    </row>
    <row r="563" spans="1:8" x14ac:dyDescent="0.3">
      <c r="A563">
        <v>10</v>
      </c>
      <c r="B563">
        <v>14</v>
      </c>
      <c r="C563">
        <v>361</v>
      </c>
      <c r="D563">
        <v>52</v>
      </c>
      <c r="E563">
        <v>28</v>
      </c>
      <c r="F563">
        <v>280.54899999999998</v>
      </c>
      <c r="G563">
        <v>1</v>
      </c>
      <c r="H563">
        <v>4</v>
      </c>
    </row>
    <row r="564" spans="1:8" x14ac:dyDescent="0.3">
      <c r="A564">
        <v>17</v>
      </c>
      <c r="B564">
        <v>18</v>
      </c>
      <c r="C564">
        <v>179</v>
      </c>
      <c r="D564">
        <v>22</v>
      </c>
      <c r="E564">
        <v>40</v>
      </c>
      <c r="F564">
        <v>280.54899999999998</v>
      </c>
      <c r="G564">
        <v>2</v>
      </c>
      <c r="H564">
        <v>2</v>
      </c>
    </row>
    <row r="565" spans="1:8" x14ac:dyDescent="0.3">
      <c r="A565">
        <v>5</v>
      </c>
      <c r="B565">
        <v>26</v>
      </c>
      <c r="C565">
        <v>235</v>
      </c>
      <c r="D565">
        <v>20</v>
      </c>
      <c r="E565">
        <v>43</v>
      </c>
      <c r="F565">
        <v>280.54899999999998</v>
      </c>
      <c r="G565">
        <v>1</v>
      </c>
      <c r="H565">
        <v>8</v>
      </c>
    </row>
    <row r="566" spans="1:8" x14ac:dyDescent="0.3">
      <c r="A566">
        <v>12</v>
      </c>
      <c r="B566">
        <v>18</v>
      </c>
      <c r="C566">
        <v>233</v>
      </c>
      <c r="D566">
        <v>51</v>
      </c>
      <c r="E566">
        <v>31</v>
      </c>
      <c r="F566">
        <v>280.54899999999998</v>
      </c>
      <c r="G566">
        <v>1</v>
      </c>
      <c r="H566">
        <v>8</v>
      </c>
    </row>
    <row r="567" spans="1:8" x14ac:dyDescent="0.3">
      <c r="A567">
        <v>22</v>
      </c>
      <c r="B567">
        <v>13</v>
      </c>
      <c r="C567">
        <v>179</v>
      </c>
      <c r="D567">
        <v>26</v>
      </c>
      <c r="E567">
        <v>30</v>
      </c>
      <c r="F567">
        <v>280.54899999999998</v>
      </c>
      <c r="G567">
        <v>0</v>
      </c>
      <c r="H567">
        <v>16</v>
      </c>
    </row>
    <row r="568" spans="1:8" x14ac:dyDescent="0.3">
      <c r="A568">
        <v>28</v>
      </c>
      <c r="B568">
        <v>23</v>
      </c>
      <c r="C568">
        <v>225</v>
      </c>
      <c r="D568">
        <v>26</v>
      </c>
      <c r="E568">
        <v>28</v>
      </c>
      <c r="F568">
        <v>280.54899999999998</v>
      </c>
      <c r="G568">
        <v>1</v>
      </c>
      <c r="H568">
        <v>2</v>
      </c>
    </row>
    <row r="569" spans="1:8" x14ac:dyDescent="0.3">
      <c r="A569">
        <v>28</v>
      </c>
      <c r="B569">
        <v>23</v>
      </c>
      <c r="C569">
        <v>225</v>
      </c>
      <c r="D569">
        <v>26</v>
      </c>
      <c r="E569">
        <v>28</v>
      </c>
      <c r="F569">
        <v>280.54899999999998</v>
      </c>
      <c r="G569">
        <v>1</v>
      </c>
      <c r="H569">
        <v>3</v>
      </c>
    </row>
    <row r="570" spans="1:8" x14ac:dyDescent="0.3">
      <c r="A570">
        <v>28</v>
      </c>
      <c r="B570">
        <v>23</v>
      </c>
      <c r="C570">
        <v>225</v>
      </c>
      <c r="D570">
        <v>26</v>
      </c>
      <c r="E570">
        <v>28</v>
      </c>
      <c r="F570">
        <v>280.54899999999998</v>
      </c>
      <c r="G570">
        <v>1</v>
      </c>
      <c r="H570">
        <v>2</v>
      </c>
    </row>
    <row r="571" spans="1:8" x14ac:dyDescent="0.3">
      <c r="A571">
        <v>14</v>
      </c>
      <c r="B571">
        <v>18</v>
      </c>
      <c r="C571">
        <v>155</v>
      </c>
      <c r="D571">
        <v>12</v>
      </c>
      <c r="E571">
        <v>34</v>
      </c>
      <c r="F571">
        <v>280.54899999999998</v>
      </c>
      <c r="G571">
        <v>2</v>
      </c>
      <c r="H571">
        <v>80</v>
      </c>
    </row>
    <row r="572" spans="1:8" x14ac:dyDescent="0.3">
      <c r="A572">
        <v>22</v>
      </c>
      <c r="B572">
        <v>12</v>
      </c>
      <c r="C572">
        <v>179</v>
      </c>
      <c r="D572">
        <v>26</v>
      </c>
      <c r="E572">
        <v>30</v>
      </c>
      <c r="F572">
        <v>313.53199999999998</v>
      </c>
      <c r="G572">
        <v>0</v>
      </c>
      <c r="H572">
        <v>24</v>
      </c>
    </row>
    <row r="573" spans="1:8" x14ac:dyDescent="0.3">
      <c r="A573">
        <v>22</v>
      </c>
      <c r="B573">
        <v>12</v>
      </c>
      <c r="C573">
        <v>179</v>
      </c>
      <c r="D573">
        <v>26</v>
      </c>
      <c r="E573">
        <v>30</v>
      </c>
      <c r="F573">
        <v>313.53199999999998</v>
      </c>
      <c r="G573">
        <v>0</v>
      </c>
      <c r="H573">
        <v>16</v>
      </c>
    </row>
    <row r="574" spans="1:8" x14ac:dyDescent="0.3">
      <c r="A574">
        <v>17</v>
      </c>
      <c r="B574">
        <v>25</v>
      </c>
      <c r="C574">
        <v>179</v>
      </c>
      <c r="D574">
        <v>22</v>
      </c>
      <c r="E574">
        <v>40</v>
      </c>
      <c r="F574">
        <v>313.53199999999998</v>
      </c>
      <c r="G574">
        <v>2</v>
      </c>
      <c r="H574">
        <v>2</v>
      </c>
    </row>
    <row r="575" spans="1:8" x14ac:dyDescent="0.3">
      <c r="A575">
        <v>17</v>
      </c>
      <c r="B575">
        <v>25</v>
      </c>
      <c r="C575">
        <v>179</v>
      </c>
      <c r="D575">
        <v>22</v>
      </c>
      <c r="E575">
        <v>40</v>
      </c>
      <c r="F575">
        <v>313.53199999999998</v>
      </c>
      <c r="G575">
        <v>2</v>
      </c>
      <c r="H575">
        <v>2</v>
      </c>
    </row>
    <row r="576" spans="1:8" x14ac:dyDescent="0.3">
      <c r="A576">
        <v>22</v>
      </c>
      <c r="B576">
        <v>13</v>
      </c>
      <c r="C576">
        <v>179</v>
      </c>
      <c r="D576">
        <v>26</v>
      </c>
      <c r="E576">
        <v>30</v>
      </c>
      <c r="F576">
        <v>313.53199999999998</v>
      </c>
      <c r="G576">
        <v>0</v>
      </c>
      <c r="H576">
        <v>3</v>
      </c>
    </row>
    <row r="577" spans="1:8" x14ac:dyDescent="0.3">
      <c r="A577">
        <v>17</v>
      </c>
      <c r="B577">
        <v>25</v>
      </c>
      <c r="C577">
        <v>179</v>
      </c>
      <c r="D577">
        <v>22</v>
      </c>
      <c r="E577">
        <v>40</v>
      </c>
      <c r="F577">
        <v>313.53199999999998</v>
      </c>
      <c r="G577">
        <v>2</v>
      </c>
      <c r="H577">
        <v>2</v>
      </c>
    </row>
    <row r="578" spans="1:8" x14ac:dyDescent="0.3">
      <c r="A578">
        <v>32</v>
      </c>
      <c r="B578">
        <v>10</v>
      </c>
      <c r="C578">
        <v>289</v>
      </c>
      <c r="D578">
        <v>48</v>
      </c>
      <c r="E578">
        <v>49</v>
      </c>
      <c r="F578">
        <v>313.53199999999998</v>
      </c>
      <c r="G578">
        <v>0</v>
      </c>
      <c r="H578">
        <v>8</v>
      </c>
    </row>
    <row r="579" spans="1:8" x14ac:dyDescent="0.3">
      <c r="A579">
        <v>17</v>
      </c>
      <c r="B579">
        <v>18</v>
      </c>
      <c r="C579">
        <v>179</v>
      </c>
      <c r="D579">
        <v>22</v>
      </c>
      <c r="E579">
        <v>40</v>
      </c>
      <c r="F579">
        <v>313.53199999999998</v>
      </c>
      <c r="G579">
        <v>2</v>
      </c>
      <c r="H579">
        <v>3</v>
      </c>
    </row>
    <row r="580" spans="1:8" x14ac:dyDescent="0.3">
      <c r="A580">
        <v>22</v>
      </c>
      <c r="B580">
        <v>27</v>
      </c>
      <c r="C580">
        <v>179</v>
      </c>
      <c r="D580">
        <v>26</v>
      </c>
      <c r="E580">
        <v>30</v>
      </c>
      <c r="F580">
        <v>313.53199999999998</v>
      </c>
      <c r="G580">
        <v>0</v>
      </c>
      <c r="H580">
        <v>2</v>
      </c>
    </row>
    <row r="581" spans="1:8" x14ac:dyDescent="0.3">
      <c r="A581">
        <v>14</v>
      </c>
      <c r="B581">
        <v>18</v>
      </c>
      <c r="C581">
        <v>155</v>
      </c>
      <c r="D581">
        <v>12</v>
      </c>
      <c r="E581">
        <v>34</v>
      </c>
      <c r="F581">
        <v>313.53199999999998</v>
      </c>
      <c r="G581">
        <v>2</v>
      </c>
      <c r="H581">
        <v>8</v>
      </c>
    </row>
    <row r="582" spans="1:8" x14ac:dyDescent="0.3">
      <c r="A582">
        <v>22</v>
      </c>
      <c r="B582">
        <v>27</v>
      </c>
      <c r="C582">
        <v>179</v>
      </c>
      <c r="D582">
        <v>26</v>
      </c>
      <c r="E582">
        <v>30</v>
      </c>
      <c r="F582">
        <v>313.53199999999998</v>
      </c>
      <c r="G582">
        <v>0</v>
      </c>
      <c r="H582">
        <v>2</v>
      </c>
    </row>
    <row r="583" spans="1:8" x14ac:dyDescent="0.3">
      <c r="A583">
        <v>3</v>
      </c>
      <c r="B583">
        <v>27</v>
      </c>
      <c r="C583">
        <v>179</v>
      </c>
      <c r="D583">
        <v>51</v>
      </c>
      <c r="E583">
        <v>38</v>
      </c>
      <c r="F583">
        <v>313.53199999999998</v>
      </c>
      <c r="G583">
        <v>0</v>
      </c>
      <c r="H583">
        <v>3</v>
      </c>
    </row>
    <row r="584" spans="1:8" x14ac:dyDescent="0.3">
      <c r="A584">
        <v>11</v>
      </c>
      <c r="B584">
        <v>13</v>
      </c>
      <c r="C584">
        <v>289</v>
      </c>
      <c r="D584">
        <v>36</v>
      </c>
      <c r="E584">
        <v>33</v>
      </c>
      <c r="F584">
        <v>313.53199999999998</v>
      </c>
      <c r="G584">
        <v>2</v>
      </c>
      <c r="H584">
        <v>8</v>
      </c>
    </row>
    <row r="585" spans="1:8" x14ac:dyDescent="0.3">
      <c r="A585">
        <v>3</v>
      </c>
      <c r="B585">
        <v>27</v>
      </c>
      <c r="C585">
        <v>179</v>
      </c>
      <c r="D585">
        <v>51</v>
      </c>
      <c r="E585">
        <v>38</v>
      </c>
      <c r="F585">
        <v>313.53199999999998</v>
      </c>
      <c r="G585">
        <v>0</v>
      </c>
      <c r="H585">
        <v>3</v>
      </c>
    </row>
    <row r="586" spans="1:8" x14ac:dyDescent="0.3">
      <c r="A586">
        <v>3</v>
      </c>
      <c r="B586">
        <v>27</v>
      </c>
      <c r="C586">
        <v>179</v>
      </c>
      <c r="D586">
        <v>51</v>
      </c>
      <c r="E586">
        <v>38</v>
      </c>
      <c r="F586">
        <v>313.53199999999998</v>
      </c>
      <c r="G586">
        <v>0</v>
      </c>
      <c r="H586">
        <v>2</v>
      </c>
    </row>
    <row r="587" spans="1:8" x14ac:dyDescent="0.3">
      <c r="A587">
        <v>3</v>
      </c>
      <c r="B587">
        <v>13</v>
      </c>
      <c r="C587">
        <v>179</v>
      </c>
      <c r="D587">
        <v>51</v>
      </c>
      <c r="E587">
        <v>38</v>
      </c>
      <c r="F587">
        <v>264.24900000000002</v>
      </c>
      <c r="G587">
        <v>0</v>
      </c>
      <c r="H587">
        <v>8</v>
      </c>
    </row>
    <row r="588" spans="1:8" x14ac:dyDescent="0.3">
      <c r="A588">
        <v>28</v>
      </c>
      <c r="B588">
        <v>23</v>
      </c>
      <c r="C588">
        <v>225</v>
      </c>
      <c r="D588">
        <v>26</v>
      </c>
      <c r="E588">
        <v>28</v>
      </c>
      <c r="F588">
        <v>264.24900000000002</v>
      </c>
      <c r="G588">
        <v>1</v>
      </c>
      <c r="H588">
        <v>3</v>
      </c>
    </row>
    <row r="589" spans="1:8" x14ac:dyDescent="0.3">
      <c r="A589">
        <v>33</v>
      </c>
      <c r="B589">
        <v>1</v>
      </c>
      <c r="C589">
        <v>248</v>
      </c>
      <c r="D589">
        <v>25</v>
      </c>
      <c r="E589">
        <v>47</v>
      </c>
      <c r="F589">
        <v>264.24900000000002</v>
      </c>
      <c r="G589">
        <v>2</v>
      </c>
      <c r="H589">
        <v>8</v>
      </c>
    </row>
    <row r="590" spans="1:8" x14ac:dyDescent="0.3">
      <c r="A590">
        <v>3</v>
      </c>
      <c r="B590">
        <v>27</v>
      </c>
      <c r="C590">
        <v>179</v>
      </c>
      <c r="D590">
        <v>51</v>
      </c>
      <c r="E590">
        <v>38</v>
      </c>
      <c r="F590">
        <v>264.24900000000002</v>
      </c>
      <c r="G590">
        <v>0</v>
      </c>
      <c r="H590">
        <v>2</v>
      </c>
    </row>
    <row r="591" spans="1:8" x14ac:dyDescent="0.3">
      <c r="A591">
        <v>28</v>
      </c>
      <c r="B591">
        <v>28</v>
      </c>
      <c r="C591">
        <v>225</v>
      </c>
      <c r="D591">
        <v>26</v>
      </c>
      <c r="E591">
        <v>28</v>
      </c>
      <c r="F591">
        <v>264.24900000000002</v>
      </c>
      <c r="G591">
        <v>1</v>
      </c>
      <c r="H591">
        <v>3</v>
      </c>
    </row>
    <row r="592" spans="1:8" x14ac:dyDescent="0.3">
      <c r="A592">
        <v>3</v>
      </c>
      <c r="B592">
        <v>27</v>
      </c>
      <c r="C592">
        <v>179</v>
      </c>
      <c r="D592">
        <v>51</v>
      </c>
      <c r="E592">
        <v>38</v>
      </c>
      <c r="F592">
        <v>264.24900000000002</v>
      </c>
      <c r="G592">
        <v>0</v>
      </c>
      <c r="H592">
        <v>2</v>
      </c>
    </row>
    <row r="593" spans="1:8" x14ac:dyDescent="0.3">
      <c r="A593">
        <v>22</v>
      </c>
      <c r="B593">
        <v>27</v>
      </c>
      <c r="C593">
        <v>179</v>
      </c>
      <c r="D593">
        <v>26</v>
      </c>
      <c r="E593">
        <v>30</v>
      </c>
      <c r="F593">
        <v>264.24900000000002</v>
      </c>
      <c r="G593">
        <v>0</v>
      </c>
      <c r="H593">
        <v>2</v>
      </c>
    </row>
    <row r="594" spans="1:8" x14ac:dyDescent="0.3">
      <c r="A594">
        <v>29</v>
      </c>
      <c r="B594">
        <v>28</v>
      </c>
      <c r="C594">
        <v>225</v>
      </c>
      <c r="D594">
        <v>15</v>
      </c>
      <c r="E594">
        <v>41</v>
      </c>
      <c r="F594">
        <v>264.24900000000002</v>
      </c>
      <c r="G594">
        <v>2</v>
      </c>
      <c r="H594">
        <v>2</v>
      </c>
    </row>
    <row r="595" spans="1:8" x14ac:dyDescent="0.3">
      <c r="A595">
        <v>3</v>
      </c>
      <c r="B595">
        <v>27</v>
      </c>
      <c r="C595">
        <v>179</v>
      </c>
      <c r="D595">
        <v>51</v>
      </c>
      <c r="E595">
        <v>38</v>
      </c>
      <c r="F595">
        <v>264.24900000000002</v>
      </c>
      <c r="G595">
        <v>0</v>
      </c>
      <c r="H595">
        <v>2</v>
      </c>
    </row>
    <row r="596" spans="1:8" x14ac:dyDescent="0.3">
      <c r="A596">
        <v>12</v>
      </c>
      <c r="B596">
        <v>19</v>
      </c>
      <c r="C596">
        <v>233</v>
      </c>
      <c r="D596">
        <v>51</v>
      </c>
      <c r="E596">
        <v>31</v>
      </c>
      <c r="F596">
        <v>264.24900000000002</v>
      </c>
      <c r="G596">
        <v>1</v>
      </c>
      <c r="H596">
        <v>2</v>
      </c>
    </row>
    <row r="597" spans="1:8" x14ac:dyDescent="0.3">
      <c r="A597">
        <v>3</v>
      </c>
      <c r="B597">
        <v>27</v>
      </c>
      <c r="C597">
        <v>179</v>
      </c>
      <c r="D597">
        <v>51</v>
      </c>
      <c r="E597">
        <v>38</v>
      </c>
      <c r="F597">
        <v>264.24900000000002</v>
      </c>
      <c r="G597">
        <v>0</v>
      </c>
      <c r="H597">
        <v>2</v>
      </c>
    </row>
    <row r="598" spans="1:8" x14ac:dyDescent="0.3">
      <c r="A598">
        <v>28</v>
      </c>
      <c r="B598">
        <v>7</v>
      </c>
      <c r="C598">
        <v>225</v>
      </c>
      <c r="D598">
        <v>26</v>
      </c>
      <c r="E598">
        <v>28</v>
      </c>
      <c r="F598">
        <v>264.24900000000002</v>
      </c>
      <c r="G598">
        <v>1</v>
      </c>
      <c r="H598">
        <v>8</v>
      </c>
    </row>
    <row r="599" spans="1:8" x14ac:dyDescent="0.3">
      <c r="A599">
        <v>3</v>
      </c>
      <c r="B599">
        <v>27</v>
      </c>
      <c r="C599">
        <v>179</v>
      </c>
      <c r="D599">
        <v>51</v>
      </c>
      <c r="E599">
        <v>38</v>
      </c>
      <c r="F599">
        <v>264.24900000000002</v>
      </c>
      <c r="G599">
        <v>0</v>
      </c>
      <c r="H599">
        <v>3</v>
      </c>
    </row>
    <row r="600" spans="1:8" x14ac:dyDescent="0.3">
      <c r="A600">
        <v>3</v>
      </c>
      <c r="B600">
        <v>27</v>
      </c>
      <c r="C600">
        <v>179</v>
      </c>
      <c r="D600">
        <v>51</v>
      </c>
      <c r="E600">
        <v>38</v>
      </c>
      <c r="F600">
        <v>264.24900000000002</v>
      </c>
      <c r="G600">
        <v>0</v>
      </c>
      <c r="H600">
        <v>3</v>
      </c>
    </row>
    <row r="601" spans="1:8" x14ac:dyDescent="0.3">
      <c r="A601">
        <v>28</v>
      </c>
      <c r="B601">
        <v>25</v>
      </c>
      <c r="C601">
        <v>225</v>
      </c>
      <c r="D601">
        <v>26</v>
      </c>
      <c r="E601">
        <v>28</v>
      </c>
      <c r="F601">
        <v>264.24900000000002</v>
      </c>
      <c r="G601">
        <v>1</v>
      </c>
      <c r="H601">
        <v>3</v>
      </c>
    </row>
    <row r="602" spans="1:8" x14ac:dyDescent="0.3">
      <c r="A602">
        <v>22</v>
      </c>
      <c r="B602">
        <v>13</v>
      </c>
      <c r="C602">
        <v>179</v>
      </c>
      <c r="D602">
        <v>26</v>
      </c>
      <c r="E602">
        <v>30</v>
      </c>
      <c r="F602">
        <v>264.24900000000002</v>
      </c>
      <c r="G602">
        <v>0</v>
      </c>
      <c r="H602">
        <v>2</v>
      </c>
    </row>
    <row r="603" spans="1:8" x14ac:dyDescent="0.3">
      <c r="A603">
        <v>17</v>
      </c>
      <c r="B603">
        <v>23</v>
      </c>
      <c r="C603">
        <v>179</v>
      </c>
      <c r="D603">
        <v>22</v>
      </c>
      <c r="E603">
        <v>40</v>
      </c>
      <c r="F603">
        <v>264.24900000000002</v>
      </c>
      <c r="G603">
        <v>2</v>
      </c>
      <c r="H603">
        <v>2</v>
      </c>
    </row>
    <row r="604" spans="1:8" x14ac:dyDescent="0.3">
      <c r="A604">
        <v>3</v>
      </c>
      <c r="B604">
        <v>27</v>
      </c>
      <c r="C604">
        <v>179</v>
      </c>
      <c r="D604">
        <v>51</v>
      </c>
      <c r="E604">
        <v>38</v>
      </c>
      <c r="F604">
        <v>264.24900000000002</v>
      </c>
      <c r="G604">
        <v>0</v>
      </c>
      <c r="H604">
        <v>3</v>
      </c>
    </row>
    <row r="605" spans="1:8" x14ac:dyDescent="0.3">
      <c r="A605">
        <v>12</v>
      </c>
      <c r="B605">
        <v>12</v>
      </c>
      <c r="C605">
        <v>233</v>
      </c>
      <c r="D605">
        <v>51</v>
      </c>
      <c r="E605">
        <v>31</v>
      </c>
      <c r="F605">
        <v>264.24900000000002</v>
      </c>
      <c r="G605">
        <v>1</v>
      </c>
      <c r="H605">
        <v>3</v>
      </c>
    </row>
    <row r="606" spans="1:8" x14ac:dyDescent="0.3">
      <c r="A606">
        <v>22</v>
      </c>
      <c r="B606">
        <v>27</v>
      </c>
      <c r="C606">
        <v>179</v>
      </c>
      <c r="D606">
        <v>26</v>
      </c>
      <c r="E606">
        <v>30</v>
      </c>
      <c r="F606">
        <v>264.24900000000002</v>
      </c>
      <c r="G606">
        <v>0</v>
      </c>
      <c r="H606">
        <v>2</v>
      </c>
    </row>
    <row r="607" spans="1:8" x14ac:dyDescent="0.3">
      <c r="A607">
        <v>3</v>
      </c>
      <c r="B607">
        <v>27</v>
      </c>
      <c r="C607">
        <v>179</v>
      </c>
      <c r="D607">
        <v>51</v>
      </c>
      <c r="E607">
        <v>38</v>
      </c>
      <c r="F607">
        <v>264.24900000000002</v>
      </c>
      <c r="G607">
        <v>0</v>
      </c>
      <c r="H607">
        <v>2</v>
      </c>
    </row>
    <row r="608" spans="1:8" x14ac:dyDescent="0.3">
      <c r="A608">
        <v>3</v>
      </c>
      <c r="B608">
        <v>13</v>
      </c>
      <c r="C608">
        <v>179</v>
      </c>
      <c r="D608">
        <v>51</v>
      </c>
      <c r="E608">
        <v>38</v>
      </c>
      <c r="F608">
        <v>264.24900000000002</v>
      </c>
      <c r="G608">
        <v>0</v>
      </c>
      <c r="H608">
        <v>8</v>
      </c>
    </row>
    <row r="609" spans="1:8" x14ac:dyDescent="0.3">
      <c r="A609">
        <v>3</v>
      </c>
      <c r="B609">
        <v>27</v>
      </c>
      <c r="C609">
        <v>179</v>
      </c>
      <c r="D609">
        <v>51</v>
      </c>
      <c r="E609">
        <v>38</v>
      </c>
      <c r="F609">
        <v>264.24900000000002</v>
      </c>
      <c r="G609">
        <v>0</v>
      </c>
      <c r="H609">
        <v>2</v>
      </c>
    </row>
    <row r="610" spans="1:8" x14ac:dyDescent="0.3">
      <c r="A610">
        <v>14</v>
      </c>
      <c r="B610">
        <v>25</v>
      </c>
      <c r="C610">
        <v>155</v>
      </c>
      <c r="D610">
        <v>12</v>
      </c>
      <c r="E610">
        <v>34</v>
      </c>
      <c r="F610">
        <v>264.24900000000002</v>
      </c>
      <c r="G610">
        <v>2</v>
      </c>
      <c r="H610">
        <v>5</v>
      </c>
    </row>
    <row r="611" spans="1:8" x14ac:dyDescent="0.3">
      <c r="A611">
        <v>25</v>
      </c>
      <c r="B611">
        <v>25</v>
      </c>
      <c r="C611">
        <v>235</v>
      </c>
      <c r="D611">
        <v>16</v>
      </c>
      <c r="E611">
        <v>32</v>
      </c>
      <c r="F611">
        <v>264.24900000000002</v>
      </c>
      <c r="G611">
        <v>0</v>
      </c>
      <c r="H611">
        <v>3</v>
      </c>
    </row>
    <row r="612" spans="1:8" x14ac:dyDescent="0.3">
      <c r="A612">
        <v>3</v>
      </c>
      <c r="B612">
        <v>27</v>
      </c>
      <c r="C612">
        <v>179</v>
      </c>
      <c r="D612">
        <v>51</v>
      </c>
      <c r="E612">
        <v>38</v>
      </c>
      <c r="F612">
        <v>264.24900000000002</v>
      </c>
      <c r="G612">
        <v>0</v>
      </c>
      <c r="H612">
        <v>2</v>
      </c>
    </row>
    <row r="613" spans="1:8" x14ac:dyDescent="0.3">
      <c r="A613">
        <v>28</v>
      </c>
      <c r="B613">
        <v>7</v>
      </c>
      <c r="C613">
        <v>225</v>
      </c>
      <c r="D613">
        <v>26</v>
      </c>
      <c r="E613">
        <v>28</v>
      </c>
      <c r="F613">
        <v>264.24900000000002</v>
      </c>
      <c r="G613">
        <v>1</v>
      </c>
      <c r="H613">
        <v>2</v>
      </c>
    </row>
    <row r="614" spans="1:8" x14ac:dyDescent="0.3">
      <c r="A614">
        <v>3</v>
      </c>
      <c r="B614">
        <v>27</v>
      </c>
      <c r="C614">
        <v>179</v>
      </c>
      <c r="D614">
        <v>51</v>
      </c>
      <c r="E614">
        <v>38</v>
      </c>
      <c r="F614">
        <v>264.24900000000002</v>
      </c>
      <c r="G614">
        <v>0</v>
      </c>
      <c r="H614">
        <v>2</v>
      </c>
    </row>
    <row r="615" spans="1:8" x14ac:dyDescent="0.3">
      <c r="A615">
        <v>33</v>
      </c>
      <c r="B615">
        <v>23</v>
      </c>
      <c r="C615">
        <v>248</v>
      </c>
      <c r="D615">
        <v>25</v>
      </c>
      <c r="E615">
        <v>47</v>
      </c>
      <c r="F615">
        <v>264.24900000000002</v>
      </c>
      <c r="G615">
        <v>2</v>
      </c>
      <c r="H615">
        <v>2</v>
      </c>
    </row>
    <row r="616" spans="1:8" x14ac:dyDescent="0.3">
      <c r="A616">
        <v>28</v>
      </c>
      <c r="B616">
        <v>25</v>
      </c>
      <c r="C616">
        <v>225</v>
      </c>
      <c r="D616">
        <v>26</v>
      </c>
      <c r="E616">
        <v>28</v>
      </c>
      <c r="F616">
        <v>264.24900000000002</v>
      </c>
      <c r="G616">
        <v>1</v>
      </c>
      <c r="H616">
        <v>2</v>
      </c>
    </row>
    <row r="617" spans="1:8" x14ac:dyDescent="0.3">
      <c r="A617">
        <v>3</v>
      </c>
      <c r="B617">
        <v>27</v>
      </c>
      <c r="C617">
        <v>179</v>
      </c>
      <c r="D617">
        <v>51</v>
      </c>
      <c r="E617">
        <v>38</v>
      </c>
      <c r="F617">
        <v>264.24900000000002</v>
      </c>
      <c r="G617">
        <v>0</v>
      </c>
      <c r="H617">
        <v>2</v>
      </c>
    </row>
    <row r="618" spans="1:8" x14ac:dyDescent="0.3">
      <c r="A618">
        <v>3</v>
      </c>
      <c r="B618">
        <v>27</v>
      </c>
      <c r="C618">
        <v>179</v>
      </c>
      <c r="D618">
        <v>51</v>
      </c>
      <c r="E618">
        <v>38</v>
      </c>
      <c r="F618">
        <v>264.24900000000002</v>
      </c>
      <c r="G618">
        <v>0</v>
      </c>
      <c r="H618">
        <v>2</v>
      </c>
    </row>
    <row r="619" spans="1:8" x14ac:dyDescent="0.3">
      <c r="A619">
        <v>25</v>
      </c>
      <c r="B619">
        <v>25</v>
      </c>
      <c r="C619">
        <v>235</v>
      </c>
      <c r="D619">
        <v>16</v>
      </c>
      <c r="E619">
        <v>32</v>
      </c>
      <c r="F619">
        <v>264.24900000000002</v>
      </c>
      <c r="G619">
        <v>0</v>
      </c>
      <c r="H619">
        <v>2</v>
      </c>
    </row>
    <row r="620" spans="1:8" x14ac:dyDescent="0.3">
      <c r="A620">
        <v>3</v>
      </c>
      <c r="B620">
        <v>27</v>
      </c>
      <c r="C620">
        <v>179</v>
      </c>
      <c r="D620">
        <v>51</v>
      </c>
      <c r="E620">
        <v>38</v>
      </c>
      <c r="F620">
        <v>222.196</v>
      </c>
      <c r="G620">
        <v>0</v>
      </c>
      <c r="H620">
        <v>2</v>
      </c>
    </row>
    <row r="621" spans="1:8" x14ac:dyDescent="0.3">
      <c r="A621">
        <v>33</v>
      </c>
      <c r="B621">
        <v>23</v>
      </c>
      <c r="C621">
        <v>248</v>
      </c>
      <c r="D621">
        <v>25</v>
      </c>
      <c r="E621">
        <v>47</v>
      </c>
      <c r="F621">
        <v>222.196</v>
      </c>
      <c r="G621">
        <v>2</v>
      </c>
      <c r="H621">
        <v>2</v>
      </c>
    </row>
    <row r="622" spans="1:8" x14ac:dyDescent="0.3">
      <c r="A622">
        <v>9</v>
      </c>
      <c r="B622">
        <v>25</v>
      </c>
      <c r="C622">
        <v>228</v>
      </c>
      <c r="D622">
        <v>14</v>
      </c>
      <c r="E622">
        <v>58</v>
      </c>
      <c r="F622">
        <v>222.196</v>
      </c>
      <c r="G622">
        <v>2</v>
      </c>
      <c r="H622">
        <v>3</v>
      </c>
    </row>
    <row r="623" spans="1:8" x14ac:dyDescent="0.3">
      <c r="A623">
        <v>33</v>
      </c>
      <c r="B623">
        <v>25</v>
      </c>
      <c r="C623">
        <v>248</v>
      </c>
      <c r="D623">
        <v>25</v>
      </c>
      <c r="E623">
        <v>47</v>
      </c>
      <c r="F623">
        <v>222.196</v>
      </c>
      <c r="G623">
        <v>2</v>
      </c>
      <c r="H623">
        <v>3</v>
      </c>
    </row>
    <row r="624" spans="1:8" x14ac:dyDescent="0.3">
      <c r="A624">
        <v>9</v>
      </c>
      <c r="B624">
        <v>12</v>
      </c>
      <c r="C624">
        <v>228</v>
      </c>
      <c r="D624">
        <v>14</v>
      </c>
      <c r="E624">
        <v>58</v>
      </c>
      <c r="F624">
        <v>222.196</v>
      </c>
      <c r="G624">
        <v>2</v>
      </c>
      <c r="H624">
        <v>112</v>
      </c>
    </row>
    <row r="625" spans="1:8" x14ac:dyDescent="0.3">
      <c r="A625">
        <v>3</v>
      </c>
      <c r="B625">
        <v>27</v>
      </c>
      <c r="C625">
        <v>179</v>
      </c>
      <c r="D625">
        <v>51</v>
      </c>
      <c r="E625">
        <v>38</v>
      </c>
      <c r="F625">
        <v>222.196</v>
      </c>
      <c r="G625">
        <v>0</v>
      </c>
      <c r="H625">
        <v>2</v>
      </c>
    </row>
    <row r="626" spans="1:8" x14ac:dyDescent="0.3">
      <c r="A626">
        <v>28</v>
      </c>
      <c r="B626">
        <v>27</v>
      </c>
      <c r="C626">
        <v>225</v>
      </c>
      <c r="D626">
        <v>26</v>
      </c>
      <c r="E626">
        <v>28</v>
      </c>
      <c r="F626">
        <v>222.196</v>
      </c>
      <c r="G626">
        <v>1</v>
      </c>
      <c r="H626">
        <v>2</v>
      </c>
    </row>
    <row r="627" spans="1:8" x14ac:dyDescent="0.3">
      <c r="A627">
        <v>3</v>
      </c>
      <c r="B627">
        <v>27</v>
      </c>
      <c r="C627">
        <v>179</v>
      </c>
      <c r="D627">
        <v>51</v>
      </c>
      <c r="E627">
        <v>38</v>
      </c>
      <c r="F627">
        <v>222.196</v>
      </c>
      <c r="G627">
        <v>0</v>
      </c>
      <c r="H627">
        <v>3</v>
      </c>
    </row>
    <row r="628" spans="1:8" x14ac:dyDescent="0.3">
      <c r="A628">
        <v>28</v>
      </c>
      <c r="B628">
        <v>25</v>
      </c>
      <c r="C628">
        <v>225</v>
      </c>
      <c r="D628">
        <v>26</v>
      </c>
      <c r="E628">
        <v>28</v>
      </c>
      <c r="F628">
        <v>222.196</v>
      </c>
      <c r="G628">
        <v>1</v>
      </c>
      <c r="H628">
        <v>2</v>
      </c>
    </row>
    <row r="629" spans="1:8" x14ac:dyDescent="0.3">
      <c r="A629">
        <v>22</v>
      </c>
      <c r="B629">
        <v>27</v>
      </c>
      <c r="C629">
        <v>179</v>
      </c>
      <c r="D629">
        <v>26</v>
      </c>
      <c r="E629">
        <v>30</v>
      </c>
      <c r="F629">
        <v>222.196</v>
      </c>
      <c r="G629">
        <v>0</v>
      </c>
      <c r="H629">
        <v>3</v>
      </c>
    </row>
    <row r="630" spans="1:8" x14ac:dyDescent="0.3">
      <c r="A630">
        <v>25</v>
      </c>
      <c r="B630">
        <v>25</v>
      </c>
      <c r="C630">
        <v>235</v>
      </c>
      <c r="D630">
        <v>16</v>
      </c>
      <c r="E630">
        <v>32</v>
      </c>
      <c r="F630">
        <v>222.196</v>
      </c>
      <c r="G630">
        <v>0</v>
      </c>
      <c r="H630">
        <v>3</v>
      </c>
    </row>
    <row r="631" spans="1:8" x14ac:dyDescent="0.3">
      <c r="A631">
        <v>10</v>
      </c>
      <c r="B631">
        <v>19</v>
      </c>
      <c r="C631">
        <v>361</v>
      </c>
      <c r="D631">
        <v>52</v>
      </c>
      <c r="E631">
        <v>28</v>
      </c>
      <c r="F631">
        <v>222.196</v>
      </c>
      <c r="G631">
        <v>1</v>
      </c>
      <c r="H631">
        <v>8</v>
      </c>
    </row>
    <row r="632" spans="1:8" x14ac:dyDescent="0.3">
      <c r="A632">
        <v>3</v>
      </c>
      <c r="B632">
        <v>13</v>
      </c>
      <c r="C632">
        <v>179</v>
      </c>
      <c r="D632">
        <v>51</v>
      </c>
      <c r="E632">
        <v>38</v>
      </c>
      <c r="F632">
        <v>222.196</v>
      </c>
      <c r="G632">
        <v>0</v>
      </c>
      <c r="H632">
        <v>8</v>
      </c>
    </row>
    <row r="633" spans="1:8" x14ac:dyDescent="0.3">
      <c r="A633">
        <v>3</v>
      </c>
      <c r="B633">
        <v>27</v>
      </c>
      <c r="C633">
        <v>179</v>
      </c>
      <c r="D633">
        <v>51</v>
      </c>
      <c r="E633">
        <v>38</v>
      </c>
      <c r="F633">
        <v>222.196</v>
      </c>
      <c r="G633">
        <v>0</v>
      </c>
      <c r="H633">
        <v>2</v>
      </c>
    </row>
    <row r="634" spans="1:8" x14ac:dyDescent="0.3">
      <c r="A634">
        <v>3</v>
      </c>
      <c r="B634">
        <v>27</v>
      </c>
      <c r="C634">
        <v>179</v>
      </c>
      <c r="D634">
        <v>51</v>
      </c>
      <c r="E634">
        <v>38</v>
      </c>
      <c r="F634">
        <v>222.196</v>
      </c>
      <c r="G634">
        <v>0</v>
      </c>
      <c r="H634">
        <v>3</v>
      </c>
    </row>
    <row r="635" spans="1:8" x14ac:dyDescent="0.3">
      <c r="A635">
        <v>22</v>
      </c>
      <c r="B635">
        <v>27</v>
      </c>
      <c r="C635">
        <v>179</v>
      </c>
      <c r="D635">
        <v>26</v>
      </c>
      <c r="E635">
        <v>30</v>
      </c>
      <c r="F635">
        <v>222.196</v>
      </c>
      <c r="G635">
        <v>0</v>
      </c>
      <c r="H635">
        <v>2</v>
      </c>
    </row>
    <row r="636" spans="1:8" x14ac:dyDescent="0.3">
      <c r="A636">
        <v>3</v>
      </c>
      <c r="B636">
        <v>10</v>
      </c>
      <c r="C636">
        <v>179</v>
      </c>
      <c r="D636">
        <v>51</v>
      </c>
      <c r="E636">
        <v>38</v>
      </c>
      <c r="F636">
        <v>222.196</v>
      </c>
      <c r="G636">
        <v>0</v>
      </c>
      <c r="H636">
        <v>4</v>
      </c>
    </row>
    <row r="637" spans="1:8" x14ac:dyDescent="0.3">
      <c r="A637">
        <v>33</v>
      </c>
      <c r="B637">
        <v>13</v>
      </c>
      <c r="C637">
        <v>248</v>
      </c>
      <c r="D637">
        <v>25</v>
      </c>
      <c r="E637">
        <v>47</v>
      </c>
      <c r="F637">
        <v>222.196</v>
      </c>
      <c r="G637">
        <v>2</v>
      </c>
      <c r="H637">
        <v>2</v>
      </c>
    </row>
    <row r="638" spans="1:8" x14ac:dyDescent="0.3">
      <c r="A638">
        <v>3</v>
      </c>
      <c r="B638">
        <v>27</v>
      </c>
      <c r="C638">
        <v>179</v>
      </c>
      <c r="D638">
        <v>51</v>
      </c>
      <c r="E638">
        <v>38</v>
      </c>
      <c r="F638">
        <v>222.196</v>
      </c>
      <c r="G638">
        <v>0</v>
      </c>
      <c r="H638">
        <v>3</v>
      </c>
    </row>
    <row r="639" spans="1:8" x14ac:dyDescent="0.3">
      <c r="A639">
        <v>28</v>
      </c>
      <c r="B639">
        <v>7</v>
      </c>
      <c r="C639">
        <v>225</v>
      </c>
      <c r="D639">
        <v>26</v>
      </c>
      <c r="E639">
        <v>28</v>
      </c>
      <c r="F639">
        <v>222.196</v>
      </c>
      <c r="G639">
        <v>1</v>
      </c>
      <c r="H639">
        <v>8</v>
      </c>
    </row>
    <row r="640" spans="1:8" x14ac:dyDescent="0.3">
      <c r="A640">
        <v>3</v>
      </c>
      <c r="B640">
        <v>27</v>
      </c>
      <c r="C640">
        <v>179</v>
      </c>
      <c r="D640">
        <v>51</v>
      </c>
      <c r="E640">
        <v>38</v>
      </c>
      <c r="F640">
        <v>222.196</v>
      </c>
      <c r="G640">
        <v>0</v>
      </c>
      <c r="H640">
        <v>2</v>
      </c>
    </row>
    <row r="641" spans="1:8" x14ac:dyDescent="0.3">
      <c r="A641">
        <v>11</v>
      </c>
      <c r="B641">
        <v>23</v>
      </c>
      <c r="C641">
        <v>289</v>
      </c>
      <c r="D641">
        <v>36</v>
      </c>
      <c r="E641">
        <v>33</v>
      </c>
      <c r="F641">
        <v>222.196</v>
      </c>
      <c r="G641">
        <v>2</v>
      </c>
      <c r="H641">
        <v>8</v>
      </c>
    </row>
    <row r="642" spans="1:8" x14ac:dyDescent="0.3">
      <c r="A642">
        <v>9</v>
      </c>
      <c r="B642">
        <v>25</v>
      </c>
      <c r="C642">
        <v>228</v>
      </c>
      <c r="D642">
        <v>14</v>
      </c>
      <c r="E642">
        <v>58</v>
      </c>
      <c r="F642">
        <v>222.196</v>
      </c>
      <c r="G642">
        <v>2</v>
      </c>
      <c r="H642">
        <v>2</v>
      </c>
    </row>
    <row r="643" spans="1:8" x14ac:dyDescent="0.3">
      <c r="A643">
        <v>3</v>
      </c>
      <c r="B643">
        <v>27</v>
      </c>
      <c r="C643">
        <v>179</v>
      </c>
      <c r="D643">
        <v>51</v>
      </c>
      <c r="E643">
        <v>38</v>
      </c>
      <c r="F643">
        <v>222.196</v>
      </c>
      <c r="G643">
        <v>0</v>
      </c>
      <c r="H643">
        <v>2</v>
      </c>
    </row>
    <row r="644" spans="1:8" x14ac:dyDescent="0.3">
      <c r="A644">
        <v>33</v>
      </c>
      <c r="B644">
        <v>23</v>
      </c>
      <c r="C644">
        <v>248</v>
      </c>
      <c r="D644">
        <v>25</v>
      </c>
      <c r="E644">
        <v>47</v>
      </c>
      <c r="F644">
        <v>222.196</v>
      </c>
      <c r="G644">
        <v>2</v>
      </c>
      <c r="H644">
        <v>3</v>
      </c>
    </row>
    <row r="645" spans="1:8" x14ac:dyDescent="0.3">
      <c r="A645">
        <v>3</v>
      </c>
      <c r="B645">
        <v>27</v>
      </c>
      <c r="C645">
        <v>179</v>
      </c>
      <c r="D645">
        <v>51</v>
      </c>
      <c r="E645">
        <v>38</v>
      </c>
      <c r="F645">
        <v>222.196</v>
      </c>
      <c r="G645">
        <v>0</v>
      </c>
      <c r="H645">
        <v>3</v>
      </c>
    </row>
    <row r="646" spans="1:8" x14ac:dyDescent="0.3">
      <c r="A646">
        <v>22</v>
      </c>
      <c r="B646">
        <v>23</v>
      </c>
      <c r="C646">
        <v>179</v>
      </c>
      <c r="D646">
        <v>26</v>
      </c>
      <c r="E646">
        <v>30</v>
      </c>
      <c r="F646">
        <v>222.196</v>
      </c>
      <c r="G646">
        <v>0</v>
      </c>
      <c r="H646">
        <v>2</v>
      </c>
    </row>
    <row r="647" spans="1:8" x14ac:dyDescent="0.3">
      <c r="A647">
        <v>3</v>
      </c>
      <c r="B647">
        <v>27</v>
      </c>
      <c r="C647">
        <v>179</v>
      </c>
      <c r="D647">
        <v>51</v>
      </c>
      <c r="E647">
        <v>38</v>
      </c>
      <c r="F647">
        <v>222.196</v>
      </c>
      <c r="G647">
        <v>0</v>
      </c>
      <c r="H647">
        <v>3</v>
      </c>
    </row>
    <row r="648" spans="1:8" x14ac:dyDescent="0.3">
      <c r="A648">
        <v>3</v>
      </c>
      <c r="B648">
        <v>27</v>
      </c>
      <c r="C648">
        <v>179</v>
      </c>
      <c r="D648">
        <v>51</v>
      </c>
      <c r="E648">
        <v>38</v>
      </c>
      <c r="F648">
        <v>222.196</v>
      </c>
      <c r="G648">
        <v>0</v>
      </c>
      <c r="H648">
        <v>3</v>
      </c>
    </row>
    <row r="649" spans="1:8" x14ac:dyDescent="0.3">
      <c r="A649">
        <v>16</v>
      </c>
      <c r="B649">
        <v>23</v>
      </c>
      <c r="C649">
        <v>118</v>
      </c>
      <c r="D649">
        <v>15</v>
      </c>
      <c r="E649">
        <v>46</v>
      </c>
      <c r="F649">
        <v>222.196</v>
      </c>
      <c r="G649">
        <v>2</v>
      </c>
      <c r="H649">
        <v>8</v>
      </c>
    </row>
    <row r="650" spans="1:8" x14ac:dyDescent="0.3">
      <c r="A650">
        <v>14</v>
      </c>
      <c r="B650">
        <v>13</v>
      </c>
      <c r="C650">
        <v>155</v>
      </c>
      <c r="D650">
        <v>12</v>
      </c>
      <c r="E650">
        <v>34</v>
      </c>
      <c r="F650">
        <v>222.196</v>
      </c>
      <c r="G650">
        <v>2</v>
      </c>
      <c r="H650">
        <v>24</v>
      </c>
    </row>
    <row r="651" spans="1:8" x14ac:dyDescent="0.3">
      <c r="A651">
        <v>3</v>
      </c>
      <c r="B651">
        <v>27</v>
      </c>
      <c r="C651">
        <v>179</v>
      </c>
      <c r="D651">
        <v>51</v>
      </c>
      <c r="E651">
        <v>38</v>
      </c>
      <c r="F651">
        <v>222.196</v>
      </c>
      <c r="G651">
        <v>0</v>
      </c>
      <c r="H651">
        <v>3</v>
      </c>
    </row>
    <row r="652" spans="1:8" x14ac:dyDescent="0.3">
      <c r="A652">
        <v>3</v>
      </c>
      <c r="B652">
        <v>27</v>
      </c>
      <c r="C652">
        <v>179</v>
      </c>
      <c r="D652">
        <v>51</v>
      </c>
      <c r="E652">
        <v>38</v>
      </c>
      <c r="F652">
        <v>222.196</v>
      </c>
      <c r="G652">
        <v>0</v>
      </c>
      <c r="H652">
        <v>3</v>
      </c>
    </row>
    <row r="653" spans="1:8" x14ac:dyDescent="0.3">
      <c r="A653">
        <v>22</v>
      </c>
      <c r="B653">
        <v>13</v>
      </c>
      <c r="C653">
        <v>179</v>
      </c>
      <c r="D653">
        <v>26</v>
      </c>
      <c r="E653">
        <v>30</v>
      </c>
      <c r="F653">
        <v>222.196</v>
      </c>
      <c r="G653">
        <v>0</v>
      </c>
      <c r="H653">
        <v>2</v>
      </c>
    </row>
    <row r="654" spans="1:8" x14ac:dyDescent="0.3">
      <c r="A654">
        <v>11</v>
      </c>
      <c r="B654">
        <v>19</v>
      </c>
      <c r="C654">
        <v>289</v>
      </c>
      <c r="D654">
        <v>36</v>
      </c>
      <c r="E654">
        <v>33</v>
      </c>
      <c r="F654">
        <v>222.196</v>
      </c>
      <c r="G654">
        <v>2</v>
      </c>
      <c r="H654">
        <v>104</v>
      </c>
    </row>
    <row r="655" spans="1:8" x14ac:dyDescent="0.3">
      <c r="A655">
        <v>13</v>
      </c>
      <c r="B655">
        <v>22</v>
      </c>
      <c r="C655">
        <v>369</v>
      </c>
      <c r="D655">
        <v>17</v>
      </c>
      <c r="E655">
        <v>31</v>
      </c>
      <c r="F655">
        <v>222.196</v>
      </c>
      <c r="G655">
        <v>3</v>
      </c>
      <c r="H655">
        <v>8</v>
      </c>
    </row>
    <row r="656" spans="1:8" x14ac:dyDescent="0.3">
      <c r="A656">
        <v>28</v>
      </c>
      <c r="B656">
        <v>13</v>
      </c>
      <c r="C656">
        <v>225</v>
      </c>
      <c r="D656">
        <v>26</v>
      </c>
      <c r="E656">
        <v>28</v>
      </c>
      <c r="F656">
        <v>246.28800000000001</v>
      </c>
      <c r="G656">
        <v>1</v>
      </c>
      <c r="H656">
        <v>8</v>
      </c>
    </row>
    <row r="657" spans="1:8" x14ac:dyDescent="0.3">
      <c r="A657">
        <v>34</v>
      </c>
      <c r="B657">
        <v>10</v>
      </c>
      <c r="C657">
        <v>118</v>
      </c>
      <c r="D657">
        <v>10</v>
      </c>
      <c r="E657">
        <v>37</v>
      </c>
      <c r="F657">
        <v>246.28800000000001</v>
      </c>
      <c r="G657">
        <v>0</v>
      </c>
      <c r="H657">
        <v>8</v>
      </c>
    </row>
    <row r="658" spans="1:8" x14ac:dyDescent="0.3">
      <c r="A658">
        <v>10</v>
      </c>
      <c r="B658">
        <v>19</v>
      </c>
      <c r="C658">
        <v>361</v>
      </c>
      <c r="D658">
        <v>52</v>
      </c>
      <c r="E658">
        <v>28</v>
      </c>
      <c r="F658">
        <v>246.28800000000001</v>
      </c>
      <c r="G658">
        <v>1</v>
      </c>
      <c r="H658">
        <v>8</v>
      </c>
    </row>
    <row r="659" spans="1:8" x14ac:dyDescent="0.3">
      <c r="A659">
        <v>33</v>
      </c>
      <c r="B659">
        <v>19</v>
      </c>
      <c r="C659">
        <v>248</v>
      </c>
      <c r="D659">
        <v>25</v>
      </c>
      <c r="E659">
        <v>47</v>
      </c>
      <c r="F659">
        <v>246.28800000000001</v>
      </c>
      <c r="G659">
        <v>2</v>
      </c>
      <c r="H659">
        <v>8</v>
      </c>
    </row>
    <row r="660" spans="1:8" x14ac:dyDescent="0.3">
      <c r="A660">
        <v>6</v>
      </c>
      <c r="B660">
        <v>13</v>
      </c>
      <c r="C660">
        <v>189</v>
      </c>
      <c r="D660">
        <v>29</v>
      </c>
      <c r="E660">
        <v>33</v>
      </c>
      <c r="F660">
        <v>246.28800000000001</v>
      </c>
      <c r="G660">
        <v>2</v>
      </c>
      <c r="H660">
        <v>8</v>
      </c>
    </row>
    <row r="661" spans="1:8" x14ac:dyDescent="0.3">
      <c r="A661">
        <v>22</v>
      </c>
      <c r="B661">
        <v>27</v>
      </c>
      <c r="C661">
        <v>179</v>
      </c>
      <c r="D661">
        <v>26</v>
      </c>
      <c r="E661">
        <v>30</v>
      </c>
      <c r="F661">
        <v>246.28800000000001</v>
      </c>
      <c r="G661">
        <v>0</v>
      </c>
      <c r="H661">
        <v>2</v>
      </c>
    </row>
    <row r="662" spans="1:8" x14ac:dyDescent="0.3">
      <c r="A662">
        <v>13</v>
      </c>
      <c r="B662">
        <v>7</v>
      </c>
      <c r="C662">
        <v>369</v>
      </c>
      <c r="D662">
        <v>17</v>
      </c>
      <c r="E662">
        <v>31</v>
      </c>
      <c r="F662">
        <v>246.28800000000001</v>
      </c>
      <c r="G662">
        <v>3</v>
      </c>
      <c r="H662">
        <v>24</v>
      </c>
    </row>
    <row r="663" spans="1:8" x14ac:dyDescent="0.3">
      <c r="A663">
        <v>17</v>
      </c>
      <c r="B663">
        <v>16</v>
      </c>
      <c r="C663">
        <v>179</v>
      </c>
      <c r="D663">
        <v>22</v>
      </c>
      <c r="E663">
        <v>40</v>
      </c>
      <c r="F663">
        <v>246.28800000000001</v>
      </c>
      <c r="G663">
        <v>2</v>
      </c>
      <c r="H663">
        <v>2</v>
      </c>
    </row>
    <row r="664" spans="1:8" x14ac:dyDescent="0.3">
      <c r="A664">
        <v>36</v>
      </c>
      <c r="B664">
        <v>23</v>
      </c>
      <c r="C664">
        <v>118</v>
      </c>
      <c r="D664">
        <v>13</v>
      </c>
      <c r="E664">
        <v>50</v>
      </c>
      <c r="F664">
        <v>246.28800000000001</v>
      </c>
      <c r="G664">
        <v>1</v>
      </c>
      <c r="H664">
        <v>3</v>
      </c>
    </row>
    <row r="665" spans="1:8" x14ac:dyDescent="0.3">
      <c r="A665">
        <v>10</v>
      </c>
      <c r="B665">
        <v>23</v>
      </c>
      <c r="C665">
        <v>361</v>
      </c>
      <c r="D665">
        <v>52</v>
      </c>
      <c r="E665">
        <v>28</v>
      </c>
      <c r="F665">
        <v>246.28800000000001</v>
      </c>
      <c r="G665">
        <v>1</v>
      </c>
      <c r="H665">
        <v>2</v>
      </c>
    </row>
    <row r="666" spans="1:8" x14ac:dyDescent="0.3">
      <c r="A666">
        <v>34</v>
      </c>
      <c r="B666">
        <v>10</v>
      </c>
      <c r="C666">
        <v>118</v>
      </c>
      <c r="D666">
        <v>10</v>
      </c>
      <c r="E666">
        <v>37</v>
      </c>
      <c r="F666">
        <v>246.28800000000001</v>
      </c>
      <c r="G666">
        <v>0</v>
      </c>
      <c r="H666">
        <v>2</v>
      </c>
    </row>
    <row r="667" spans="1:8" x14ac:dyDescent="0.3">
      <c r="A667">
        <v>1</v>
      </c>
      <c r="B667">
        <v>22</v>
      </c>
      <c r="C667">
        <v>235</v>
      </c>
      <c r="D667">
        <v>11</v>
      </c>
      <c r="E667">
        <v>37</v>
      </c>
      <c r="F667">
        <v>246.28800000000001</v>
      </c>
      <c r="G667">
        <v>1</v>
      </c>
      <c r="H667">
        <v>8</v>
      </c>
    </row>
    <row r="668" spans="1:8" x14ac:dyDescent="0.3">
      <c r="A668">
        <v>22</v>
      </c>
      <c r="B668">
        <v>27</v>
      </c>
      <c r="C668">
        <v>179</v>
      </c>
      <c r="D668">
        <v>26</v>
      </c>
      <c r="E668">
        <v>30</v>
      </c>
      <c r="F668">
        <v>246.28800000000001</v>
      </c>
      <c r="G668">
        <v>0</v>
      </c>
      <c r="H668">
        <v>2</v>
      </c>
    </row>
    <row r="669" spans="1:8" x14ac:dyDescent="0.3">
      <c r="A669">
        <v>28</v>
      </c>
      <c r="B669">
        <v>19</v>
      </c>
      <c r="C669">
        <v>225</v>
      </c>
      <c r="D669">
        <v>26</v>
      </c>
      <c r="E669">
        <v>28</v>
      </c>
      <c r="F669">
        <v>246.28800000000001</v>
      </c>
      <c r="G669">
        <v>1</v>
      </c>
      <c r="H669">
        <v>8</v>
      </c>
    </row>
    <row r="670" spans="1:8" x14ac:dyDescent="0.3">
      <c r="A670">
        <v>25</v>
      </c>
      <c r="B670">
        <v>16</v>
      </c>
      <c r="C670">
        <v>235</v>
      </c>
      <c r="D670">
        <v>16</v>
      </c>
      <c r="E670">
        <v>32</v>
      </c>
      <c r="F670">
        <v>246.28800000000001</v>
      </c>
      <c r="G670">
        <v>0</v>
      </c>
      <c r="H670">
        <v>3</v>
      </c>
    </row>
    <row r="671" spans="1:8" x14ac:dyDescent="0.3">
      <c r="A671">
        <v>22</v>
      </c>
      <c r="B671">
        <v>27</v>
      </c>
      <c r="C671">
        <v>179</v>
      </c>
      <c r="D671">
        <v>26</v>
      </c>
      <c r="E671">
        <v>30</v>
      </c>
      <c r="F671">
        <v>246.28800000000001</v>
      </c>
      <c r="G671">
        <v>0</v>
      </c>
      <c r="H671">
        <v>2</v>
      </c>
    </row>
    <row r="672" spans="1:8" x14ac:dyDescent="0.3">
      <c r="A672">
        <v>14</v>
      </c>
      <c r="B672">
        <v>28</v>
      </c>
      <c r="C672">
        <v>155</v>
      </c>
      <c r="D672">
        <v>12</v>
      </c>
      <c r="E672">
        <v>34</v>
      </c>
      <c r="F672">
        <v>246.28800000000001</v>
      </c>
      <c r="G672">
        <v>2</v>
      </c>
      <c r="H672">
        <v>4</v>
      </c>
    </row>
    <row r="673" spans="1:8" x14ac:dyDescent="0.3">
      <c r="A673">
        <v>28</v>
      </c>
      <c r="B673">
        <v>19</v>
      </c>
      <c r="C673">
        <v>225</v>
      </c>
      <c r="D673">
        <v>26</v>
      </c>
      <c r="E673">
        <v>28</v>
      </c>
      <c r="F673">
        <v>246.28800000000001</v>
      </c>
      <c r="G673">
        <v>1</v>
      </c>
      <c r="H673">
        <v>8</v>
      </c>
    </row>
    <row r="674" spans="1:8" x14ac:dyDescent="0.3">
      <c r="A674">
        <v>36</v>
      </c>
      <c r="B674">
        <v>14</v>
      </c>
      <c r="C674">
        <v>118</v>
      </c>
      <c r="D674">
        <v>13</v>
      </c>
      <c r="E674">
        <v>50</v>
      </c>
      <c r="F674">
        <v>246.28800000000001</v>
      </c>
      <c r="G674">
        <v>1</v>
      </c>
      <c r="H674">
        <v>2</v>
      </c>
    </row>
    <row r="675" spans="1:8" x14ac:dyDescent="0.3">
      <c r="A675">
        <v>22</v>
      </c>
      <c r="B675">
        <v>27</v>
      </c>
      <c r="C675">
        <v>179</v>
      </c>
      <c r="D675">
        <v>26</v>
      </c>
      <c r="E675">
        <v>30</v>
      </c>
      <c r="F675">
        <v>246.28800000000001</v>
      </c>
      <c r="G675">
        <v>0</v>
      </c>
      <c r="H675">
        <v>2</v>
      </c>
    </row>
    <row r="676" spans="1:8" x14ac:dyDescent="0.3">
      <c r="A676">
        <v>1</v>
      </c>
      <c r="B676">
        <v>22</v>
      </c>
      <c r="C676">
        <v>235</v>
      </c>
      <c r="D676">
        <v>11</v>
      </c>
      <c r="E676">
        <v>37</v>
      </c>
      <c r="F676">
        <v>237.65600000000001</v>
      </c>
      <c r="G676">
        <v>1</v>
      </c>
      <c r="H676">
        <v>8</v>
      </c>
    </row>
    <row r="677" spans="1:8" x14ac:dyDescent="0.3">
      <c r="A677">
        <v>29</v>
      </c>
      <c r="B677">
        <v>19</v>
      </c>
      <c r="C677">
        <v>225</v>
      </c>
      <c r="D677">
        <v>15</v>
      </c>
      <c r="E677">
        <v>41</v>
      </c>
      <c r="F677">
        <v>237.65600000000001</v>
      </c>
      <c r="G677">
        <v>2</v>
      </c>
      <c r="H677">
        <v>3</v>
      </c>
    </row>
    <row r="678" spans="1:8" x14ac:dyDescent="0.3">
      <c r="A678">
        <v>25</v>
      </c>
      <c r="B678">
        <v>28</v>
      </c>
      <c r="C678">
        <v>235</v>
      </c>
      <c r="D678">
        <v>16</v>
      </c>
      <c r="E678">
        <v>32</v>
      </c>
      <c r="F678">
        <v>237.65600000000001</v>
      </c>
      <c r="G678">
        <v>0</v>
      </c>
      <c r="H678">
        <v>2</v>
      </c>
    </row>
    <row r="679" spans="1:8" x14ac:dyDescent="0.3">
      <c r="A679">
        <v>34</v>
      </c>
      <c r="B679">
        <v>8</v>
      </c>
      <c r="C679">
        <v>118</v>
      </c>
      <c r="D679">
        <v>10</v>
      </c>
      <c r="E679">
        <v>37</v>
      </c>
      <c r="F679">
        <v>237.65600000000001</v>
      </c>
      <c r="G679">
        <v>0</v>
      </c>
      <c r="H679">
        <v>3</v>
      </c>
    </row>
    <row r="680" spans="1:8" x14ac:dyDescent="0.3">
      <c r="A680">
        <v>5</v>
      </c>
      <c r="B680">
        <v>26</v>
      </c>
      <c r="C680">
        <v>235</v>
      </c>
      <c r="D680">
        <v>20</v>
      </c>
      <c r="E680">
        <v>43</v>
      </c>
      <c r="F680">
        <v>237.65600000000001</v>
      </c>
      <c r="G680">
        <v>1</v>
      </c>
      <c r="H680">
        <v>8</v>
      </c>
    </row>
    <row r="681" spans="1:8" x14ac:dyDescent="0.3">
      <c r="A681">
        <v>22</v>
      </c>
      <c r="B681">
        <v>13</v>
      </c>
      <c r="C681">
        <v>179</v>
      </c>
      <c r="D681">
        <v>26</v>
      </c>
      <c r="E681">
        <v>30</v>
      </c>
      <c r="F681">
        <v>237.65600000000001</v>
      </c>
      <c r="G681">
        <v>0</v>
      </c>
      <c r="H681">
        <v>1</v>
      </c>
    </row>
    <row r="682" spans="1:8" x14ac:dyDescent="0.3">
      <c r="A682">
        <v>15</v>
      </c>
      <c r="B682">
        <v>28</v>
      </c>
      <c r="C682">
        <v>291</v>
      </c>
      <c r="D682">
        <v>31</v>
      </c>
      <c r="E682">
        <v>40</v>
      </c>
      <c r="F682">
        <v>237.65600000000001</v>
      </c>
      <c r="G682">
        <v>1</v>
      </c>
      <c r="H682">
        <v>2</v>
      </c>
    </row>
    <row r="683" spans="1:8" x14ac:dyDescent="0.3">
      <c r="A683">
        <v>29</v>
      </c>
      <c r="B683">
        <v>14</v>
      </c>
      <c r="C683">
        <v>225</v>
      </c>
      <c r="D683">
        <v>15</v>
      </c>
      <c r="E683">
        <v>41</v>
      </c>
      <c r="F683">
        <v>237.65600000000001</v>
      </c>
      <c r="G683">
        <v>2</v>
      </c>
      <c r="H683">
        <v>8</v>
      </c>
    </row>
    <row r="684" spans="1:8" x14ac:dyDescent="0.3">
      <c r="A684">
        <v>26</v>
      </c>
      <c r="B684">
        <v>19</v>
      </c>
      <c r="C684">
        <v>300</v>
      </c>
      <c r="D684">
        <v>26</v>
      </c>
      <c r="E684">
        <v>43</v>
      </c>
      <c r="F684">
        <v>237.65600000000001</v>
      </c>
      <c r="G684">
        <v>2</v>
      </c>
      <c r="H684">
        <v>64</v>
      </c>
    </row>
    <row r="685" spans="1:8" x14ac:dyDescent="0.3">
      <c r="A685">
        <v>29</v>
      </c>
      <c r="B685">
        <v>22</v>
      </c>
      <c r="C685">
        <v>225</v>
      </c>
      <c r="D685">
        <v>15</v>
      </c>
      <c r="E685">
        <v>41</v>
      </c>
      <c r="F685">
        <v>237.65600000000001</v>
      </c>
      <c r="G685">
        <v>2</v>
      </c>
      <c r="H685">
        <v>8</v>
      </c>
    </row>
    <row r="686" spans="1:8" x14ac:dyDescent="0.3">
      <c r="A686">
        <v>22</v>
      </c>
      <c r="B686">
        <v>27</v>
      </c>
      <c r="C686">
        <v>179</v>
      </c>
      <c r="D686">
        <v>26</v>
      </c>
      <c r="E686">
        <v>30</v>
      </c>
      <c r="F686">
        <v>237.65600000000001</v>
      </c>
      <c r="G686">
        <v>0</v>
      </c>
      <c r="H686">
        <v>2</v>
      </c>
    </row>
    <row r="687" spans="1:8" x14ac:dyDescent="0.3">
      <c r="A687">
        <v>36</v>
      </c>
      <c r="B687">
        <v>23</v>
      </c>
      <c r="C687">
        <v>118</v>
      </c>
      <c r="D687">
        <v>13</v>
      </c>
      <c r="E687">
        <v>50</v>
      </c>
      <c r="F687">
        <v>237.65600000000001</v>
      </c>
      <c r="G687">
        <v>1</v>
      </c>
      <c r="H687">
        <v>2</v>
      </c>
    </row>
    <row r="688" spans="1:8" x14ac:dyDescent="0.3">
      <c r="A688">
        <v>36</v>
      </c>
      <c r="B688">
        <v>5</v>
      </c>
      <c r="C688">
        <v>118</v>
      </c>
      <c r="D688">
        <v>13</v>
      </c>
      <c r="E688">
        <v>50</v>
      </c>
      <c r="F688">
        <v>237.65600000000001</v>
      </c>
      <c r="G688">
        <v>1</v>
      </c>
      <c r="H688">
        <v>3</v>
      </c>
    </row>
    <row r="689" spans="1:8" x14ac:dyDescent="0.3">
      <c r="A689">
        <v>34</v>
      </c>
      <c r="B689">
        <v>28</v>
      </c>
      <c r="C689">
        <v>118</v>
      </c>
      <c r="D689">
        <v>10</v>
      </c>
      <c r="E689">
        <v>37</v>
      </c>
      <c r="F689">
        <v>237.65600000000001</v>
      </c>
      <c r="G689">
        <v>0</v>
      </c>
      <c r="H689">
        <v>1</v>
      </c>
    </row>
    <row r="690" spans="1:8" x14ac:dyDescent="0.3">
      <c r="A690">
        <v>36</v>
      </c>
      <c r="B690">
        <v>0</v>
      </c>
      <c r="C690">
        <v>118</v>
      </c>
      <c r="D690">
        <v>13</v>
      </c>
      <c r="E690">
        <v>50</v>
      </c>
      <c r="F690">
        <v>237.65600000000001</v>
      </c>
      <c r="G690">
        <v>1</v>
      </c>
      <c r="H690">
        <v>0</v>
      </c>
    </row>
    <row r="691" spans="1:8" x14ac:dyDescent="0.3">
      <c r="A691">
        <v>22</v>
      </c>
      <c r="B691">
        <v>27</v>
      </c>
      <c r="C691">
        <v>179</v>
      </c>
      <c r="D691">
        <v>26</v>
      </c>
      <c r="E691">
        <v>30</v>
      </c>
      <c r="F691">
        <v>237.65600000000001</v>
      </c>
      <c r="G691">
        <v>0</v>
      </c>
      <c r="H691">
        <v>2</v>
      </c>
    </row>
    <row r="692" spans="1:8" x14ac:dyDescent="0.3">
      <c r="A692">
        <v>23</v>
      </c>
      <c r="B692">
        <v>0</v>
      </c>
      <c r="C692">
        <v>378</v>
      </c>
      <c r="D692">
        <v>49</v>
      </c>
      <c r="E692">
        <v>36</v>
      </c>
      <c r="F692">
        <v>237.65600000000001</v>
      </c>
      <c r="G692">
        <v>2</v>
      </c>
      <c r="H692">
        <v>0</v>
      </c>
    </row>
    <row r="693" spans="1:8" x14ac:dyDescent="0.3">
      <c r="A693">
        <v>17</v>
      </c>
      <c r="B693">
        <v>16</v>
      </c>
      <c r="C693">
        <v>179</v>
      </c>
      <c r="D693">
        <v>22</v>
      </c>
      <c r="E693">
        <v>40</v>
      </c>
      <c r="F693">
        <v>237.65600000000001</v>
      </c>
      <c r="G693">
        <v>2</v>
      </c>
      <c r="H693">
        <v>1</v>
      </c>
    </row>
    <row r="694" spans="1:8" x14ac:dyDescent="0.3">
      <c r="A694">
        <v>14</v>
      </c>
      <c r="B694">
        <v>10</v>
      </c>
      <c r="C694">
        <v>155</v>
      </c>
      <c r="D694">
        <v>12</v>
      </c>
      <c r="E694">
        <v>34</v>
      </c>
      <c r="F694">
        <v>237.65600000000001</v>
      </c>
      <c r="G694">
        <v>2</v>
      </c>
      <c r="H694">
        <v>48</v>
      </c>
    </row>
    <row r="695" spans="1:8" x14ac:dyDescent="0.3">
      <c r="A695">
        <v>25</v>
      </c>
      <c r="B695">
        <v>10</v>
      </c>
      <c r="C695">
        <v>235</v>
      </c>
      <c r="D695">
        <v>16</v>
      </c>
      <c r="E695">
        <v>32</v>
      </c>
      <c r="F695">
        <v>237.65600000000001</v>
      </c>
      <c r="G695">
        <v>0</v>
      </c>
      <c r="H695">
        <v>8</v>
      </c>
    </row>
    <row r="696" spans="1:8" x14ac:dyDescent="0.3">
      <c r="A696">
        <v>15</v>
      </c>
      <c r="B696">
        <v>22</v>
      </c>
      <c r="C696">
        <v>291</v>
      </c>
      <c r="D696">
        <v>31</v>
      </c>
      <c r="E696">
        <v>40</v>
      </c>
      <c r="F696">
        <v>237.65600000000001</v>
      </c>
      <c r="G696">
        <v>1</v>
      </c>
      <c r="H696">
        <v>8</v>
      </c>
    </row>
    <row r="697" spans="1:8" x14ac:dyDescent="0.3">
      <c r="A697">
        <v>17</v>
      </c>
      <c r="B697">
        <v>10</v>
      </c>
      <c r="C697">
        <v>179</v>
      </c>
      <c r="D697">
        <v>22</v>
      </c>
      <c r="E697">
        <v>40</v>
      </c>
      <c r="F697">
        <v>237.65600000000001</v>
      </c>
      <c r="G697">
        <v>2</v>
      </c>
      <c r="H697">
        <v>8</v>
      </c>
    </row>
    <row r="698" spans="1:8" x14ac:dyDescent="0.3">
      <c r="A698">
        <v>28</v>
      </c>
      <c r="B698">
        <v>6</v>
      </c>
      <c r="C698">
        <v>225</v>
      </c>
      <c r="D698">
        <v>26</v>
      </c>
      <c r="E698">
        <v>28</v>
      </c>
      <c r="F698">
        <v>237.65600000000001</v>
      </c>
      <c r="G698">
        <v>1</v>
      </c>
      <c r="H698">
        <v>3</v>
      </c>
    </row>
    <row r="699" spans="1:8" x14ac:dyDescent="0.3">
      <c r="A699">
        <v>18</v>
      </c>
      <c r="B699">
        <v>10</v>
      </c>
      <c r="C699">
        <v>330</v>
      </c>
      <c r="D699">
        <v>16</v>
      </c>
      <c r="E699">
        <v>28</v>
      </c>
      <c r="F699">
        <v>237.65600000000001</v>
      </c>
      <c r="G699">
        <v>0</v>
      </c>
      <c r="H699">
        <v>8</v>
      </c>
    </row>
    <row r="700" spans="1:8" x14ac:dyDescent="0.3">
      <c r="A700">
        <v>25</v>
      </c>
      <c r="B700">
        <v>23</v>
      </c>
      <c r="C700">
        <v>235</v>
      </c>
      <c r="D700">
        <v>16</v>
      </c>
      <c r="E700">
        <v>32</v>
      </c>
      <c r="F700">
        <v>237.65600000000001</v>
      </c>
      <c r="G700">
        <v>0</v>
      </c>
      <c r="H700">
        <v>2</v>
      </c>
    </row>
    <row r="701" spans="1:8" x14ac:dyDescent="0.3">
      <c r="A701">
        <v>15</v>
      </c>
      <c r="B701">
        <v>28</v>
      </c>
      <c r="C701">
        <v>291</v>
      </c>
      <c r="D701">
        <v>31</v>
      </c>
      <c r="E701">
        <v>40</v>
      </c>
      <c r="F701">
        <v>237.65600000000001</v>
      </c>
      <c r="G701">
        <v>1</v>
      </c>
      <c r="H701">
        <v>2</v>
      </c>
    </row>
  </sheetData>
  <sortState xmlns:xlrd2="http://schemas.microsoft.com/office/spreadsheetml/2017/richdata2" ref="O1:P28">
    <sortCondition descending="1" ref="P1:P28"/>
  </sortState>
  <pageMargins left="0.7" right="0.7" top="0.75" bottom="0.75" header="0.3" footer="0.3"/>
  <drawing r:id="rId1"/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491F5-8C7C-452D-BAF4-B1E2071BBEFF}">
  <sheetPr>
    <tabColor theme="8" tint="0.39997558519241921"/>
  </sheetPr>
  <dimension ref="A1:P701"/>
  <sheetViews>
    <sheetView topLeftCell="D51" workbookViewId="0">
      <selection activeCell="G55" activeCellId="1" sqref="G52:K52 G55:K55"/>
    </sheetView>
  </sheetViews>
  <sheetFormatPr defaultColWidth="15.8984375" defaultRowHeight="15.6" x14ac:dyDescent="0.3"/>
  <cols>
    <col min="3" max="3" width="22.3984375" customWidth="1"/>
    <col min="7" max="7" width="19" customWidth="1"/>
  </cols>
  <sheetData>
    <row r="1" spans="1:16" x14ac:dyDescent="0.3">
      <c r="A1" t="s">
        <v>0</v>
      </c>
      <c r="B1" s="1" t="s">
        <v>2</v>
      </c>
      <c r="C1" t="s">
        <v>11</v>
      </c>
      <c r="G1" s="7">
        <f>AVERAGE(C2:C26)</f>
        <v>7.68</v>
      </c>
    </row>
    <row r="2" spans="1:16" x14ac:dyDescent="0.3">
      <c r="A2">
        <v>11</v>
      </c>
      <c r="B2" s="13">
        <v>42192</v>
      </c>
      <c r="C2">
        <v>4</v>
      </c>
      <c r="D2" s="12">
        <f>C2/$E$2</f>
        <v>3.3333333333333333E-2</v>
      </c>
      <c r="E2">
        <f>MAX(C2:C701)</f>
        <v>120</v>
      </c>
      <c r="G2" s="7">
        <f>_xlfn.STDEV.S(C2:C26)</f>
        <v>10.139526616169022</v>
      </c>
    </row>
    <row r="3" spans="1:16" x14ac:dyDescent="0.3">
      <c r="A3">
        <v>36</v>
      </c>
      <c r="B3" s="13" t="s">
        <v>12</v>
      </c>
      <c r="C3">
        <v>0</v>
      </c>
      <c r="D3" s="12">
        <f t="shared" ref="D3:D66" si="0">C3/$E$2</f>
        <v>0</v>
      </c>
    </row>
    <row r="4" spans="1:16" x14ac:dyDescent="0.3">
      <c r="A4">
        <v>3</v>
      </c>
      <c r="B4" s="13" t="s">
        <v>13</v>
      </c>
      <c r="C4">
        <v>2</v>
      </c>
      <c r="D4" s="12">
        <f t="shared" si="0"/>
        <v>1.6666666666666666E-2</v>
      </c>
      <c r="G4">
        <v>4</v>
      </c>
      <c r="H4" s="7">
        <f>G4-$G$1</f>
        <v>-3.6799999999999997</v>
      </c>
      <c r="I4" s="7">
        <f>H4/$G$2</f>
        <v>-0.36293607574654208</v>
      </c>
      <c r="J4" s="7">
        <f>AVERAGE(I4:I28)</f>
        <v>4.5796699765787705E-17</v>
      </c>
      <c r="O4">
        <v>4</v>
      </c>
      <c r="P4">
        <f>AVERAGE(O4:O28)</f>
        <v>7.68</v>
      </c>
    </row>
    <row r="5" spans="1:16" x14ac:dyDescent="0.3">
      <c r="A5">
        <v>7</v>
      </c>
      <c r="B5" s="13" t="s">
        <v>14</v>
      </c>
      <c r="C5">
        <v>4</v>
      </c>
      <c r="D5" s="12">
        <f t="shared" si="0"/>
        <v>3.3333333333333333E-2</v>
      </c>
      <c r="G5">
        <v>0</v>
      </c>
      <c r="H5" s="7">
        <f t="shared" ref="H5:H28" si="1">G5-$G$1</f>
        <v>-7.68</v>
      </c>
      <c r="I5" s="7">
        <f t="shared" ref="I5:I28" si="2">H5/$G$2</f>
        <v>-0.75743181025365314</v>
      </c>
      <c r="J5">
        <f>_xlfn.STDEV.S(I4:I28)</f>
        <v>1</v>
      </c>
      <c r="O5">
        <v>0</v>
      </c>
      <c r="P5" s="7">
        <f>_xlfn.STDEV.S(O4:O28)</f>
        <v>10.139526616169022</v>
      </c>
    </row>
    <row r="6" spans="1:16" x14ac:dyDescent="0.3">
      <c r="A6">
        <v>11</v>
      </c>
      <c r="B6" s="13" t="s">
        <v>15</v>
      </c>
      <c r="C6">
        <v>2</v>
      </c>
      <c r="D6" s="12">
        <f t="shared" si="0"/>
        <v>1.6666666666666666E-2</v>
      </c>
      <c r="G6">
        <v>2</v>
      </c>
      <c r="H6" s="7">
        <f t="shared" si="1"/>
        <v>-5.68</v>
      </c>
      <c r="I6" s="7">
        <f t="shared" si="2"/>
        <v>-0.56018394300009755</v>
      </c>
      <c r="O6">
        <v>2</v>
      </c>
      <c r="P6" s="7">
        <f>_xlfn.STDEV.S(O4:O28)/SQRT(COUNT(O4:O28))</f>
        <v>2.0279053232338042</v>
      </c>
    </row>
    <row r="7" spans="1:16" x14ac:dyDescent="0.3">
      <c r="A7">
        <v>3</v>
      </c>
      <c r="B7" s="13">
        <v>42284</v>
      </c>
      <c r="C7">
        <v>2</v>
      </c>
      <c r="D7" s="12">
        <f t="shared" si="0"/>
        <v>1.6666666666666666E-2</v>
      </c>
      <c r="G7">
        <v>4</v>
      </c>
      <c r="H7" s="7">
        <f t="shared" si="1"/>
        <v>-3.6799999999999997</v>
      </c>
      <c r="I7" s="7">
        <f t="shared" si="2"/>
        <v>-0.36293607574654208</v>
      </c>
      <c r="O7">
        <v>4</v>
      </c>
    </row>
    <row r="8" spans="1:16" x14ac:dyDescent="0.3">
      <c r="A8">
        <v>10</v>
      </c>
      <c r="B8" s="13" t="s">
        <v>16</v>
      </c>
      <c r="C8">
        <v>8</v>
      </c>
      <c r="D8" s="12">
        <f t="shared" si="0"/>
        <v>6.6666666666666666E-2</v>
      </c>
      <c r="G8">
        <v>2</v>
      </c>
      <c r="H8" s="7">
        <f t="shared" si="1"/>
        <v>-5.68</v>
      </c>
      <c r="I8" s="7">
        <f t="shared" si="2"/>
        <v>-0.56018394300009755</v>
      </c>
      <c r="O8">
        <v>2</v>
      </c>
    </row>
    <row r="9" spans="1:16" x14ac:dyDescent="0.3">
      <c r="A9">
        <v>20</v>
      </c>
      <c r="B9" s="13" t="s">
        <v>17</v>
      </c>
      <c r="C9">
        <v>4</v>
      </c>
      <c r="D9" s="12">
        <f t="shared" si="0"/>
        <v>3.3333333333333333E-2</v>
      </c>
      <c r="G9">
        <v>2</v>
      </c>
      <c r="H9" s="7">
        <f t="shared" si="1"/>
        <v>-5.68</v>
      </c>
      <c r="I9" s="7">
        <f t="shared" si="2"/>
        <v>-0.56018394300009755</v>
      </c>
      <c r="O9">
        <v>2</v>
      </c>
    </row>
    <row r="10" spans="1:16" x14ac:dyDescent="0.3">
      <c r="A10">
        <v>14</v>
      </c>
      <c r="B10" s="13">
        <v>42162</v>
      </c>
      <c r="C10">
        <v>40</v>
      </c>
      <c r="D10" s="12">
        <f t="shared" si="0"/>
        <v>0.33333333333333331</v>
      </c>
      <c r="G10">
        <v>8</v>
      </c>
      <c r="H10" s="7">
        <f t="shared" si="1"/>
        <v>0.32000000000000028</v>
      </c>
      <c r="I10" s="7">
        <f t="shared" si="2"/>
        <v>3.1559658760568911E-2</v>
      </c>
      <c r="O10">
        <v>8</v>
      </c>
    </row>
    <row r="11" spans="1:16" ht="16.2" thickBot="1" x14ac:dyDescent="0.35">
      <c r="A11">
        <v>1</v>
      </c>
      <c r="B11" s="13" t="s">
        <v>18</v>
      </c>
      <c r="C11">
        <v>8</v>
      </c>
      <c r="D11" s="12">
        <f t="shared" si="0"/>
        <v>6.6666666666666666E-2</v>
      </c>
      <c r="G11">
        <v>4</v>
      </c>
      <c r="H11" s="7">
        <f t="shared" si="1"/>
        <v>-3.6799999999999997</v>
      </c>
      <c r="I11" s="7">
        <f t="shared" si="2"/>
        <v>-0.36293607574654208</v>
      </c>
      <c r="O11">
        <v>4</v>
      </c>
    </row>
    <row r="12" spans="1:16" x14ac:dyDescent="0.3">
      <c r="A12">
        <v>20</v>
      </c>
      <c r="B12" s="13" t="s">
        <v>19</v>
      </c>
      <c r="C12">
        <v>8</v>
      </c>
      <c r="D12" s="12">
        <f t="shared" si="0"/>
        <v>6.6666666666666666E-2</v>
      </c>
      <c r="E12" s="15"/>
      <c r="F12" s="15"/>
      <c r="G12">
        <v>40</v>
      </c>
      <c r="H12" s="7">
        <f t="shared" si="1"/>
        <v>32.32</v>
      </c>
      <c r="I12" s="7">
        <f t="shared" si="2"/>
        <v>3.1875255348174569</v>
      </c>
      <c r="O12">
        <v>40</v>
      </c>
    </row>
    <row r="13" spans="1:16" x14ac:dyDescent="0.3">
      <c r="A13">
        <v>20</v>
      </c>
      <c r="B13" s="13" t="s">
        <v>12</v>
      </c>
      <c r="C13">
        <v>8</v>
      </c>
      <c r="D13" s="12">
        <f t="shared" si="0"/>
        <v>6.6666666666666666E-2</v>
      </c>
      <c r="G13">
        <v>8</v>
      </c>
      <c r="H13" s="7">
        <f t="shared" si="1"/>
        <v>0.32000000000000028</v>
      </c>
      <c r="I13" s="7">
        <f t="shared" si="2"/>
        <v>3.1559658760568911E-2</v>
      </c>
      <c r="O13">
        <v>8</v>
      </c>
    </row>
    <row r="14" spans="1:16" x14ac:dyDescent="0.3">
      <c r="A14">
        <v>20</v>
      </c>
      <c r="B14" s="13" t="s">
        <v>13</v>
      </c>
      <c r="C14">
        <v>8</v>
      </c>
      <c r="D14" s="12">
        <f t="shared" si="0"/>
        <v>6.6666666666666666E-2</v>
      </c>
      <c r="G14">
        <v>8</v>
      </c>
      <c r="H14" s="7">
        <f t="shared" si="1"/>
        <v>0.32000000000000028</v>
      </c>
      <c r="I14" s="7">
        <f t="shared" si="2"/>
        <v>3.1559658760568911E-2</v>
      </c>
      <c r="O14">
        <v>8</v>
      </c>
    </row>
    <row r="15" spans="1:16" x14ac:dyDescent="0.3">
      <c r="A15">
        <v>3</v>
      </c>
      <c r="B15" s="13" t="s">
        <v>13</v>
      </c>
      <c r="C15">
        <v>1</v>
      </c>
      <c r="D15" s="12">
        <f t="shared" si="0"/>
        <v>8.3333333333333332E-3</v>
      </c>
      <c r="G15">
        <v>8</v>
      </c>
      <c r="H15" s="7">
        <f t="shared" si="1"/>
        <v>0.32000000000000028</v>
      </c>
      <c r="I15" s="7">
        <f t="shared" si="2"/>
        <v>3.1559658760568911E-2</v>
      </c>
      <c r="O15">
        <v>8</v>
      </c>
    </row>
    <row r="16" spans="1:16" x14ac:dyDescent="0.3">
      <c r="A16">
        <v>3</v>
      </c>
      <c r="B16" s="13" t="s">
        <v>13</v>
      </c>
      <c r="C16">
        <v>4</v>
      </c>
      <c r="D16" s="12">
        <f t="shared" si="0"/>
        <v>3.3333333333333333E-2</v>
      </c>
      <c r="G16">
        <v>8</v>
      </c>
      <c r="H16" s="7">
        <f t="shared" si="1"/>
        <v>0.32000000000000028</v>
      </c>
      <c r="I16" s="7">
        <f t="shared" si="2"/>
        <v>3.1559658760568911E-2</v>
      </c>
      <c r="O16">
        <v>8</v>
      </c>
    </row>
    <row r="17" spans="1:15" x14ac:dyDescent="0.3">
      <c r="A17">
        <v>24</v>
      </c>
      <c r="B17" s="13" t="s">
        <v>16</v>
      </c>
      <c r="C17">
        <v>8</v>
      </c>
      <c r="D17" s="12">
        <f t="shared" si="0"/>
        <v>6.6666666666666666E-2</v>
      </c>
      <c r="G17">
        <v>1</v>
      </c>
      <c r="H17" s="7">
        <f t="shared" si="1"/>
        <v>-6.68</v>
      </c>
      <c r="I17" s="7">
        <f t="shared" si="2"/>
        <v>-0.65880787662687534</v>
      </c>
      <c r="O17">
        <v>1</v>
      </c>
    </row>
    <row r="18" spans="1:15" x14ac:dyDescent="0.3">
      <c r="A18">
        <v>3</v>
      </c>
      <c r="B18" s="13" t="s">
        <v>16</v>
      </c>
      <c r="C18">
        <v>2</v>
      </c>
      <c r="D18" s="12">
        <f t="shared" si="0"/>
        <v>1.6666666666666666E-2</v>
      </c>
      <c r="G18">
        <v>4</v>
      </c>
      <c r="H18" s="7">
        <f t="shared" si="1"/>
        <v>-3.6799999999999997</v>
      </c>
      <c r="I18" s="7">
        <f t="shared" si="2"/>
        <v>-0.36293607574654208</v>
      </c>
      <c r="O18">
        <v>4</v>
      </c>
    </row>
    <row r="19" spans="1:15" x14ac:dyDescent="0.3">
      <c r="A19">
        <v>3</v>
      </c>
      <c r="B19" s="13" t="s">
        <v>20</v>
      </c>
      <c r="C19">
        <v>8</v>
      </c>
      <c r="D19" s="12">
        <f t="shared" si="0"/>
        <v>6.6666666666666666E-2</v>
      </c>
      <c r="G19">
        <v>8</v>
      </c>
      <c r="H19" s="7">
        <f t="shared" si="1"/>
        <v>0.32000000000000028</v>
      </c>
      <c r="I19" s="7">
        <f t="shared" si="2"/>
        <v>3.1559658760568911E-2</v>
      </c>
      <c r="O19">
        <v>8</v>
      </c>
    </row>
    <row r="20" spans="1:15" x14ac:dyDescent="0.3">
      <c r="A20">
        <v>6</v>
      </c>
      <c r="B20" s="13" t="s">
        <v>21</v>
      </c>
      <c r="C20">
        <v>8</v>
      </c>
      <c r="D20" s="12">
        <f t="shared" si="0"/>
        <v>6.6666666666666666E-2</v>
      </c>
      <c r="G20">
        <v>2</v>
      </c>
      <c r="H20" s="7">
        <f t="shared" si="1"/>
        <v>-5.68</v>
      </c>
      <c r="I20" s="7">
        <f t="shared" si="2"/>
        <v>-0.56018394300009755</v>
      </c>
      <c r="O20">
        <v>2</v>
      </c>
    </row>
    <row r="21" spans="1:15" x14ac:dyDescent="0.3">
      <c r="A21">
        <v>33</v>
      </c>
      <c r="B21" s="13">
        <v>42132</v>
      </c>
      <c r="C21">
        <v>2</v>
      </c>
      <c r="D21" s="12">
        <f t="shared" si="0"/>
        <v>1.6666666666666666E-2</v>
      </c>
      <c r="G21">
        <v>8</v>
      </c>
      <c r="H21" s="7">
        <f t="shared" si="1"/>
        <v>0.32000000000000028</v>
      </c>
      <c r="I21" s="7">
        <f t="shared" si="2"/>
        <v>3.1559658760568911E-2</v>
      </c>
      <c r="O21">
        <v>8</v>
      </c>
    </row>
    <row r="22" spans="1:15" x14ac:dyDescent="0.3">
      <c r="A22">
        <v>18</v>
      </c>
      <c r="B22" s="13">
        <v>42346</v>
      </c>
      <c r="C22">
        <v>8</v>
      </c>
      <c r="D22" s="12">
        <f t="shared" si="0"/>
        <v>6.6666666666666666E-2</v>
      </c>
      <c r="G22">
        <v>8</v>
      </c>
      <c r="H22" s="7">
        <f t="shared" si="1"/>
        <v>0.32000000000000028</v>
      </c>
      <c r="I22" s="7">
        <f t="shared" si="2"/>
        <v>3.1559658760568911E-2</v>
      </c>
      <c r="O22">
        <v>8</v>
      </c>
    </row>
    <row r="23" spans="1:15" x14ac:dyDescent="0.3">
      <c r="A23">
        <v>3</v>
      </c>
      <c r="B23" s="13">
        <v>42071</v>
      </c>
      <c r="C23">
        <v>1</v>
      </c>
      <c r="D23" s="12">
        <f t="shared" si="0"/>
        <v>8.3333333333333332E-3</v>
      </c>
      <c r="G23">
        <v>2</v>
      </c>
      <c r="H23" s="7">
        <f t="shared" si="1"/>
        <v>-5.68</v>
      </c>
      <c r="I23" s="7">
        <f t="shared" si="2"/>
        <v>-0.56018394300009755</v>
      </c>
      <c r="O23">
        <v>2</v>
      </c>
    </row>
    <row r="24" spans="1:15" x14ac:dyDescent="0.3">
      <c r="A24">
        <v>10</v>
      </c>
      <c r="B24" s="13">
        <v>42285</v>
      </c>
      <c r="C24">
        <v>40</v>
      </c>
      <c r="D24" s="12">
        <f t="shared" si="0"/>
        <v>0.33333333333333331</v>
      </c>
      <c r="G24">
        <v>8</v>
      </c>
      <c r="H24" s="7">
        <f t="shared" si="1"/>
        <v>0.32000000000000028</v>
      </c>
      <c r="I24" s="7">
        <f t="shared" si="2"/>
        <v>3.1559658760568911E-2</v>
      </c>
      <c r="O24">
        <v>8</v>
      </c>
    </row>
    <row r="25" spans="1:15" x14ac:dyDescent="0.3">
      <c r="A25">
        <v>20</v>
      </c>
      <c r="B25" s="13" t="s">
        <v>22</v>
      </c>
      <c r="C25">
        <v>4</v>
      </c>
      <c r="D25" s="12">
        <f t="shared" si="0"/>
        <v>3.3333333333333333E-2</v>
      </c>
      <c r="G25">
        <v>1</v>
      </c>
      <c r="H25" s="7">
        <f t="shared" si="1"/>
        <v>-6.68</v>
      </c>
      <c r="I25" s="7">
        <f t="shared" si="2"/>
        <v>-0.65880787662687534</v>
      </c>
      <c r="O25">
        <v>1</v>
      </c>
    </row>
    <row r="26" spans="1:15" ht="16.2" thickBot="1" x14ac:dyDescent="0.35">
      <c r="A26">
        <v>11</v>
      </c>
      <c r="B26" s="13" t="s">
        <v>23</v>
      </c>
      <c r="C26">
        <v>8</v>
      </c>
      <c r="D26" s="12">
        <f t="shared" si="0"/>
        <v>6.6666666666666666E-2</v>
      </c>
      <c r="E26" s="14"/>
      <c r="F26" s="14"/>
      <c r="G26">
        <v>40</v>
      </c>
      <c r="H26" s="7">
        <f t="shared" si="1"/>
        <v>32.32</v>
      </c>
      <c r="I26" s="7">
        <f t="shared" si="2"/>
        <v>3.1875255348174569</v>
      </c>
      <c r="O26">
        <v>40</v>
      </c>
    </row>
    <row r="27" spans="1:15" x14ac:dyDescent="0.3">
      <c r="A27">
        <v>10</v>
      </c>
      <c r="B27" s="13" t="s">
        <v>24</v>
      </c>
      <c r="C27">
        <v>7</v>
      </c>
      <c r="D27" s="12">
        <f t="shared" si="0"/>
        <v>5.8333333333333334E-2</v>
      </c>
      <c r="G27">
        <v>4</v>
      </c>
      <c r="H27" s="7">
        <f t="shared" si="1"/>
        <v>-3.6799999999999997</v>
      </c>
      <c r="I27" s="7">
        <f t="shared" si="2"/>
        <v>-0.36293607574654208</v>
      </c>
      <c r="O27">
        <v>4</v>
      </c>
    </row>
    <row r="28" spans="1:15" x14ac:dyDescent="0.3">
      <c r="A28">
        <v>11</v>
      </c>
      <c r="B28" s="13">
        <v>42102</v>
      </c>
      <c r="C28">
        <v>1</v>
      </c>
      <c r="D28" s="12">
        <f t="shared" si="0"/>
        <v>8.3333333333333332E-3</v>
      </c>
      <c r="G28">
        <v>8</v>
      </c>
      <c r="H28" s="7">
        <f t="shared" si="1"/>
        <v>0.32000000000000028</v>
      </c>
      <c r="I28" s="7">
        <f t="shared" si="2"/>
        <v>3.1559658760568911E-2</v>
      </c>
      <c r="O28">
        <v>8</v>
      </c>
    </row>
    <row r="29" spans="1:15" x14ac:dyDescent="0.3">
      <c r="A29">
        <v>30</v>
      </c>
      <c r="B29" s="13">
        <v>42346</v>
      </c>
      <c r="C29">
        <v>4</v>
      </c>
      <c r="D29" s="12">
        <f t="shared" si="0"/>
        <v>3.3333333333333333E-2</v>
      </c>
    </row>
    <row r="30" spans="1:15" x14ac:dyDescent="0.3">
      <c r="A30">
        <v>11</v>
      </c>
      <c r="B30" s="13" t="s">
        <v>25</v>
      </c>
      <c r="C30">
        <v>8</v>
      </c>
      <c r="D30" s="12">
        <f t="shared" si="0"/>
        <v>6.6666666666666666E-2</v>
      </c>
      <c r="G30" t="s">
        <v>322</v>
      </c>
      <c r="H30">
        <v>1.7110000000000001</v>
      </c>
      <c r="I30" s="7">
        <f>_xlfn.CONFIDENCE.NORM(0.01,10.14,25)</f>
        <v>5.2237818275971692</v>
      </c>
    </row>
    <row r="31" spans="1:15" x14ac:dyDescent="0.3">
      <c r="A31">
        <v>3</v>
      </c>
      <c r="B31" s="13" t="s">
        <v>26</v>
      </c>
      <c r="C31">
        <v>2</v>
      </c>
      <c r="D31" s="12">
        <f t="shared" si="0"/>
        <v>1.6666666666666666E-2</v>
      </c>
      <c r="G31" t="s">
        <v>323</v>
      </c>
      <c r="H31">
        <v>2.06</v>
      </c>
      <c r="I31" s="7">
        <f>_xlfn.CONFIDENCE.NORM(0.05,10.14,25)</f>
        <v>3.9748069606472289</v>
      </c>
    </row>
    <row r="32" spans="1:15" x14ac:dyDescent="0.3">
      <c r="A32">
        <v>3</v>
      </c>
      <c r="B32" s="13" t="s">
        <v>23</v>
      </c>
      <c r="C32">
        <v>8</v>
      </c>
      <c r="D32" s="12">
        <f t="shared" si="0"/>
        <v>6.6666666666666666E-2</v>
      </c>
      <c r="G32" t="s">
        <v>324</v>
      </c>
      <c r="H32">
        <v>2.7970000000000002</v>
      </c>
      <c r="I32" s="7">
        <f>_xlfn.CONFIDENCE.NORM(0.01,10.14,25)</f>
        <v>5.2237818275971692</v>
      </c>
    </row>
    <row r="33" spans="1:13" x14ac:dyDescent="0.3">
      <c r="A33">
        <v>2</v>
      </c>
      <c r="B33" s="13" t="s">
        <v>27</v>
      </c>
      <c r="C33">
        <v>8</v>
      </c>
      <c r="D33" s="12">
        <f t="shared" si="0"/>
        <v>6.6666666666666666E-2</v>
      </c>
    </row>
    <row r="34" spans="1:13" x14ac:dyDescent="0.3">
      <c r="A34">
        <v>1</v>
      </c>
      <c r="B34" s="13" t="s">
        <v>27</v>
      </c>
      <c r="C34">
        <v>4</v>
      </c>
      <c r="D34" s="12">
        <f t="shared" si="0"/>
        <v>3.3333333333333333E-2</v>
      </c>
      <c r="G34" s="7">
        <f>P4+-H31*2.03</f>
        <v>3.4981999999999998</v>
      </c>
      <c r="K34" s="25" t="s">
        <v>338</v>
      </c>
      <c r="L34" t="s">
        <v>320</v>
      </c>
      <c r="M34" t="s">
        <v>321</v>
      </c>
    </row>
    <row r="35" spans="1:13" x14ac:dyDescent="0.3">
      <c r="A35">
        <v>2</v>
      </c>
      <c r="B35" s="13" t="s">
        <v>23</v>
      </c>
      <c r="C35">
        <v>8</v>
      </c>
      <c r="D35" s="12">
        <f t="shared" si="0"/>
        <v>6.6666666666666666E-2</v>
      </c>
      <c r="I35" t="s">
        <v>334</v>
      </c>
      <c r="J35">
        <f>SUM(C2:C114)</f>
        <v>769</v>
      </c>
      <c r="K35" s="7">
        <f>AVERAGE(C2:C114)</f>
        <v>6.8053097345132745</v>
      </c>
      <c r="L35">
        <f>MEDIAN(C2:C114)</f>
        <v>4</v>
      </c>
      <c r="M35">
        <f>MODE(C2:C114)</f>
        <v>8</v>
      </c>
    </row>
    <row r="36" spans="1:13" x14ac:dyDescent="0.3">
      <c r="A36">
        <v>3</v>
      </c>
      <c r="B36" s="13" t="s">
        <v>23</v>
      </c>
      <c r="C36">
        <v>2</v>
      </c>
      <c r="D36" s="12">
        <f t="shared" si="0"/>
        <v>1.6666666666666666E-2</v>
      </c>
      <c r="G36" t="s">
        <v>325</v>
      </c>
      <c r="H36" t="s">
        <v>326</v>
      </c>
      <c r="I36" t="s">
        <v>335</v>
      </c>
      <c r="J36">
        <f>SUM(C115:C359)</f>
        <v>1726</v>
      </c>
      <c r="K36" s="7">
        <f>AVERAGE(C115:C359)</f>
        <v>7.0448979591836736</v>
      </c>
      <c r="L36">
        <f>MEDIAN(C115:C359)</f>
        <v>3</v>
      </c>
      <c r="M36">
        <f>MODE(C115:C359)</f>
        <v>8</v>
      </c>
    </row>
    <row r="37" spans="1:13" x14ac:dyDescent="0.3">
      <c r="A37">
        <v>10</v>
      </c>
      <c r="B37" s="13" t="s">
        <v>23</v>
      </c>
      <c r="C37">
        <v>1</v>
      </c>
      <c r="D37" s="12">
        <f t="shared" si="0"/>
        <v>8.3333333333333332E-3</v>
      </c>
      <c r="I37" t="s">
        <v>336</v>
      </c>
      <c r="J37">
        <f>SUM(C360:C571)</f>
        <v>1373</v>
      </c>
      <c r="K37" s="7">
        <f>AVERAGE(C360:C571)</f>
        <v>6.4764150943396226</v>
      </c>
      <c r="L37">
        <f>MEDIAN(C360:C571)</f>
        <v>3</v>
      </c>
      <c r="M37">
        <f>MODE(C360:C571)</f>
        <v>8</v>
      </c>
    </row>
    <row r="38" spans="1:13" x14ac:dyDescent="0.3">
      <c r="A38">
        <v>11</v>
      </c>
      <c r="B38" s="13">
        <v>42102</v>
      </c>
      <c r="C38">
        <v>8</v>
      </c>
      <c r="D38" s="12">
        <f t="shared" si="0"/>
        <v>6.6666666666666666E-2</v>
      </c>
      <c r="I38" t="s">
        <v>337</v>
      </c>
      <c r="J38">
        <f>SUM(C572:C701)</f>
        <v>865</v>
      </c>
      <c r="K38" s="7">
        <f>AVERAGE(C572:C701)</f>
        <v>6.6538461538461542</v>
      </c>
      <c r="L38">
        <f>MEDIAN(C572:C701)</f>
        <v>3</v>
      </c>
      <c r="M38">
        <f>MODE(C572:C701)</f>
        <v>2</v>
      </c>
    </row>
    <row r="39" spans="1:13" x14ac:dyDescent="0.3">
      <c r="A39">
        <v>19</v>
      </c>
      <c r="B39" s="13" t="s">
        <v>28</v>
      </c>
      <c r="C39">
        <v>4</v>
      </c>
      <c r="D39" s="12">
        <f t="shared" si="0"/>
        <v>3.3333333333333333E-2</v>
      </c>
    </row>
    <row r="40" spans="1:13" x14ac:dyDescent="0.3">
      <c r="A40">
        <v>2</v>
      </c>
      <c r="B40" s="13" t="s">
        <v>29</v>
      </c>
      <c r="C40">
        <v>8</v>
      </c>
      <c r="D40" s="12">
        <f t="shared" si="0"/>
        <v>6.6666666666666666E-2</v>
      </c>
    </row>
    <row r="41" spans="1:13" x14ac:dyDescent="0.3">
      <c r="A41">
        <v>20</v>
      </c>
      <c r="B41" s="13" t="s">
        <v>26</v>
      </c>
      <c r="C41">
        <v>4</v>
      </c>
      <c r="D41" s="12">
        <f t="shared" si="0"/>
        <v>3.3333333333333333E-2</v>
      </c>
    </row>
    <row r="42" spans="1:13" x14ac:dyDescent="0.3">
      <c r="A42">
        <v>27</v>
      </c>
      <c r="B42" s="13">
        <v>42013</v>
      </c>
      <c r="C42">
        <v>2</v>
      </c>
      <c r="D42" s="12">
        <f t="shared" si="0"/>
        <v>1.6666666666666666E-2</v>
      </c>
    </row>
    <row r="43" spans="1:13" x14ac:dyDescent="0.3">
      <c r="A43">
        <v>34</v>
      </c>
      <c r="B43" s="13">
        <v>42194</v>
      </c>
      <c r="C43">
        <v>4</v>
      </c>
      <c r="D43" s="12">
        <f t="shared" si="0"/>
        <v>3.3333333333333333E-2</v>
      </c>
    </row>
    <row r="44" spans="1:13" x14ac:dyDescent="0.3">
      <c r="A44">
        <v>3</v>
      </c>
      <c r="B44" s="13">
        <v>42013</v>
      </c>
      <c r="C44">
        <v>4</v>
      </c>
      <c r="D44" s="12">
        <f t="shared" si="0"/>
        <v>3.3333333333333333E-2</v>
      </c>
    </row>
    <row r="45" spans="1:13" x14ac:dyDescent="0.3">
      <c r="A45">
        <v>5</v>
      </c>
      <c r="B45" s="13">
        <v>42225</v>
      </c>
      <c r="C45">
        <v>8</v>
      </c>
      <c r="D45" s="12">
        <f t="shared" si="0"/>
        <v>6.6666666666666666E-2</v>
      </c>
    </row>
    <row r="46" spans="1:13" x14ac:dyDescent="0.3">
      <c r="A46">
        <v>14</v>
      </c>
      <c r="B46" s="13">
        <v>42256</v>
      </c>
      <c r="C46">
        <v>2</v>
      </c>
      <c r="D46" s="12">
        <f t="shared" si="0"/>
        <v>1.6666666666666666E-2</v>
      </c>
      <c r="G46" s="29" t="s">
        <v>0</v>
      </c>
      <c r="H46" s="29">
        <v>2018</v>
      </c>
      <c r="I46" s="29">
        <v>2017</v>
      </c>
      <c r="J46" s="29">
        <v>2016</v>
      </c>
      <c r="K46" s="29">
        <v>2015</v>
      </c>
    </row>
    <row r="47" spans="1:13" x14ac:dyDescent="0.3">
      <c r="A47">
        <v>34</v>
      </c>
      <c r="B47" s="13" t="s">
        <v>30</v>
      </c>
      <c r="C47">
        <v>3</v>
      </c>
      <c r="D47" s="12">
        <f t="shared" si="0"/>
        <v>2.5000000000000001E-2</v>
      </c>
      <c r="G47" s="30">
        <v>3</v>
      </c>
      <c r="H47" s="27">
        <v>97</v>
      </c>
      <c r="I47" s="27">
        <v>177</v>
      </c>
      <c r="J47" s="27">
        <v>138</v>
      </c>
      <c r="K47" s="27">
        <v>70</v>
      </c>
    </row>
    <row r="48" spans="1:13" x14ac:dyDescent="0.3">
      <c r="A48">
        <v>3</v>
      </c>
      <c r="B48" s="13" t="s">
        <v>31</v>
      </c>
      <c r="C48">
        <v>3</v>
      </c>
      <c r="D48" s="12">
        <f t="shared" si="0"/>
        <v>2.5000000000000001E-2</v>
      </c>
      <c r="G48" s="28">
        <v>14</v>
      </c>
      <c r="H48" s="26">
        <v>89</v>
      </c>
      <c r="I48" s="26">
        <v>88</v>
      </c>
      <c r="J48" s="26">
        <v>207</v>
      </c>
      <c r="K48" s="26">
        <v>82</v>
      </c>
    </row>
    <row r="49" spans="1:11" x14ac:dyDescent="0.3">
      <c r="A49">
        <v>15</v>
      </c>
      <c r="B49" s="13" t="s">
        <v>32</v>
      </c>
      <c r="C49">
        <v>4</v>
      </c>
      <c r="D49" s="12">
        <f t="shared" si="0"/>
        <v>3.3333333333333333E-2</v>
      </c>
      <c r="G49" s="30">
        <v>11</v>
      </c>
      <c r="H49" s="27">
        <v>120</v>
      </c>
      <c r="I49" s="27">
        <v>43</v>
      </c>
      <c r="J49" s="27">
        <v>216</v>
      </c>
      <c r="K49" s="27">
        <v>63</v>
      </c>
    </row>
    <row r="50" spans="1:11" x14ac:dyDescent="0.3">
      <c r="A50">
        <v>20</v>
      </c>
      <c r="B50" s="13">
        <v>42103</v>
      </c>
      <c r="C50">
        <v>8</v>
      </c>
      <c r="D50" s="12">
        <f t="shared" si="0"/>
        <v>6.6666666666666666E-2</v>
      </c>
    </row>
    <row r="51" spans="1:11" x14ac:dyDescent="0.3">
      <c r="A51">
        <v>15</v>
      </c>
      <c r="B51" s="13" t="s">
        <v>31</v>
      </c>
      <c r="C51">
        <v>32</v>
      </c>
      <c r="D51" s="12">
        <f t="shared" si="0"/>
        <v>0.26666666666666666</v>
      </c>
    </row>
    <row r="52" spans="1:11" x14ac:dyDescent="0.3">
      <c r="A52">
        <v>20</v>
      </c>
      <c r="B52" s="13" t="s">
        <v>33</v>
      </c>
      <c r="C52">
        <v>0</v>
      </c>
      <c r="D52" s="12">
        <f t="shared" si="0"/>
        <v>0</v>
      </c>
      <c r="G52" s="4" t="s">
        <v>0</v>
      </c>
      <c r="H52" s="4" t="s">
        <v>339</v>
      </c>
      <c r="I52" s="4" t="s">
        <v>340</v>
      </c>
      <c r="J52" s="4" t="s">
        <v>341</v>
      </c>
      <c r="K52" s="4" t="s">
        <v>342</v>
      </c>
    </row>
    <row r="53" spans="1:11" x14ac:dyDescent="0.3">
      <c r="A53">
        <v>29</v>
      </c>
      <c r="B53" s="13" t="s">
        <v>34</v>
      </c>
      <c r="C53">
        <v>0</v>
      </c>
      <c r="D53" s="12">
        <f t="shared" si="0"/>
        <v>0</v>
      </c>
      <c r="G53" s="25">
        <v>3</v>
      </c>
      <c r="H53">
        <v>101</v>
      </c>
      <c r="I53">
        <v>105</v>
      </c>
      <c r="J53">
        <v>109</v>
      </c>
      <c r="K53">
        <v>113</v>
      </c>
    </row>
    <row r="54" spans="1:11" x14ac:dyDescent="0.3">
      <c r="A54">
        <v>28</v>
      </c>
      <c r="B54" s="13">
        <v>42225</v>
      </c>
      <c r="C54">
        <v>2</v>
      </c>
      <c r="D54" s="12">
        <f t="shared" si="0"/>
        <v>1.6666666666666666E-2</v>
      </c>
      <c r="G54" s="25">
        <v>14</v>
      </c>
      <c r="H54">
        <v>95</v>
      </c>
      <c r="I54">
        <v>99</v>
      </c>
      <c r="J54">
        <v>103</v>
      </c>
      <c r="K54">
        <v>107</v>
      </c>
    </row>
    <row r="55" spans="1:11" x14ac:dyDescent="0.3">
      <c r="A55">
        <v>34</v>
      </c>
      <c r="B55" s="13" t="s">
        <v>35</v>
      </c>
      <c r="C55">
        <v>2</v>
      </c>
      <c r="D55" s="12">
        <f t="shared" si="0"/>
        <v>1.6666666666666666E-2</v>
      </c>
      <c r="G55" s="25">
        <v>11</v>
      </c>
      <c r="H55">
        <v>124</v>
      </c>
      <c r="I55">
        <v>47</v>
      </c>
      <c r="J55">
        <v>220</v>
      </c>
      <c r="K55">
        <v>67</v>
      </c>
    </row>
    <row r="56" spans="1:11" x14ac:dyDescent="0.3">
      <c r="A56">
        <v>11</v>
      </c>
      <c r="B56" s="13" t="s">
        <v>36</v>
      </c>
      <c r="C56">
        <v>0</v>
      </c>
      <c r="D56" s="12">
        <f t="shared" si="0"/>
        <v>0</v>
      </c>
    </row>
    <row r="57" spans="1:11" x14ac:dyDescent="0.3">
      <c r="A57">
        <v>36</v>
      </c>
      <c r="B57" s="13" t="s">
        <v>37</v>
      </c>
      <c r="C57">
        <v>0</v>
      </c>
      <c r="D57" s="12">
        <f t="shared" si="0"/>
        <v>0</v>
      </c>
    </row>
    <row r="58" spans="1:11" x14ac:dyDescent="0.3">
      <c r="A58">
        <v>28</v>
      </c>
      <c r="B58" s="13" t="s">
        <v>38</v>
      </c>
      <c r="C58">
        <v>3</v>
      </c>
      <c r="D58" s="12">
        <f t="shared" si="0"/>
        <v>2.5000000000000001E-2</v>
      </c>
    </row>
    <row r="59" spans="1:11" x14ac:dyDescent="0.3">
      <c r="A59">
        <v>3</v>
      </c>
      <c r="B59" s="13" t="s">
        <v>39</v>
      </c>
      <c r="C59">
        <v>3</v>
      </c>
      <c r="D59" s="12">
        <f t="shared" si="0"/>
        <v>2.5000000000000001E-2</v>
      </c>
    </row>
    <row r="60" spans="1:11" x14ac:dyDescent="0.3">
      <c r="A60">
        <v>13</v>
      </c>
      <c r="B60" s="13" t="s">
        <v>40</v>
      </c>
      <c r="C60">
        <v>0</v>
      </c>
      <c r="D60" s="12">
        <f t="shared" si="0"/>
        <v>0</v>
      </c>
    </row>
    <row r="61" spans="1:11" x14ac:dyDescent="0.3">
      <c r="A61">
        <v>33</v>
      </c>
      <c r="B61" s="13">
        <v>42317</v>
      </c>
      <c r="C61">
        <v>1</v>
      </c>
      <c r="D61" s="12">
        <f t="shared" si="0"/>
        <v>8.3333333333333332E-3</v>
      </c>
    </row>
    <row r="62" spans="1:11" x14ac:dyDescent="0.3">
      <c r="A62">
        <v>3</v>
      </c>
      <c r="B62" s="13" t="s">
        <v>41</v>
      </c>
      <c r="C62">
        <v>3</v>
      </c>
      <c r="D62" s="12">
        <f t="shared" si="0"/>
        <v>2.5000000000000001E-2</v>
      </c>
    </row>
    <row r="63" spans="1:11" x14ac:dyDescent="0.3">
      <c r="A63">
        <v>20</v>
      </c>
      <c r="B63" s="13" t="s">
        <v>42</v>
      </c>
      <c r="C63">
        <v>4</v>
      </c>
      <c r="D63" s="12">
        <f t="shared" si="0"/>
        <v>3.3333333333333333E-2</v>
      </c>
    </row>
    <row r="64" spans="1:11" x14ac:dyDescent="0.3">
      <c r="A64">
        <v>3</v>
      </c>
      <c r="B64" s="13">
        <v>42165</v>
      </c>
      <c r="C64">
        <v>3</v>
      </c>
      <c r="D64" s="12">
        <f t="shared" si="0"/>
        <v>2.5000000000000001E-2</v>
      </c>
    </row>
    <row r="65" spans="1:4" x14ac:dyDescent="0.3">
      <c r="A65">
        <v>34</v>
      </c>
      <c r="B65" s="13" t="s">
        <v>43</v>
      </c>
      <c r="C65">
        <v>3</v>
      </c>
      <c r="D65" s="12">
        <f t="shared" si="0"/>
        <v>2.5000000000000001E-2</v>
      </c>
    </row>
    <row r="66" spans="1:4" x14ac:dyDescent="0.3">
      <c r="A66">
        <v>36</v>
      </c>
      <c r="B66" s="13" t="s">
        <v>44</v>
      </c>
      <c r="C66">
        <v>0</v>
      </c>
      <c r="D66" s="12">
        <f t="shared" si="0"/>
        <v>0</v>
      </c>
    </row>
    <row r="67" spans="1:4" x14ac:dyDescent="0.3">
      <c r="A67">
        <v>22</v>
      </c>
      <c r="B67" s="13" t="s">
        <v>45</v>
      </c>
      <c r="C67">
        <v>1</v>
      </c>
      <c r="D67" s="12">
        <f t="shared" ref="D67:D130" si="3">C67/$E$2</f>
        <v>8.3333333333333332E-3</v>
      </c>
    </row>
    <row r="68" spans="1:4" x14ac:dyDescent="0.3">
      <c r="A68">
        <v>3</v>
      </c>
      <c r="B68" s="13" t="s">
        <v>46</v>
      </c>
      <c r="C68">
        <v>3</v>
      </c>
      <c r="D68" s="12">
        <f t="shared" si="3"/>
        <v>2.5000000000000001E-2</v>
      </c>
    </row>
    <row r="69" spans="1:4" x14ac:dyDescent="0.3">
      <c r="A69">
        <v>28</v>
      </c>
      <c r="B69" s="13" t="s">
        <v>46</v>
      </c>
      <c r="C69">
        <v>3</v>
      </c>
      <c r="D69" s="12">
        <f t="shared" si="3"/>
        <v>2.5000000000000001E-2</v>
      </c>
    </row>
    <row r="70" spans="1:4" x14ac:dyDescent="0.3">
      <c r="A70">
        <v>34</v>
      </c>
      <c r="B70" s="13">
        <v>42165</v>
      </c>
      <c r="C70">
        <v>3</v>
      </c>
      <c r="D70" s="12">
        <f t="shared" si="3"/>
        <v>2.5000000000000001E-2</v>
      </c>
    </row>
    <row r="71" spans="1:4" x14ac:dyDescent="0.3">
      <c r="A71">
        <v>28</v>
      </c>
      <c r="B71" s="13" t="s">
        <v>44</v>
      </c>
      <c r="C71">
        <v>2</v>
      </c>
      <c r="D71" s="12">
        <f t="shared" si="3"/>
        <v>1.6666666666666666E-2</v>
      </c>
    </row>
    <row r="72" spans="1:4" x14ac:dyDescent="0.3">
      <c r="A72">
        <v>33</v>
      </c>
      <c r="B72" s="13" t="s">
        <v>47</v>
      </c>
      <c r="C72">
        <v>2</v>
      </c>
      <c r="D72" s="12">
        <f t="shared" si="3"/>
        <v>1.6666666666666666E-2</v>
      </c>
    </row>
    <row r="73" spans="1:4" x14ac:dyDescent="0.3">
      <c r="A73">
        <v>15</v>
      </c>
      <c r="B73" s="13" t="s">
        <v>48</v>
      </c>
      <c r="C73">
        <v>5</v>
      </c>
      <c r="D73" s="12">
        <f t="shared" si="3"/>
        <v>4.1666666666666664E-2</v>
      </c>
    </row>
    <row r="74" spans="1:4" x14ac:dyDescent="0.3">
      <c r="A74">
        <v>3</v>
      </c>
      <c r="B74" s="13" t="s">
        <v>47</v>
      </c>
      <c r="C74">
        <v>8</v>
      </c>
      <c r="D74" s="12">
        <f t="shared" si="3"/>
        <v>6.6666666666666666E-2</v>
      </c>
    </row>
    <row r="75" spans="1:4" x14ac:dyDescent="0.3">
      <c r="A75">
        <v>28</v>
      </c>
      <c r="B75" s="13" t="s">
        <v>47</v>
      </c>
      <c r="C75">
        <v>3</v>
      </c>
      <c r="D75" s="12">
        <f t="shared" si="3"/>
        <v>2.5000000000000001E-2</v>
      </c>
    </row>
    <row r="76" spans="1:4" x14ac:dyDescent="0.3">
      <c r="A76">
        <v>20</v>
      </c>
      <c r="B76" s="13" t="s">
        <v>48</v>
      </c>
      <c r="C76">
        <v>16</v>
      </c>
      <c r="D76" s="12">
        <f t="shared" si="3"/>
        <v>0.13333333333333333</v>
      </c>
    </row>
    <row r="77" spans="1:4" x14ac:dyDescent="0.3">
      <c r="A77">
        <v>15</v>
      </c>
      <c r="B77" s="13" t="s">
        <v>43</v>
      </c>
      <c r="C77">
        <v>8</v>
      </c>
      <c r="D77" s="12">
        <f t="shared" si="3"/>
        <v>6.6666666666666666E-2</v>
      </c>
    </row>
    <row r="78" spans="1:4" x14ac:dyDescent="0.3">
      <c r="A78">
        <v>28</v>
      </c>
      <c r="B78" s="13" t="s">
        <v>49</v>
      </c>
      <c r="C78">
        <v>2</v>
      </c>
      <c r="D78" s="12">
        <f t="shared" si="3"/>
        <v>1.6666666666666666E-2</v>
      </c>
    </row>
    <row r="79" spans="1:4" x14ac:dyDescent="0.3">
      <c r="A79">
        <v>11</v>
      </c>
      <c r="B79" s="13" t="s">
        <v>47</v>
      </c>
      <c r="C79">
        <v>8</v>
      </c>
      <c r="D79" s="12">
        <f t="shared" si="3"/>
        <v>6.6666666666666666E-2</v>
      </c>
    </row>
    <row r="80" spans="1:4" x14ac:dyDescent="0.3">
      <c r="A80">
        <v>10</v>
      </c>
      <c r="B80" s="13" t="s">
        <v>50</v>
      </c>
      <c r="C80">
        <v>1</v>
      </c>
      <c r="D80" s="12">
        <f t="shared" si="3"/>
        <v>8.3333333333333332E-3</v>
      </c>
    </row>
    <row r="81" spans="1:4" x14ac:dyDescent="0.3">
      <c r="A81">
        <v>20</v>
      </c>
      <c r="B81" s="13" t="s">
        <v>51</v>
      </c>
      <c r="C81">
        <v>3</v>
      </c>
      <c r="D81" s="12">
        <f t="shared" si="3"/>
        <v>2.5000000000000001E-2</v>
      </c>
    </row>
    <row r="82" spans="1:4" x14ac:dyDescent="0.3">
      <c r="A82">
        <v>3</v>
      </c>
      <c r="B82" s="13">
        <v>42135</v>
      </c>
      <c r="C82">
        <v>1</v>
      </c>
      <c r="D82" s="12">
        <f t="shared" si="3"/>
        <v>8.3333333333333332E-3</v>
      </c>
    </row>
    <row r="83" spans="1:4" x14ac:dyDescent="0.3">
      <c r="A83">
        <v>28</v>
      </c>
      <c r="B83" s="13">
        <v>42105</v>
      </c>
      <c r="C83">
        <v>1</v>
      </c>
      <c r="D83" s="12">
        <f t="shared" si="3"/>
        <v>8.3333333333333332E-3</v>
      </c>
    </row>
    <row r="84" spans="1:4" x14ac:dyDescent="0.3">
      <c r="A84">
        <v>3</v>
      </c>
      <c r="B84" s="13">
        <v>42135</v>
      </c>
      <c r="C84">
        <v>8</v>
      </c>
      <c r="D84" s="12">
        <f t="shared" si="3"/>
        <v>6.6666666666666666E-2</v>
      </c>
    </row>
    <row r="85" spans="1:4" x14ac:dyDescent="0.3">
      <c r="A85">
        <v>17</v>
      </c>
      <c r="B85" s="13">
        <v>42349</v>
      </c>
      <c r="C85">
        <v>8</v>
      </c>
      <c r="D85" s="12">
        <f t="shared" si="3"/>
        <v>6.6666666666666666E-2</v>
      </c>
    </row>
    <row r="86" spans="1:4" x14ac:dyDescent="0.3">
      <c r="A86">
        <v>15</v>
      </c>
      <c r="B86" s="13" t="s">
        <v>52</v>
      </c>
      <c r="C86">
        <v>5</v>
      </c>
      <c r="D86" s="12">
        <f t="shared" si="3"/>
        <v>4.1666666666666664E-2</v>
      </c>
    </row>
    <row r="87" spans="1:4" x14ac:dyDescent="0.3">
      <c r="A87">
        <v>14</v>
      </c>
      <c r="B87" s="13">
        <v>42046</v>
      </c>
      <c r="C87">
        <v>32</v>
      </c>
      <c r="D87" s="12">
        <f t="shared" si="3"/>
        <v>0.26666666666666666</v>
      </c>
    </row>
    <row r="88" spans="1:4" x14ac:dyDescent="0.3">
      <c r="A88">
        <v>6</v>
      </c>
      <c r="B88" s="13">
        <v>42258</v>
      </c>
      <c r="C88">
        <v>8</v>
      </c>
      <c r="D88" s="12">
        <f t="shared" si="3"/>
        <v>6.6666666666666666E-2</v>
      </c>
    </row>
    <row r="89" spans="1:4" x14ac:dyDescent="0.3">
      <c r="A89">
        <v>15</v>
      </c>
      <c r="B89" s="13" t="s">
        <v>53</v>
      </c>
      <c r="C89">
        <v>40</v>
      </c>
      <c r="D89" s="12">
        <f t="shared" si="3"/>
        <v>0.33333333333333331</v>
      </c>
    </row>
    <row r="90" spans="1:4" x14ac:dyDescent="0.3">
      <c r="A90">
        <v>28</v>
      </c>
      <c r="B90" s="13" t="s">
        <v>54</v>
      </c>
      <c r="C90">
        <v>1</v>
      </c>
      <c r="D90" s="12">
        <f t="shared" si="3"/>
        <v>8.3333333333333332E-3</v>
      </c>
    </row>
    <row r="91" spans="1:4" x14ac:dyDescent="0.3">
      <c r="A91">
        <v>14</v>
      </c>
      <c r="B91" s="13" t="s">
        <v>55</v>
      </c>
      <c r="C91">
        <v>8</v>
      </c>
      <c r="D91" s="12">
        <f t="shared" si="3"/>
        <v>6.6666666666666666E-2</v>
      </c>
    </row>
    <row r="92" spans="1:4" x14ac:dyDescent="0.3">
      <c r="A92">
        <v>28</v>
      </c>
      <c r="B92" s="13" t="s">
        <v>54</v>
      </c>
      <c r="C92">
        <v>3</v>
      </c>
      <c r="D92" s="12">
        <f t="shared" si="3"/>
        <v>2.5000000000000001E-2</v>
      </c>
    </row>
    <row r="93" spans="1:4" x14ac:dyDescent="0.3">
      <c r="A93">
        <v>17</v>
      </c>
      <c r="B93" s="13" t="s">
        <v>56</v>
      </c>
      <c r="C93">
        <v>8</v>
      </c>
      <c r="D93" s="12">
        <f t="shared" si="3"/>
        <v>6.6666666666666666E-2</v>
      </c>
    </row>
    <row r="94" spans="1:4" x14ac:dyDescent="0.3">
      <c r="A94">
        <v>28</v>
      </c>
      <c r="B94" s="13" t="s">
        <v>55</v>
      </c>
      <c r="C94">
        <v>3</v>
      </c>
      <c r="D94" s="12">
        <f t="shared" si="3"/>
        <v>2.5000000000000001E-2</v>
      </c>
    </row>
    <row r="95" spans="1:4" x14ac:dyDescent="0.3">
      <c r="A95">
        <v>20</v>
      </c>
      <c r="B95" s="13" t="s">
        <v>57</v>
      </c>
      <c r="C95">
        <v>4</v>
      </c>
      <c r="D95" s="12">
        <f t="shared" si="3"/>
        <v>3.3333333333333333E-2</v>
      </c>
    </row>
    <row r="96" spans="1:4" x14ac:dyDescent="0.3">
      <c r="A96">
        <v>33</v>
      </c>
      <c r="B96" s="13">
        <v>42046</v>
      </c>
      <c r="C96">
        <v>1</v>
      </c>
      <c r="D96" s="12">
        <f t="shared" si="3"/>
        <v>8.3333333333333332E-3</v>
      </c>
    </row>
    <row r="97" spans="1:4" x14ac:dyDescent="0.3">
      <c r="A97">
        <v>28</v>
      </c>
      <c r="B97" s="13">
        <v>42288</v>
      </c>
      <c r="C97">
        <v>3</v>
      </c>
      <c r="D97" s="12">
        <f t="shared" si="3"/>
        <v>2.5000000000000001E-2</v>
      </c>
    </row>
    <row r="98" spans="1:4" x14ac:dyDescent="0.3">
      <c r="A98">
        <v>11</v>
      </c>
      <c r="B98" s="13">
        <v>42319</v>
      </c>
      <c r="C98">
        <v>24</v>
      </c>
      <c r="D98" s="12">
        <f t="shared" si="3"/>
        <v>0.2</v>
      </c>
    </row>
    <row r="99" spans="1:4" x14ac:dyDescent="0.3">
      <c r="A99">
        <v>15</v>
      </c>
      <c r="B99" s="13" t="s">
        <v>58</v>
      </c>
      <c r="C99">
        <v>3</v>
      </c>
      <c r="D99" s="12">
        <f t="shared" si="3"/>
        <v>2.5000000000000001E-2</v>
      </c>
    </row>
    <row r="100" spans="1:4" x14ac:dyDescent="0.3">
      <c r="A100">
        <v>33</v>
      </c>
      <c r="B100" s="13">
        <v>42016</v>
      </c>
      <c r="C100">
        <v>1</v>
      </c>
      <c r="D100" s="12">
        <f t="shared" si="3"/>
        <v>8.3333333333333332E-3</v>
      </c>
    </row>
    <row r="101" spans="1:4" x14ac:dyDescent="0.3">
      <c r="A101">
        <v>34</v>
      </c>
      <c r="B101" s="13">
        <v>42016</v>
      </c>
      <c r="C101">
        <v>64</v>
      </c>
      <c r="D101" s="12">
        <f t="shared" si="3"/>
        <v>0.53333333333333333</v>
      </c>
    </row>
    <row r="102" spans="1:4" x14ac:dyDescent="0.3">
      <c r="A102">
        <v>36</v>
      </c>
      <c r="B102" s="13">
        <v>42047</v>
      </c>
      <c r="C102">
        <v>2</v>
      </c>
      <c r="D102" s="12">
        <f t="shared" si="3"/>
        <v>1.6666666666666666E-2</v>
      </c>
    </row>
    <row r="103" spans="1:4" x14ac:dyDescent="0.3">
      <c r="A103">
        <v>1</v>
      </c>
      <c r="B103" s="13">
        <v>42047</v>
      </c>
      <c r="C103">
        <v>8</v>
      </c>
      <c r="D103" s="12">
        <f t="shared" si="3"/>
        <v>6.6666666666666666E-2</v>
      </c>
    </row>
    <row r="104" spans="1:4" x14ac:dyDescent="0.3">
      <c r="A104">
        <v>28</v>
      </c>
      <c r="B104" s="13">
        <v>42075</v>
      </c>
      <c r="C104">
        <v>2</v>
      </c>
      <c r="D104" s="12">
        <f t="shared" si="3"/>
        <v>1.6666666666666666E-2</v>
      </c>
    </row>
    <row r="105" spans="1:4" x14ac:dyDescent="0.3">
      <c r="A105">
        <v>20</v>
      </c>
      <c r="B105" s="13">
        <v>42106</v>
      </c>
      <c r="C105">
        <v>8</v>
      </c>
      <c r="D105" s="12">
        <f t="shared" si="3"/>
        <v>6.6666666666666666E-2</v>
      </c>
    </row>
    <row r="106" spans="1:4" x14ac:dyDescent="0.3">
      <c r="A106">
        <v>34</v>
      </c>
      <c r="B106" s="13">
        <v>42228</v>
      </c>
      <c r="C106">
        <v>56</v>
      </c>
      <c r="D106" s="12">
        <f t="shared" si="3"/>
        <v>0.46666666666666667</v>
      </c>
    </row>
    <row r="107" spans="1:4" x14ac:dyDescent="0.3">
      <c r="A107">
        <v>10</v>
      </c>
      <c r="B107" s="13">
        <v>42259</v>
      </c>
      <c r="C107">
        <v>8</v>
      </c>
      <c r="D107" s="12">
        <f t="shared" si="3"/>
        <v>6.6666666666666666E-2</v>
      </c>
    </row>
    <row r="108" spans="1:4" x14ac:dyDescent="0.3">
      <c r="A108">
        <v>28</v>
      </c>
      <c r="B108" s="13">
        <v>42289</v>
      </c>
      <c r="C108">
        <v>3</v>
      </c>
      <c r="D108" s="12">
        <f t="shared" si="3"/>
        <v>2.5000000000000001E-2</v>
      </c>
    </row>
    <row r="109" spans="1:4" x14ac:dyDescent="0.3">
      <c r="A109">
        <v>20</v>
      </c>
      <c r="B109" s="13">
        <v>42320</v>
      </c>
      <c r="C109">
        <v>3</v>
      </c>
      <c r="D109" s="12">
        <f t="shared" si="3"/>
        <v>2.5000000000000001E-2</v>
      </c>
    </row>
    <row r="110" spans="1:4" x14ac:dyDescent="0.3">
      <c r="A110">
        <v>28</v>
      </c>
      <c r="B110" s="13" t="s">
        <v>59</v>
      </c>
      <c r="C110">
        <v>2</v>
      </c>
      <c r="D110" s="12">
        <f t="shared" si="3"/>
        <v>1.6666666666666666E-2</v>
      </c>
    </row>
    <row r="111" spans="1:4" x14ac:dyDescent="0.3">
      <c r="A111">
        <v>10</v>
      </c>
      <c r="B111" s="13" t="s">
        <v>60</v>
      </c>
      <c r="C111">
        <v>8</v>
      </c>
      <c r="D111" s="12">
        <f t="shared" si="3"/>
        <v>6.6666666666666666E-2</v>
      </c>
    </row>
    <row r="112" spans="1:4" x14ac:dyDescent="0.3">
      <c r="A112">
        <v>34</v>
      </c>
      <c r="B112" s="13">
        <v>42320</v>
      </c>
      <c r="C112">
        <v>2</v>
      </c>
      <c r="D112" s="12">
        <f t="shared" si="3"/>
        <v>1.6666666666666666E-2</v>
      </c>
    </row>
    <row r="113" spans="1:4" x14ac:dyDescent="0.3">
      <c r="A113">
        <v>24</v>
      </c>
      <c r="B113" s="13" t="s">
        <v>61</v>
      </c>
      <c r="C113">
        <v>8</v>
      </c>
      <c r="D113" s="12">
        <f t="shared" si="3"/>
        <v>6.6666666666666666E-2</v>
      </c>
    </row>
    <row r="114" spans="1:4" x14ac:dyDescent="0.3">
      <c r="A114">
        <v>28</v>
      </c>
      <c r="B114" s="13" t="s">
        <v>61</v>
      </c>
      <c r="C114">
        <v>2</v>
      </c>
      <c r="D114" s="12">
        <f t="shared" si="3"/>
        <v>1.6666666666666666E-2</v>
      </c>
    </row>
    <row r="115" spans="1:4" x14ac:dyDescent="0.3">
      <c r="A115">
        <v>28</v>
      </c>
      <c r="B115" s="13">
        <v>42522</v>
      </c>
      <c r="C115">
        <v>1</v>
      </c>
      <c r="D115" s="12">
        <f t="shared" si="3"/>
        <v>8.3333333333333332E-3</v>
      </c>
    </row>
    <row r="116" spans="1:4" x14ac:dyDescent="0.3">
      <c r="A116">
        <v>34</v>
      </c>
      <c r="B116" s="13">
        <v>42461</v>
      </c>
      <c r="C116">
        <v>1</v>
      </c>
      <c r="D116" s="12">
        <f t="shared" si="3"/>
        <v>8.3333333333333332E-3</v>
      </c>
    </row>
    <row r="117" spans="1:4" x14ac:dyDescent="0.3">
      <c r="A117">
        <v>34</v>
      </c>
      <c r="B117" s="13">
        <v>42491</v>
      </c>
      <c r="C117">
        <v>1</v>
      </c>
      <c r="D117" s="12">
        <f t="shared" si="3"/>
        <v>8.3333333333333332E-3</v>
      </c>
    </row>
    <row r="118" spans="1:4" x14ac:dyDescent="0.3">
      <c r="A118">
        <v>14</v>
      </c>
      <c r="B118" s="13">
        <v>42491</v>
      </c>
      <c r="C118">
        <v>8</v>
      </c>
      <c r="D118" s="12">
        <f t="shared" si="3"/>
        <v>6.6666666666666666E-2</v>
      </c>
    </row>
    <row r="119" spans="1:4" x14ac:dyDescent="0.3">
      <c r="A119">
        <v>28</v>
      </c>
      <c r="B119" s="13">
        <v>42522</v>
      </c>
      <c r="C119">
        <v>2</v>
      </c>
      <c r="D119" s="12">
        <f t="shared" si="3"/>
        <v>1.6666666666666666E-2</v>
      </c>
    </row>
    <row r="120" spans="1:4" x14ac:dyDescent="0.3">
      <c r="A120">
        <v>27</v>
      </c>
      <c r="B120" s="13">
        <v>42552</v>
      </c>
      <c r="C120">
        <v>2</v>
      </c>
      <c r="D120" s="12">
        <f t="shared" si="3"/>
        <v>1.6666666666666666E-2</v>
      </c>
    </row>
    <row r="121" spans="1:4" x14ac:dyDescent="0.3">
      <c r="A121">
        <v>28</v>
      </c>
      <c r="B121" s="13">
        <v>42552</v>
      </c>
      <c r="C121">
        <v>2</v>
      </c>
      <c r="D121" s="12">
        <f t="shared" si="3"/>
        <v>1.6666666666666666E-2</v>
      </c>
    </row>
    <row r="122" spans="1:4" x14ac:dyDescent="0.3">
      <c r="A122">
        <v>28</v>
      </c>
      <c r="B122" s="13">
        <v>42583</v>
      </c>
      <c r="C122">
        <v>1</v>
      </c>
      <c r="D122" s="12">
        <f t="shared" si="3"/>
        <v>8.3333333333333332E-3</v>
      </c>
    </row>
    <row r="123" spans="1:4" x14ac:dyDescent="0.3">
      <c r="A123">
        <v>34</v>
      </c>
      <c r="B123" s="13">
        <v>42675</v>
      </c>
      <c r="C123">
        <v>2</v>
      </c>
      <c r="D123" s="12">
        <f t="shared" si="3"/>
        <v>1.6666666666666666E-2</v>
      </c>
    </row>
    <row r="124" spans="1:4" x14ac:dyDescent="0.3">
      <c r="A124">
        <v>28</v>
      </c>
      <c r="B124" s="13">
        <v>42705</v>
      </c>
      <c r="C124">
        <v>2</v>
      </c>
      <c r="D124" s="12">
        <f t="shared" si="3"/>
        <v>1.6666666666666666E-2</v>
      </c>
    </row>
    <row r="125" spans="1:4" x14ac:dyDescent="0.3">
      <c r="A125">
        <v>34</v>
      </c>
      <c r="B125" s="13">
        <v>42705</v>
      </c>
      <c r="C125">
        <v>2</v>
      </c>
      <c r="D125" s="12">
        <f t="shared" si="3"/>
        <v>1.6666666666666666E-2</v>
      </c>
    </row>
    <row r="126" spans="1:4" x14ac:dyDescent="0.3">
      <c r="A126">
        <v>34</v>
      </c>
      <c r="B126" s="13" t="s">
        <v>62</v>
      </c>
      <c r="C126">
        <v>2</v>
      </c>
      <c r="D126" s="12">
        <f t="shared" si="3"/>
        <v>1.6666666666666666E-2</v>
      </c>
    </row>
    <row r="127" spans="1:4" x14ac:dyDescent="0.3">
      <c r="A127">
        <v>34</v>
      </c>
      <c r="B127" s="13" t="s">
        <v>63</v>
      </c>
      <c r="C127">
        <v>2</v>
      </c>
      <c r="D127" s="12">
        <f t="shared" si="3"/>
        <v>1.6666666666666666E-2</v>
      </c>
    </row>
    <row r="128" spans="1:4" x14ac:dyDescent="0.3">
      <c r="A128">
        <v>34</v>
      </c>
      <c r="B128" s="13" t="s">
        <v>64</v>
      </c>
      <c r="C128">
        <v>2</v>
      </c>
      <c r="D128" s="12">
        <f t="shared" si="3"/>
        <v>1.6666666666666666E-2</v>
      </c>
    </row>
    <row r="129" spans="1:4" x14ac:dyDescent="0.3">
      <c r="A129">
        <v>34</v>
      </c>
      <c r="B129" s="13">
        <v>42675</v>
      </c>
      <c r="C129">
        <v>2</v>
      </c>
      <c r="D129" s="12">
        <f t="shared" si="3"/>
        <v>1.6666666666666666E-2</v>
      </c>
    </row>
    <row r="130" spans="1:4" x14ac:dyDescent="0.3">
      <c r="A130">
        <v>34</v>
      </c>
      <c r="B130" s="13">
        <v>42705</v>
      </c>
      <c r="C130">
        <v>2</v>
      </c>
      <c r="D130" s="12">
        <f t="shared" si="3"/>
        <v>1.6666666666666666E-2</v>
      </c>
    </row>
    <row r="131" spans="1:4" x14ac:dyDescent="0.3">
      <c r="A131">
        <v>22</v>
      </c>
      <c r="B131" s="13">
        <v>42705</v>
      </c>
      <c r="C131">
        <v>8</v>
      </c>
      <c r="D131" s="12">
        <f t="shared" ref="D131:D194" si="4">C131/$E$2</f>
        <v>6.6666666666666666E-2</v>
      </c>
    </row>
    <row r="132" spans="1:4" x14ac:dyDescent="0.3">
      <c r="A132">
        <v>11</v>
      </c>
      <c r="B132" s="13">
        <v>42705</v>
      </c>
      <c r="C132">
        <v>8</v>
      </c>
      <c r="D132" s="12">
        <f t="shared" si="4"/>
        <v>6.6666666666666666E-2</v>
      </c>
    </row>
    <row r="133" spans="1:4" x14ac:dyDescent="0.3">
      <c r="A133">
        <v>34</v>
      </c>
      <c r="B133" s="13" t="s">
        <v>62</v>
      </c>
      <c r="C133">
        <v>2</v>
      </c>
      <c r="D133" s="12">
        <f t="shared" si="4"/>
        <v>1.6666666666666666E-2</v>
      </c>
    </row>
    <row r="134" spans="1:4" x14ac:dyDescent="0.3">
      <c r="A134">
        <v>27</v>
      </c>
      <c r="B134" s="13" t="s">
        <v>65</v>
      </c>
      <c r="C134">
        <v>2</v>
      </c>
      <c r="D134" s="12">
        <f t="shared" si="4"/>
        <v>1.6666666666666666E-2</v>
      </c>
    </row>
    <row r="135" spans="1:4" x14ac:dyDescent="0.3">
      <c r="A135">
        <v>34</v>
      </c>
      <c r="B135" s="13" t="s">
        <v>66</v>
      </c>
      <c r="C135">
        <v>2</v>
      </c>
      <c r="D135" s="12">
        <f t="shared" si="4"/>
        <v>1.6666666666666666E-2</v>
      </c>
    </row>
    <row r="136" spans="1:4" x14ac:dyDescent="0.3">
      <c r="A136">
        <v>34</v>
      </c>
      <c r="B136" s="13" t="s">
        <v>67</v>
      </c>
      <c r="C136">
        <v>0</v>
      </c>
      <c r="D136" s="12">
        <f t="shared" si="4"/>
        <v>0</v>
      </c>
    </row>
    <row r="137" spans="1:4" x14ac:dyDescent="0.3">
      <c r="A137">
        <v>28</v>
      </c>
      <c r="B137" s="13" t="s">
        <v>68</v>
      </c>
      <c r="C137">
        <v>1</v>
      </c>
      <c r="D137" s="12">
        <f t="shared" si="4"/>
        <v>8.3333333333333332E-3</v>
      </c>
    </row>
    <row r="138" spans="1:4" x14ac:dyDescent="0.3">
      <c r="A138">
        <v>11</v>
      </c>
      <c r="B138" s="13" t="s">
        <v>66</v>
      </c>
      <c r="C138">
        <v>3</v>
      </c>
      <c r="D138" s="12">
        <f t="shared" si="4"/>
        <v>2.5000000000000001E-2</v>
      </c>
    </row>
    <row r="139" spans="1:4" x14ac:dyDescent="0.3">
      <c r="A139">
        <v>27</v>
      </c>
      <c r="B139" s="13">
        <v>42492</v>
      </c>
      <c r="C139">
        <v>1</v>
      </c>
      <c r="D139" s="12">
        <f t="shared" si="4"/>
        <v>8.3333333333333332E-3</v>
      </c>
    </row>
    <row r="140" spans="1:4" x14ac:dyDescent="0.3">
      <c r="A140">
        <v>24</v>
      </c>
      <c r="B140" s="13">
        <v>42431</v>
      </c>
      <c r="C140">
        <v>8</v>
      </c>
      <c r="D140" s="12">
        <f t="shared" si="4"/>
        <v>6.6666666666666666E-2</v>
      </c>
    </row>
    <row r="141" spans="1:4" x14ac:dyDescent="0.3">
      <c r="A141">
        <v>3</v>
      </c>
      <c r="B141" s="13">
        <v>42645</v>
      </c>
      <c r="C141">
        <v>8</v>
      </c>
      <c r="D141" s="12">
        <f t="shared" si="4"/>
        <v>6.6666666666666666E-2</v>
      </c>
    </row>
    <row r="142" spans="1:4" x14ac:dyDescent="0.3">
      <c r="A142">
        <v>14</v>
      </c>
      <c r="B142" s="13">
        <v>42676</v>
      </c>
      <c r="C142">
        <v>2</v>
      </c>
      <c r="D142" s="12">
        <f t="shared" si="4"/>
        <v>1.6666666666666666E-2</v>
      </c>
    </row>
    <row r="143" spans="1:4" x14ac:dyDescent="0.3">
      <c r="A143">
        <v>6</v>
      </c>
      <c r="B143" s="13">
        <v>42676</v>
      </c>
      <c r="C143">
        <v>8</v>
      </c>
      <c r="D143" s="12">
        <f t="shared" si="4"/>
        <v>6.6666666666666666E-2</v>
      </c>
    </row>
    <row r="144" spans="1:4" x14ac:dyDescent="0.3">
      <c r="A144">
        <v>20</v>
      </c>
      <c r="B144" s="13">
        <v>42706</v>
      </c>
      <c r="C144">
        <v>2</v>
      </c>
      <c r="D144" s="12">
        <f t="shared" si="4"/>
        <v>1.6666666666666666E-2</v>
      </c>
    </row>
    <row r="145" spans="1:4" x14ac:dyDescent="0.3">
      <c r="A145">
        <v>11</v>
      </c>
      <c r="B145" s="13">
        <v>42706</v>
      </c>
      <c r="C145">
        <v>8</v>
      </c>
      <c r="D145" s="12">
        <f t="shared" si="4"/>
        <v>6.6666666666666666E-2</v>
      </c>
    </row>
    <row r="146" spans="1:4" x14ac:dyDescent="0.3">
      <c r="A146">
        <v>31</v>
      </c>
      <c r="B146" s="13">
        <v>42584</v>
      </c>
      <c r="C146">
        <v>8</v>
      </c>
      <c r="D146" s="12">
        <f t="shared" si="4"/>
        <v>6.6666666666666666E-2</v>
      </c>
    </row>
    <row r="147" spans="1:4" x14ac:dyDescent="0.3">
      <c r="A147">
        <v>31</v>
      </c>
      <c r="B147" s="13">
        <v>42615</v>
      </c>
      <c r="C147">
        <v>8</v>
      </c>
      <c r="D147" s="12">
        <f t="shared" si="4"/>
        <v>6.6666666666666666E-2</v>
      </c>
    </row>
    <row r="148" spans="1:4" x14ac:dyDescent="0.3">
      <c r="A148">
        <v>28</v>
      </c>
      <c r="B148" s="13" t="s">
        <v>69</v>
      </c>
      <c r="C148">
        <v>2</v>
      </c>
      <c r="D148" s="12">
        <f t="shared" si="4"/>
        <v>1.6666666666666666E-2</v>
      </c>
    </row>
    <row r="149" spans="1:4" x14ac:dyDescent="0.3">
      <c r="A149">
        <v>28</v>
      </c>
      <c r="B149" s="13">
        <v>42615</v>
      </c>
      <c r="C149">
        <v>2</v>
      </c>
      <c r="D149" s="12">
        <f t="shared" si="4"/>
        <v>1.6666666666666666E-2</v>
      </c>
    </row>
    <row r="150" spans="1:4" x14ac:dyDescent="0.3">
      <c r="A150">
        <v>22</v>
      </c>
      <c r="B150" s="13" t="s">
        <v>70</v>
      </c>
      <c r="C150">
        <v>1</v>
      </c>
      <c r="D150" s="12">
        <f t="shared" si="4"/>
        <v>8.3333333333333332E-3</v>
      </c>
    </row>
    <row r="151" spans="1:4" x14ac:dyDescent="0.3">
      <c r="A151">
        <v>27</v>
      </c>
      <c r="B151" s="13" t="s">
        <v>71</v>
      </c>
      <c r="C151">
        <v>8</v>
      </c>
      <c r="D151" s="12">
        <f t="shared" si="4"/>
        <v>6.6666666666666666E-2</v>
      </c>
    </row>
    <row r="152" spans="1:4" x14ac:dyDescent="0.3">
      <c r="A152">
        <v>28</v>
      </c>
      <c r="B152" s="13" t="s">
        <v>72</v>
      </c>
      <c r="C152">
        <v>3</v>
      </c>
      <c r="D152" s="12">
        <f t="shared" si="4"/>
        <v>2.5000000000000001E-2</v>
      </c>
    </row>
    <row r="153" spans="1:4" x14ac:dyDescent="0.3">
      <c r="A153">
        <v>18</v>
      </c>
      <c r="B153" s="13" t="s">
        <v>69</v>
      </c>
      <c r="C153">
        <v>8</v>
      </c>
      <c r="D153" s="12">
        <f t="shared" si="4"/>
        <v>6.6666666666666666E-2</v>
      </c>
    </row>
    <row r="154" spans="1:4" x14ac:dyDescent="0.3">
      <c r="A154">
        <v>18</v>
      </c>
      <c r="B154" s="13" t="s">
        <v>70</v>
      </c>
      <c r="C154">
        <v>1</v>
      </c>
      <c r="D154" s="12">
        <f t="shared" si="4"/>
        <v>8.3333333333333332E-3</v>
      </c>
    </row>
    <row r="155" spans="1:4" x14ac:dyDescent="0.3">
      <c r="A155">
        <v>28</v>
      </c>
      <c r="B155" s="13" t="s">
        <v>73</v>
      </c>
      <c r="C155">
        <v>1</v>
      </c>
      <c r="D155" s="12">
        <f t="shared" si="4"/>
        <v>8.3333333333333332E-3</v>
      </c>
    </row>
    <row r="156" spans="1:4" x14ac:dyDescent="0.3">
      <c r="A156">
        <v>6</v>
      </c>
      <c r="B156" s="13" t="s">
        <v>72</v>
      </c>
      <c r="C156">
        <v>8</v>
      </c>
      <c r="D156" s="12">
        <f t="shared" si="4"/>
        <v>6.6666666666666666E-2</v>
      </c>
    </row>
    <row r="157" spans="1:4" x14ac:dyDescent="0.3">
      <c r="A157">
        <v>19</v>
      </c>
      <c r="B157" s="13">
        <v>42372</v>
      </c>
      <c r="C157">
        <v>2</v>
      </c>
      <c r="D157" s="12">
        <f t="shared" si="4"/>
        <v>1.6666666666666666E-2</v>
      </c>
    </row>
    <row r="158" spans="1:4" x14ac:dyDescent="0.3">
      <c r="A158">
        <v>20</v>
      </c>
      <c r="B158" s="13">
        <v>42372</v>
      </c>
      <c r="C158">
        <v>8</v>
      </c>
      <c r="D158" s="12">
        <f t="shared" si="4"/>
        <v>6.6666666666666666E-2</v>
      </c>
    </row>
    <row r="159" spans="1:4" x14ac:dyDescent="0.3">
      <c r="A159">
        <v>30</v>
      </c>
      <c r="B159" s="13">
        <v>42585</v>
      </c>
      <c r="C159">
        <v>3</v>
      </c>
      <c r="D159" s="12">
        <f t="shared" si="4"/>
        <v>2.5000000000000001E-2</v>
      </c>
    </row>
    <row r="160" spans="1:4" x14ac:dyDescent="0.3">
      <c r="A160">
        <v>17</v>
      </c>
      <c r="B160" s="13" t="s">
        <v>74</v>
      </c>
      <c r="C160">
        <v>8</v>
      </c>
      <c r="D160" s="12">
        <f t="shared" si="4"/>
        <v>6.6666666666666666E-2</v>
      </c>
    </row>
    <row r="161" spans="1:4" x14ac:dyDescent="0.3">
      <c r="A161">
        <v>15</v>
      </c>
      <c r="B161" s="13" t="s">
        <v>75</v>
      </c>
      <c r="C161">
        <v>8</v>
      </c>
      <c r="D161" s="12">
        <f t="shared" si="4"/>
        <v>6.6666666666666666E-2</v>
      </c>
    </row>
    <row r="162" spans="1:4" x14ac:dyDescent="0.3">
      <c r="A162">
        <v>20</v>
      </c>
      <c r="B162" s="13">
        <v>42403</v>
      </c>
      <c r="C162">
        <v>8</v>
      </c>
      <c r="D162" s="12">
        <f t="shared" si="4"/>
        <v>6.6666666666666666E-2</v>
      </c>
    </row>
    <row r="163" spans="1:4" x14ac:dyDescent="0.3">
      <c r="A163">
        <v>22</v>
      </c>
      <c r="B163" s="13">
        <v>42432</v>
      </c>
      <c r="C163">
        <v>8</v>
      </c>
      <c r="D163" s="12">
        <f t="shared" si="4"/>
        <v>6.6666666666666666E-2</v>
      </c>
    </row>
    <row r="164" spans="1:4" x14ac:dyDescent="0.3">
      <c r="A164">
        <v>33</v>
      </c>
      <c r="B164" s="13">
        <v>42463</v>
      </c>
      <c r="C164">
        <v>3</v>
      </c>
      <c r="D164" s="12">
        <f t="shared" si="4"/>
        <v>2.5000000000000001E-2</v>
      </c>
    </row>
    <row r="165" spans="1:4" x14ac:dyDescent="0.3">
      <c r="A165">
        <v>20</v>
      </c>
      <c r="B165" s="13">
        <v>42463</v>
      </c>
      <c r="C165">
        <v>40</v>
      </c>
      <c r="D165" s="12">
        <f t="shared" si="4"/>
        <v>0.33333333333333331</v>
      </c>
    </row>
    <row r="166" spans="1:4" x14ac:dyDescent="0.3">
      <c r="A166">
        <v>17</v>
      </c>
      <c r="B166" s="13">
        <v>42554</v>
      </c>
      <c r="C166">
        <v>40</v>
      </c>
      <c r="D166" s="12">
        <f t="shared" si="4"/>
        <v>0.33333333333333331</v>
      </c>
    </row>
    <row r="167" spans="1:4" x14ac:dyDescent="0.3">
      <c r="A167">
        <v>14</v>
      </c>
      <c r="B167" s="13" t="s">
        <v>76</v>
      </c>
      <c r="C167">
        <v>16</v>
      </c>
      <c r="D167" s="12">
        <f t="shared" si="4"/>
        <v>0.13333333333333333</v>
      </c>
    </row>
    <row r="168" spans="1:4" x14ac:dyDescent="0.3">
      <c r="A168">
        <v>20</v>
      </c>
      <c r="B168" s="13" t="s">
        <v>77</v>
      </c>
      <c r="C168">
        <v>16</v>
      </c>
      <c r="D168" s="12">
        <f t="shared" si="4"/>
        <v>0.13333333333333333</v>
      </c>
    </row>
    <row r="169" spans="1:4" x14ac:dyDescent="0.3">
      <c r="A169">
        <v>14</v>
      </c>
      <c r="B169" s="13" t="s">
        <v>78</v>
      </c>
      <c r="C169">
        <v>8</v>
      </c>
      <c r="D169" s="12">
        <f t="shared" si="4"/>
        <v>6.6666666666666666E-2</v>
      </c>
    </row>
    <row r="170" spans="1:4" x14ac:dyDescent="0.3">
      <c r="A170">
        <v>11</v>
      </c>
      <c r="B170" s="13" t="s">
        <v>79</v>
      </c>
      <c r="C170">
        <v>8</v>
      </c>
      <c r="D170" s="12">
        <f t="shared" si="4"/>
        <v>6.6666666666666666E-2</v>
      </c>
    </row>
    <row r="171" spans="1:4" x14ac:dyDescent="0.3">
      <c r="A171">
        <v>17</v>
      </c>
      <c r="B171" s="13" t="s">
        <v>79</v>
      </c>
      <c r="C171">
        <v>8</v>
      </c>
      <c r="D171" s="12">
        <f t="shared" si="4"/>
        <v>6.6666666666666666E-2</v>
      </c>
    </row>
    <row r="172" spans="1:4" x14ac:dyDescent="0.3">
      <c r="A172">
        <v>20</v>
      </c>
      <c r="B172" s="13" t="s">
        <v>80</v>
      </c>
      <c r="C172">
        <v>4</v>
      </c>
      <c r="D172" s="12">
        <f t="shared" si="4"/>
        <v>3.3333333333333333E-2</v>
      </c>
    </row>
    <row r="173" spans="1:4" x14ac:dyDescent="0.3">
      <c r="A173">
        <v>28</v>
      </c>
      <c r="B173" s="13" t="s">
        <v>80</v>
      </c>
      <c r="C173">
        <v>1</v>
      </c>
      <c r="D173" s="12">
        <f t="shared" si="4"/>
        <v>8.3333333333333332E-3</v>
      </c>
    </row>
    <row r="174" spans="1:4" x14ac:dyDescent="0.3">
      <c r="A174">
        <v>7</v>
      </c>
      <c r="B174" s="13" t="s">
        <v>81</v>
      </c>
      <c r="C174">
        <v>8</v>
      </c>
      <c r="D174" s="12">
        <f t="shared" si="4"/>
        <v>6.6666666666666666E-2</v>
      </c>
    </row>
    <row r="175" spans="1:4" x14ac:dyDescent="0.3">
      <c r="A175">
        <v>3</v>
      </c>
      <c r="B175" s="13" t="s">
        <v>82</v>
      </c>
      <c r="C175">
        <v>24</v>
      </c>
      <c r="D175" s="12">
        <f t="shared" si="4"/>
        <v>0.2</v>
      </c>
    </row>
    <row r="176" spans="1:4" x14ac:dyDescent="0.3">
      <c r="A176">
        <v>28</v>
      </c>
      <c r="B176" s="13" t="s">
        <v>83</v>
      </c>
      <c r="C176">
        <v>2</v>
      </c>
      <c r="D176" s="12">
        <f t="shared" si="4"/>
        <v>1.6666666666666666E-2</v>
      </c>
    </row>
    <row r="177" spans="1:4" x14ac:dyDescent="0.3">
      <c r="A177">
        <v>28</v>
      </c>
      <c r="B177" s="13" t="s">
        <v>81</v>
      </c>
      <c r="C177">
        <v>8</v>
      </c>
      <c r="D177" s="12">
        <f t="shared" si="4"/>
        <v>6.6666666666666666E-2</v>
      </c>
    </row>
    <row r="178" spans="1:4" x14ac:dyDescent="0.3">
      <c r="A178">
        <v>22</v>
      </c>
      <c r="B178" s="13" t="s">
        <v>81</v>
      </c>
      <c r="C178">
        <v>1</v>
      </c>
      <c r="D178" s="12">
        <f t="shared" si="4"/>
        <v>8.3333333333333332E-3</v>
      </c>
    </row>
    <row r="179" spans="1:4" x14ac:dyDescent="0.3">
      <c r="A179">
        <v>28</v>
      </c>
      <c r="B179" s="13" t="s">
        <v>82</v>
      </c>
      <c r="C179">
        <v>8</v>
      </c>
      <c r="D179" s="12">
        <f t="shared" si="4"/>
        <v>6.6666666666666666E-2</v>
      </c>
    </row>
    <row r="180" spans="1:4" x14ac:dyDescent="0.3">
      <c r="A180">
        <v>28</v>
      </c>
      <c r="B180" s="13" t="s">
        <v>83</v>
      </c>
      <c r="C180">
        <v>16</v>
      </c>
      <c r="D180" s="12">
        <f t="shared" si="4"/>
        <v>0.13333333333333333</v>
      </c>
    </row>
    <row r="181" spans="1:4" x14ac:dyDescent="0.3">
      <c r="A181">
        <v>3</v>
      </c>
      <c r="B181" s="13" t="s">
        <v>83</v>
      </c>
      <c r="C181">
        <v>3</v>
      </c>
      <c r="D181" s="12">
        <f t="shared" si="4"/>
        <v>2.5000000000000001E-2</v>
      </c>
    </row>
    <row r="182" spans="1:4" x14ac:dyDescent="0.3">
      <c r="A182">
        <v>7</v>
      </c>
      <c r="B182" s="13" t="s">
        <v>84</v>
      </c>
      <c r="C182">
        <v>16</v>
      </c>
      <c r="D182" s="12">
        <f t="shared" si="4"/>
        <v>0.13333333333333333</v>
      </c>
    </row>
    <row r="183" spans="1:4" x14ac:dyDescent="0.3">
      <c r="A183">
        <v>28</v>
      </c>
      <c r="B183" s="13" t="s">
        <v>85</v>
      </c>
      <c r="C183">
        <v>2</v>
      </c>
      <c r="D183" s="12">
        <f t="shared" si="4"/>
        <v>1.6666666666666666E-2</v>
      </c>
    </row>
    <row r="184" spans="1:4" x14ac:dyDescent="0.3">
      <c r="A184">
        <v>33</v>
      </c>
      <c r="B184" s="13" t="s">
        <v>80</v>
      </c>
      <c r="C184">
        <v>3</v>
      </c>
      <c r="D184" s="12">
        <f t="shared" si="4"/>
        <v>2.5000000000000001E-2</v>
      </c>
    </row>
    <row r="185" spans="1:4" x14ac:dyDescent="0.3">
      <c r="A185">
        <v>28</v>
      </c>
      <c r="B185" s="13" t="s">
        <v>81</v>
      </c>
      <c r="C185">
        <v>1</v>
      </c>
      <c r="D185" s="12">
        <f t="shared" si="4"/>
        <v>8.3333333333333332E-3</v>
      </c>
    </row>
    <row r="186" spans="1:4" x14ac:dyDescent="0.3">
      <c r="A186">
        <v>15</v>
      </c>
      <c r="B186" s="13">
        <v>42525</v>
      </c>
      <c r="C186">
        <v>1</v>
      </c>
      <c r="D186" s="12">
        <f t="shared" si="4"/>
        <v>8.3333333333333332E-3</v>
      </c>
    </row>
    <row r="187" spans="1:4" x14ac:dyDescent="0.3">
      <c r="A187">
        <v>28</v>
      </c>
      <c r="B187" s="13" t="s">
        <v>86</v>
      </c>
      <c r="C187">
        <v>1</v>
      </c>
      <c r="D187" s="12">
        <f t="shared" si="4"/>
        <v>8.3333333333333332E-3</v>
      </c>
    </row>
    <row r="188" spans="1:4" x14ac:dyDescent="0.3">
      <c r="A188">
        <v>14</v>
      </c>
      <c r="B188" s="13">
        <v>42708</v>
      </c>
      <c r="C188">
        <v>1</v>
      </c>
      <c r="D188" s="12">
        <f t="shared" si="4"/>
        <v>8.3333333333333332E-3</v>
      </c>
    </row>
    <row r="189" spans="1:4" x14ac:dyDescent="0.3">
      <c r="A189">
        <v>24</v>
      </c>
      <c r="B189" s="13" t="s">
        <v>86</v>
      </c>
      <c r="C189">
        <v>24</v>
      </c>
      <c r="D189" s="12">
        <f t="shared" si="4"/>
        <v>0.2</v>
      </c>
    </row>
    <row r="190" spans="1:4" x14ac:dyDescent="0.3">
      <c r="A190">
        <v>14</v>
      </c>
      <c r="B190" s="13" t="s">
        <v>87</v>
      </c>
      <c r="C190">
        <v>1</v>
      </c>
      <c r="D190" s="12">
        <f t="shared" si="4"/>
        <v>8.3333333333333332E-3</v>
      </c>
    </row>
    <row r="191" spans="1:4" x14ac:dyDescent="0.3">
      <c r="A191">
        <v>28</v>
      </c>
      <c r="B191" s="13" t="s">
        <v>88</v>
      </c>
      <c r="C191">
        <v>2</v>
      </c>
      <c r="D191" s="12">
        <f t="shared" si="4"/>
        <v>1.6666666666666666E-2</v>
      </c>
    </row>
    <row r="192" spans="1:4" x14ac:dyDescent="0.3">
      <c r="A192">
        <v>20</v>
      </c>
      <c r="B192" s="13" t="s">
        <v>88</v>
      </c>
      <c r="C192">
        <v>4</v>
      </c>
      <c r="D192" s="12">
        <f t="shared" si="4"/>
        <v>3.3333333333333333E-2</v>
      </c>
    </row>
    <row r="193" spans="1:4" x14ac:dyDescent="0.3">
      <c r="A193">
        <v>3</v>
      </c>
      <c r="B193" s="13">
        <v>42525</v>
      </c>
      <c r="C193">
        <v>24</v>
      </c>
      <c r="D193" s="12">
        <f t="shared" si="4"/>
        <v>0.2</v>
      </c>
    </row>
    <row r="194" spans="1:4" x14ac:dyDescent="0.3">
      <c r="A194">
        <v>36</v>
      </c>
      <c r="B194" s="13">
        <v>42555</v>
      </c>
      <c r="C194">
        <v>1</v>
      </c>
      <c r="D194" s="12">
        <f t="shared" si="4"/>
        <v>8.3333333333333332E-3</v>
      </c>
    </row>
    <row r="195" spans="1:4" x14ac:dyDescent="0.3">
      <c r="A195">
        <v>15</v>
      </c>
      <c r="B195" s="13">
        <v>42586</v>
      </c>
      <c r="C195">
        <v>3</v>
      </c>
      <c r="D195" s="12">
        <f t="shared" ref="D195:D258" si="5">C195/$E$2</f>
        <v>2.5000000000000001E-2</v>
      </c>
    </row>
    <row r="196" spans="1:4" x14ac:dyDescent="0.3">
      <c r="A196">
        <v>24</v>
      </c>
      <c r="B196" s="13">
        <v>42586</v>
      </c>
      <c r="C196">
        <v>8</v>
      </c>
      <c r="D196" s="12">
        <f t="shared" si="5"/>
        <v>6.6666666666666666E-2</v>
      </c>
    </row>
    <row r="197" spans="1:4" x14ac:dyDescent="0.3">
      <c r="A197">
        <v>15</v>
      </c>
      <c r="B197" s="13" t="s">
        <v>89</v>
      </c>
      <c r="C197">
        <v>1</v>
      </c>
      <c r="D197" s="12">
        <f t="shared" si="5"/>
        <v>8.3333333333333332E-3</v>
      </c>
    </row>
    <row r="198" spans="1:4" x14ac:dyDescent="0.3">
      <c r="A198">
        <v>33</v>
      </c>
      <c r="B198" s="13" t="s">
        <v>90</v>
      </c>
      <c r="C198">
        <v>8</v>
      </c>
      <c r="D198" s="12">
        <f t="shared" si="5"/>
        <v>6.6666666666666666E-2</v>
      </c>
    </row>
    <row r="199" spans="1:4" x14ac:dyDescent="0.3">
      <c r="A199">
        <v>20</v>
      </c>
      <c r="B199" s="13" t="s">
        <v>90</v>
      </c>
      <c r="C199">
        <v>56</v>
      </c>
      <c r="D199" s="12">
        <f t="shared" si="5"/>
        <v>0.46666666666666667</v>
      </c>
    </row>
    <row r="200" spans="1:4" x14ac:dyDescent="0.3">
      <c r="A200">
        <v>11</v>
      </c>
      <c r="B200" s="13" t="s">
        <v>91</v>
      </c>
      <c r="C200">
        <v>8</v>
      </c>
      <c r="D200" s="12">
        <f t="shared" si="5"/>
        <v>6.6666666666666666E-2</v>
      </c>
    </row>
    <row r="201" spans="1:4" x14ac:dyDescent="0.3">
      <c r="A201">
        <v>14</v>
      </c>
      <c r="B201" s="13" t="s">
        <v>92</v>
      </c>
      <c r="C201">
        <v>24</v>
      </c>
      <c r="D201" s="12">
        <f t="shared" si="5"/>
        <v>0.2</v>
      </c>
    </row>
    <row r="202" spans="1:4" x14ac:dyDescent="0.3">
      <c r="A202">
        <v>23</v>
      </c>
      <c r="B202" s="13" t="s">
        <v>92</v>
      </c>
      <c r="C202">
        <v>8</v>
      </c>
      <c r="D202" s="12">
        <f t="shared" si="5"/>
        <v>6.6666666666666666E-2</v>
      </c>
    </row>
    <row r="203" spans="1:4" x14ac:dyDescent="0.3">
      <c r="A203">
        <v>11</v>
      </c>
      <c r="B203" s="13" t="s">
        <v>93</v>
      </c>
      <c r="C203">
        <v>16</v>
      </c>
      <c r="D203" s="12">
        <f t="shared" si="5"/>
        <v>0.13333333333333333</v>
      </c>
    </row>
    <row r="204" spans="1:4" x14ac:dyDescent="0.3">
      <c r="A204">
        <v>1</v>
      </c>
      <c r="B204" s="13">
        <v>42586</v>
      </c>
      <c r="C204">
        <v>3</v>
      </c>
      <c r="D204" s="12">
        <f t="shared" si="5"/>
        <v>2.5000000000000001E-2</v>
      </c>
    </row>
    <row r="205" spans="1:4" x14ac:dyDescent="0.3">
      <c r="A205">
        <v>2</v>
      </c>
      <c r="B205" s="13">
        <v>42464</v>
      </c>
      <c r="C205">
        <v>0</v>
      </c>
      <c r="D205" s="12">
        <f t="shared" si="5"/>
        <v>0</v>
      </c>
    </row>
    <row r="206" spans="1:4" x14ac:dyDescent="0.3">
      <c r="A206">
        <v>11</v>
      </c>
      <c r="B206" s="13">
        <v>42465</v>
      </c>
      <c r="C206">
        <v>8</v>
      </c>
      <c r="D206" s="12">
        <f t="shared" si="5"/>
        <v>6.6666666666666666E-2</v>
      </c>
    </row>
    <row r="207" spans="1:4" x14ac:dyDescent="0.3">
      <c r="A207">
        <v>14</v>
      </c>
      <c r="B207" s="13">
        <v>42495</v>
      </c>
      <c r="C207">
        <v>2</v>
      </c>
      <c r="D207" s="12">
        <f t="shared" si="5"/>
        <v>1.6666666666666666E-2</v>
      </c>
    </row>
    <row r="208" spans="1:4" x14ac:dyDescent="0.3">
      <c r="A208">
        <v>14</v>
      </c>
      <c r="B208" s="13">
        <v>42405</v>
      </c>
      <c r="C208">
        <v>1</v>
      </c>
      <c r="D208" s="12">
        <f t="shared" si="5"/>
        <v>8.3333333333333332E-3</v>
      </c>
    </row>
    <row r="209" spans="1:4" x14ac:dyDescent="0.3">
      <c r="A209">
        <v>3</v>
      </c>
      <c r="B209" s="13">
        <v>42434</v>
      </c>
      <c r="C209">
        <v>8</v>
      </c>
      <c r="D209" s="12">
        <f t="shared" si="5"/>
        <v>6.6666666666666666E-2</v>
      </c>
    </row>
    <row r="210" spans="1:4" x14ac:dyDescent="0.3">
      <c r="A210">
        <v>28</v>
      </c>
      <c r="B210" s="13">
        <v>42434</v>
      </c>
      <c r="C210">
        <v>8</v>
      </c>
      <c r="D210" s="12">
        <f t="shared" si="5"/>
        <v>6.6666666666666666E-2</v>
      </c>
    </row>
    <row r="211" spans="1:4" x14ac:dyDescent="0.3">
      <c r="A211">
        <v>27</v>
      </c>
      <c r="B211" s="13">
        <v>42679</v>
      </c>
      <c r="C211">
        <v>4</v>
      </c>
      <c r="D211" s="12">
        <f t="shared" si="5"/>
        <v>3.3333333333333333E-2</v>
      </c>
    </row>
    <row r="212" spans="1:4" x14ac:dyDescent="0.3">
      <c r="A212">
        <v>14</v>
      </c>
      <c r="B212" s="13">
        <v>42618</v>
      </c>
      <c r="C212">
        <v>2</v>
      </c>
      <c r="D212" s="12">
        <f t="shared" si="5"/>
        <v>1.6666666666666666E-2</v>
      </c>
    </row>
    <row r="213" spans="1:4" x14ac:dyDescent="0.3">
      <c r="A213">
        <v>3</v>
      </c>
      <c r="B213" s="13">
        <v>42648</v>
      </c>
      <c r="C213">
        <v>1</v>
      </c>
      <c r="D213" s="12">
        <f t="shared" si="5"/>
        <v>8.3333333333333332E-3</v>
      </c>
    </row>
    <row r="214" spans="1:4" x14ac:dyDescent="0.3">
      <c r="A214">
        <v>11</v>
      </c>
      <c r="B214" s="13">
        <v>42465</v>
      </c>
      <c r="C214">
        <v>24</v>
      </c>
      <c r="D214" s="12">
        <f t="shared" si="5"/>
        <v>0.2</v>
      </c>
    </row>
    <row r="215" spans="1:4" x14ac:dyDescent="0.3">
      <c r="A215">
        <v>7</v>
      </c>
      <c r="B215" s="13">
        <v>42679</v>
      </c>
      <c r="C215">
        <v>0</v>
      </c>
      <c r="D215" s="12">
        <f t="shared" si="5"/>
        <v>0</v>
      </c>
    </row>
    <row r="216" spans="1:4" x14ac:dyDescent="0.3">
      <c r="A216">
        <v>18</v>
      </c>
      <c r="B216" s="13" t="s">
        <v>94</v>
      </c>
      <c r="C216">
        <v>0</v>
      </c>
      <c r="D216" s="12">
        <f t="shared" si="5"/>
        <v>0</v>
      </c>
    </row>
    <row r="217" spans="1:4" x14ac:dyDescent="0.3">
      <c r="A217">
        <v>23</v>
      </c>
      <c r="B217" s="13" t="s">
        <v>95</v>
      </c>
      <c r="C217">
        <v>0</v>
      </c>
      <c r="D217" s="12">
        <f t="shared" si="5"/>
        <v>0</v>
      </c>
    </row>
    <row r="218" spans="1:4" x14ac:dyDescent="0.3">
      <c r="A218">
        <v>31</v>
      </c>
      <c r="B218" s="13" t="s">
        <v>95</v>
      </c>
      <c r="C218">
        <v>0</v>
      </c>
      <c r="D218" s="12">
        <f t="shared" si="5"/>
        <v>0</v>
      </c>
    </row>
    <row r="219" spans="1:4" x14ac:dyDescent="0.3">
      <c r="A219">
        <v>3</v>
      </c>
      <c r="B219" s="13" t="s">
        <v>96</v>
      </c>
      <c r="C219">
        <v>1</v>
      </c>
      <c r="D219" s="12">
        <f t="shared" si="5"/>
        <v>8.3333333333333332E-3</v>
      </c>
    </row>
    <row r="220" spans="1:4" x14ac:dyDescent="0.3">
      <c r="A220">
        <v>36</v>
      </c>
      <c r="B220" s="13">
        <v>42679</v>
      </c>
      <c r="C220">
        <v>24</v>
      </c>
      <c r="D220" s="12">
        <f t="shared" si="5"/>
        <v>0.2</v>
      </c>
    </row>
    <row r="221" spans="1:4" x14ac:dyDescent="0.3">
      <c r="A221">
        <v>10</v>
      </c>
      <c r="B221" s="13" t="s">
        <v>97</v>
      </c>
      <c r="C221">
        <v>8</v>
      </c>
      <c r="D221" s="12">
        <f t="shared" si="5"/>
        <v>6.6666666666666666E-2</v>
      </c>
    </row>
    <row r="222" spans="1:4" x14ac:dyDescent="0.3">
      <c r="A222">
        <v>24</v>
      </c>
      <c r="B222" s="13">
        <v>42527</v>
      </c>
      <c r="C222">
        <v>8</v>
      </c>
      <c r="D222" s="12">
        <f t="shared" si="5"/>
        <v>6.6666666666666666E-2</v>
      </c>
    </row>
    <row r="223" spans="1:4" x14ac:dyDescent="0.3">
      <c r="A223">
        <v>10</v>
      </c>
      <c r="B223" s="13" t="s">
        <v>98</v>
      </c>
      <c r="C223">
        <v>8</v>
      </c>
      <c r="D223" s="12">
        <f t="shared" si="5"/>
        <v>6.6666666666666666E-2</v>
      </c>
    </row>
    <row r="224" spans="1:4" x14ac:dyDescent="0.3">
      <c r="A224">
        <v>24</v>
      </c>
      <c r="B224" s="13" t="s">
        <v>99</v>
      </c>
      <c r="C224">
        <v>24</v>
      </c>
      <c r="D224" s="12">
        <f t="shared" si="5"/>
        <v>0.2</v>
      </c>
    </row>
    <row r="225" spans="1:4" x14ac:dyDescent="0.3">
      <c r="A225">
        <v>15</v>
      </c>
      <c r="B225" s="13" t="s">
        <v>100</v>
      </c>
      <c r="C225">
        <v>4</v>
      </c>
      <c r="D225" s="12">
        <f t="shared" si="5"/>
        <v>3.3333333333333333E-2</v>
      </c>
    </row>
    <row r="226" spans="1:4" x14ac:dyDescent="0.3">
      <c r="A226">
        <v>24</v>
      </c>
      <c r="B226" s="13" t="s">
        <v>101</v>
      </c>
      <c r="C226">
        <v>8</v>
      </c>
      <c r="D226" s="12">
        <f t="shared" si="5"/>
        <v>6.6666666666666666E-2</v>
      </c>
    </row>
    <row r="227" spans="1:4" x14ac:dyDescent="0.3">
      <c r="A227">
        <v>3</v>
      </c>
      <c r="B227" s="13" t="s">
        <v>98</v>
      </c>
      <c r="C227">
        <v>8</v>
      </c>
      <c r="D227" s="12">
        <f t="shared" si="5"/>
        <v>6.6666666666666666E-2</v>
      </c>
    </row>
    <row r="228" spans="1:4" x14ac:dyDescent="0.3">
      <c r="A228">
        <v>14</v>
      </c>
      <c r="B228" s="13" t="s">
        <v>102</v>
      </c>
      <c r="C228">
        <v>4</v>
      </c>
      <c r="D228" s="12">
        <f t="shared" si="5"/>
        <v>3.3333333333333333E-2</v>
      </c>
    </row>
    <row r="229" spans="1:4" x14ac:dyDescent="0.3">
      <c r="A229">
        <v>24</v>
      </c>
      <c r="B229" s="13" t="s">
        <v>103</v>
      </c>
      <c r="C229">
        <v>8</v>
      </c>
      <c r="D229" s="12">
        <f t="shared" si="5"/>
        <v>6.6666666666666666E-2</v>
      </c>
    </row>
    <row r="230" spans="1:4" x14ac:dyDescent="0.3">
      <c r="A230">
        <v>36</v>
      </c>
      <c r="B230" s="13" t="s">
        <v>104</v>
      </c>
      <c r="C230">
        <v>8</v>
      </c>
      <c r="D230" s="12">
        <f t="shared" si="5"/>
        <v>6.6666666666666666E-2</v>
      </c>
    </row>
    <row r="231" spans="1:4" x14ac:dyDescent="0.3">
      <c r="A231">
        <v>1</v>
      </c>
      <c r="B231" s="13">
        <v>42435</v>
      </c>
      <c r="C231">
        <v>16</v>
      </c>
      <c r="D231" s="12">
        <f t="shared" si="5"/>
        <v>0.13333333333333333</v>
      </c>
    </row>
    <row r="232" spans="1:4" x14ac:dyDescent="0.3">
      <c r="A232">
        <v>36</v>
      </c>
      <c r="B232" s="13">
        <v>42557</v>
      </c>
      <c r="C232">
        <v>1</v>
      </c>
      <c r="D232" s="12">
        <f t="shared" si="5"/>
        <v>8.3333333333333332E-3</v>
      </c>
    </row>
    <row r="233" spans="1:4" x14ac:dyDescent="0.3">
      <c r="A233">
        <v>36</v>
      </c>
      <c r="B233" s="13">
        <v>42588</v>
      </c>
      <c r="C233">
        <v>80</v>
      </c>
      <c r="D233" s="12">
        <f t="shared" si="5"/>
        <v>0.66666666666666663</v>
      </c>
    </row>
    <row r="234" spans="1:4" x14ac:dyDescent="0.3">
      <c r="A234">
        <v>23</v>
      </c>
      <c r="B234" s="13">
        <v>42619</v>
      </c>
      <c r="C234">
        <v>8</v>
      </c>
      <c r="D234" s="12">
        <f t="shared" si="5"/>
        <v>6.6666666666666666E-2</v>
      </c>
    </row>
    <row r="235" spans="1:4" x14ac:dyDescent="0.3">
      <c r="A235">
        <v>3</v>
      </c>
      <c r="B235" s="13">
        <v>42649</v>
      </c>
      <c r="C235">
        <v>2</v>
      </c>
      <c r="D235" s="12">
        <f t="shared" si="5"/>
        <v>1.6666666666666666E-2</v>
      </c>
    </row>
    <row r="236" spans="1:4" x14ac:dyDescent="0.3">
      <c r="A236">
        <v>32</v>
      </c>
      <c r="B236" s="13" t="s">
        <v>102</v>
      </c>
      <c r="C236">
        <v>2</v>
      </c>
      <c r="D236" s="12">
        <f t="shared" si="5"/>
        <v>1.6666666666666666E-2</v>
      </c>
    </row>
    <row r="237" spans="1:4" x14ac:dyDescent="0.3">
      <c r="A237">
        <v>28</v>
      </c>
      <c r="B237" s="13" t="s">
        <v>105</v>
      </c>
      <c r="C237">
        <v>2</v>
      </c>
      <c r="D237" s="12">
        <f t="shared" si="5"/>
        <v>1.6666666666666666E-2</v>
      </c>
    </row>
    <row r="238" spans="1:4" x14ac:dyDescent="0.3">
      <c r="A238">
        <v>14</v>
      </c>
      <c r="B238" s="13">
        <v>42497</v>
      </c>
      <c r="C238">
        <v>16</v>
      </c>
      <c r="D238" s="12">
        <f t="shared" si="5"/>
        <v>0.13333333333333333</v>
      </c>
    </row>
    <row r="239" spans="1:4" x14ac:dyDescent="0.3">
      <c r="A239">
        <v>36</v>
      </c>
      <c r="B239" s="13">
        <v>42528</v>
      </c>
      <c r="C239">
        <v>8</v>
      </c>
      <c r="D239" s="12">
        <f t="shared" si="5"/>
        <v>6.6666666666666666E-2</v>
      </c>
    </row>
    <row r="240" spans="1:4" x14ac:dyDescent="0.3">
      <c r="A240">
        <v>34</v>
      </c>
      <c r="B240" s="13">
        <v>42589</v>
      </c>
      <c r="C240">
        <v>8</v>
      </c>
      <c r="D240" s="12">
        <f t="shared" si="5"/>
        <v>6.6666666666666666E-2</v>
      </c>
    </row>
    <row r="241" spans="1:4" x14ac:dyDescent="0.3">
      <c r="A241">
        <v>34</v>
      </c>
      <c r="B241" s="13">
        <v>42589</v>
      </c>
      <c r="C241">
        <v>4</v>
      </c>
      <c r="D241" s="12">
        <f t="shared" si="5"/>
        <v>3.3333333333333333E-2</v>
      </c>
    </row>
    <row r="242" spans="1:4" x14ac:dyDescent="0.3">
      <c r="A242">
        <v>18</v>
      </c>
      <c r="B242" s="13">
        <v>42711</v>
      </c>
      <c r="C242">
        <v>8</v>
      </c>
      <c r="D242" s="12">
        <f t="shared" si="5"/>
        <v>6.6666666666666666E-2</v>
      </c>
    </row>
    <row r="243" spans="1:4" x14ac:dyDescent="0.3">
      <c r="A243">
        <v>22</v>
      </c>
      <c r="B243" s="13" t="s">
        <v>106</v>
      </c>
      <c r="C243">
        <v>8</v>
      </c>
      <c r="D243" s="12">
        <f t="shared" si="5"/>
        <v>6.6666666666666666E-2</v>
      </c>
    </row>
    <row r="244" spans="1:4" x14ac:dyDescent="0.3">
      <c r="A244">
        <v>14</v>
      </c>
      <c r="B244" s="13" t="s">
        <v>107</v>
      </c>
      <c r="C244">
        <v>2</v>
      </c>
      <c r="D244" s="12">
        <f t="shared" si="5"/>
        <v>1.6666666666666666E-2</v>
      </c>
    </row>
    <row r="245" spans="1:4" x14ac:dyDescent="0.3">
      <c r="A245">
        <v>18</v>
      </c>
      <c r="B245" s="13" t="s">
        <v>108</v>
      </c>
      <c r="C245">
        <v>8</v>
      </c>
      <c r="D245" s="12">
        <f t="shared" si="5"/>
        <v>6.6666666666666666E-2</v>
      </c>
    </row>
    <row r="246" spans="1:4" x14ac:dyDescent="0.3">
      <c r="A246">
        <v>18</v>
      </c>
      <c r="B246" s="13" t="s">
        <v>109</v>
      </c>
      <c r="C246">
        <v>8</v>
      </c>
      <c r="D246" s="12">
        <f t="shared" si="5"/>
        <v>6.6666666666666666E-2</v>
      </c>
    </row>
    <row r="247" spans="1:4" x14ac:dyDescent="0.3">
      <c r="A247">
        <v>30</v>
      </c>
      <c r="B247" s="13" t="s">
        <v>108</v>
      </c>
      <c r="C247">
        <v>3</v>
      </c>
      <c r="D247" s="12">
        <f t="shared" si="5"/>
        <v>2.5000000000000001E-2</v>
      </c>
    </row>
    <row r="248" spans="1:4" x14ac:dyDescent="0.3">
      <c r="A248">
        <v>10</v>
      </c>
      <c r="B248" s="13" t="s">
        <v>109</v>
      </c>
      <c r="C248">
        <v>8</v>
      </c>
      <c r="D248" s="12">
        <f t="shared" si="5"/>
        <v>6.6666666666666666E-2</v>
      </c>
    </row>
    <row r="249" spans="1:4" x14ac:dyDescent="0.3">
      <c r="A249">
        <v>11</v>
      </c>
      <c r="B249" s="13" t="s">
        <v>110</v>
      </c>
      <c r="C249">
        <v>8</v>
      </c>
      <c r="D249" s="12">
        <f t="shared" si="5"/>
        <v>6.6666666666666666E-2</v>
      </c>
    </row>
    <row r="250" spans="1:4" x14ac:dyDescent="0.3">
      <c r="A250">
        <v>3</v>
      </c>
      <c r="B250" s="13" t="s">
        <v>111</v>
      </c>
      <c r="C250">
        <v>8</v>
      </c>
      <c r="D250" s="12">
        <f t="shared" si="5"/>
        <v>6.6666666666666666E-2</v>
      </c>
    </row>
    <row r="251" spans="1:4" x14ac:dyDescent="0.3">
      <c r="A251">
        <v>11</v>
      </c>
      <c r="B251" s="13">
        <v>42681</v>
      </c>
      <c r="C251">
        <v>32</v>
      </c>
      <c r="D251" s="12">
        <f t="shared" si="5"/>
        <v>0.26666666666666666</v>
      </c>
    </row>
    <row r="252" spans="1:4" x14ac:dyDescent="0.3">
      <c r="A252">
        <v>11</v>
      </c>
      <c r="B252" s="13" t="s">
        <v>106</v>
      </c>
      <c r="C252">
        <v>8</v>
      </c>
      <c r="D252" s="12">
        <f t="shared" si="5"/>
        <v>6.6666666666666666E-2</v>
      </c>
    </row>
    <row r="253" spans="1:4" x14ac:dyDescent="0.3">
      <c r="A253">
        <v>20</v>
      </c>
      <c r="B253" s="13" t="s">
        <v>111</v>
      </c>
      <c r="C253">
        <v>0</v>
      </c>
      <c r="D253" s="12">
        <f t="shared" si="5"/>
        <v>0</v>
      </c>
    </row>
    <row r="254" spans="1:4" x14ac:dyDescent="0.3">
      <c r="A254">
        <v>11</v>
      </c>
      <c r="B254" s="13">
        <v>42468</v>
      </c>
      <c r="C254">
        <v>8</v>
      </c>
      <c r="D254" s="12">
        <f t="shared" si="5"/>
        <v>6.6666666666666666E-2</v>
      </c>
    </row>
    <row r="255" spans="1:4" x14ac:dyDescent="0.3">
      <c r="A255">
        <v>30</v>
      </c>
      <c r="B255" s="13">
        <v>42682</v>
      </c>
      <c r="C255">
        <v>3</v>
      </c>
      <c r="D255" s="12">
        <f t="shared" si="5"/>
        <v>2.5000000000000001E-2</v>
      </c>
    </row>
    <row r="256" spans="1:4" x14ac:dyDescent="0.3">
      <c r="A256">
        <v>11</v>
      </c>
      <c r="B256" s="13">
        <v>42559</v>
      </c>
      <c r="C256">
        <v>1</v>
      </c>
      <c r="D256" s="12">
        <f t="shared" si="5"/>
        <v>8.3333333333333332E-3</v>
      </c>
    </row>
    <row r="257" spans="1:4" x14ac:dyDescent="0.3">
      <c r="A257">
        <v>9</v>
      </c>
      <c r="B257" s="13">
        <v>42590</v>
      </c>
      <c r="C257">
        <v>8</v>
      </c>
      <c r="D257" s="12">
        <f t="shared" si="5"/>
        <v>6.6666666666666666E-2</v>
      </c>
    </row>
    <row r="258" spans="1:4" x14ac:dyDescent="0.3">
      <c r="A258">
        <v>26</v>
      </c>
      <c r="B258" s="13">
        <v>42651</v>
      </c>
      <c r="C258">
        <v>1</v>
      </c>
      <c r="D258" s="12">
        <f t="shared" si="5"/>
        <v>8.3333333333333332E-3</v>
      </c>
    </row>
    <row r="259" spans="1:4" x14ac:dyDescent="0.3">
      <c r="A259">
        <v>26</v>
      </c>
      <c r="B259" s="13">
        <v>42651</v>
      </c>
      <c r="C259">
        <v>2</v>
      </c>
      <c r="D259" s="12">
        <f t="shared" ref="D259:D322" si="6">C259/$E$2</f>
        <v>1.6666666666666666E-2</v>
      </c>
    </row>
    <row r="260" spans="1:4" x14ac:dyDescent="0.3">
      <c r="A260">
        <v>20</v>
      </c>
      <c r="B260" s="13">
        <v>42682</v>
      </c>
      <c r="C260">
        <v>4</v>
      </c>
      <c r="D260" s="12">
        <f t="shared" si="6"/>
        <v>3.3333333333333333E-2</v>
      </c>
    </row>
    <row r="261" spans="1:4" x14ac:dyDescent="0.3">
      <c r="A261">
        <v>11</v>
      </c>
      <c r="B261" s="13">
        <v>42590</v>
      </c>
      <c r="C261">
        <v>4</v>
      </c>
      <c r="D261" s="12">
        <f t="shared" si="6"/>
        <v>3.3333333333333333E-2</v>
      </c>
    </row>
    <row r="262" spans="1:4" x14ac:dyDescent="0.3">
      <c r="A262">
        <v>33</v>
      </c>
      <c r="B262" s="13">
        <v>42621</v>
      </c>
      <c r="C262">
        <v>1</v>
      </c>
      <c r="D262" s="12">
        <f t="shared" si="6"/>
        <v>8.3333333333333332E-3</v>
      </c>
    </row>
    <row r="263" spans="1:4" x14ac:dyDescent="0.3">
      <c r="A263">
        <v>21</v>
      </c>
      <c r="B263" s="13">
        <v>42651</v>
      </c>
      <c r="C263">
        <v>8</v>
      </c>
      <c r="D263" s="12">
        <f t="shared" si="6"/>
        <v>6.6666666666666666E-2</v>
      </c>
    </row>
    <row r="264" spans="1:4" x14ac:dyDescent="0.3">
      <c r="A264">
        <v>22</v>
      </c>
      <c r="B264" s="13">
        <v>42651</v>
      </c>
      <c r="C264">
        <v>1</v>
      </c>
      <c r="D264" s="12">
        <f t="shared" si="6"/>
        <v>8.3333333333333332E-3</v>
      </c>
    </row>
    <row r="265" spans="1:4" x14ac:dyDescent="0.3">
      <c r="A265">
        <v>36</v>
      </c>
      <c r="B265" s="13">
        <v>42651</v>
      </c>
      <c r="C265">
        <v>3</v>
      </c>
      <c r="D265" s="12">
        <f t="shared" si="6"/>
        <v>2.5000000000000001E-2</v>
      </c>
    </row>
    <row r="266" spans="1:4" x14ac:dyDescent="0.3">
      <c r="A266">
        <v>33</v>
      </c>
      <c r="B266" s="13" t="s">
        <v>112</v>
      </c>
      <c r="C266">
        <v>2</v>
      </c>
      <c r="D266" s="12">
        <f t="shared" si="6"/>
        <v>1.6666666666666666E-2</v>
      </c>
    </row>
    <row r="267" spans="1:4" x14ac:dyDescent="0.3">
      <c r="A267">
        <v>1</v>
      </c>
      <c r="B267" s="13" t="s">
        <v>113</v>
      </c>
      <c r="C267">
        <v>1</v>
      </c>
      <c r="D267" s="12">
        <f t="shared" si="6"/>
        <v>8.3333333333333332E-3</v>
      </c>
    </row>
    <row r="268" spans="1:4" x14ac:dyDescent="0.3">
      <c r="A268">
        <v>36</v>
      </c>
      <c r="B268" s="13" t="s">
        <v>114</v>
      </c>
      <c r="C268">
        <v>1</v>
      </c>
      <c r="D268" s="12">
        <f t="shared" si="6"/>
        <v>8.3333333333333332E-3</v>
      </c>
    </row>
    <row r="269" spans="1:4" x14ac:dyDescent="0.3">
      <c r="A269">
        <v>1</v>
      </c>
      <c r="B269" s="13" t="s">
        <v>115</v>
      </c>
      <c r="C269">
        <v>8</v>
      </c>
      <c r="D269" s="12">
        <f t="shared" si="6"/>
        <v>6.6666666666666666E-2</v>
      </c>
    </row>
    <row r="270" spans="1:4" x14ac:dyDescent="0.3">
      <c r="A270">
        <v>10</v>
      </c>
      <c r="B270" s="13">
        <v>42590</v>
      </c>
      <c r="C270">
        <v>8</v>
      </c>
      <c r="D270" s="12">
        <f t="shared" si="6"/>
        <v>6.6666666666666666E-2</v>
      </c>
    </row>
    <row r="271" spans="1:4" x14ac:dyDescent="0.3">
      <c r="A271">
        <v>27</v>
      </c>
      <c r="B271" s="13" t="s">
        <v>116</v>
      </c>
      <c r="C271">
        <v>8</v>
      </c>
      <c r="D271" s="12">
        <f t="shared" si="6"/>
        <v>6.6666666666666666E-2</v>
      </c>
    </row>
    <row r="272" spans="1:4" x14ac:dyDescent="0.3">
      <c r="A272">
        <v>3</v>
      </c>
      <c r="B272" s="13">
        <v>42499</v>
      </c>
      <c r="C272">
        <v>8</v>
      </c>
      <c r="D272" s="12">
        <f t="shared" si="6"/>
        <v>6.6666666666666666E-2</v>
      </c>
    </row>
    <row r="273" spans="1:4" x14ac:dyDescent="0.3">
      <c r="A273">
        <v>3</v>
      </c>
      <c r="B273" s="13">
        <v>42622</v>
      </c>
      <c r="C273">
        <v>3</v>
      </c>
      <c r="D273" s="12">
        <f t="shared" si="6"/>
        <v>2.5000000000000001E-2</v>
      </c>
    </row>
    <row r="274" spans="1:4" x14ac:dyDescent="0.3">
      <c r="A274">
        <v>11</v>
      </c>
      <c r="B274" s="13">
        <v>42560</v>
      </c>
      <c r="C274">
        <v>24</v>
      </c>
      <c r="D274" s="12">
        <f t="shared" si="6"/>
        <v>0.2</v>
      </c>
    </row>
    <row r="275" spans="1:4" x14ac:dyDescent="0.3">
      <c r="A275">
        <v>5</v>
      </c>
      <c r="B275" s="13">
        <v>42591</v>
      </c>
      <c r="C275">
        <v>0</v>
      </c>
      <c r="D275" s="12">
        <f t="shared" si="6"/>
        <v>0</v>
      </c>
    </row>
    <row r="276" spans="1:4" x14ac:dyDescent="0.3">
      <c r="A276">
        <v>24</v>
      </c>
      <c r="B276" s="13">
        <v>42713</v>
      </c>
      <c r="C276">
        <v>16</v>
      </c>
      <c r="D276" s="12">
        <f t="shared" si="6"/>
        <v>0.13333333333333333</v>
      </c>
    </row>
    <row r="277" spans="1:4" x14ac:dyDescent="0.3">
      <c r="A277">
        <v>15</v>
      </c>
      <c r="B277" s="13" t="s">
        <v>117</v>
      </c>
      <c r="C277">
        <v>3</v>
      </c>
      <c r="D277" s="12">
        <f t="shared" si="6"/>
        <v>2.5000000000000001E-2</v>
      </c>
    </row>
    <row r="278" spans="1:4" x14ac:dyDescent="0.3">
      <c r="A278">
        <v>8</v>
      </c>
      <c r="B278" s="13" t="s">
        <v>117</v>
      </c>
      <c r="C278">
        <v>0</v>
      </c>
      <c r="D278" s="12">
        <f t="shared" si="6"/>
        <v>0</v>
      </c>
    </row>
    <row r="279" spans="1:4" x14ac:dyDescent="0.3">
      <c r="A279">
        <v>19</v>
      </c>
      <c r="B279" s="13" t="s">
        <v>117</v>
      </c>
      <c r="C279">
        <v>0</v>
      </c>
      <c r="D279" s="12">
        <f t="shared" si="6"/>
        <v>0</v>
      </c>
    </row>
    <row r="280" spans="1:4" x14ac:dyDescent="0.3">
      <c r="A280">
        <v>3</v>
      </c>
      <c r="B280" s="13" t="s">
        <v>118</v>
      </c>
      <c r="C280">
        <v>8</v>
      </c>
      <c r="D280" s="12">
        <f t="shared" si="6"/>
        <v>6.6666666666666666E-2</v>
      </c>
    </row>
    <row r="281" spans="1:4" x14ac:dyDescent="0.3">
      <c r="A281">
        <v>24</v>
      </c>
      <c r="B281" s="13" t="s">
        <v>118</v>
      </c>
      <c r="C281">
        <v>32</v>
      </c>
      <c r="D281" s="12">
        <f t="shared" si="6"/>
        <v>0.26666666666666666</v>
      </c>
    </row>
    <row r="282" spans="1:4" x14ac:dyDescent="0.3">
      <c r="A282">
        <v>3</v>
      </c>
      <c r="B282" s="13" t="s">
        <v>119</v>
      </c>
      <c r="C282">
        <v>1</v>
      </c>
      <c r="D282" s="12">
        <f t="shared" si="6"/>
        <v>8.3333333333333332E-3</v>
      </c>
    </row>
    <row r="283" spans="1:4" x14ac:dyDescent="0.3">
      <c r="A283">
        <v>15</v>
      </c>
      <c r="B283" s="13" t="s">
        <v>120</v>
      </c>
      <c r="C283">
        <v>4</v>
      </c>
      <c r="D283" s="12">
        <f t="shared" si="6"/>
        <v>3.3333333333333333E-2</v>
      </c>
    </row>
    <row r="284" spans="1:4" x14ac:dyDescent="0.3">
      <c r="A284">
        <v>20</v>
      </c>
      <c r="B284" s="13" t="s">
        <v>120</v>
      </c>
      <c r="C284">
        <v>4</v>
      </c>
      <c r="D284" s="12">
        <f t="shared" si="6"/>
        <v>3.3333333333333333E-2</v>
      </c>
    </row>
    <row r="285" spans="1:4" x14ac:dyDescent="0.3">
      <c r="A285">
        <v>5</v>
      </c>
      <c r="B285" s="13" t="s">
        <v>118</v>
      </c>
      <c r="C285">
        <v>8</v>
      </c>
      <c r="D285" s="12">
        <f t="shared" si="6"/>
        <v>6.6666666666666666E-2</v>
      </c>
    </row>
    <row r="286" spans="1:4" x14ac:dyDescent="0.3">
      <c r="A286">
        <v>36</v>
      </c>
      <c r="B286" s="13" t="s">
        <v>119</v>
      </c>
      <c r="C286">
        <v>1</v>
      </c>
      <c r="D286" s="12">
        <f t="shared" si="6"/>
        <v>8.3333333333333332E-3</v>
      </c>
    </row>
    <row r="287" spans="1:4" x14ac:dyDescent="0.3">
      <c r="A287">
        <v>5</v>
      </c>
      <c r="B287" s="13" t="s">
        <v>119</v>
      </c>
      <c r="C287">
        <v>0</v>
      </c>
      <c r="D287" s="12">
        <f t="shared" si="6"/>
        <v>0</v>
      </c>
    </row>
    <row r="288" spans="1:4" x14ac:dyDescent="0.3">
      <c r="A288">
        <v>15</v>
      </c>
      <c r="B288" s="13" t="s">
        <v>120</v>
      </c>
      <c r="C288">
        <v>3</v>
      </c>
      <c r="D288" s="12">
        <f t="shared" si="6"/>
        <v>2.5000000000000001E-2</v>
      </c>
    </row>
    <row r="289" spans="1:4" x14ac:dyDescent="0.3">
      <c r="A289">
        <v>15</v>
      </c>
      <c r="B289" s="13" t="s">
        <v>121</v>
      </c>
      <c r="C289">
        <v>40</v>
      </c>
      <c r="D289" s="12">
        <f t="shared" si="6"/>
        <v>0.33333333333333331</v>
      </c>
    </row>
    <row r="290" spans="1:4" x14ac:dyDescent="0.3">
      <c r="A290">
        <v>3</v>
      </c>
      <c r="B290" s="13" t="s">
        <v>121</v>
      </c>
      <c r="C290">
        <v>8</v>
      </c>
      <c r="D290" s="12">
        <f t="shared" si="6"/>
        <v>6.6666666666666666E-2</v>
      </c>
    </row>
    <row r="291" spans="1:4" x14ac:dyDescent="0.3">
      <c r="A291">
        <v>11</v>
      </c>
      <c r="B291" s="13">
        <v>42500</v>
      </c>
      <c r="C291">
        <v>8</v>
      </c>
      <c r="D291" s="12">
        <f t="shared" si="6"/>
        <v>6.6666666666666666E-2</v>
      </c>
    </row>
    <row r="292" spans="1:4" x14ac:dyDescent="0.3">
      <c r="A292">
        <v>1</v>
      </c>
      <c r="B292" s="13">
        <v>42500</v>
      </c>
      <c r="C292">
        <v>4</v>
      </c>
      <c r="D292" s="12">
        <f t="shared" si="6"/>
        <v>3.3333333333333333E-2</v>
      </c>
    </row>
    <row r="293" spans="1:4" x14ac:dyDescent="0.3">
      <c r="A293">
        <v>11</v>
      </c>
      <c r="B293" s="13">
        <v>42500</v>
      </c>
      <c r="C293">
        <v>8</v>
      </c>
      <c r="D293" s="12">
        <f t="shared" si="6"/>
        <v>6.6666666666666666E-2</v>
      </c>
    </row>
    <row r="294" spans="1:4" x14ac:dyDescent="0.3">
      <c r="A294">
        <v>11</v>
      </c>
      <c r="B294" s="13">
        <v>42531</v>
      </c>
      <c r="C294">
        <v>8</v>
      </c>
      <c r="D294" s="12">
        <f t="shared" si="6"/>
        <v>6.6666666666666666E-2</v>
      </c>
    </row>
    <row r="295" spans="1:4" x14ac:dyDescent="0.3">
      <c r="A295">
        <v>36</v>
      </c>
      <c r="B295" s="13">
        <v>42531</v>
      </c>
      <c r="C295">
        <v>0</v>
      </c>
      <c r="D295" s="12">
        <f t="shared" si="6"/>
        <v>0</v>
      </c>
    </row>
    <row r="296" spans="1:4" x14ac:dyDescent="0.3">
      <c r="A296">
        <v>33</v>
      </c>
      <c r="B296" s="13">
        <v>42531</v>
      </c>
      <c r="C296">
        <v>0</v>
      </c>
      <c r="D296" s="12">
        <f t="shared" si="6"/>
        <v>0</v>
      </c>
    </row>
    <row r="297" spans="1:4" x14ac:dyDescent="0.3">
      <c r="A297">
        <v>22</v>
      </c>
      <c r="B297" s="13">
        <v>42714</v>
      </c>
      <c r="C297">
        <v>8</v>
      </c>
      <c r="D297" s="12">
        <f t="shared" si="6"/>
        <v>6.6666666666666666E-2</v>
      </c>
    </row>
    <row r="298" spans="1:4" x14ac:dyDescent="0.3">
      <c r="A298">
        <v>34</v>
      </c>
      <c r="B298" s="13">
        <v>42714</v>
      </c>
      <c r="C298">
        <v>3</v>
      </c>
      <c r="D298" s="12">
        <f t="shared" si="6"/>
        <v>2.5000000000000001E-2</v>
      </c>
    </row>
    <row r="299" spans="1:4" x14ac:dyDescent="0.3">
      <c r="A299">
        <v>13</v>
      </c>
      <c r="B299" s="13">
        <v>42714</v>
      </c>
      <c r="C299">
        <v>8</v>
      </c>
      <c r="D299" s="12">
        <f t="shared" si="6"/>
        <v>6.6666666666666666E-2</v>
      </c>
    </row>
    <row r="300" spans="1:4" x14ac:dyDescent="0.3">
      <c r="A300">
        <v>3</v>
      </c>
      <c r="B300" s="13" t="s">
        <v>122</v>
      </c>
      <c r="C300">
        <v>1</v>
      </c>
      <c r="D300" s="12">
        <f t="shared" si="6"/>
        <v>8.3333333333333332E-3</v>
      </c>
    </row>
    <row r="301" spans="1:4" x14ac:dyDescent="0.3">
      <c r="A301">
        <v>22</v>
      </c>
      <c r="B301" s="13" t="s">
        <v>122</v>
      </c>
      <c r="C301">
        <v>64</v>
      </c>
      <c r="D301" s="12">
        <f t="shared" si="6"/>
        <v>0.53333333333333333</v>
      </c>
    </row>
    <row r="302" spans="1:4" x14ac:dyDescent="0.3">
      <c r="A302">
        <v>5</v>
      </c>
      <c r="B302" s="13" t="s">
        <v>122</v>
      </c>
      <c r="C302">
        <v>0</v>
      </c>
      <c r="D302" s="12">
        <f t="shared" si="6"/>
        <v>0</v>
      </c>
    </row>
    <row r="303" spans="1:4" x14ac:dyDescent="0.3">
      <c r="A303">
        <v>11</v>
      </c>
      <c r="B303" s="13" t="s">
        <v>123</v>
      </c>
      <c r="C303">
        <v>16</v>
      </c>
      <c r="D303" s="12">
        <f t="shared" si="6"/>
        <v>0.13333333333333333</v>
      </c>
    </row>
    <row r="304" spans="1:4" x14ac:dyDescent="0.3">
      <c r="A304">
        <v>20</v>
      </c>
      <c r="B304" s="13" t="s">
        <v>124</v>
      </c>
      <c r="C304">
        <v>3</v>
      </c>
      <c r="D304" s="12">
        <f t="shared" si="6"/>
        <v>2.5000000000000001E-2</v>
      </c>
    </row>
    <row r="305" spans="1:4" x14ac:dyDescent="0.3">
      <c r="A305">
        <v>5</v>
      </c>
      <c r="B305" s="13" t="s">
        <v>124</v>
      </c>
      <c r="C305">
        <v>0</v>
      </c>
      <c r="D305" s="12">
        <f t="shared" si="6"/>
        <v>0</v>
      </c>
    </row>
    <row r="306" spans="1:4" x14ac:dyDescent="0.3">
      <c r="A306">
        <v>5</v>
      </c>
      <c r="B306" s="13" t="s">
        <v>125</v>
      </c>
      <c r="C306">
        <v>2</v>
      </c>
      <c r="D306" s="12">
        <f t="shared" si="6"/>
        <v>1.6666666666666666E-2</v>
      </c>
    </row>
    <row r="307" spans="1:4" x14ac:dyDescent="0.3">
      <c r="A307">
        <v>5</v>
      </c>
      <c r="B307" s="13" t="s">
        <v>125</v>
      </c>
      <c r="C307">
        <v>2</v>
      </c>
      <c r="D307" s="12">
        <f t="shared" si="6"/>
        <v>1.6666666666666666E-2</v>
      </c>
    </row>
    <row r="308" spans="1:4" x14ac:dyDescent="0.3">
      <c r="A308">
        <v>36</v>
      </c>
      <c r="B308" s="13" t="s">
        <v>126</v>
      </c>
      <c r="C308">
        <v>1</v>
      </c>
      <c r="D308" s="12">
        <f t="shared" si="6"/>
        <v>8.3333333333333332E-3</v>
      </c>
    </row>
    <row r="309" spans="1:4" x14ac:dyDescent="0.3">
      <c r="A309">
        <v>15</v>
      </c>
      <c r="B309" s="13" t="s">
        <v>126</v>
      </c>
      <c r="C309">
        <v>4</v>
      </c>
      <c r="D309" s="12">
        <f t="shared" si="6"/>
        <v>3.3333333333333333E-2</v>
      </c>
    </row>
    <row r="310" spans="1:4" x14ac:dyDescent="0.3">
      <c r="A310">
        <v>22</v>
      </c>
      <c r="B310" s="13" t="s">
        <v>127</v>
      </c>
      <c r="C310">
        <v>16</v>
      </c>
      <c r="D310" s="12">
        <f t="shared" si="6"/>
        <v>0.13333333333333333</v>
      </c>
    </row>
    <row r="311" spans="1:4" x14ac:dyDescent="0.3">
      <c r="A311">
        <v>36</v>
      </c>
      <c r="B311" s="13" t="s">
        <v>127</v>
      </c>
      <c r="C311">
        <v>1</v>
      </c>
      <c r="D311" s="12">
        <f t="shared" si="6"/>
        <v>8.3333333333333332E-3</v>
      </c>
    </row>
    <row r="312" spans="1:4" x14ac:dyDescent="0.3">
      <c r="A312">
        <v>10</v>
      </c>
      <c r="B312" s="13" t="s">
        <v>128</v>
      </c>
      <c r="C312">
        <v>8</v>
      </c>
      <c r="D312" s="12">
        <f t="shared" si="6"/>
        <v>6.6666666666666666E-2</v>
      </c>
    </row>
    <row r="313" spans="1:4" x14ac:dyDescent="0.3">
      <c r="A313">
        <v>20</v>
      </c>
      <c r="B313" s="13" t="s">
        <v>129</v>
      </c>
      <c r="C313">
        <v>0</v>
      </c>
      <c r="D313" s="12">
        <f t="shared" si="6"/>
        <v>0</v>
      </c>
    </row>
    <row r="314" spans="1:4" x14ac:dyDescent="0.3">
      <c r="A314">
        <v>15</v>
      </c>
      <c r="B314" s="13" t="s">
        <v>129</v>
      </c>
      <c r="C314">
        <v>0</v>
      </c>
      <c r="D314" s="12">
        <f t="shared" si="6"/>
        <v>0</v>
      </c>
    </row>
    <row r="315" spans="1:4" x14ac:dyDescent="0.3">
      <c r="A315">
        <v>30</v>
      </c>
      <c r="B315" s="13" t="s">
        <v>129</v>
      </c>
      <c r="C315">
        <v>0</v>
      </c>
      <c r="D315" s="12">
        <f t="shared" si="6"/>
        <v>0</v>
      </c>
    </row>
    <row r="316" spans="1:4" x14ac:dyDescent="0.3">
      <c r="A316">
        <v>22</v>
      </c>
      <c r="B316" s="13" t="s">
        <v>130</v>
      </c>
      <c r="C316">
        <v>5</v>
      </c>
      <c r="D316" s="12">
        <f t="shared" si="6"/>
        <v>4.1666666666666664E-2</v>
      </c>
    </row>
    <row r="317" spans="1:4" x14ac:dyDescent="0.3">
      <c r="A317">
        <v>22</v>
      </c>
      <c r="B317" s="13" t="s">
        <v>130</v>
      </c>
      <c r="C317">
        <v>5</v>
      </c>
      <c r="D317" s="12">
        <f t="shared" si="6"/>
        <v>4.1666666666666664E-2</v>
      </c>
    </row>
    <row r="318" spans="1:4" x14ac:dyDescent="0.3">
      <c r="A318">
        <v>36</v>
      </c>
      <c r="B318" s="13" t="s">
        <v>131</v>
      </c>
      <c r="C318">
        <v>1</v>
      </c>
      <c r="D318" s="12">
        <f t="shared" si="6"/>
        <v>8.3333333333333332E-3</v>
      </c>
    </row>
    <row r="319" spans="1:4" x14ac:dyDescent="0.3">
      <c r="A319">
        <v>34</v>
      </c>
      <c r="B319" s="13">
        <v>42562</v>
      </c>
      <c r="C319">
        <v>8</v>
      </c>
      <c r="D319" s="12">
        <f t="shared" si="6"/>
        <v>6.6666666666666666E-2</v>
      </c>
    </row>
    <row r="320" spans="1:4" x14ac:dyDescent="0.3">
      <c r="A320">
        <v>33</v>
      </c>
      <c r="B320" s="13">
        <v>42562</v>
      </c>
      <c r="C320">
        <v>2</v>
      </c>
      <c r="D320" s="12">
        <f t="shared" si="6"/>
        <v>1.6666666666666666E-2</v>
      </c>
    </row>
    <row r="321" spans="1:4" x14ac:dyDescent="0.3">
      <c r="A321">
        <v>3</v>
      </c>
      <c r="B321" s="13">
        <v>42593</v>
      </c>
      <c r="C321">
        <v>8</v>
      </c>
      <c r="D321" s="12">
        <f t="shared" si="6"/>
        <v>6.6666666666666666E-2</v>
      </c>
    </row>
    <row r="322" spans="1:4" x14ac:dyDescent="0.3">
      <c r="A322">
        <v>20</v>
      </c>
      <c r="B322" s="13">
        <v>42685</v>
      </c>
      <c r="C322">
        <v>3</v>
      </c>
      <c r="D322" s="12">
        <f t="shared" si="6"/>
        <v>2.5000000000000001E-2</v>
      </c>
    </row>
    <row r="323" spans="1:4" x14ac:dyDescent="0.3">
      <c r="A323">
        <v>15</v>
      </c>
      <c r="B323" s="13" t="s">
        <v>132</v>
      </c>
      <c r="C323">
        <v>1</v>
      </c>
      <c r="D323" s="12">
        <f t="shared" ref="D323:D386" si="7">C323/$E$2</f>
        <v>8.3333333333333332E-3</v>
      </c>
    </row>
    <row r="324" spans="1:4" x14ac:dyDescent="0.3">
      <c r="A324">
        <v>23</v>
      </c>
      <c r="B324" s="13" t="s">
        <v>132</v>
      </c>
      <c r="C324">
        <v>8</v>
      </c>
      <c r="D324" s="12">
        <f t="shared" si="7"/>
        <v>6.6666666666666666E-2</v>
      </c>
    </row>
    <row r="325" spans="1:4" x14ac:dyDescent="0.3">
      <c r="A325">
        <v>14</v>
      </c>
      <c r="B325" s="13" t="s">
        <v>132</v>
      </c>
      <c r="C325">
        <v>120</v>
      </c>
      <c r="D325" s="12">
        <f t="shared" si="7"/>
        <v>1</v>
      </c>
    </row>
    <row r="326" spans="1:4" x14ac:dyDescent="0.3">
      <c r="A326">
        <v>5</v>
      </c>
      <c r="B326" s="13" t="s">
        <v>132</v>
      </c>
      <c r="C326">
        <v>8</v>
      </c>
      <c r="D326" s="12">
        <f t="shared" si="7"/>
        <v>6.6666666666666666E-2</v>
      </c>
    </row>
    <row r="327" spans="1:4" x14ac:dyDescent="0.3">
      <c r="A327">
        <v>18</v>
      </c>
      <c r="B327" s="13" t="s">
        <v>133</v>
      </c>
      <c r="C327">
        <v>0</v>
      </c>
      <c r="D327" s="12">
        <f t="shared" si="7"/>
        <v>0</v>
      </c>
    </row>
    <row r="328" spans="1:4" x14ac:dyDescent="0.3">
      <c r="A328">
        <v>1</v>
      </c>
      <c r="B328" s="13" t="s">
        <v>134</v>
      </c>
      <c r="C328">
        <v>1</v>
      </c>
      <c r="D328" s="12">
        <f t="shared" si="7"/>
        <v>8.3333333333333332E-3</v>
      </c>
    </row>
    <row r="329" spans="1:4" x14ac:dyDescent="0.3">
      <c r="A329">
        <v>34</v>
      </c>
      <c r="B329" s="13" t="s">
        <v>134</v>
      </c>
      <c r="C329">
        <v>3</v>
      </c>
      <c r="D329" s="12">
        <f t="shared" si="7"/>
        <v>2.5000000000000001E-2</v>
      </c>
    </row>
    <row r="330" spans="1:4" x14ac:dyDescent="0.3">
      <c r="A330">
        <v>1</v>
      </c>
      <c r="B330" s="13" t="s">
        <v>135</v>
      </c>
      <c r="C330">
        <v>2</v>
      </c>
      <c r="D330" s="12">
        <f t="shared" si="7"/>
        <v>1.6666666666666666E-2</v>
      </c>
    </row>
    <row r="331" spans="1:4" x14ac:dyDescent="0.3">
      <c r="A331">
        <v>3</v>
      </c>
      <c r="B331" s="13" t="s">
        <v>135</v>
      </c>
      <c r="C331">
        <v>3</v>
      </c>
      <c r="D331" s="12">
        <f t="shared" si="7"/>
        <v>2.5000000000000001E-2</v>
      </c>
    </row>
    <row r="332" spans="1:4" x14ac:dyDescent="0.3">
      <c r="A332">
        <v>24</v>
      </c>
      <c r="B332" s="13" t="s">
        <v>136</v>
      </c>
      <c r="C332">
        <v>8</v>
      </c>
      <c r="D332" s="12">
        <f t="shared" si="7"/>
        <v>6.6666666666666666E-2</v>
      </c>
    </row>
    <row r="333" spans="1:4" x14ac:dyDescent="0.3">
      <c r="A333">
        <v>15</v>
      </c>
      <c r="B333" s="13" t="s">
        <v>136</v>
      </c>
      <c r="C333">
        <v>4</v>
      </c>
      <c r="D333" s="12">
        <f t="shared" si="7"/>
        <v>3.3333333333333333E-2</v>
      </c>
    </row>
    <row r="334" spans="1:4" x14ac:dyDescent="0.3">
      <c r="A334">
        <v>24</v>
      </c>
      <c r="B334" s="13" t="s">
        <v>137</v>
      </c>
      <c r="C334">
        <v>8</v>
      </c>
      <c r="D334" s="12">
        <f t="shared" si="7"/>
        <v>6.6666666666666666E-2</v>
      </c>
    </row>
    <row r="335" spans="1:4" x14ac:dyDescent="0.3">
      <c r="A335">
        <v>3</v>
      </c>
      <c r="B335" s="13" t="s">
        <v>138</v>
      </c>
      <c r="C335">
        <v>1</v>
      </c>
      <c r="D335" s="12">
        <f t="shared" si="7"/>
        <v>8.3333333333333332E-3</v>
      </c>
    </row>
    <row r="336" spans="1:4" x14ac:dyDescent="0.3">
      <c r="A336">
        <v>20</v>
      </c>
      <c r="B336" s="13" t="s">
        <v>139</v>
      </c>
      <c r="C336">
        <v>8</v>
      </c>
      <c r="D336" s="12">
        <f t="shared" si="7"/>
        <v>6.6666666666666666E-2</v>
      </c>
    </row>
    <row r="337" spans="1:4" x14ac:dyDescent="0.3">
      <c r="A337">
        <v>20</v>
      </c>
      <c r="B337" s="13" t="s">
        <v>140</v>
      </c>
      <c r="C337">
        <v>8</v>
      </c>
      <c r="D337" s="12">
        <f t="shared" si="7"/>
        <v>6.6666666666666666E-2</v>
      </c>
    </row>
    <row r="338" spans="1:4" x14ac:dyDescent="0.3">
      <c r="A338">
        <v>23</v>
      </c>
      <c r="B338" s="13" t="s">
        <v>140</v>
      </c>
      <c r="C338">
        <v>0</v>
      </c>
      <c r="D338" s="12">
        <f t="shared" si="7"/>
        <v>0</v>
      </c>
    </row>
    <row r="339" spans="1:4" x14ac:dyDescent="0.3">
      <c r="A339">
        <v>7</v>
      </c>
      <c r="B339" s="13" t="s">
        <v>141</v>
      </c>
      <c r="C339">
        <v>0</v>
      </c>
      <c r="D339" s="12">
        <f t="shared" si="7"/>
        <v>0</v>
      </c>
    </row>
    <row r="340" spans="1:4" x14ac:dyDescent="0.3">
      <c r="A340">
        <v>3</v>
      </c>
      <c r="B340" s="13" t="s">
        <v>142</v>
      </c>
      <c r="C340">
        <v>1</v>
      </c>
      <c r="D340" s="12">
        <f t="shared" si="7"/>
        <v>8.3333333333333332E-3</v>
      </c>
    </row>
    <row r="341" spans="1:4" x14ac:dyDescent="0.3">
      <c r="A341">
        <v>28</v>
      </c>
      <c r="B341" s="13">
        <v>42502</v>
      </c>
      <c r="C341">
        <v>3</v>
      </c>
      <c r="D341" s="12">
        <f t="shared" si="7"/>
        <v>2.5000000000000001E-2</v>
      </c>
    </row>
    <row r="342" spans="1:4" x14ac:dyDescent="0.3">
      <c r="A342">
        <v>3</v>
      </c>
      <c r="B342" s="13">
        <v>42502</v>
      </c>
      <c r="C342">
        <v>2</v>
      </c>
      <c r="D342" s="12">
        <f t="shared" si="7"/>
        <v>1.6666666666666666E-2</v>
      </c>
    </row>
    <row r="343" spans="1:4" x14ac:dyDescent="0.3">
      <c r="A343">
        <v>3</v>
      </c>
      <c r="B343" s="13">
        <v>42502</v>
      </c>
      <c r="C343">
        <v>1</v>
      </c>
      <c r="D343" s="12">
        <f t="shared" si="7"/>
        <v>8.3333333333333332E-3</v>
      </c>
    </row>
    <row r="344" spans="1:4" x14ac:dyDescent="0.3">
      <c r="A344">
        <v>1</v>
      </c>
      <c r="B344" s="13">
        <v>42502</v>
      </c>
      <c r="C344">
        <v>3</v>
      </c>
      <c r="D344" s="12">
        <f t="shared" si="7"/>
        <v>2.5000000000000001E-2</v>
      </c>
    </row>
    <row r="345" spans="1:4" x14ac:dyDescent="0.3">
      <c r="A345">
        <v>36</v>
      </c>
      <c r="B345" s="13">
        <v>42533</v>
      </c>
      <c r="C345">
        <v>1</v>
      </c>
      <c r="D345" s="12">
        <f t="shared" si="7"/>
        <v>8.3333333333333332E-3</v>
      </c>
    </row>
    <row r="346" spans="1:4" x14ac:dyDescent="0.3">
      <c r="A346">
        <v>20</v>
      </c>
      <c r="B346" s="13">
        <v>42625</v>
      </c>
      <c r="C346">
        <v>4</v>
      </c>
      <c r="D346" s="12">
        <f t="shared" si="7"/>
        <v>3.3333333333333333E-2</v>
      </c>
    </row>
    <row r="347" spans="1:4" x14ac:dyDescent="0.3">
      <c r="A347">
        <v>24</v>
      </c>
      <c r="B347" s="13" t="s">
        <v>143</v>
      </c>
      <c r="C347">
        <v>8</v>
      </c>
      <c r="D347" s="12">
        <f t="shared" si="7"/>
        <v>6.6666666666666666E-2</v>
      </c>
    </row>
    <row r="348" spans="1:4" x14ac:dyDescent="0.3">
      <c r="A348">
        <v>3</v>
      </c>
      <c r="B348" s="13" t="s">
        <v>143</v>
      </c>
      <c r="C348">
        <v>1</v>
      </c>
      <c r="D348" s="12">
        <f t="shared" si="7"/>
        <v>8.3333333333333332E-3</v>
      </c>
    </row>
    <row r="349" spans="1:4" x14ac:dyDescent="0.3">
      <c r="A349">
        <v>3</v>
      </c>
      <c r="B349" s="13" t="s">
        <v>144</v>
      </c>
      <c r="C349">
        <v>1</v>
      </c>
      <c r="D349" s="12">
        <f t="shared" si="7"/>
        <v>8.3333333333333332E-3</v>
      </c>
    </row>
    <row r="350" spans="1:4" x14ac:dyDescent="0.3">
      <c r="A350">
        <v>22</v>
      </c>
      <c r="B350" s="13" t="s">
        <v>145</v>
      </c>
      <c r="C350">
        <v>1</v>
      </c>
      <c r="D350" s="12">
        <f t="shared" si="7"/>
        <v>8.3333333333333332E-3</v>
      </c>
    </row>
    <row r="351" spans="1:4" x14ac:dyDescent="0.3">
      <c r="A351">
        <v>34</v>
      </c>
      <c r="B351" s="13" t="s">
        <v>145</v>
      </c>
      <c r="C351">
        <v>8</v>
      </c>
      <c r="D351" s="12">
        <f t="shared" si="7"/>
        <v>6.6666666666666666E-2</v>
      </c>
    </row>
    <row r="352" spans="1:4" x14ac:dyDescent="0.3">
      <c r="A352">
        <v>1</v>
      </c>
      <c r="B352" s="13" t="s">
        <v>146</v>
      </c>
      <c r="C352">
        <v>2</v>
      </c>
      <c r="D352" s="12">
        <f t="shared" si="7"/>
        <v>1.6666666666666666E-2</v>
      </c>
    </row>
    <row r="353" spans="1:4" x14ac:dyDescent="0.3">
      <c r="A353">
        <v>3</v>
      </c>
      <c r="B353" s="13" t="s">
        <v>147</v>
      </c>
      <c r="C353">
        <v>1</v>
      </c>
      <c r="D353" s="12">
        <f t="shared" si="7"/>
        <v>8.3333333333333332E-3</v>
      </c>
    </row>
    <row r="354" spans="1:4" x14ac:dyDescent="0.3">
      <c r="A354">
        <v>5</v>
      </c>
      <c r="B354" s="13" t="s">
        <v>145</v>
      </c>
      <c r="C354">
        <v>8</v>
      </c>
      <c r="D354" s="12">
        <f t="shared" si="7"/>
        <v>6.6666666666666666E-2</v>
      </c>
    </row>
    <row r="355" spans="1:4" x14ac:dyDescent="0.3">
      <c r="A355">
        <v>1</v>
      </c>
      <c r="B355" s="13" t="s">
        <v>145</v>
      </c>
      <c r="C355">
        <v>4</v>
      </c>
      <c r="D355" s="12">
        <f t="shared" si="7"/>
        <v>3.3333333333333333E-2</v>
      </c>
    </row>
    <row r="356" spans="1:4" x14ac:dyDescent="0.3">
      <c r="A356">
        <v>20</v>
      </c>
      <c r="B356" s="13" t="s">
        <v>148</v>
      </c>
      <c r="C356">
        <v>8</v>
      </c>
      <c r="D356" s="12">
        <f t="shared" si="7"/>
        <v>6.6666666666666666E-2</v>
      </c>
    </row>
    <row r="357" spans="1:4" x14ac:dyDescent="0.3">
      <c r="A357">
        <v>30</v>
      </c>
      <c r="B357" s="13" t="s">
        <v>149</v>
      </c>
      <c r="C357">
        <v>2</v>
      </c>
      <c r="D357" s="12">
        <f t="shared" si="7"/>
        <v>1.6666666666666666E-2</v>
      </c>
    </row>
    <row r="358" spans="1:4" x14ac:dyDescent="0.3">
      <c r="A358">
        <v>3</v>
      </c>
      <c r="B358" s="13" t="s">
        <v>149</v>
      </c>
      <c r="C358">
        <v>3</v>
      </c>
      <c r="D358" s="12">
        <f t="shared" si="7"/>
        <v>2.5000000000000001E-2</v>
      </c>
    </row>
    <row r="359" spans="1:4" x14ac:dyDescent="0.3">
      <c r="A359">
        <v>11</v>
      </c>
      <c r="B359" s="13" t="s">
        <v>149</v>
      </c>
      <c r="C359">
        <v>8</v>
      </c>
      <c r="D359" s="12">
        <f t="shared" si="7"/>
        <v>6.6666666666666666E-2</v>
      </c>
    </row>
    <row r="360" spans="1:4" x14ac:dyDescent="0.3">
      <c r="A360">
        <v>28</v>
      </c>
      <c r="B360" s="13">
        <v>42826</v>
      </c>
      <c r="C360">
        <v>5</v>
      </c>
      <c r="D360" s="12">
        <f t="shared" si="7"/>
        <v>4.1666666666666664E-2</v>
      </c>
    </row>
    <row r="361" spans="1:4" x14ac:dyDescent="0.3">
      <c r="A361">
        <v>34</v>
      </c>
      <c r="B361" s="13">
        <v>42979</v>
      </c>
      <c r="C361">
        <v>32</v>
      </c>
      <c r="D361" s="12">
        <f t="shared" si="7"/>
        <v>0.26666666666666666</v>
      </c>
    </row>
    <row r="362" spans="1:4" x14ac:dyDescent="0.3">
      <c r="A362">
        <v>14</v>
      </c>
      <c r="B362" s="13">
        <v>42979</v>
      </c>
      <c r="C362">
        <v>2</v>
      </c>
      <c r="D362" s="12">
        <f t="shared" si="7"/>
        <v>1.6666666666666666E-2</v>
      </c>
    </row>
    <row r="363" spans="1:4" x14ac:dyDescent="0.3">
      <c r="A363">
        <v>1</v>
      </c>
      <c r="B363" s="13">
        <v>42795</v>
      </c>
      <c r="C363">
        <v>1</v>
      </c>
      <c r="D363" s="12">
        <f t="shared" si="7"/>
        <v>8.3333333333333332E-3</v>
      </c>
    </row>
    <row r="364" spans="1:4" x14ac:dyDescent="0.3">
      <c r="A364">
        <v>14</v>
      </c>
      <c r="B364" s="13">
        <v>42795</v>
      </c>
      <c r="C364">
        <v>4</v>
      </c>
      <c r="D364" s="12">
        <f t="shared" si="7"/>
        <v>3.3333333333333333E-2</v>
      </c>
    </row>
    <row r="365" spans="1:4" x14ac:dyDescent="0.3">
      <c r="A365">
        <v>11</v>
      </c>
      <c r="B365" s="13">
        <v>42979</v>
      </c>
      <c r="C365">
        <v>8</v>
      </c>
      <c r="D365" s="12">
        <f t="shared" si="7"/>
        <v>6.6666666666666666E-2</v>
      </c>
    </row>
    <row r="366" spans="1:4" x14ac:dyDescent="0.3">
      <c r="A366">
        <v>15</v>
      </c>
      <c r="B366" s="13">
        <v>43040</v>
      </c>
      <c r="C366">
        <v>8</v>
      </c>
      <c r="D366" s="12">
        <f t="shared" si="7"/>
        <v>6.6666666666666666E-2</v>
      </c>
    </row>
    <row r="367" spans="1:4" x14ac:dyDescent="0.3">
      <c r="A367">
        <v>5</v>
      </c>
      <c r="B367" s="13" t="s">
        <v>150</v>
      </c>
      <c r="C367">
        <v>8</v>
      </c>
      <c r="D367" s="12">
        <f t="shared" si="7"/>
        <v>6.6666666666666666E-2</v>
      </c>
    </row>
    <row r="368" spans="1:4" x14ac:dyDescent="0.3">
      <c r="A368">
        <v>36</v>
      </c>
      <c r="B368" s="13" t="s">
        <v>150</v>
      </c>
      <c r="C368">
        <v>4</v>
      </c>
      <c r="D368" s="12">
        <f t="shared" si="7"/>
        <v>3.3333333333333333E-2</v>
      </c>
    </row>
    <row r="369" spans="1:4" x14ac:dyDescent="0.3">
      <c r="A369">
        <v>3</v>
      </c>
      <c r="B369" s="13" t="s">
        <v>151</v>
      </c>
      <c r="C369">
        <v>1</v>
      </c>
      <c r="D369" s="12">
        <f t="shared" si="7"/>
        <v>8.3333333333333332E-3</v>
      </c>
    </row>
    <row r="370" spans="1:4" x14ac:dyDescent="0.3">
      <c r="A370">
        <v>3</v>
      </c>
      <c r="B370" s="13" t="s">
        <v>152</v>
      </c>
      <c r="C370">
        <v>1</v>
      </c>
      <c r="D370" s="12">
        <f t="shared" si="7"/>
        <v>8.3333333333333332E-3</v>
      </c>
    </row>
    <row r="371" spans="1:4" x14ac:dyDescent="0.3">
      <c r="A371">
        <v>34</v>
      </c>
      <c r="B371" s="13">
        <v>42918</v>
      </c>
      <c r="C371">
        <v>2</v>
      </c>
      <c r="D371" s="12">
        <f t="shared" si="7"/>
        <v>1.6666666666666666E-2</v>
      </c>
    </row>
    <row r="372" spans="1:4" x14ac:dyDescent="0.3">
      <c r="A372">
        <v>3</v>
      </c>
      <c r="B372" s="13">
        <v>42737</v>
      </c>
      <c r="C372">
        <v>3</v>
      </c>
      <c r="D372" s="12">
        <f t="shared" si="7"/>
        <v>2.5000000000000001E-2</v>
      </c>
    </row>
    <row r="373" spans="1:4" x14ac:dyDescent="0.3">
      <c r="A373">
        <v>28</v>
      </c>
      <c r="B373" s="13">
        <v>42737</v>
      </c>
      <c r="C373">
        <v>1</v>
      </c>
      <c r="D373" s="12">
        <f t="shared" si="7"/>
        <v>8.3333333333333332E-3</v>
      </c>
    </row>
    <row r="374" spans="1:4" x14ac:dyDescent="0.3">
      <c r="A374">
        <v>11</v>
      </c>
      <c r="B374" s="13">
        <v>42796</v>
      </c>
      <c r="C374">
        <v>3</v>
      </c>
      <c r="D374" s="12">
        <f t="shared" si="7"/>
        <v>2.5000000000000001E-2</v>
      </c>
    </row>
    <row r="375" spans="1:4" x14ac:dyDescent="0.3">
      <c r="A375">
        <v>20</v>
      </c>
      <c r="B375" s="13">
        <v>43010</v>
      </c>
      <c r="C375">
        <v>3</v>
      </c>
      <c r="D375" s="12">
        <f t="shared" si="7"/>
        <v>2.5000000000000001E-2</v>
      </c>
    </row>
    <row r="376" spans="1:4" x14ac:dyDescent="0.3">
      <c r="A376">
        <v>3</v>
      </c>
      <c r="B376" s="13" t="s">
        <v>153</v>
      </c>
      <c r="C376">
        <v>3</v>
      </c>
      <c r="D376" s="12">
        <f t="shared" si="7"/>
        <v>2.5000000000000001E-2</v>
      </c>
    </row>
    <row r="377" spans="1:4" x14ac:dyDescent="0.3">
      <c r="A377">
        <v>3</v>
      </c>
      <c r="B377" s="13" t="s">
        <v>154</v>
      </c>
      <c r="C377">
        <v>2</v>
      </c>
      <c r="D377" s="12">
        <f t="shared" si="7"/>
        <v>1.6666666666666666E-2</v>
      </c>
    </row>
    <row r="378" spans="1:4" x14ac:dyDescent="0.3">
      <c r="A378">
        <v>3</v>
      </c>
      <c r="B378" s="13" t="s">
        <v>155</v>
      </c>
      <c r="C378">
        <v>3</v>
      </c>
      <c r="D378" s="12">
        <f t="shared" si="7"/>
        <v>2.5000000000000001E-2</v>
      </c>
    </row>
    <row r="379" spans="1:4" x14ac:dyDescent="0.3">
      <c r="A379">
        <v>3</v>
      </c>
      <c r="B379" s="13" t="s">
        <v>156</v>
      </c>
      <c r="C379">
        <v>8</v>
      </c>
      <c r="D379" s="12">
        <f t="shared" si="7"/>
        <v>6.6666666666666666E-2</v>
      </c>
    </row>
    <row r="380" spans="1:4" x14ac:dyDescent="0.3">
      <c r="A380">
        <v>24</v>
      </c>
      <c r="B380" s="13" t="s">
        <v>156</v>
      </c>
      <c r="C380">
        <v>8</v>
      </c>
      <c r="D380" s="12">
        <f t="shared" si="7"/>
        <v>6.6666666666666666E-2</v>
      </c>
    </row>
    <row r="381" spans="1:4" x14ac:dyDescent="0.3">
      <c r="A381">
        <v>3</v>
      </c>
      <c r="B381" s="13" t="s">
        <v>153</v>
      </c>
      <c r="C381">
        <v>3</v>
      </c>
      <c r="D381" s="12">
        <f t="shared" si="7"/>
        <v>2.5000000000000001E-2</v>
      </c>
    </row>
    <row r="382" spans="1:4" x14ac:dyDescent="0.3">
      <c r="A382">
        <v>6</v>
      </c>
      <c r="B382" s="13" t="s">
        <v>154</v>
      </c>
      <c r="C382">
        <v>8</v>
      </c>
      <c r="D382" s="12">
        <f t="shared" si="7"/>
        <v>6.6666666666666666E-2</v>
      </c>
    </row>
    <row r="383" spans="1:4" x14ac:dyDescent="0.3">
      <c r="A383">
        <v>3</v>
      </c>
      <c r="B383" s="13" t="s">
        <v>154</v>
      </c>
      <c r="C383">
        <v>3</v>
      </c>
      <c r="D383" s="12">
        <f t="shared" si="7"/>
        <v>2.5000000000000001E-2</v>
      </c>
    </row>
    <row r="384" spans="1:4" x14ac:dyDescent="0.3">
      <c r="A384">
        <v>24</v>
      </c>
      <c r="B384" s="13" t="s">
        <v>157</v>
      </c>
      <c r="C384">
        <v>2</v>
      </c>
      <c r="D384" s="12">
        <f t="shared" si="7"/>
        <v>1.6666666666666666E-2</v>
      </c>
    </row>
    <row r="385" spans="1:4" x14ac:dyDescent="0.3">
      <c r="A385">
        <v>15</v>
      </c>
      <c r="B385" s="13" t="s">
        <v>157</v>
      </c>
      <c r="C385">
        <v>2</v>
      </c>
      <c r="D385" s="12">
        <f t="shared" si="7"/>
        <v>1.6666666666666666E-2</v>
      </c>
    </row>
    <row r="386" spans="1:4" x14ac:dyDescent="0.3">
      <c r="A386">
        <v>30</v>
      </c>
      <c r="B386" s="13" t="s">
        <v>158</v>
      </c>
      <c r="C386">
        <v>16</v>
      </c>
      <c r="D386" s="12">
        <f t="shared" si="7"/>
        <v>0.13333333333333333</v>
      </c>
    </row>
    <row r="387" spans="1:4" x14ac:dyDescent="0.3">
      <c r="A387">
        <v>3</v>
      </c>
      <c r="B387" s="13" t="s">
        <v>158</v>
      </c>
      <c r="C387">
        <v>3</v>
      </c>
      <c r="D387" s="12">
        <f t="shared" ref="D387:D450" si="8">C387/$E$2</f>
        <v>2.5000000000000001E-2</v>
      </c>
    </row>
    <row r="388" spans="1:4" x14ac:dyDescent="0.3">
      <c r="A388">
        <v>3</v>
      </c>
      <c r="B388" s="13" t="s">
        <v>159</v>
      </c>
      <c r="C388">
        <v>3</v>
      </c>
      <c r="D388" s="12">
        <f t="shared" si="8"/>
        <v>2.5000000000000001E-2</v>
      </c>
    </row>
    <row r="389" spans="1:4" x14ac:dyDescent="0.3">
      <c r="A389">
        <v>24</v>
      </c>
      <c r="B389" s="13" t="s">
        <v>159</v>
      </c>
      <c r="C389">
        <v>24</v>
      </c>
      <c r="D389" s="12">
        <f t="shared" si="8"/>
        <v>0.2</v>
      </c>
    </row>
    <row r="390" spans="1:4" x14ac:dyDescent="0.3">
      <c r="A390">
        <v>3</v>
      </c>
      <c r="B390" s="13" t="s">
        <v>158</v>
      </c>
      <c r="C390">
        <v>3</v>
      </c>
      <c r="D390" s="12">
        <f t="shared" si="8"/>
        <v>2.5000000000000001E-2</v>
      </c>
    </row>
    <row r="391" spans="1:4" x14ac:dyDescent="0.3">
      <c r="A391">
        <v>3</v>
      </c>
      <c r="B391" s="13" t="s">
        <v>159</v>
      </c>
      <c r="C391">
        <v>3</v>
      </c>
      <c r="D391" s="12">
        <f t="shared" si="8"/>
        <v>2.5000000000000001E-2</v>
      </c>
    </row>
    <row r="392" spans="1:4" x14ac:dyDescent="0.3">
      <c r="A392">
        <v>34</v>
      </c>
      <c r="B392" s="13">
        <v>42919</v>
      </c>
      <c r="C392">
        <v>8</v>
      </c>
      <c r="D392" s="12">
        <f t="shared" si="8"/>
        <v>6.6666666666666666E-2</v>
      </c>
    </row>
    <row r="393" spans="1:4" x14ac:dyDescent="0.3">
      <c r="A393">
        <v>24</v>
      </c>
      <c r="B393" s="13">
        <v>42950</v>
      </c>
      <c r="C393">
        <v>16</v>
      </c>
      <c r="D393" s="12">
        <f t="shared" si="8"/>
        <v>0.13333333333333333</v>
      </c>
    </row>
    <row r="394" spans="1:4" x14ac:dyDescent="0.3">
      <c r="A394">
        <v>24</v>
      </c>
      <c r="B394" s="13">
        <v>43011</v>
      </c>
      <c r="C394">
        <v>2</v>
      </c>
      <c r="D394" s="12">
        <f t="shared" si="8"/>
        <v>1.6666666666666666E-2</v>
      </c>
    </row>
    <row r="395" spans="1:4" x14ac:dyDescent="0.3">
      <c r="A395">
        <v>20</v>
      </c>
      <c r="B395" s="13">
        <v>43011</v>
      </c>
      <c r="C395">
        <v>4</v>
      </c>
      <c r="D395" s="12">
        <f t="shared" si="8"/>
        <v>3.3333333333333333E-2</v>
      </c>
    </row>
    <row r="396" spans="1:4" x14ac:dyDescent="0.3">
      <c r="A396">
        <v>3</v>
      </c>
      <c r="B396" s="13" t="s">
        <v>160</v>
      </c>
      <c r="C396">
        <v>2</v>
      </c>
      <c r="D396" s="12">
        <f t="shared" si="8"/>
        <v>1.6666666666666666E-2</v>
      </c>
    </row>
    <row r="397" spans="1:4" x14ac:dyDescent="0.3">
      <c r="A397">
        <v>1</v>
      </c>
      <c r="B397" s="13" t="s">
        <v>160</v>
      </c>
      <c r="C397">
        <v>8</v>
      </c>
      <c r="D397" s="12">
        <f t="shared" si="8"/>
        <v>6.6666666666666666E-2</v>
      </c>
    </row>
    <row r="398" spans="1:4" x14ac:dyDescent="0.3">
      <c r="A398">
        <v>17</v>
      </c>
      <c r="B398" s="13" t="s">
        <v>161</v>
      </c>
      <c r="C398">
        <v>8</v>
      </c>
      <c r="D398" s="12">
        <f t="shared" si="8"/>
        <v>6.6666666666666666E-2</v>
      </c>
    </row>
    <row r="399" spans="1:4" x14ac:dyDescent="0.3">
      <c r="A399">
        <v>23</v>
      </c>
      <c r="B399" s="13" t="s">
        <v>161</v>
      </c>
      <c r="C399">
        <v>8</v>
      </c>
      <c r="D399" s="12">
        <f t="shared" si="8"/>
        <v>6.6666666666666666E-2</v>
      </c>
    </row>
    <row r="400" spans="1:4" x14ac:dyDescent="0.3">
      <c r="A400">
        <v>3</v>
      </c>
      <c r="B400" s="13" t="s">
        <v>162</v>
      </c>
      <c r="C400">
        <v>16</v>
      </c>
      <c r="D400" s="12">
        <f t="shared" si="8"/>
        <v>0.13333333333333333</v>
      </c>
    </row>
    <row r="401" spans="1:4" x14ac:dyDescent="0.3">
      <c r="A401">
        <v>10</v>
      </c>
      <c r="B401" s="13" t="s">
        <v>163</v>
      </c>
      <c r="C401">
        <v>8</v>
      </c>
      <c r="D401" s="12">
        <f t="shared" si="8"/>
        <v>6.6666666666666666E-2</v>
      </c>
    </row>
    <row r="402" spans="1:4" x14ac:dyDescent="0.3">
      <c r="A402">
        <v>13</v>
      </c>
      <c r="B402" s="13" t="s">
        <v>163</v>
      </c>
      <c r="C402">
        <v>0</v>
      </c>
      <c r="D402" s="12">
        <f t="shared" si="8"/>
        <v>0</v>
      </c>
    </row>
    <row r="403" spans="1:4" x14ac:dyDescent="0.3">
      <c r="A403">
        <v>1</v>
      </c>
      <c r="B403" s="13" t="s">
        <v>164</v>
      </c>
      <c r="C403">
        <v>8</v>
      </c>
      <c r="D403" s="12">
        <f t="shared" si="8"/>
        <v>6.6666666666666666E-2</v>
      </c>
    </row>
    <row r="404" spans="1:4" x14ac:dyDescent="0.3">
      <c r="A404">
        <v>36</v>
      </c>
      <c r="B404" s="13" t="s">
        <v>165</v>
      </c>
      <c r="C404">
        <v>2</v>
      </c>
      <c r="D404" s="12">
        <f t="shared" si="8"/>
        <v>1.6666666666666666E-2</v>
      </c>
    </row>
    <row r="405" spans="1:4" x14ac:dyDescent="0.3">
      <c r="A405">
        <v>36</v>
      </c>
      <c r="B405" s="13" t="s">
        <v>166</v>
      </c>
      <c r="C405">
        <v>3</v>
      </c>
      <c r="D405" s="12">
        <f t="shared" si="8"/>
        <v>2.5000000000000001E-2</v>
      </c>
    </row>
    <row r="406" spans="1:4" x14ac:dyDescent="0.3">
      <c r="A406">
        <v>36</v>
      </c>
      <c r="B406" s="13" t="s">
        <v>167</v>
      </c>
      <c r="C406">
        <v>8</v>
      </c>
      <c r="D406" s="12">
        <f t="shared" si="8"/>
        <v>6.6666666666666666E-2</v>
      </c>
    </row>
    <row r="407" spans="1:4" x14ac:dyDescent="0.3">
      <c r="A407">
        <v>1</v>
      </c>
      <c r="B407" s="13" t="s">
        <v>168</v>
      </c>
      <c r="C407">
        <v>0</v>
      </c>
      <c r="D407" s="12">
        <f t="shared" si="8"/>
        <v>0</v>
      </c>
    </row>
    <row r="408" spans="1:4" x14ac:dyDescent="0.3">
      <c r="A408">
        <v>24</v>
      </c>
      <c r="B408" s="13" t="s">
        <v>168</v>
      </c>
      <c r="C408">
        <v>0</v>
      </c>
      <c r="D408" s="12">
        <f t="shared" si="8"/>
        <v>0</v>
      </c>
    </row>
    <row r="409" spans="1:4" x14ac:dyDescent="0.3">
      <c r="A409">
        <v>36</v>
      </c>
      <c r="B409" s="13" t="s">
        <v>168</v>
      </c>
      <c r="C409">
        <v>0</v>
      </c>
      <c r="D409" s="12">
        <f t="shared" si="8"/>
        <v>0</v>
      </c>
    </row>
    <row r="410" spans="1:4" x14ac:dyDescent="0.3">
      <c r="A410">
        <v>3</v>
      </c>
      <c r="B410" s="13" t="s">
        <v>169</v>
      </c>
      <c r="C410">
        <v>8</v>
      </c>
      <c r="D410" s="12">
        <f t="shared" si="8"/>
        <v>6.6666666666666666E-2</v>
      </c>
    </row>
    <row r="411" spans="1:4" x14ac:dyDescent="0.3">
      <c r="A411">
        <v>11</v>
      </c>
      <c r="B411" s="13" t="s">
        <v>169</v>
      </c>
      <c r="C411">
        <v>8</v>
      </c>
      <c r="D411" s="12">
        <f t="shared" si="8"/>
        <v>6.6666666666666666E-2</v>
      </c>
    </row>
    <row r="412" spans="1:4" x14ac:dyDescent="0.3">
      <c r="A412">
        <v>20</v>
      </c>
      <c r="B412" s="13" t="s">
        <v>170</v>
      </c>
      <c r="C412">
        <v>8</v>
      </c>
      <c r="D412" s="12">
        <f t="shared" si="8"/>
        <v>6.6666666666666666E-2</v>
      </c>
    </row>
    <row r="413" spans="1:4" x14ac:dyDescent="0.3">
      <c r="A413">
        <v>24</v>
      </c>
      <c r="B413" s="13" t="s">
        <v>166</v>
      </c>
      <c r="C413">
        <v>2</v>
      </c>
      <c r="D413" s="12">
        <f t="shared" si="8"/>
        <v>1.6666666666666666E-2</v>
      </c>
    </row>
    <row r="414" spans="1:4" x14ac:dyDescent="0.3">
      <c r="A414">
        <v>3</v>
      </c>
      <c r="B414" s="13">
        <v>42859</v>
      </c>
      <c r="C414">
        <v>4</v>
      </c>
      <c r="D414" s="12">
        <f t="shared" si="8"/>
        <v>3.3333333333333333E-2</v>
      </c>
    </row>
    <row r="415" spans="1:4" x14ac:dyDescent="0.3">
      <c r="A415">
        <v>20</v>
      </c>
      <c r="B415" s="13">
        <v>42920</v>
      </c>
      <c r="C415">
        <v>3</v>
      </c>
      <c r="D415" s="12">
        <f t="shared" si="8"/>
        <v>2.5000000000000001E-2</v>
      </c>
    </row>
    <row r="416" spans="1:4" x14ac:dyDescent="0.3">
      <c r="A416">
        <v>18</v>
      </c>
      <c r="B416" s="13">
        <v>42920</v>
      </c>
      <c r="C416">
        <v>4</v>
      </c>
      <c r="D416" s="12">
        <f t="shared" si="8"/>
        <v>3.3333333333333333E-2</v>
      </c>
    </row>
    <row r="417" spans="1:4" x14ac:dyDescent="0.3">
      <c r="A417">
        <v>13</v>
      </c>
      <c r="B417" s="13">
        <v>43012</v>
      </c>
      <c r="C417">
        <v>4</v>
      </c>
      <c r="D417" s="12">
        <f t="shared" si="8"/>
        <v>3.3333333333333333E-2</v>
      </c>
    </row>
    <row r="418" spans="1:4" x14ac:dyDescent="0.3">
      <c r="A418">
        <v>33</v>
      </c>
      <c r="B418" s="13">
        <v>43012</v>
      </c>
      <c r="C418">
        <v>4</v>
      </c>
      <c r="D418" s="12">
        <f t="shared" si="8"/>
        <v>3.3333333333333333E-2</v>
      </c>
    </row>
    <row r="419" spans="1:4" x14ac:dyDescent="0.3">
      <c r="A419">
        <v>18</v>
      </c>
      <c r="B419" s="13">
        <v>43073</v>
      </c>
      <c r="C419">
        <v>8</v>
      </c>
      <c r="D419" s="12">
        <f t="shared" si="8"/>
        <v>6.6666666666666666E-2</v>
      </c>
    </row>
    <row r="420" spans="1:4" x14ac:dyDescent="0.3">
      <c r="A420">
        <v>3</v>
      </c>
      <c r="B420" s="13">
        <v>43073</v>
      </c>
      <c r="C420">
        <v>8</v>
      </c>
      <c r="D420" s="12">
        <f t="shared" si="8"/>
        <v>6.6666666666666666E-2</v>
      </c>
    </row>
    <row r="421" spans="1:4" x14ac:dyDescent="0.3">
      <c r="A421">
        <v>36</v>
      </c>
      <c r="B421" s="13" t="s">
        <v>171</v>
      </c>
      <c r="C421">
        <v>1</v>
      </c>
      <c r="D421" s="12">
        <f t="shared" si="8"/>
        <v>8.3333333333333332E-3</v>
      </c>
    </row>
    <row r="422" spans="1:4" x14ac:dyDescent="0.3">
      <c r="A422">
        <v>36</v>
      </c>
      <c r="B422" s="13" t="s">
        <v>172</v>
      </c>
      <c r="C422">
        <v>120</v>
      </c>
      <c r="D422" s="12">
        <f t="shared" si="8"/>
        <v>1</v>
      </c>
    </row>
    <row r="423" spans="1:4" x14ac:dyDescent="0.3">
      <c r="A423">
        <v>26</v>
      </c>
      <c r="B423" s="13" t="s">
        <v>173</v>
      </c>
      <c r="C423">
        <v>8</v>
      </c>
      <c r="D423" s="12">
        <f t="shared" si="8"/>
        <v>6.6666666666666666E-2</v>
      </c>
    </row>
    <row r="424" spans="1:4" x14ac:dyDescent="0.3">
      <c r="A424">
        <v>20</v>
      </c>
      <c r="B424" s="13" t="s">
        <v>173</v>
      </c>
      <c r="C424">
        <v>4</v>
      </c>
      <c r="D424" s="12">
        <f t="shared" si="8"/>
        <v>3.3333333333333333E-2</v>
      </c>
    </row>
    <row r="425" spans="1:4" x14ac:dyDescent="0.3">
      <c r="A425">
        <v>3</v>
      </c>
      <c r="B425" s="13" t="s">
        <v>174</v>
      </c>
      <c r="C425">
        <v>4</v>
      </c>
      <c r="D425" s="12">
        <f t="shared" si="8"/>
        <v>3.3333333333333333E-2</v>
      </c>
    </row>
    <row r="426" spans="1:4" x14ac:dyDescent="0.3">
      <c r="A426">
        <v>34</v>
      </c>
      <c r="B426" s="13" t="s">
        <v>175</v>
      </c>
      <c r="C426">
        <v>2</v>
      </c>
      <c r="D426" s="12">
        <f t="shared" si="8"/>
        <v>1.6666666666666666E-2</v>
      </c>
    </row>
    <row r="427" spans="1:4" x14ac:dyDescent="0.3">
      <c r="A427">
        <v>5</v>
      </c>
      <c r="B427" s="13">
        <v>42740</v>
      </c>
      <c r="C427">
        <v>16</v>
      </c>
      <c r="D427" s="12">
        <f t="shared" si="8"/>
        <v>0.13333333333333333</v>
      </c>
    </row>
    <row r="428" spans="1:4" x14ac:dyDescent="0.3">
      <c r="A428">
        <v>33</v>
      </c>
      <c r="B428" s="13">
        <v>42799</v>
      </c>
      <c r="C428">
        <v>2</v>
      </c>
      <c r="D428" s="12">
        <f t="shared" si="8"/>
        <v>1.6666666666666666E-2</v>
      </c>
    </row>
    <row r="429" spans="1:4" x14ac:dyDescent="0.3">
      <c r="A429">
        <v>13</v>
      </c>
      <c r="B429" s="13">
        <v>42952</v>
      </c>
      <c r="C429">
        <v>8</v>
      </c>
      <c r="D429" s="12">
        <f t="shared" si="8"/>
        <v>6.6666666666666666E-2</v>
      </c>
    </row>
    <row r="430" spans="1:4" x14ac:dyDescent="0.3">
      <c r="A430">
        <v>22</v>
      </c>
      <c r="B430" s="13">
        <v>43013</v>
      </c>
      <c r="C430">
        <v>3</v>
      </c>
      <c r="D430" s="12">
        <f t="shared" si="8"/>
        <v>2.5000000000000001E-2</v>
      </c>
    </row>
    <row r="431" spans="1:4" x14ac:dyDescent="0.3">
      <c r="A431">
        <v>3</v>
      </c>
      <c r="B431" s="13">
        <v>43013</v>
      </c>
      <c r="C431">
        <v>4</v>
      </c>
      <c r="D431" s="12">
        <f t="shared" si="8"/>
        <v>3.3333333333333333E-2</v>
      </c>
    </row>
    <row r="432" spans="1:4" x14ac:dyDescent="0.3">
      <c r="A432">
        <v>10</v>
      </c>
      <c r="B432" s="13">
        <v>43044</v>
      </c>
      <c r="C432">
        <v>1</v>
      </c>
      <c r="D432" s="12">
        <f t="shared" si="8"/>
        <v>8.3333333333333332E-3</v>
      </c>
    </row>
    <row r="433" spans="1:4" x14ac:dyDescent="0.3">
      <c r="A433">
        <v>20</v>
      </c>
      <c r="B433" s="13">
        <v>43074</v>
      </c>
      <c r="C433">
        <v>3</v>
      </c>
      <c r="D433" s="12">
        <f t="shared" si="8"/>
        <v>2.5000000000000001E-2</v>
      </c>
    </row>
    <row r="434" spans="1:4" x14ac:dyDescent="0.3">
      <c r="A434">
        <v>17</v>
      </c>
      <c r="B434" s="13" t="s">
        <v>176</v>
      </c>
      <c r="C434">
        <v>2</v>
      </c>
      <c r="D434" s="12">
        <f t="shared" si="8"/>
        <v>1.6666666666666666E-2</v>
      </c>
    </row>
    <row r="435" spans="1:4" x14ac:dyDescent="0.3">
      <c r="A435">
        <v>17</v>
      </c>
      <c r="B435" s="13" t="s">
        <v>176</v>
      </c>
      <c r="C435">
        <v>3</v>
      </c>
      <c r="D435" s="12">
        <f t="shared" si="8"/>
        <v>2.5000000000000001E-2</v>
      </c>
    </row>
    <row r="436" spans="1:4" x14ac:dyDescent="0.3">
      <c r="A436">
        <v>9</v>
      </c>
      <c r="B436" s="13" t="s">
        <v>177</v>
      </c>
      <c r="C436">
        <v>8</v>
      </c>
      <c r="D436" s="12">
        <f t="shared" si="8"/>
        <v>6.6666666666666666E-2</v>
      </c>
    </row>
    <row r="437" spans="1:4" x14ac:dyDescent="0.3">
      <c r="A437">
        <v>28</v>
      </c>
      <c r="B437" s="13" t="s">
        <v>177</v>
      </c>
      <c r="C437">
        <v>3</v>
      </c>
      <c r="D437" s="12">
        <f t="shared" si="8"/>
        <v>2.5000000000000001E-2</v>
      </c>
    </row>
    <row r="438" spans="1:4" x14ac:dyDescent="0.3">
      <c r="A438">
        <v>18</v>
      </c>
      <c r="B438" s="13" t="s">
        <v>178</v>
      </c>
      <c r="C438">
        <v>8</v>
      </c>
      <c r="D438" s="12">
        <f t="shared" si="8"/>
        <v>6.6666666666666666E-2</v>
      </c>
    </row>
    <row r="439" spans="1:4" x14ac:dyDescent="0.3">
      <c r="A439">
        <v>22</v>
      </c>
      <c r="B439" s="13" t="s">
        <v>179</v>
      </c>
      <c r="C439">
        <v>2</v>
      </c>
      <c r="D439" s="12">
        <f t="shared" si="8"/>
        <v>1.6666666666666666E-2</v>
      </c>
    </row>
    <row r="440" spans="1:4" x14ac:dyDescent="0.3">
      <c r="A440">
        <v>34</v>
      </c>
      <c r="B440" s="13" t="s">
        <v>179</v>
      </c>
      <c r="C440">
        <v>1</v>
      </c>
      <c r="D440" s="12">
        <f t="shared" si="8"/>
        <v>8.3333333333333332E-3</v>
      </c>
    </row>
    <row r="441" spans="1:4" x14ac:dyDescent="0.3">
      <c r="A441">
        <v>1</v>
      </c>
      <c r="B441" s="13" t="s">
        <v>180</v>
      </c>
      <c r="C441">
        <v>8</v>
      </c>
      <c r="D441" s="12">
        <f t="shared" si="8"/>
        <v>6.6666666666666666E-2</v>
      </c>
    </row>
    <row r="442" spans="1:4" x14ac:dyDescent="0.3">
      <c r="A442">
        <v>22</v>
      </c>
      <c r="B442" s="13" t="s">
        <v>181</v>
      </c>
      <c r="C442">
        <v>3</v>
      </c>
      <c r="D442" s="12">
        <f t="shared" si="8"/>
        <v>2.5000000000000001E-2</v>
      </c>
    </row>
    <row r="443" spans="1:4" x14ac:dyDescent="0.3">
      <c r="A443">
        <v>34</v>
      </c>
      <c r="B443" s="13">
        <v>42861</v>
      </c>
      <c r="C443">
        <v>3</v>
      </c>
      <c r="D443" s="12">
        <f t="shared" si="8"/>
        <v>2.5000000000000001E-2</v>
      </c>
    </row>
    <row r="444" spans="1:4" x14ac:dyDescent="0.3">
      <c r="A444">
        <v>3</v>
      </c>
      <c r="B444" s="13">
        <v>42861</v>
      </c>
      <c r="C444">
        <v>3</v>
      </c>
      <c r="D444" s="12">
        <f t="shared" si="8"/>
        <v>2.5000000000000001E-2</v>
      </c>
    </row>
    <row r="445" spans="1:4" x14ac:dyDescent="0.3">
      <c r="A445">
        <v>34</v>
      </c>
      <c r="B445" s="13">
        <v>42892</v>
      </c>
      <c r="C445">
        <v>2</v>
      </c>
      <c r="D445" s="12">
        <f t="shared" si="8"/>
        <v>1.6666666666666666E-2</v>
      </c>
    </row>
    <row r="446" spans="1:4" x14ac:dyDescent="0.3">
      <c r="A446">
        <v>28</v>
      </c>
      <c r="B446" s="13">
        <v>42953</v>
      </c>
      <c r="C446">
        <v>4</v>
      </c>
      <c r="D446" s="12">
        <f t="shared" si="8"/>
        <v>3.3333333333333333E-2</v>
      </c>
    </row>
    <row r="447" spans="1:4" x14ac:dyDescent="0.3">
      <c r="A447">
        <v>20</v>
      </c>
      <c r="B447" s="13">
        <v>42984</v>
      </c>
      <c r="C447">
        <v>4</v>
      </c>
      <c r="D447" s="12">
        <f t="shared" si="8"/>
        <v>3.3333333333333333E-2</v>
      </c>
    </row>
    <row r="448" spans="1:4" x14ac:dyDescent="0.3">
      <c r="A448">
        <v>3</v>
      </c>
      <c r="B448" s="13">
        <v>42984</v>
      </c>
      <c r="C448">
        <v>0</v>
      </c>
      <c r="D448" s="12">
        <f t="shared" si="8"/>
        <v>0</v>
      </c>
    </row>
    <row r="449" spans="1:4" x14ac:dyDescent="0.3">
      <c r="A449">
        <v>15</v>
      </c>
      <c r="B449" s="13">
        <v>43075</v>
      </c>
      <c r="C449">
        <v>40</v>
      </c>
      <c r="D449" s="12">
        <f t="shared" si="8"/>
        <v>0.33333333333333331</v>
      </c>
    </row>
    <row r="450" spans="1:4" x14ac:dyDescent="0.3">
      <c r="A450">
        <v>3</v>
      </c>
      <c r="B450" s="13">
        <v>43075</v>
      </c>
      <c r="C450">
        <v>24</v>
      </c>
      <c r="D450" s="12">
        <f t="shared" si="8"/>
        <v>0.2</v>
      </c>
    </row>
    <row r="451" spans="1:4" x14ac:dyDescent="0.3">
      <c r="A451">
        <v>24</v>
      </c>
      <c r="B451" s="13" t="s">
        <v>182</v>
      </c>
      <c r="C451">
        <v>3</v>
      </c>
      <c r="D451" s="12">
        <f t="shared" ref="D451:D514" si="9">C451/$E$2</f>
        <v>2.5000000000000001E-2</v>
      </c>
    </row>
    <row r="452" spans="1:4" x14ac:dyDescent="0.3">
      <c r="A452">
        <v>3</v>
      </c>
      <c r="B452" s="13" t="s">
        <v>183</v>
      </c>
      <c r="C452">
        <v>4</v>
      </c>
      <c r="D452" s="12">
        <f t="shared" si="9"/>
        <v>3.3333333333333333E-2</v>
      </c>
    </row>
    <row r="453" spans="1:4" x14ac:dyDescent="0.3">
      <c r="A453">
        <v>5</v>
      </c>
      <c r="B453" s="13" t="s">
        <v>184</v>
      </c>
      <c r="C453">
        <v>8</v>
      </c>
      <c r="D453" s="12">
        <f t="shared" si="9"/>
        <v>6.6666666666666666E-2</v>
      </c>
    </row>
    <row r="454" spans="1:4" x14ac:dyDescent="0.3">
      <c r="A454">
        <v>3</v>
      </c>
      <c r="B454" s="13" t="s">
        <v>185</v>
      </c>
      <c r="C454">
        <v>2</v>
      </c>
      <c r="D454" s="12">
        <f t="shared" si="9"/>
        <v>1.6666666666666666E-2</v>
      </c>
    </row>
    <row r="455" spans="1:4" x14ac:dyDescent="0.3">
      <c r="A455">
        <v>28</v>
      </c>
      <c r="B455" s="13" t="s">
        <v>186</v>
      </c>
      <c r="C455">
        <v>2</v>
      </c>
      <c r="D455" s="12">
        <f t="shared" si="9"/>
        <v>1.6666666666666666E-2</v>
      </c>
    </row>
    <row r="456" spans="1:4" x14ac:dyDescent="0.3">
      <c r="A456">
        <v>36</v>
      </c>
      <c r="B456" s="13" t="s">
        <v>186</v>
      </c>
      <c r="C456">
        <v>2</v>
      </c>
      <c r="D456" s="12">
        <f t="shared" si="9"/>
        <v>1.6666666666666666E-2</v>
      </c>
    </row>
    <row r="457" spans="1:4" x14ac:dyDescent="0.3">
      <c r="A457">
        <v>3</v>
      </c>
      <c r="B457" s="13" t="s">
        <v>186</v>
      </c>
      <c r="C457">
        <v>8</v>
      </c>
      <c r="D457" s="12">
        <f t="shared" si="9"/>
        <v>6.6666666666666666E-2</v>
      </c>
    </row>
    <row r="458" spans="1:4" x14ac:dyDescent="0.3">
      <c r="A458">
        <v>22</v>
      </c>
      <c r="B458" s="13" t="s">
        <v>186</v>
      </c>
      <c r="C458">
        <v>2</v>
      </c>
      <c r="D458" s="12">
        <f t="shared" si="9"/>
        <v>1.6666666666666666E-2</v>
      </c>
    </row>
    <row r="459" spans="1:4" x14ac:dyDescent="0.3">
      <c r="A459">
        <v>24</v>
      </c>
      <c r="B459" s="13" t="s">
        <v>187</v>
      </c>
      <c r="C459">
        <v>2</v>
      </c>
      <c r="D459" s="12">
        <f t="shared" si="9"/>
        <v>1.6666666666666666E-2</v>
      </c>
    </row>
    <row r="460" spans="1:4" x14ac:dyDescent="0.3">
      <c r="A460">
        <v>18</v>
      </c>
      <c r="B460" s="13" t="s">
        <v>188</v>
      </c>
      <c r="C460">
        <v>1</v>
      </c>
      <c r="D460" s="12">
        <f t="shared" si="9"/>
        <v>8.3333333333333332E-3</v>
      </c>
    </row>
    <row r="461" spans="1:4" x14ac:dyDescent="0.3">
      <c r="A461">
        <v>1</v>
      </c>
      <c r="B461" s="13" t="s">
        <v>188</v>
      </c>
      <c r="C461">
        <v>8</v>
      </c>
      <c r="D461" s="12">
        <f t="shared" si="9"/>
        <v>6.6666666666666666E-2</v>
      </c>
    </row>
    <row r="462" spans="1:4" x14ac:dyDescent="0.3">
      <c r="A462">
        <v>22</v>
      </c>
      <c r="B462" s="13">
        <v>42893</v>
      </c>
      <c r="C462">
        <v>2</v>
      </c>
      <c r="D462" s="12">
        <f t="shared" si="9"/>
        <v>1.6666666666666666E-2</v>
      </c>
    </row>
    <row r="463" spans="1:4" x14ac:dyDescent="0.3">
      <c r="A463">
        <v>28</v>
      </c>
      <c r="B463" s="13">
        <v>42893</v>
      </c>
      <c r="C463">
        <v>4</v>
      </c>
      <c r="D463" s="12">
        <f t="shared" si="9"/>
        <v>3.3333333333333333E-2</v>
      </c>
    </row>
    <row r="464" spans="1:4" x14ac:dyDescent="0.3">
      <c r="A464">
        <v>20</v>
      </c>
      <c r="B464" s="13">
        <v>42923</v>
      </c>
      <c r="C464">
        <v>8</v>
      </c>
      <c r="D464" s="12">
        <f t="shared" si="9"/>
        <v>6.6666666666666666E-2</v>
      </c>
    </row>
    <row r="465" spans="1:4" x14ac:dyDescent="0.3">
      <c r="A465">
        <v>21</v>
      </c>
      <c r="B465" s="13">
        <v>43015</v>
      </c>
      <c r="C465">
        <v>8</v>
      </c>
      <c r="D465" s="12">
        <f t="shared" si="9"/>
        <v>6.6666666666666666E-2</v>
      </c>
    </row>
    <row r="466" spans="1:4" x14ac:dyDescent="0.3">
      <c r="A466">
        <v>18</v>
      </c>
      <c r="B466" s="13" t="s">
        <v>189</v>
      </c>
      <c r="C466">
        <v>8</v>
      </c>
      <c r="D466" s="12">
        <f t="shared" si="9"/>
        <v>6.6666666666666666E-2</v>
      </c>
    </row>
    <row r="467" spans="1:4" x14ac:dyDescent="0.3">
      <c r="A467">
        <v>34</v>
      </c>
      <c r="B467" s="13" t="s">
        <v>189</v>
      </c>
      <c r="C467">
        <v>8</v>
      </c>
      <c r="D467" s="12">
        <f t="shared" si="9"/>
        <v>6.6666666666666666E-2</v>
      </c>
    </row>
    <row r="468" spans="1:4" x14ac:dyDescent="0.3">
      <c r="A468">
        <v>20</v>
      </c>
      <c r="B468" s="13" t="s">
        <v>190</v>
      </c>
      <c r="C468">
        <v>4</v>
      </c>
      <c r="D468" s="12">
        <f t="shared" si="9"/>
        <v>3.3333333333333333E-2</v>
      </c>
    </row>
    <row r="469" spans="1:4" x14ac:dyDescent="0.3">
      <c r="A469">
        <v>34</v>
      </c>
      <c r="B469" s="13" t="s">
        <v>191</v>
      </c>
      <c r="C469">
        <v>8</v>
      </c>
      <c r="D469" s="12">
        <f t="shared" si="9"/>
        <v>6.6666666666666666E-2</v>
      </c>
    </row>
    <row r="470" spans="1:4" x14ac:dyDescent="0.3">
      <c r="A470">
        <v>26</v>
      </c>
      <c r="B470" s="13" t="s">
        <v>192</v>
      </c>
      <c r="C470">
        <v>8</v>
      </c>
      <c r="D470" s="12">
        <f t="shared" si="9"/>
        <v>6.6666666666666666E-2</v>
      </c>
    </row>
    <row r="471" spans="1:4" x14ac:dyDescent="0.3">
      <c r="A471">
        <v>2</v>
      </c>
      <c r="B471" s="13" t="s">
        <v>192</v>
      </c>
      <c r="C471">
        <v>1</v>
      </c>
      <c r="D471" s="12">
        <f t="shared" si="9"/>
        <v>8.3333333333333332E-3</v>
      </c>
    </row>
    <row r="472" spans="1:4" x14ac:dyDescent="0.3">
      <c r="A472">
        <v>24</v>
      </c>
      <c r="B472" s="13" t="s">
        <v>193</v>
      </c>
      <c r="C472">
        <v>2</v>
      </c>
      <c r="D472" s="12">
        <f t="shared" si="9"/>
        <v>1.6666666666666666E-2</v>
      </c>
    </row>
    <row r="473" spans="1:4" x14ac:dyDescent="0.3">
      <c r="A473">
        <v>28</v>
      </c>
      <c r="B473" s="13" t="s">
        <v>193</v>
      </c>
      <c r="C473">
        <v>112</v>
      </c>
      <c r="D473" s="12">
        <f t="shared" si="9"/>
        <v>0.93333333333333335</v>
      </c>
    </row>
    <row r="474" spans="1:4" x14ac:dyDescent="0.3">
      <c r="A474">
        <v>3</v>
      </c>
      <c r="B474" s="13" t="s">
        <v>193</v>
      </c>
      <c r="C474">
        <v>1</v>
      </c>
      <c r="D474" s="12">
        <f t="shared" si="9"/>
        <v>8.3333333333333332E-3</v>
      </c>
    </row>
    <row r="475" spans="1:4" x14ac:dyDescent="0.3">
      <c r="A475">
        <v>36</v>
      </c>
      <c r="B475" s="13" t="s">
        <v>194</v>
      </c>
      <c r="C475">
        <v>1</v>
      </c>
      <c r="D475" s="12">
        <f t="shared" si="9"/>
        <v>8.3333333333333332E-3</v>
      </c>
    </row>
    <row r="476" spans="1:4" x14ac:dyDescent="0.3">
      <c r="A476">
        <v>10</v>
      </c>
      <c r="B476" s="13" t="s">
        <v>194</v>
      </c>
      <c r="C476">
        <v>8</v>
      </c>
      <c r="D476" s="12">
        <f t="shared" si="9"/>
        <v>6.6666666666666666E-2</v>
      </c>
    </row>
    <row r="477" spans="1:4" x14ac:dyDescent="0.3">
      <c r="A477">
        <v>11</v>
      </c>
      <c r="B477" s="13" t="s">
        <v>192</v>
      </c>
      <c r="C477">
        <v>8</v>
      </c>
      <c r="D477" s="12">
        <f t="shared" si="9"/>
        <v>6.6666666666666666E-2</v>
      </c>
    </row>
    <row r="478" spans="1:4" x14ac:dyDescent="0.3">
      <c r="A478">
        <v>5</v>
      </c>
      <c r="B478" s="13" t="s">
        <v>192</v>
      </c>
      <c r="C478">
        <v>8</v>
      </c>
      <c r="D478" s="12">
        <f t="shared" si="9"/>
        <v>6.6666666666666666E-2</v>
      </c>
    </row>
    <row r="479" spans="1:4" x14ac:dyDescent="0.3">
      <c r="A479">
        <v>24</v>
      </c>
      <c r="B479" s="13" t="s">
        <v>193</v>
      </c>
      <c r="C479">
        <v>2</v>
      </c>
      <c r="D479" s="12">
        <f t="shared" si="9"/>
        <v>1.6666666666666666E-2</v>
      </c>
    </row>
    <row r="480" spans="1:4" x14ac:dyDescent="0.3">
      <c r="A480">
        <v>15</v>
      </c>
      <c r="B480" s="13" t="s">
        <v>195</v>
      </c>
      <c r="C480">
        <v>1</v>
      </c>
      <c r="D480" s="12">
        <f t="shared" si="9"/>
        <v>8.3333333333333332E-3</v>
      </c>
    </row>
    <row r="481" spans="1:4" x14ac:dyDescent="0.3">
      <c r="A481">
        <v>7</v>
      </c>
      <c r="B481" s="13" t="s">
        <v>195</v>
      </c>
      <c r="C481">
        <v>2</v>
      </c>
      <c r="D481" s="12">
        <f t="shared" si="9"/>
        <v>1.6666666666666666E-2</v>
      </c>
    </row>
    <row r="482" spans="1:4" x14ac:dyDescent="0.3">
      <c r="A482">
        <v>3</v>
      </c>
      <c r="B482" s="13">
        <v>42802</v>
      </c>
      <c r="C482">
        <v>4</v>
      </c>
      <c r="D482" s="12">
        <f t="shared" si="9"/>
        <v>3.3333333333333333E-2</v>
      </c>
    </row>
    <row r="483" spans="1:4" x14ac:dyDescent="0.3">
      <c r="A483">
        <v>17</v>
      </c>
      <c r="B483" s="13">
        <v>42924</v>
      </c>
      <c r="C483">
        <v>1</v>
      </c>
      <c r="D483" s="12">
        <f t="shared" si="9"/>
        <v>8.3333333333333332E-3</v>
      </c>
    </row>
    <row r="484" spans="1:4" x14ac:dyDescent="0.3">
      <c r="A484">
        <v>24</v>
      </c>
      <c r="B484" s="13">
        <v>42955</v>
      </c>
      <c r="C484">
        <v>4</v>
      </c>
      <c r="D484" s="12">
        <f t="shared" si="9"/>
        <v>3.3333333333333333E-2</v>
      </c>
    </row>
    <row r="485" spans="1:4" x14ac:dyDescent="0.3">
      <c r="A485">
        <v>34</v>
      </c>
      <c r="B485" s="13">
        <v>42955</v>
      </c>
      <c r="C485">
        <v>4</v>
      </c>
      <c r="D485" s="12">
        <f t="shared" si="9"/>
        <v>3.3333333333333333E-2</v>
      </c>
    </row>
    <row r="486" spans="1:4" x14ac:dyDescent="0.3">
      <c r="A486">
        <v>11</v>
      </c>
      <c r="B486" s="13">
        <v>42955</v>
      </c>
      <c r="C486">
        <v>8</v>
      </c>
      <c r="D486" s="12">
        <f t="shared" si="9"/>
        <v>6.6666666666666666E-2</v>
      </c>
    </row>
    <row r="487" spans="1:4" x14ac:dyDescent="0.3">
      <c r="A487">
        <v>5</v>
      </c>
      <c r="B487" s="13">
        <v>42955</v>
      </c>
      <c r="C487">
        <v>8</v>
      </c>
      <c r="D487" s="12">
        <f t="shared" si="9"/>
        <v>6.6666666666666666E-2</v>
      </c>
    </row>
    <row r="488" spans="1:4" x14ac:dyDescent="0.3">
      <c r="A488">
        <v>15</v>
      </c>
      <c r="B488" s="13">
        <v>43016</v>
      </c>
      <c r="C488">
        <v>4</v>
      </c>
      <c r="D488" s="12">
        <f t="shared" si="9"/>
        <v>3.3333333333333333E-2</v>
      </c>
    </row>
    <row r="489" spans="1:4" x14ac:dyDescent="0.3">
      <c r="A489">
        <v>3</v>
      </c>
      <c r="B489" s="13" t="s">
        <v>196</v>
      </c>
      <c r="C489">
        <v>4</v>
      </c>
      <c r="D489" s="12">
        <f t="shared" si="9"/>
        <v>3.3333333333333333E-2</v>
      </c>
    </row>
    <row r="490" spans="1:4" x14ac:dyDescent="0.3">
      <c r="A490">
        <v>17</v>
      </c>
      <c r="B490" s="13" t="s">
        <v>197</v>
      </c>
      <c r="C490">
        <v>8</v>
      </c>
      <c r="D490" s="12">
        <f t="shared" si="9"/>
        <v>6.6666666666666666E-2</v>
      </c>
    </row>
    <row r="491" spans="1:4" x14ac:dyDescent="0.3">
      <c r="A491">
        <v>18</v>
      </c>
      <c r="B491" s="13" t="s">
        <v>198</v>
      </c>
      <c r="C491">
        <v>16</v>
      </c>
      <c r="D491" s="12">
        <f t="shared" si="9"/>
        <v>0.13333333333333333</v>
      </c>
    </row>
    <row r="492" spans="1:4" x14ac:dyDescent="0.3">
      <c r="A492">
        <v>1</v>
      </c>
      <c r="B492" s="13" t="s">
        <v>199</v>
      </c>
      <c r="C492">
        <v>4</v>
      </c>
      <c r="D492" s="12">
        <f t="shared" si="9"/>
        <v>3.3333333333333333E-2</v>
      </c>
    </row>
    <row r="493" spans="1:4" x14ac:dyDescent="0.3">
      <c r="A493">
        <v>24</v>
      </c>
      <c r="B493" s="13" t="s">
        <v>199</v>
      </c>
      <c r="C493">
        <v>1</v>
      </c>
      <c r="D493" s="12">
        <f t="shared" si="9"/>
        <v>8.3333333333333332E-3</v>
      </c>
    </row>
    <row r="494" spans="1:4" x14ac:dyDescent="0.3">
      <c r="A494">
        <v>34</v>
      </c>
      <c r="B494" s="13" t="s">
        <v>199</v>
      </c>
      <c r="C494">
        <v>5</v>
      </c>
      <c r="D494" s="12">
        <f t="shared" si="9"/>
        <v>4.1666666666666664E-2</v>
      </c>
    </row>
    <row r="495" spans="1:4" x14ac:dyDescent="0.3">
      <c r="A495">
        <v>15</v>
      </c>
      <c r="B495" s="13" t="s">
        <v>200</v>
      </c>
      <c r="C495">
        <v>2</v>
      </c>
      <c r="D495" s="12">
        <f t="shared" si="9"/>
        <v>1.6666666666666666E-2</v>
      </c>
    </row>
    <row r="496" spans="1:4" x14ac:dyDescent="0.3">
      <c r="A496">
        <v>20</v>
      </c>
      <c r="B496" s="13" t="s">
        <v>201</v>
      </c>
      <c r="C496">
        <v>3</v>
      </c>
      <c r="D496" s="12">
        <f t="shared" si="9"/>
        <v>2.5000000000000001E-2</v>
      </c>
    </row>
    <row r="497" spans="1:4" x14ac:dyDescent="0.3">
      <c r="A497">
        <v>24</v>
      </c>
      <c r="B497" s="13">
        <v>42864</v>
      </c>
      <c r="C497">
        <v>1</v>
      </c>
      <c r="D497" s="12">
        <f t="shared" si="9"/>
        <v>8.3333333333333332E-3</v>
      </c>
    </row>
    <row r="498" spans="1:4" x14ac:dyDescent="0.3">
      <c r="A498">
        <v>24</v>
      </c>
      <c r="B498" s="13">
        <v>42864</v>
      </c>
      <c r="C498">
        <v>1</v>
      </c>
      <c r="D498" s="12">
        <f t="shared" si="9"/>
        <v>8.3333333333333332E-3</v>
      </c>
    </row>
    <row r="499" spans="1:4" x14ac:dyDescent="0.3">
      <c r="A499">
        <v>34</v>
      </c>
      <c r="B499" s="13">
        <v>42864</v>
      </c>
      <c r="C499">
        <v>3</v>
      </c>
      <c r="D499" s="12">
        <f t="shared" si="9"/>
        <v>2.5000000000000001E-2</v>
      </c>
    </row>
    <row r="500" spans="1:4" x14ac:dyDescent="0.3">
      <c r="A500">
        <v>14</v>
      </c>
      <c r="B500" s="13">
        <v>42864</v>
      </c>
      <c r="C500">
        <v>2</v>
      </c>
      <c r="D500" s="12">
        <f t="shared" si="9"/>
        <v>1.6666666666666666E-2</v>
      </c>
    </row>
    <row r="501" spans="1:4" x14ac:dyDescent="0.3">
      <c r="A501">
        <v>15</v>
      </c>
      <c r="B501" s="13">
        <v>42925</v>
      </c>
      <c r="C501">
        <v>2</v>
      </c>
      <c r="D501" s="12">
        <f t="shared" si="9"/>
        <v>1.6666666666666666E-2</v>
      </c>
    </row>
    <row r="502" spans="1:4" x14ac:dyDescent="0.3">
      <c r="A502">
        <v>22</v>
      </c>
      <c r="B502" s="13">
        <v>42956</v>
      </c>
      <c r="C502">
        <v>8</v>
      </c>
      <c r="D502" s="12">
        <f t="shared" si="9"/>
        <v>6.6666666666666666E-2</v>
      </c>
    </row>
    <row r="503" spans="1:4" x14ac:dyDescent="0.3">
      <c r="A503">
        <v>33</v>
      </c>
      <c r="B503" s="13">
        <v>42956</v>
      </c>
      <c r="C503">
        <v>1</v>
      </c>
      <c r="D503" s="12">
        <f t="shared" si="9"/>
        <v>8.3333333333333332E-3</v>
      </c>
    </row>
    <row r="504" spans="1:4" x14ac:dyDescent="0.3">
      <c r="A504">
        <v>3</v>
      </c>
      <c r="B504" s="13">
        <v>43048</v>
      </c>
      <c r="C504">
        <v>4</v>
      </c>
      <c r="D504" s="12">
        <f t="shared" si="9"/>
        <v>3.3333333333333333E-2</v>
      </c>
    </row>
    <row r="505" spans="1:4" x14ac:dyDescent="0.3">
      <c r="A505">
        <v>28</v>
      </c>
      <c r="B505" s="13" t="s">
        <v>202</v>
      </c>
      <c r="C505">
        <v>1</v>
      </c>
      <c r="D505" s="12">
        <f t="shared" si="9"/>
        <v>8.3333333333333332E-3</v>
      </c>
    </row>
    <row r="506" spans="1:4" x14ac:dyDescent="0.3">
      <c r="A506">
        <v>22</v>
      </c>
      <c r="B506" s="13" t="s">
        <v>203</v>
      </c>
      <c r="C506">
        <v>2</v>
      </c>
      <c r="D506" s="12">
        <f t="shared" si="9"/>
        <v>1.6666666666666666E-2</v>
      </c>
    </row>
    <row r="507" spans="1:4" x14ac:dyDescent="0.3">
      <c r="A507">
        <v>13</v>
      </c>
      <c r="B507" s="13" t="s">
        <v>204</v>
      </c>
      <c r="C507">
        <v>8</v>
      </c>
      <c r="D507" s="12">
        <f t="shared" si="9"/>
        <v>6.6666666666666666E-2</v>
      </c>
    </row>
    <row r="508" spans="1:4" x14ac:dyDescent="0.3">
      <c r="A508">
        <v>10</v>
      </c>
      <c r="B508" s="13" t="s">
        <v>205</v>
      </c>
      <c r="C508">
        <v>8</v>
      </c>
      <c r="D508" s="12">
        <f t="shared" si="9"/>
        <v>6.6666666666666666E-2</v>
      </c>
    </row>
    <row r="509" spans="1:4" x14ac:dyDescent="0.3">
      <c r="A509">
        <v>32</v>
      </c>
      <c r="B509" s="13">
        <v>42865</v>
      </c>
      <c r="C509">
        <v>1</v>
      </c>
      <c r="D509" s="12">
        <f t="shared" si="9"/>
        <v>8.3333333333333332E-3</v>
      </c>
    </row>
    <row r="510" spans="1:4" x14ac:dyDescent="0.3">
      <c r="A510">
        <v>25</v>
      </c>
      <c r="B510" s="13">
        <v>42865</v>
      </c>
      <c r="C510">
        <v>3</v>
      </c>
      <c r="D510" s="12">
        <f t="shared" si="9"/>
        <v>2.5000000000000001E-2</v>
      </c>
    </row>
    <row r="511" spans="1:4" x14ac:dyDescent="0.3">
      <c r="A511">
        <v>24</v>
      </c>
      <c r="B511" s="13">
        <v>42896</v>
      </c>
      <c r="C511">
        <v>8</v>
      </c>
      <c r="D511" s="12">
        <f t="shared" si="9"/>
        <v>6.6666666666666666E-2</v>
      </c>
    </row>
    <row r="512" spans="1:4" x14ac:dyDescent="0.3">
      <c r="A512">
        <v>32</v>
      </c>
      <c r="B512" s="13">
        <v>43049</v>
      </c>
      <c r="C512">
        <v>3</v>
      </c>
      <c r="D512" s="12">
        <f t="shared" si="9"/>
        <v>2.5000000000000001E-2</v>
      </c>
    </row>
    <row r="513" spans="1:4" x14ac:dyDescent="0.3">
      <c r="A513">
        <v>15</v>
      </c>
      <c r="B513" s="13">
        <v>43049</v>
      </c>
      <c r="C513">
        <v>2</v>
      </c>
      <c r="D513" s="12">
        <f t="shared" si="9"/>
        <v>1.6666666666666666E-2</v>
      </c>
    </row>
    <row r="514" spans="1:4" x14ac:dyDescent="0.3">
      <c r="A514">
        <v>34</v>
      </c>
      <c r="B514" s="13" t="s">
        <v>206</v>
      </c>
      <c r="C514">
        <v>2</v>
      </c>
      <c r="D514" s="12">
        <f t="shared" si="9"/>
        <v>1.6666666666666666E-2</v>
      </c>
    </row>
    <row r="515" spans="1:4" x14ac:dyDescent="0.3">
      <c r="A515">
        <v>32</v>
      </c>
      <c r="B515" s="13" t="s">
        <v>207</v>
      </c>
      <c r="C515">
        <v>2</v>
      </c>
      <c r="D515" s="12">
        <f t="shared" ref="D515:D578" si="10">C515/$E$2</f>
        <v>1.6666666666666666E-2</v>
      </c>
    </row>
    <row r="516" spans="1:4" x14ac:dyDescent="0.3">
      <c r="A516">
        <v>15</v>
      </c>
      <c r="B516" s="13" t="s">
        <v>208</v>
      </c>
      <c r="C516">
        <v>1</v>
      </c>
      <c r="D516" s="12">
        <f t="shared" si="10"/>
        <v>8.3333333333333332E-3</v>
      </c>
    </row>
    <row r="517" spans="1:4" x14ac:dyDescent="0.3">
      <c r="A517">
        <v>28</v>
      </c>
      <c r="B517" s="13" t="s">
        <v>209</v>
      </c>
      <c r="C517">
        <v>2</v>
      </c>
      <c r="D517" s="12">
        <f t="shared" si="10"/>
        <v>1.6666666666666666E-2</v>
      </c>
    </row>
    <row r="518" spans="1:4" x14ac:dyDescent="0.3">
      <c r="A518">
        <v>13</v>
      </c>
      <c r="B518" s="13" t="s">
        <v>209</v>
      </c>
      <c r="C518">
        <v>8</v>
      </c>
      <c r="D518" s="12">
        <f t="shared" si="10"/>
        <v>6.6666666666666666E-2</v>
      </c>
    </row>
    <row r="519" spans="1:4" x14ac:dyDescent="0.3">
      <c r="A519">
        <v>13</v>
      </c>
      <c r="B519" s="13" t="s">
        <v>209</v>
      </c>
      <c r="C519">
        <v>3</v>
      </c>
      <c r="D519" s="12">
        <f t="shared" si="10"/>
        <v>2.5000000000000001E-2</v>
      </c>
    </row>
    <row r="520" spans="1:4" x14ac:dyDescent="0.3">
      <c r="A520">
        <v>28</v>
      </c>
      <c r="B520" s="13" t="s">
        <v>209</v>
      </c>
      <c r="C520">
        <v>4</v>
      </c>
      <c r="D520" s="12">
        <f t="shared" si="10"/>
        <v>3.3333333333333333E-2</v>
      </c>
    </row>
    <row r="521" spans="1:4" x14ac:dyDescent="0.3">
      <c r="A521">
        <v>13</v>
      </c>
      <c r="B521" s="13" t="s">
        <v>209</v>
      </c>
      <c r="C521">
        <v>8</v>
      </c>
      <c r="D521" s="12">
        <f t="shared" si="10"/>
        <v>6.6666666666666666E-2</v>
      </c>
    </row>
    <row r="522" spans="1:4" x14ac:dyDescent="0.3">
      <c r="A522">
        <v>3</v>
      </c>
      <c r="B522" s="13" t="s">
        <v>210</v>
      </c>
      <c r="C522">
        <v>3</v>
      </c>
      <c r="D522" s="12">
        <f t="shared" si="10"/>
        <v>2.5000000000000001E-2</v>
      </c>
    </row>
    <row r="523" spans="1:4" x14ac:dyDescent="0.3">
      <c r="A523">
        <v>9</v>
      </c>
      <c r="B523" s="13" t="s">
        <v>210</v>
      </c>
      <c r="C523">
        <v>1</v>
      </c>
      <c r="D523" s="12">
        <f t="shared" si="10"/>
        <v>8.3333333333333332E-3</v>
      </c>
    </row>
    <row r="524" spans="1:4" x14ac:dyDescent="0.3">
      <c r="A524">
        <v>15</v>
      </c>
      <c r="B524" s="13" t="s">
        <v>210</v>
      </c>
      <c r="C524">
        <v>1</v>
      </c>
      <c r="D524" s="12">
        <f t="shared" si="10"/>
        <v>8.3333333333333332E-3</v>
      </c>
    </row>
    <row r="525" spans="1:4" x14ac:dyDescent="0.3">
      <c r="A525">
        <v>13</v>
      </c>
      <c r="B525" s="13" t="s">
        <v>211</v>
      </c>
      <c r="C525">
        <v>8</v>
      </c>
      <c r="D525" s="12">
        <f t="shared" si="10"/>
        <v>6.6666666666666666E-2</v>
      </c>
    </row>
    <row r="526" spans="1:4" x14ac:dyDescent="0.3">
      <c r="A526">
        <v>28</v>
      </c>
      <c r="B526" s="13" t="s">
        <v>211</v>
      </c>
      <c r="C526">
        <v>1</v>
      </c>
      <c r="D526" s="12">
        <f t="shared" si="10"/>
        <v>8.3333333333333332E-3</v>
      </c>
    </row>
    <row r="527" spans="1:4" x14ac:dyDescent="0.3">
      <c r="A527">
        <v>13</v>
      </c>
      <c r="B527" s="13" t="s">
        <v>212</v>
      </c>
      <c r="C527">
        <v>8</v>
      </c>
      <c r="D527" s="12">
        <f t="shared" si="10"/>
        <v>6.6666666666666666E-2</v>
      </c>
    </row>
    <row r="528" spans="1:4" x14ac:dyDescent="0.3">
      <c r="A528">
        <v>28</v>
      </c>
      <c r="B528" s="13" t="s">
        <v>212</v>
      </c>
      <c r="C528">
        <v>3</v>
      </c>
      <c r="D528" s="12">
        <f t="shared" si="10"/>
        <v>2.5000000000000001E-2</v>
      </c>
    </row>
    <row r="529" spans="1:4" x14ac:dyDescent="0.3">
      <c r="A529">
        <v>6</v>
      </c>
      <c r="B529" s="13" t="s">
        <v>213</v>
      </c>
      <c r="C529">
        <v>8</v>
      </c>
      <c r="D529" s="12">
        <f t="shared" si="10"/>
        <v>6.6666666666666666E-2</v>
      </c>
    </row>
    <row r="530" spans="1:4" x14ac:dyDescent="0.3">
      <c r="A530">
        <v>25</v>
      </c>
      <c r="B530" s="13" t="s">
        <v>213</v>
      </c>
      <c r="C530">
        <v>8</v>
      </c>
      <c r="D530" s="12">
        <f t="shared" si="10"/>
        <v>6.6666666666666666E-2</v>
      </c>
    </row>
    <row r="531" spans="1:4" x14ac:dyDescent="0.3">
      <c r="A531">
        <v>33</v>
      </c>
      <c r="B531" s="13" t="s">
        <v>213</v>
      </c>
      <c r="C531">
        <v>8</v>
      </c>
      <c r="D531" s="12">
        <f t="shared" si="10"/>
        <v>6.6666666666666666E-2</v>
      </c>
    </row>
    <row r="532" spans="1:4" x14ac:dyDescent="0.3">
      <c r="A532">
        <v>28</v>
      </c>
      <c r="B532" s="13" t="s">
        <v>213</v>
      </c>
      <c r="C532">
        <v>0</v>
      </c>
      <c r="D532" s="12">
        <f t="shared" si="10"/>
        <v>0</v>
      </c>
    </row>
    <row r="533" spans="1:4" x14ac:dyDescent="0.3">
      <c r="A533">
        <v>28</v>
      </c>
      <c r="B533" s="13" t="s">
        <v>214</v>
      </c>
      <c r="C533">
        <v>3</v>
      </c>
      <c r="D533" s="12">
        <f t="shared" si="10"/>
        <v>2.5000000000000001E-2</v>
      </c>
    </row>
    <row r="534" spans="1:4" x14ac:dyDescent="0.3">
      <c r="A534">
        <v>3</v>
      </c>
      <c r="B534" s="13">
        <v>42927</v>
      </c>
      <c r="C534">
        <v>1</v>
      </c>
      <c r="D534" s="12">
        <f t="shared" si="10"/>
        <v>8.3333333333333332E-3</v>
      </c>
    </row>
    <row r="535" spans="1:4" x14ac:dyDescent="0.3">
      <c r="A535">
        <v>34</v>
      </c>
      <c r="B535" s="13">
        <v>42958</v>
      </c>
      <c r="C535">
        <v>3</v>
      </c>
      <c r="D535" s="12">
        <f t="shared" si="10"/>
        <v>2.5000000000000001E-2</v>
      </c>
    </row>
    <row r="536" spans="1:4" x14ac:dyDescent="0.3">
      <c r="A536">
        <v>18</v>
      </c>
      <c r="B536" s="13">
        <v>42958</v>
      </c>
      <c r="C536">
        <v>24</v>
      </c>
      <c r="D536" s="12">
        <f t="shared" si="10"/>
        <v>0.2</v>
      </c>
    </row>
    <row r="537" spans="1:4" x14ac:dyDescent="0.3">
      <c r="A537">
        <v>3</v>
      </c>
      <c r="B537" s="13">
        <v>43019</v>
      </c>
      <c r="C537">
        <v>1</v>
      </c>
      <c r="D537" s="12">
        <f t="shared" si="10"/>
        <v>8.3333333333333332E-3</v>
      </c>
    </row>
    <row r="538" spans="1:4" x14ac:dyDescent="0.3">
      <c r="A538">
        <v>34</v>
      </c>
      <c r="B538" s="13" t="s">
        <v>215</v>
      </c>
      <c r="C538">
        <v>8</v>
      </c>
      <c r="D538" s="12">
        <f t="shared" si="10"/>
        <v>6.6666666666666666E-2</v>
      </c>
    </row>
    <row r="539" spans="1:4" x14ac:dyDescent="0.3">
      <c r="A539">
        <v>11</v>
      </c>
      <c r="B539" s="13" t="s">
        <v>216</v>
      </c>
      <c r="C539">
        <v>8</v>
      </c>
      <c r="D539" s="12">
        <f t="shared" si="10"/>
        <v>6.6666666666666666E-2</v>
      </c>
    </row>
    <row r="540" spans="1:4" x14ac:dyDescent="0.3">
      <c r="A540">
        <v>25</v>
      </c>
      <c r="B540" s="13" t="s">
        <v>217</v>
      </c>
      <c r="C540">
        <v>8</v>
      </c>
      <c r="D540" s="12">
        <f t="shared" si="10"/>
        <v>6.6666666666666666E-2</v>
      </c>
    </row>
    <row r="541" spans="1:4" x14ac:dyDescent="0.3">
      <c r="A541">
        <v>28</v>
      </c>
      <c r="B541" s="13" t="s">
        <v>217</v>
      </c>
      <c r="C541">
        <v>4</v>
      </c>
      <c r="D541" s="12">
        <f t="shared" si="10"/>
        <v>3.3333333333333333E-2</v>
      </c>
    </row>
    <row r="542" spans="1:4" x14ac:dyDescent="0.3">
      <c r="A542">
        <v>10</v>
      </c>
      <c r="B542" s="13" t="s">
        <v>218</v>
      </c>
      <c r="C542">
        <v>8</v>
      </c>
      <c r="D542" s="12">
        <f t="shared" si="10"/>
        <v>6.6666666666666666E-2</v>
      </c>
    </row>
    <row r="543" spans="1:4" x14ac:dyDescent="0.3">
      <c r="A543">
        <v>15</v>
      </c>
      <c r="B543" s="13" t="s">
        <v>219</v>
      </c>
      <c r="C543">
        <v>2</v>
      </c>
      <c r="D543" s="12">
        <f t="shared" si="10"/>
        <v>1.6666666666666666E-2</v>
      </c>
    </row>
    <row r="544" spans="1:4" x14ac:dyDescent="0.3">
      <c r="A544">
        <v>34</v>
      </c>
      <c r="B544" s="13" t="s">
        <v>220</v>
      </c>
      <c r="C544">
        <v>2</v>
      </c>
      <c r="D544" s="12">
        <f t="shared" si="10"/>
        <v>1.6666666666666666E-2</v>
      </c>
    </row>
    <row r="545" spans="1:4" x14ac:dyDescent="0.3">
      <c r="A545">
        <v>28</v>
      </c>
      <c r="B545" s="13" t="s">
        <v>220</v>
      </c>
      <c r="C545">
        <v>3</v>
      </c>
      <c r="D545" s="12">
        <f t="shared" si="10"/>
        <v>2.5000000000000001E-2</v>
      </c>
    </row>
    <row r="546" spans="1:4" x14ac:dyDescent="0.3">
      <c r="A546">
        <v>3</v>
      </c>
      <c r="B546" s="13" t="s">
        <v>221</v>
      </c>
      <c r="C546">
        <v>1</v>
      </c>
      <c r="D546" s="12">
        <f t="shared" si="10"/>
        <v>8.3333333333333332E-3</v>
      </c>
    </row>
    <row r="547" spans="1:4" x14ac:dyDescent="0.3">
      <c r="A547">
        <v>34</v>
      </c>
      <c r="B547" s="13" t="s">
        <v>221</v>
      </c>
      <c r="C547">
        <v>8</v>
      </c>
      <c r="D547" s="12">
        <f t="shared" si="10"/>
        <v>6.6666666666666666E-2</v>
      </c>
    </row>
    <row r="548" spans="1:4" x14ac:dyDescent="0.3">
      <c r="A548">
        <v>34</v>
      </c>
      <c r="B548" s="13" t="s">
        <v>222</v>
      </c>
      <c r="C548">
        <v>8</v>
      </c>
      <c r="D548" s="12">
        <f t="shared" si="10"/>
        <v>6.6666666666666666E-2</v>
      </c>
    </row>
    <row r="549" spans="1:4" x14ac:dyDescent="0.3">
      <c r="A549">
        <v>28</v>
      </c>
      <c r="B549" s="13" t="s">
        <v>222</v>
      </c>
      <c r="C549">
        <v>2</v>
      </c>
      <c r="D549" s="12">
        <f t="shared" si="10"/>
        <v>1.6666666666666666E-2</v>
      </c>
    </row>
    <row r="550" spans="1:4" x14ac:dyDescent="0.3">
      <c r="A550">
        <v>15</v>
      </c>
      <c r="B550" s="13" t="s">
        <v>222</v>
      </c>
      <c r="C550">
        <v>0</v>
      </c>
      <c r="D550" s="12">
        <f t="shared" si="10"/>
        <v>0</v>
      </c>
    </row>
    <row r="551" spans="1:4" x14ac:dyDescent="0.3">
      <c r="A551">
        <v>11</v>
      </c>
      <c r="B551" s="13" t="s">
        <v>223</v>
      </c>
      <c r="C551">
        <v>0</v>
      </c>
      <c r="D551" s="12">
        <f t="shared" si="10"/>
        <v>0</v>
      </c>
    </row>
    <row r="552" spans="1:4" x14ac:dyDescent="0.3">
      <c r="A552">
        <v>33</v>
      </c>
      <c r="B552" s="13" t="s">
        <v>224</v>
      </c>
      <c r="C552">
        <v>4</v>
      </c>
      <c r="D552" s="12">
        <f t="shared" si="10"/>
        <v>3.3333333333333333E-2</v>
      </c>
    </row>
    <row r="553" spans="1:4" x14ac:dyDescent="0.3">
      <c r="A553">
        <v>5</v>
      </c>
      <c r="B553" s="13" t="s">
        <v>224</v>
      </c>
      <c r="C553">
        <v>0</v>
      </c>
      <c r="D553" s="12">
        <f t="shared" si="10"/>
        <v>0</v>
      </c>
    </row>
    <row r="554" spans="1:4" x14ac:dyDescent="0.3">
      <c r="A554">
        <v>28</v>
      </c>
      <c r="B554" s="13" t="s">
        <v>225</v>
      </c>
      <c r="C554">
        <v>2</v>
      </c>
      <c r="D554" s="12">
        <f t="shared" si="10"/>
        <v>1.6666666666666666E-2</v>
      </c>
    </row>
    <row r="555" spans="1:4" x14ac:dyDescent="0.3">
      <c r="A555">
        <v>13</v>
      </c>
      <c r="B555" s="13" t="s">
        <v>225</v>
      </c>
      <c r="C555">
        <v>8</v>
      </c>
      <c r="D555" s="12">
        <f t="shared" si="10"/>
        <v>6.6666666666666666E-2</v>
      </c>
    </row>
    <row r="556" spans="1:4" x14ac:dyDescent="0.3">
      <c r="A556">
        <v>10</v>
      </c>
      <c r="B556" s="13" t="s">
        <v>221</v>
      </c>
      <c r="C556">
        <v>2</v>
      </c>
      <c r="D556" s="12">
        <f t="shared" si="10"/>
        <v>1.6666666666666666E-2</v>
      </c>
    </row>
    <row r="557" spans="1:4" x14ac:dyDescent="0.3">
      <c r="A557">
        <v>3</v>
      </c>
      <c r="B557" s="13">
        <v>42867</v>
      </c>
      <c r="C557">
        <v>32</v>
      </c>
      <c r="D557" s="12">
        <f t="shared" si="10"/>
        <v>0.26666666666666666</v>
      </c>
    </row>
    <row r="558" spans="1:4" x14ac:dyDescent="0.3">
      <c r="A558">
        <v>15</v>
      </c>
      <c r="B558" s="13">
        <v>42898</v>
      </c>
      <c r="C558">
        <v>1</v>
      </c>
      <c r="D558" s="12">
        <f t="shared" si="10"/>
        <v>8.3333333333333332E-3</v>
      </c>
    </row>
    <row r="559" spans="1:4" x14ac:dyDescent="0.3">
      <c r="A559">
        <v>28</v>
      </c>
      <c r="B559" s="13">
        <v>42898</v>
      </c>
      <c r="C559">
        <v>3</v>
      </c>
      <c r="D559" s="12">
        <f t="shared" si="10"/>
        <v>2.5000000000000001E-2</v>
      </c>
    </row>
    <row r="560" spans="1:4" x14ac:dyDescent="0.3">
      <c r="A560">
        <v>22</v>
      </c>
      <c r="B560" s="13">
        <v>42959</v>
      </c>
      <c r="C560">
        <v>1</v>
      </c>
      <c r="D560" s="12">
        <f t="shared" si="10"/>
        <v>8.3333333333333332E-3</v>
      </c>
    </row>
    <row r="561" spans="1:4" x14ac:dyDescent="0.3">
      <c r="A561">
        <v>28</v>
      </c>
      <c r="B561" s="13">
        <v>42959</v>
      </c>
      <c r="C561">
        <v>3</v>
      </c>
      <c r="D561" s="12">
        <f t="shared" si="10"/>
        <v>2.5000000000000001E-2</v>
      </c>
    </row>
    <row r="562" spans="1:4" x14ac:dyDescent="0.3">
      <c r="A562">
        <v>28</v>
      </c>
      <c r="B562" s="13" t="s">
        <v>226</v>
      </c>
      <c r="C562">
        <v>3</v>
      </c>
      <c r="D562" s="12">
        <f t="shared" si="10"/>
        <v>2.5000000000000001E-2</v>
      </c>
    </row>
    <row r="563" spans="1:4" x14ac:dyDescent="0.3">
      <c r="A563">
        <v>10</v>
      </c>
      <c r="B563" s="13" t="s">
        <v>227</v>
      </c>
      <c r="C563">
        <v>4</v>
      </c>
      <c r="D563" s="12">
        <f t="shared" si="10"/>
        <v>3.3333333333333333E-2</v>
      </c>
    </row>
    <row r="564" spans="1:4" x14ac:dyDescent="0.3">
      <c r="A564">
        <v>17</v>
      </c>
      <c r="B564" s="13" t="s">
        <v>228</v>
      </c>
      <c r="C564">
        <v>2</v>
      </c>
      <c r="D564" s="12">
        <f t="shared" si="10"/>
        <v>1.6666666666666666E-2</v>
      </c>
    </row>
    <row r="565" spans="1:4" x14ac:dyDescent="0.3">
      <c r="A565">
        <v>5</v>
      </c>
      <c r="B565" s="13" t="s">
        <v>228</v>
      </c>
      <c r="C565">
        <v>8</v>
      </c>
      <c r="D565" s="12">
        <f t="shared" si="10"/>
        <v>6.6666666666666666E-2</v>
      </c>
    </row>
    <row r="566" spans="1:4" x14ac:dyDescent="0.3">
      <c r="A566">
        <v>12</v>
      </c>
      <c r="B566" s="13" t="s">
        <v>229</v>
      </c>
      <c r="C566">
        <v>8</v>
      </c>
      <c r="D566" s="12">
        <f t="shared" si="10"/>
        <v>6.6666666666666666E-2</v>
      </c>
    </row>
    <row r="567" spans="1:4" x14ac:dyDescent="0.3">
      <c r="A567">
        <v>22</v>
      </c>
      <c r="B567" s="13" t="s">
        <v>230</v>
      </c>
      <c r="C567">
        <v>16</v>
      </c>
      <c r="D567" s="12">
        <f t="shared" si="10"/>
        <v>0.13333333333333333</v>
      </c>
    </row>
    <row r="568" spans="1:4" x14ac:dyDescent="0.3">
      <c r="A568">
        <v>28</v>
      </c>
      <c r="B568" s="13" t="s">
        <v>230</v>
      </c>
      <c r="C568">
        <v>2</v>
      </c>
      <c r="D568" s="12">
        <f t="shared" si="10"/>
        <v>1.6666666666666666E-2</v>
      </c>
    </row>
    <row r="569" spans="1:4" x14ac:dyDescent="0.3">
      <c r="A569">
        <v>28</v>
      </c>
      <c r="B569" s="13" t="s">
        <v>231</v>
      </c>
      <c r="C569">
        <v>3</v>
      </c>
      <c r="D569" s="12">
        <f t="shared" si="10"/>
        <v>2.5000000000000001E-2</v>
      </c>
    </row>
    <row r="570" spans="1:4" x14ac:dyDescent="0.3">
      <c r="A570">
        <v>28</v>
      </c>
      <c r="B570" s="13" t="s">
        <v>229</v>
      </c>
      <c r="C570">
        <v>2</v>
      </c>
      <c r="D570" s="12">
        <f t="shared" si="10"/>
        <v>1.6666666666666666E-2</v>
      </c>
    </row>
    <row r="571" spans="1:4" x14ac:dyDescent="0.3">
      <c r="A571">
        <v>14</v>
      </c>
      <c r="B571" s="13" t="s">
        <v>230</v>
      </c>
      <c r="C571">
        <v>80</v>
      </c>
      <c r="D571" s="12">
        <f t="shared" si="10"/>
        <v>0.66666666666666663</v>
      </c>
    </row>
    <row r="572" spans="1:4" x14ac:dyDescent="0.3">
      <c r="A572">
        <v>22</v>
      </c>
      <c r="B572" s="13">
        <v>43101</v>
      </c>
      <c r="C572">
        <v>24</v>
      </c>
      <c r="D572" s="12">
        <f t="shared" si="10"/>
        <v>0.2</v>
      </c>
    </row>
    <row r="573" spans="1:4" x14ac:dyDescent="0.3">
      <c r="A573">
        <v>22</v>
      </c>
      <c r="B573" s="13">
        <v>43191</v>
      </c>
      <c r="C573">
        <v>16</v>
      </c>
      <c r="D573" s="12">
        <f t="shared" si="10"/>
        <v>0.13333333333333333</v>
      </c>
    </row>
    <row r="574" spans="1:4" x14ac:dyDescent="0.3">
      <c r="A574">
        <v>17</v>
      </c>
      <c r="B574" s="13">
        <v>43191</v>
      </c>
      <c r="C574">
        <v>2</v>
      </c>
      <c r="D574" s="12">
        <f t="shared" si="10"/>
        <v>1.6666666666666666E-2</v>
      </c>
    </row>
    <row r="575" spans="1:4" x14ac:dyDescent="0.3">
      <c r="A575">
        <v>17</v>
      </c>
      <c r="B575" s="13">
        <v>43221</v>
      </c>
      <c r="C575">
        <v>2</v>
      </c>
      <c r="D575" s="12">
        <f t="shared" si="10"/>
        <v>1.6666666666666666E-2</v>
      </c>
    </row>
    <row r="576" spans="1:4" x14ac:dyDescent="0.3">
      <c r="A576">
        <v>22</v>
      </c>
      <c r="B576" s="13">
        <v>43313</v>
      </c>
      <c r="C576">
        <v>3</v>
      </c>
      <c r="D576" s="12">
        <f t="shared" si="10"/>
        <v>2.5000000000000001E-2</v>
      </c>
    </row>
    <row r="577" spans="1:4" x14ac:dyDescent="0.3">
      <c r="A577">
        <v>17</v>
      </c>
      <c r="B577" s="13">
        <v>43374</v>
      </c>
      <c r="C577">
        <v>2</v>
      </c>
      <c r="D577" s="12">
        <f t="shared" si="10"/>
        <v>1.6666666666666666E-2</v>
      </c>
    </row>
    <row r="578" spans="1:4" x14ac:dyDescent="0.3">
      <c r="A578">
        <v>32</v>
      </c>
      <c r="B578" s="13">
        <v>43405</v>
      </c>
      <c r="C578">
        <v>8</v>
      </c>
      <c r="D578" s="12">
        <f t="shared" si="10"/>
        <v>6.6666666666666666E-2</v>
      </c>
    </row>
    <row r="579" spans="1:4" x14ac:dyDescent="0.3">
      <c r="A579">
        <v>17</v>
      </c>
      <c r="B579" s="13">
        <v>43435</v>
      </c>
      <c r="C579">
        <v>3</v>
      </c>
      <c r="D579" s="12">
        <f t="shared" ref="D579:D642" si="11">C579/$E$2</f>
        <v>2.5000000000000001E-2</v>
      </c>
    </row>
    <row r="580" spans="1:4" x14ac:dyDescent="0.3">
      <c r="A580">
        <v>22</v>
      </c>
      <c r="B580" s="13" t="s">
        <v>232</v>
      </c>
      <c r="C580">
        <v>2</v>
      </c>
      <c r="D580" s="12">
        <f t="shared" si="11"/>
        <v>1.6666666666666666E-2</v>
      </c>
    </row>
    <row r="581" spans="1:4" x14ac:dyDescent="0.3">
      <c r="A581">
        <v>14</v>
      </c>
      <c r="B581" s="13" t="s">
        <v>233</v>
      </c>
      <c r="C581">
        <v>8</v>
      </c>
      <c r="D581" s="12">
        <f t="shared" si="11"/>
        <v>6.6666666666666666E-2</v>
      </c>
    </row>
    <row r="582" spans="1:4" x14ac:dyDescent="0.3">
      <c r="A582">
        <v>22</v>
      </c>
      <c r="B582" s="13" t="s">
        <v>234</v>
      </c>
      <c r="C582">
        <v>2</v>
      </c>
      <c r="D582" s="12">
        <f t="shared" si="11"/>
        <v>1.6666666666666666E-2</v>
      </c>
    </row>
    <row r="583" spans="1:4" x14ac:dyDescent="0.3">
      <c r="A583">
        <v>3</v>
      </c>
      <c r="B583" s="13" t="s">
        <v>234</v>
      </c>
      <c r="C583">
        <v>3</v>
      </c>
      <c r="D583" s="12">
        <f t="shared" si="11"/>
        <v>2.5000000000000001E-2</v>
      </c>
    </row>
    <row r="584" spans="1:4" x14ac:dyDescent="0.3">
      <c r="A584">
        <v>11</v>
      </c>
      <c r="B584" s="13" t="s">
        <v>234</v>
      </c>
      <c r="C584">
        <v>8</v>
      </c>
      <c r="D584" s="12">
        <f t="shared" si="11"/>
        <v>6.6666666666666666E-2</v>
      </c>
    </row>
    <row r="585" spans="1:4" x14ac:dyDescent="0.3">
      <c r="A585">
        <v>3</v>
      </c>
      <c r="B585" s="13" t="s">
        <v>235</v>
      </c>
      <c r="C585">
        <v>3</v>
      </c>
      <c r="D585" s="12">
        <f t="shared" si="11"/>
        <v>2.5000000000000001E-2</v>
      </c>
    </row>
    <row r="586" spans="1:4" x14ac:dyDescent="0.3">
      <c r="A586">
        <v>3</v>
      </c>
      <c r="B586" s="13" t="s">
        <v>236</v>
      </c>
      <c r="C586">
        <v>2</v>
      </c>
      <c r="D586" s="12">
        <f t="shared" si="11"/>
        <v>1.6666666666666666E-2</v>
      </c>
    </row>
    <row r="587" spans="1:4" x14ac:dyDescent="0.3">
      <c r="A587">
        <v>3</v>
      </c>
      <c r="B587" s="13">
        <v>43253</v>
      </c>
      <c r="C587">
        <v>8</v>
      </c>
      <c r="D587" s="12">
        <f t="shared" si="11"/>
        <v>6.6666666666666666E-2</v>
      </c>
    </row>
    <row r="588" spans="1:4" x14ac:dyDescent="0.3">
      <c r="A588">
        <v>28</v>
      </c>
      <c r="B588" s="13">
        <v>43253</v>
      </c>
      <c r="C588">
        <v>3</v>
      </c>
      <c r="D588" s="12">
        <f t="shared" si="11"/>
        <v>2.5000000000000001E-2</v>
      </c>
    </row>
    <row r="589" spans="1:4" x14ac:dyDescent="0.3">
      <c r="A589">
        <v>33</v>
      </c>
      <c r="B589" s="13">
        <v>43283</v>
      </c>
      <c r="C589">
        <v>8</v>
      </c>
      <c r="D589" s="12">
        <f t="shared" si="11"/>
        <v>6.6666666666666666E-2</v>
      </c>
    </row>
    <row r="590" spans="1:4" x14ac:dyDescent="0.3">
      <c r="A590">
        <v>3</v>
      </c>
      <c r="B590" s="13">
        <v>43283</v>
      </c>
      <c r="C590">
        <v>2</v>
      </c>
      <c r="D590" s="12">
        <f t="shared" si="11"/>
        <v>1.6666666666666666E-2</v>
      </c>
    </row>
    <row r="591" spans="1:4" x14ac:dyDescent="0.3">
      <c r="A591">
        <v>28</v>
      </c>
      <c r="B591" s="13">
        <v>43314</v>
      </c>
      <c r="C591">
        <v>3</v>
      </c>
      <c r="D591" s="12">
        <f t="shared" si="11"/>
        <v>2.5000000000000001E-2</v>
      </c>
    </row>
    <row r="592" spans="1:4" x14ac:dyDescent="0.3">
      <c r="A592">
        <v>3</v>
      </c>
      <c r="B592" s="13">
        <v>43314</v>
      </c>
      <c r="C592">
        <v>2</v>
      </c>
      <c r="D592" s="12">
        <f t="shared" si="11"/>
        <v>1.6666666666666666E-2</v>
      </c>
    </row>
    <row r="593" spans="1:4" x14ac:dyDescent="0.3">
      <c r="A593">
        <v>22</v>
      </c>
      <c r="B593" s="13">
        <v>43314</v>
      </c>
      <c r="C593">
        <v>2</v>
      </c>
      <c r="D593" s="12">
        <f t="shared" si="11"/>
        <v>1.6666666666666666E-2</v>
      </c>
    </row>
    <row r="594" spans="1:4" x14ac:dyDescent="0.3">
      <c r="A594">
        <v>29</v>
      </c>
      <c r="B594" s="13">
        <v>43345</v>
      </c>
      <c r="C594">
        <v>2</v>
      </c>
      <c r="D594" s="12">
        <f t="shared" si="11"/>
        <v>1.6666666666666666E-2</v>
      </c>
    </row>
    <row r="595" spans="1:4" x14ac:dyDescent="0.3">
      <c r="A595">
        <v>3</v>
      </c>
      <c r="B595" s="13">
        <v>43345</v>
      </c>
      <c r="C595">
        <v>2</v>
      </c>
      <c r="D595" s="12">
        <f t="shared" si="11"/>
        <v>1.6666666666666666E-2</v>
      </c>
    </row>
    <row r="596" spans="1:4" x14ac:dyDescent="0.3">
      <c r="A596">
        <v>12</v>
      </c>
      <c r="B596" s="13">
        <v>43436</v>
      </c>
      <c r="C596">
        <v>2</v>
      </c>
      <c r="D596" s="12">
        <f t="shared" si="11"/>
        <v>1.6666666666666666E-2</v>
      </c>
    </row>
    <row r="597" spans="1:4" x14ac:dyDescent="0.3">
      <c r="A597">
        <v>3</v>
      </c>
      <c r="B597" s="13">
        <v>43436</v>
      </c>
      <c r="C597">
        <v>2</v>
      </c>
      <c r="D597" s="12">
        <f t="shared" si="11"/>
        <v>1.6666666666666666E-2</v>
      </c>
    </row>
    <row r="598" spans="1:4" x14ac:dyDescent="0.3">
      <c r="A598">
        <v>28</v>
      </c>
      <c r="B598" s="13" t="s">
        <v>237</v>
      </c>
      <c r="C598">
        <v>8</v>
      </c>
      <c r="D598" s="12">
        <f t="shared" si="11"/>
        <v>6.6666666666666666E-2</v>
      </c>
    </row>
    <row r="599" spans="1:4" x14ac:dyDescent="0.3">
      <c r="A599">
        <v>3</v>
      </c>
      <c r="B599" s="13" t="s">
        <v>238</v>
      </c>
      <c r="C599">
        <v>3</v>
      </c>
      <c r="D599" s="12">
        <f t="shared" si="11"/>
        <v>2.5000000000000001E-2</v>
      </c>
    </row>
    <row r="600" spans="1:4" x14ac:dyDescent="0.3">
      <c r="A600">
        <v>3</v>
      </c>
      <c r="B600" s="13" t="s">
        <v>239</v>
      </c>
      <c r="C600">
        <v>3</v>
      </c>
      <c r="D600" s="12">
        <f t="shared" si="11"/>
        <v>2.5000000000000001E-2</v>
      </c>
    </row>
    <row r="601" spans="1:4" x14ac:dyDescent="0.3">
      <c r="A601">
        <v>28</v>
      </c>
      <c r="B601" s="13" t="s">
        <v>239</v>
      </c>
      <c r="C601">
        <v>3</v>
      </c>
      <c r="D601" s="12">
        <f t="shared" si="11"/>
        <v>2.5000000000000001E-2</v>
      </c>
    </row>
    <row r="602" spans="1:4" x14ac:dyDescent="0.3">
      <c r="A602">
        <v>22</v>
      </c>
      <c r="B602" s="13" t="s">
        <v>239</v>
      </c>
      <c r="C602">
        <v>2</v>
      </c>
      <c r="D602" s="12">
        <f t="shared" si="11"/>
        <v>1.6666666666666666E-2</v>
      </c>
    </row>
    <row r="603" spans="1:4" x14ac:dyDescent="0.3">
      <c r="A603">
        <v>17</v>
      </c>
      <c r="B603" s="13" t="s">
        <v>240</v>
      </c>
      <c r="C603">
        <v>2</v>
      </c>
      <c r="D603" s="12">
        <f t="shared" si="11"/>
        <v>1.6666666666666666E-2</v>
      </c>
    </row>
    <row r="604" spans="1:4" x14ac:dyDescent="0.3">
      <c r="A604">
        <v>3</v>
      </c>
      <c r="B604" s="13" t="s">
        <v>240</v>
      </c>
      <c r="C604">
        <v>3</v>
      </c>
      <c r="D604" s="12">
        <f t="shared" si="11"/>
        <v>2.5000000000000001E-2</v>
      </c>
    </row>
    <row r="605" spans="1:4" x14ac:dyDescent="0.3">
      <c r="A605">
        <v>12</v>
      </c>
      <c r="B605" s="13" t="s">
        <v>241</v>
      </c>
      <c r="C605">
        <v>3</v>
      </c>
      <c r="D605" s="12">
        <f t="shared" si="11"/>
        <v>2.5000000000000001E-2</v>
      </c>
    </row>
    <row r="606" spans="1:4" x14ac:dyDescent="0.3">
      <c r="A606">
        <v>22</v>
      </c>
      <c r="B606" s="13" t="s">
        <v>241</v>
      </c>
      <c r="C606">
        <v>2</v>
      </c>
      <c r="D606" s="12">
        <f t="shared" si="11"/>
        <v>1.6666666666666666E-2</v>
      </c>
    </row>
    <row r="607" spans="1:4" x14ac:dyDescent="0.3">
      <c r="A607">
        <v>3</v>
      </c>
      <c r="B607" s="13" t="s">
        <v>241</v>
      </c>
      <c r="C607">
        <v>2</v>
      </c>
      <c r="D607" s="12">
        <f t="shared" si="11"/>
        <v>1.6666666666666666E-2</v>
      </c>
    </row>
    <row r="608" spans="1:4" x14ac:dyDescent="0.3">
      <c r="A608">
        <v>3</v>
      </c>
      <c r="B608" s="13" t="s">
        <v>242</v>
      </c>
      <c r="C608">
        <v>8</v>
      </c>
      <c r="D608" s="12">
        <f t="shared" si="11"/>
        <v>6.6666666666666666E-2</v>
      </c>
    </row>
    <row r="609" spans="1:4" x14ac:dyDescent="0.3">
      <c r="A609">
        <v>3</v>
      </c>
      <c r="B609" s="13" t="s">
        <v>243</v>
      </c>
      <c r="C609">
        <v>2</v>
      </c>
      <c r="D609" s="12">
        <f t="shared" si="11"/>
        <v>1.6666666666666666E-2</v>
      </c>
    </row>
    <row r="610" spans="1:4" x14ac:dyDescent="0.3">
      <c r="A610">
        <v>14</v>
      </c>
      <c r="B610" s="13" t="s">
        <v>244</v>
      </c>
      <c r="C610">
        <v>5</v>
      </c>
      <c r="D610" s="12">
        <f t="shared" si="11"/>
        <v>4.1666666666666664E-2</v>
      </c>
    </row>
    <row r="611" spans="1:4" x14ac:dyDescent="0.3">
      <c r="A611">
        <v>25</v>
      </c>
      <c r="B611" s="13" t="s">
        <v>244</v>
      </c>
      <c r="C611">
        <v>3</v>
      </c>
      <c r="D611" s="12">
        <f t="shared" si="11"/>
        <v>2.5000000000000001E-2</v>
      </c>
    </row>
    <row r="612" spans="1:4" x14ac:dyDescent="0.3">
      <c r="A612">
        <v>3</v>
      </c>
      <c r="B612" s="13" t="s">
        <v>244</v>
      </c>
      <c r="C612">
        <v>2</v>
      </c>
      <c r="D612" s="12">
        <f t="shared" si="11"/>
        <v>1.6666666666666666E-2</v>
      </c>
    </row>
    <row r="613" spans="1:4" x14ac:dyDescent="0.3">
      <c r="A613">
        <v>28</v>
      </c>
      <c r="B613" s="13" t="s">
        <v>244</v>
      </c>
      <c r="C613">
        <v>2</v>
      </c>
      <c r="D613" s="12">
        <f t="shared" si="11"/>
        <v>1.6666666666666666E-2</v>
      </c>
    </row>
    <row r="614" spans="1:4" x14ac:dyDescent="0.3">
      <c r="A614">
        <v>3</v>
      </c>
      <c r="B614" s="13" t="s">
        <v>245</v>
      </c>
      <c r="C614">
        <v>2</v>
      </c>
      <c r="D614" s="12">
        <f t="shared" si="11"/>
        <v>1.6666666666666666E-2</v>
      </c>
    </row>
    <row r="615" spans="1:4" x14ac:dyDescent="0.3">
      <c r="A615">
        <v>33</v>
      </c>
      <c r="B615" s="13" t="s">
        <v>245</v>
      </c>
      <c r="C615">
        <v>2</v>
      </c>
      <c r="D615" s="12">
        <f t="shared" si="11"/>
        <v>1.6666666666666666E-2</v>
      </c>
    </row>
    <row r="616" spans="1:4" x14ac:dyDescent="0.3">
      <c r="A616">
        <v>28</v>
      </c>
      <c r="B616" s="13" t="s">
        <v>245</v>
      </c>
      <c r="C616">
        <v>2</v>
      </c>
      <c r="D616" s="12">
        <f t="shared" si="11"/>
        <v>1.6666666666666666E-2</v>
      </c>
    </row>
    <row r="617" spans="1:4" x14ac:dyDescent="0.3">
      <c r="A617">
        <v>3</v>
      </c>
      <c r="B617" s="13" t="s">
        <v>246</v>
      </c>
      <c r="C617">
        <v>2</v>
      </c>
      <c r="D617" s="12">
        <f t="shared" si="11"/>
        <v>1.6666666666666666E-2</v>
      </c>
    </row>
    <row r="618" spans="1:4" x14ac:dyDescent="0.3">
      <c r="A618">
        <v>3</v>
      </c>
      <c r="B618" s="13" t="s">
        <v>242</v>
      </c>
      <c r="C618">
        <v>2</v>
      </c>
      <c r="D618" s="12">
        <f t="shared" si="11"/>
        <v>1.6666666666666666E-2</v>
      </c>
    </row>
    <row r="619" spans="1:4" x14ac:dyDescent="0.3">
      <c r="A619">
        <v>25</v>
      </c>
      <c r="B619" s="13" t="s">
        <v>243</v>
      </c>
      <c r="C619">
        <v>2</v>
      </c>
      <c r="D619" s="12">
        <f t="shared" si="11"/>
        <v>1.6666666666666666E-2</v>
      </c>
    </row>
    <row r="620" spans="1:4" x14ac:dyDescent="0.3">
      <c r="A620">
        <v>3</v>
      </c>
      <c r="B620" s="13">
        <v>43223</v>
      </c>
      <c r="C620">
        <v>2</v>
      </c>
      <c r="D620" s="12">
        <f t="shared" si="11"/>
        <v>1.6666666666666666E-2</v>
      </c>
    </row>
    <row r="621" spans="1:4" x14ac:dyDescent="0.3">
      <c r="A621">
        <v>33</v>
      </c>
      <c r="B621" s="13">
        <v>43223</v>
      </c>
      <c r="C621">
        <v>2</v>
      </c>
      <c r="D621" s="12">
        <f t="shared" si="11"/>
        <v>1.6666666666666666E-2</v>
      </c>
    </row>
    <row r="622" spans="1:4" x14ac:dyDescent="0.3">
      <c r="A622">
        <v>9</v>
      </c>
      <c r="B622" s="13">
        <v>43254</v>
      </c>
      <c r="C622">
        <v>3</v>
      </c>
      <c r="D622" s="12">
        <f t="shared" si="11"/>
        <v>2.5000000000000001E-2</v>
      </c>
    </row>
    <row r="623" spans="1:4" x14ac:dyDescent="0.3">
      <c r="A623">
        <v>33</v>
      </c>
      <c r="B623" s="13">
        <v>43254</v>
      </c>
      <c r="C623">
        <v>3</v>
      </c>
      <c r="D623" s="12">
        <f t="shared" si="11"/>
        <v>2.5000000000000001E-2</v>
      </c>
    </row>
    <row r="624" spans="1:4" x14ac:dyDescent="0.3">
      <c r="A624">
        <v>9</v>
      </c>
      <c r="B624" s="13">
        <v>43254</v>
      </c>
      <c r="C624">
        <v>112</v>
      </c>
      <c r="D624" s="12">
        <f t="shared" si="11"/>
        <v>0.93333333333333335</v>
      </c>
    </row>
    <row r="625" spans="1:4" x14ac:dyDescent="0.3">
      <c r="A625">
        <v>3</v>
      </c>
      <c r="B625" s="13">
        <v>43284</v>
      </c>
      <c r="C625">
        <v>2</v>
      </c>
      <c r="D625" s="12">
        <f t="shared" si="11"/>
        <v>1.6666666666666666E-2</v>
      </c>
    </row>
    <row r="626" spans="1:4" x14ac:dyDescent="0.3">
      <c r="A626">
        <v>28</v>
      </c>
      <c r="B626" s="13">
        <v>43315</v>
      </c>
      <c r="C626">
        <v>2</v>
      </c>
      <c r="D626" s="12">
        <f t="shared" si="11"/>
        <v>1.6666666666666666E-2</v>
      </c>
    </row>
    <row r="627" spans="1:4" x14ac:dyDescent="0.3">
      <c r="A627">
        <v>3</v>
      </c>
      <c r="B627" s="13">
        <v>43315</v>
      </c>
      <c r="C627">
        <v>3</v>
      </c>
      <c r="D627" s="12">
        <f t="shared" si="11"/>
        <v>2.5000000000000001E-2</v>
      </c>
    </row>
    <row r="628" spans="1:4" x14ac:dyDescent="0.3">
      <c r="A628">
        <v>28</v>
      </c>
      <c r="B628" s="13">
        <v>43315</v>
      </c>
      <c r="C628">
        <v>2</v>
      </c>
      <c r="D628" s="12">
        <f t="shared" si="11"/>
        <v>1.6666666666666666E-2</v>
      </c>
    </row>
    <row r="629" spans="1:4" x14ac:dyDescent="0.3">
      <c r="A629">
        <v>22</v>
      </c>
      <c r="B629" s="13">
        <v>43346</v>
      </c>
      <c r="C629">
        <v>3</v>
      </c>
      <c r="D629" s="12">
        <f t="shared" si="11"/>
        <v>2.5000000000000001E-2</v>
      </c>
    </row>
    <row r="630" spans="1:4" x14ac:dyDescent="0.3">
      <c r="A630">
        <v>25</v>
      </c>
      <c r="B630" s="13">
        <v>43437</v>
      </c>
      <c r="C630">
        <v>3</v>
      </c>
      <c r="D630" s="12">
        <f t="shared" si="11"/>
        <v>2.5000000000000001E-2</v>
      </c>
    </row>
    <row r="631" spans="1:4" x14ac:dyDescent="0.3">
      <c r="A631">
        <v>10</v>
      </c>
      <c r="B631" s="13">
        <v>43437</v>
      </c>
      <c r="C631">
        <v>8</v>
      </c>
      <c r="D631" s="12">
        <f t="shared" si="11"/>
        <v>6.6666666666666666E-2</v>
      </c>
    </row>
    <row r="632" spans="1:4" x14ac:dyDescent="0.3">
      <c r="A632">
        <v>3</v>
      </c>
      <c r="B632" s="13" t="s">
        <v>247</v>
      </c>
      <c r="C632">
        <v>8</v>
      </c>
      <c r="D632" s="12">
        <f t="shared" si="11"/>
        <v>6.6666666666666666E-2</v>
      </c>
    </row>
    <row r="633" spans="1:4" x14ac:dyDescent="0.3">
      <c r="A633">
        <v>3</v>
      </c>
      <c r="B633" s="13" t="s">
        <v>248</v>
      </c>
      <c r="C633">
        <v>2</v>
      </c>
      <c r="D633" s="12">
        <f t="shared" si="11"/>
        <v>1.6666666666666666E-2</v>
      </c>
    </row>
    <row r="634" spans="1:4" x14ac:dyDescent="0.3">
      <c r="A634">
        <v>3</v>
      </c>
      <c r="B634" s="13" t="s">
        <v>249</v>
      </c>
      <c r="C634">
        <v>3</v>
      </c>
      <c r="D634" s="12">
        <f t="shared" si="11"/>
        <v>2.5000000000000001E-2</v>
      </c>
    </row>
    <row r="635" spans="1:4" x14ac:dyDescent="0.3">
      <c r="A635">
        <v>22</v>
      </c>
      <c r="B635" s="13" t="s">
        <v>250</v>
      </c>
      <c r="C635">
        <v>2</v>
      </c>
      <c r="D635" s="12">
        <f t="shared" si="11"/>
        <v>1.6666666666666666E-2</v>
      </c>
    </row>
    <row r="636" spans="1:4" x14ac:dyDescent="0.3">
      <c r="A636">
        <v>3</v>
      </c>
      <c r="B636" s="13" t="s">
        <v>251</v>
      </c>
      <c r="C636">
        <v>4</v>
      </c>
      <c r="D636" s="12">
        <f t="shared" si="11"/>
        <v>3.3333333333333333E-2</v>
      </c>
    </row>
    <row r="637" spans="1:4" x14ac:dyDescent="0.3">
      <c r="A637">
        <v>33</v>
      </c>
      <c r="B637" s="13" t="s">
        <v>251</v>
      </c>
      <c r="C637">
        <v>2</v>
      </c>
      <c r="D637" s="12">
        <f t="shared" si="11"/>
        <v>1.6666666666666666E-2</v>
      </c>
    </row>
    <row r="638" spans="1:4" x14ac:dyDescent="0.3">
      <c r="A638">
        <v>3</v>
      </c>
      <c r="B638" s="13" t="s">
        <v>251</v>
      </c>
      <c r="C638">
        <v>3</v>
      </c>
      <c r="D638" s="12">
        <f t="shared" si="11"/>
        <v>2.5000000000000001E-2</v>
      </c>
    </row>
    <row r="639" spans="1:4" x14ac:dyDescent="0.3">
      <c r="A639">
        <v>28</v>
      </c>
      <c r="B639" s="13" t="s">
        <v>251</v>
      </c>
      <c r="C639">
        <v>8</v>
      </c>
      <c r="D639" s="12">
        <f t="shared" si="11"/>
        <v>6.6666666666666666E-2</v>
      </c>
    </row>
    <row r="640" spans="1:4" x14ac:dyDescent="0.3">
      <c r="A640">
        <v>3</v>
      </c>
      <c r="B640" s="13" t="s">
        <v>252</v>
      </c>
      <c r="C640">
        <v>2</v>
      </c>
      <c r="D640" s="12">
        <f t="shared" si="11"/>
        <v>1.6666666666666666E-2</v>
      </c>
    </row>
    <row r="641" spans="1:4" x14ac:dyDescent="0.3">
      <c r="A641">
        <v>11</v>
      </c>
      <c r="B641" s="13" t="s">
        <v>253</v>
      </c>
      <c r="C641">
        <v>8</v>
      </c>
      <c r="D641" s="12">
        <f t="shared" si="11"/>
        <v>6.6666666666666666E-2</v>
      </c>
    </row>
    <row r="642" spans="1:4" x14ac:dyDescent="0.3">
      <c r="A642">
        <v>9</v>
      </c>
      <c r="B642" s="13" t="s">
        <v>253</v>
      </c>
      <c r="C642">
        <v>2</v>
      </c>
      <c r="D642" s="12">
        <f t="shared" si="11"/>
        <v>1.6666666666666666E-2</v>
      </c>
    </row>
    <row r="643" spans="1:4" x14ac:dyDescent="0.3">
      <c r="A643">
        <v>3</v>
      </c>
      <c r="B643" s="13" t="s">
        <v>253</v>
      </c>
      <c r="C643">
        <v>2</v>
      </c>
      <c r="D643" s="12">
        <f t="shared" ref="D643:D701" si="12">C643/$E$2</f>
        <v>1.6666666666666666E-2</v>
      </c>
    </row>
    <row r="644" spans="1:4" x14ac:dyDescent="0.3">
      <c r="A644">
        <v>33</v>
      </c>
      <c r="B644" s="13" t="s">
        <v>254</v>
      </c>
      <c r="C644">
        <v>3</v>
      </c>
      <c r="D644" s="12">
        <f t="shared" si="12"/>
        <v>2.5000000000000001E-2</v>
      </c>
    </row>
    <row r="645" spans="1:4" x14ac:dyDescent="0.3">
      <c r="A645">
        <v>3</v>
      </c>
      <c r="B645" s="13" t="s">
        <v>254</v>
      </c>
      <c r="C645">
        <v>3</v>
      </c>
      <c r="D645" s="12">
        <f t="shared" si="12"/>
        <v>2.5000000000000001E-2</v>
      </c>
    </row>
    <row r="646" spans="1:4" x14ac:dyDescent="0.3">
      <c r="A646">
        <v>22</v>
      </c>
      <c r="B646" s="13" t="s">
        <v>255</v>
      </c>
      <c r="C646">
        <v>2</v>
      </c>
      <c r="D646" s="12">
        <f t="shared" si="12"/>
        <v>1.6666666666666666E-2</v>
      </c>
    </row>
    <row r="647" spans="1:4" x14ac:dyDescent="0.3">
      <c r="A647">
        <v>3</v>
      </c>
      <c r="B647" s="13" t="s">
        <v>255</v>
      </c>
      <c r="C647">
        <v>3</v>
      </c>
      <c r="D647" s="12">
        <f t="shared" si="12"/>
        <v>2.5000000000000001E-2</v>
      </c>
    </row>
    <row r="648" spans="1:4" x14ac:dyDescent="0.3">
      <c r="A648">
        <v>3</v>
      </c>
      <c r="B648" s="13" t="s">
        <v>256</v>
      </c>
      <c r="C648">
        <v>3</v>
      </c>
      <c r="D648" s="12">
        <f t="shared" si="12"/>
        <v>2.5000000000000001E-2</v>
      </c>
    </row>
    <row r="649" spans="1:4" x14ac:dyDescent="0.3">
      <c r="A649">
        <v>16</v>
      </c>
      <c r="B649" s="13" t="s">
        <v>257</v>
      </c>
      <c r="C649">
        <v>8</v>
      </c>
      <c r="D649" s="12">
        <f t="shared" si="12"/>
        <v>6.6666666666666666E-2</v>
      </c>
    </row>
    <row r="650" spans="1:4" x14ac:dyDescent="0.3">
      <c r="A650">
        <v>14</v>
      </c>
      <c r="B650" s="13" t="s">
        <v>257</v>
      </c>
      <c r="C650">
        <v>24</v>
      </c>
      <c r="D650" s="12">
        <f t="shared" si="12"/>
        <v>0.2</v>
      </c>
    </row>
    <row r="651" spans="1:4" x14ac:dyDescent="0.3">
      <c r="A651">
        <v>3</v>
      </c>
      <c r="B651" s="13" t="s">
        <v>257</v>
      </c>
      <c r="C651">
        <v>3</v>
      </c>
      <c r="D651" s="12">
        <f t="shared" si="12"/>
        <v>2.5000000000000001E-2</v>
      </c>
    </row>
    <row r="652" spans="1:4" x14ac:dyDescent="0.3">
      <c r="A652">
        <v>3</v>
      </c>
      <c r="B652" s="13" t="s">
        <v>258</v>
      </c>
      <c r="C652">
        <v>3</v>
      </c>
      <c r="D652" s="12">
        <f t="shared" si="12"/>
        <v>2.5000000000000001E-2</v>
      </c>
    </row>
    <row r="653" spans="1:4" x14ac:dyDescent="0.3">
      <c r="A653">
        <v>22</v>
      </c>
      <c r="B653" s="13" t="s">
        <v>259</v>
      </c>
      <c r="C653">
        <v>2</v>
      </c>
      <c r="D653" s="12">
        <f t="shared" si="12"/>
        <v>1.6666666666666666E-2</v>
      </c>
    </row>
    <row r="654" spans="1:4" x14ac:dyDescent="0.3">
      <c r="A654">
        <v>11</v>
      </c>
      <c r="B654" s="13" t="s">
        <v>259</v>
      </c>
      <c r="C654">
        <v>104</v>
      </c>
      <c r="D654" s="12">
        <f t="shared" si="12"/>
        <v>0.8666666666666667</v>
      </c>
    </row>
    <row r="655" spans="1:4" x14ac:dyDescent="0.3">
      <c r="A655">
        <v>13</v>
      </c>
      <c r="B655" s="13" t="s">
        <v>257</v>
      </c>
      <c r="C655">
        <v>8</v>
      </c>
      <c r="D655" s="12">
        <f t="shared" si="12"/>
        <v>6.6666666666666666E-2</v>
      </c>
    </row>
    <row r="656" spans="1:4" x14ac:dyDescent="0.3">
      <c r="A656">
        <v>28</v>
      </c>
      <c r="B656" s="13">
        <v>43135</v>
      </c>
      <c r="C656">
        <v>8</v>
      </c>
      <c r="D656" s="12">
        <f t="shared" si="12"/>
        <v>6.6666666666666666E-2</v>
      </c>
    </row>
    <row r="657" spans="1:4" x14ac:dyDescent="0.3">
      <c r="A657">
        <v>34</v>
      </c>
      <c r="B657" s="13">
        <v>43135</v>
      </c>
      <c r="C657">
        <v>8</v>
      </c>
      <c r="D657" s="12">
        <f t="shared" si="12"/>
        <v>6.6666666666666666E-2</v>
      </c>
    </row>
    <row r="658" spans="1:4" x14ac:dyDescent="0.3">
      <c r="A658">
        <v>10</v>
      </c>
      <c r="B658" s="13">
        <v>43163</v>
      </c>
      <c r="C658">
        <v>8</v>
      </c>
      <c r="D658" s="12">
        <f t="shared" si="12"/>
        <v>6.6666666666666666E-2</v>
      </c>
    </row>
    <row r="659" spans="1:4" x14ac:dyDescent="0.3">
      <c r="A659">
        <v>33</v>
      </c>
      <c r="B659" s="13">
        <v>43194</v>
      </c>
      <c r="C659">
        <v>8</v>
      </c>
      <c r="D659" s="12">
        <f t="shared" si="12"/>
        <v>6.6666666666666666E-2</v>
      </c>
    </row>
    <row r="660" spans="1:4" x14ac:dyDescent="0.3">
      <c r="A660">
        <v>6</v>
      </c>
      <c r="B660" s="13">
        <v>43224</v>
      </c>
      <c r="C660">
        <v>8</v>
      </c>
      <c r="D660" s="12">
        <f t="shared" si="12"/>
        <v>6.6666666666666666E-2</v>
      </c>
    </row>
    <row r="661" spans="1:4" x14ac:dyDescent="0.3">
      <c r="A661">
        <v>22</v>
      </c>
      <c r="B661" s="13">
        <v>43255</v>
      </c>
      <c r="C661">
        <v>2</v>
      </c>
      <c r="D661" s="12">
        <f t="shared" si="12"/>
        <v>1.6666666666666666E-2</v>
      </c>
    </row>
    <row r="662" spans="1:4" x14ac:dyDescent="0.3">
      <c r="A662">
        <v>13</v>
      </c>
      <c r="B662" s="13">
        <v>43347</v>
      </c>
      <c r="C662">
        <v>24</v>
      </c>
      <c r="D662" s="12">
        <f t="shared" si="12"/>
        <v>0.2</v>
      </c>
    </row>
    <row r="663" spans="1:4" x14ac:dyDescent="0.3">
      <c r="A663">
        <v>17</v>
      </c>
      <c r="B663" s="13">
        <v>43377</v>
      </c>
      <c r="C663">
        <v>2</v>
      </c>
      <c r="D663" s="12">
        <f t="shared" si="12"/>
        <v>1.6666666666666666E-2</v>
      </c>
    </row>
    <row r="664" spans="1:4" x14ac:dyDescent="0.3">
      <c r="A664">
        <v>36</v>
      </c>
      <c r="B664" s="13">
        <v>43377</v>
      </c>
      <c r="C664">
        <v>3</v>
      </c>
      <c r="D664" s="12">
        <f t="shared" si="12"/>
        <v>2.5000000000000001E-2</v>
      </c>
    </row>
    <row r="665" spans="1:4" x14ac:dyDescent="0.3">
      <c r="A665">
        <v>10</v>
      </c>
      <c r="B665" s="13">
        <v>43377</v>
      </c>
      <c r="C665">
        <v>2</v>
      </c>
      <c r="D665" s="12">
        <f t="shared" si="12"/>
        <v>1.6666666666666666E-2</v>
      </c>
    </row>
    <row r="666" spans="1:4" x14ac:dyDescent="0.3">
      <c r="A666">
        <v>34</v>
      </c>
      <c r="B666" s="13">
        <v>43408</v>
      </c>
      <c r="C666">
        <v>2</v>
      </c>
      <c r="D666" s="12">
        <f t="shared" si="12"/>
        <v>1.6666666666666666E-2</v>
      </c>
    </row>
    <row r="667" spans="1:4" x14ac:dyDescent="0.3">
      <c r="A667">
        <v>1</v>
      </c>
      <c r="B667" s="13" t="s">
        <v>260</v>
      </c>
      <c r="C667">
        <v>8</v>
      </c>
      <c r="D667" s="12">
        <f t="shared" si="12"/>
        <v>6.6666666666666666E-2</v>
      </c>
    </row>
    <row r="668" spans="1:4" x14ac:dyDescent="0.3">
      <c r="A668">
        <v>22</v>
      </c>
      <c r="B668" s="13" t="s">
        <v>260</v>
      </c>
      <c r="C668">
        <v>2</v>
      </c>
      <c r="D668" s="12">
        <f t="shared" si="12"/>
        <v>1.6666666666666666E-2</v>
      </c>
    </row>
    <row r="669" spans="1:4" x14ac:dyDescent="0.3">
      <c r="A669">
        <v>28</v>
      </c>
      <c r="B669" s="13" t="s">
        <v>261</v>
      </c>
      <c r="C669">
        <v>8</v>
      </c>
      <c r="D669" s="12">
        <f t="shared" si="12"/>
        <v>6.6666666666666666E-2</v>
      </c>
    </row>
    <row r="670" spans="1:4" x14ac:dyDescent="0.3">
      <c r="A670">
        <v>25</v>
      </c>
      <c r="B670" s="13" t="s">
        <v>262</v>
      </c>
      <c r="C670">
        <v>3</v>
      </c>
      <c r="D670" s="12">
        <f t="shared" si="12"/>
        <v>2.5000000000000001E-2</v>
      </c>
    </row>
    <row r="671" spans="1:4" x14ac:dyDescent="0.3">
      <c r="A671">
        <v>22</v>
      </c>
      <c r="B671" s="13" t="s">
        <v>263</v>
      </c>
      <c r="C671">
        <v>2</v>
      </c>
      <c r="D671" s="12">
        <f t="shared" si="12"/>
        <v>1.6666666666666666E-2</v>
      </c>
    </row>
    <row r="672" spans="1:4" x14ac:dyDescent="0.3">
      <c r="A672">
        <v>14</v>
      </c>
      <c r="B672" s="13" t="s">
        <v>264</v>
      </c>
      <c r="C672">
        <v>4</v>
      </c>
      <c r="D672" s="12">
        <f t="shared" si="12"/>
        <v>3.3333333333333333E-2</v>
      </c>
    </row>
    <row r="673" spans="1:4" x14ac:dyDescent="0.3">
      <c r="A673">
        <v>28</v>
      </c>
      <c r="B673" s="13" t="s">
        <v>265</v>
      </c>
      <c r="C673">
        <v>8</v>
      </c>
      <c r="D673" s="12">
        <f t="shared" si="12"/>
        <v>6.6666666666666666E-2</v>
      </c>
    </row>
    <row r="674" spans="1:4" x14ac:dyDescent="0.3">
      <c r="A674">
        <v>36</v>
      </c>
      <c r="B674" s="13" t="s">
        <v>265</v>
      </c>
      <c r="C674">
        <v>2</v>
      </c>
      <c r="D674" s="12">
        <f t="shared" si="12"/>
        <v>1.6666666666666666E-2</v>
      </c>
    </row>
    <row r="675" spans="1:4" x14ac:dyDescent="0.3">
      <c r="A675">
        <v>22</v>
      </c>
      <c r="B675" s="13" t="s">
        <v>266</v>
      </c>
      <c r="C675">
        <v>2</v>
      </c>
      <c r="D675" s="12">
        <f t="shared" si="12"/>
        <v>1.6666666666666666E-2</v>
      </c>
    </row>
    <row r="676" spans="1:4" x14ac:dyDescent="0.3">
      <c r="A676">
        <v>1</v>
      </c>
      <c r="B676" s="13">
        <v>43286</v>
      </c>
      <c r="C676">
        <v>8</v>
      </c>
      <c r="D676" s="12">
        <f t="shared" si="12"/>
        <v>6.6666666666666666E-2</v>
      </c>
    </row>
    <row r="677" spans="1:4" x14ac:dyDescent="0.3">
      <c r="A677">
        <v>29</v>
      </c>
      <c r="B677" s="13">
        <v>43348</v>
      </c>
      <c r="C677">
        <v>3</v>
      </c>
      <c r="D677" s="12">
        <f t="shared" si="12"/>
        <v>2.5000000000000001E-2</v>
      </c>
    </row>
    <row r="678" spans="1:4" x14ac:dyDescent="0.3">
      <c r="A678">
        <v>25</v>
      </c>
      <c r="B678" s="13">
        <v>43348</v>
      </c>
      <c r="C678">
        <v>2</v>
      </c>
      <c r="D678" s="12">
        <f t="shared" si="12"/>
        <v>1.6666666666666666E-2</v>
      </c>
    </row>
    <row r="679" spans="1:4" x14ac:dyDescent="0.3">
      <c r="A679">
        <v>34</v>
      </c>
      <c r="B679" s="13">
        <v>43348</v>
      </c>
      <c r="C679">
        <v>3</v>
      </c>
      <c r="D679" s="12">
        <f t="shared" si="12"/>
        <v>2.5000000000000001E-2</v>
      </c>
    </row>
    <row r="680" spans="1:4" x14ac:dyDescent="0.3">
      <c r="A680">
        <v>5</v>
      </c>
      <c r="B680" s="13">
        <v>43348</v>
      </c>
      <c r="C680">
        <v>8</v>
      </c>
      <c r="D680" s="12">
        <f t="shared" si="12"/>
        <v>6.6666666666666666E-2</v>
      </c>
    </row>
    <row r="681" spans="1:4" x14ac:dyDescent="0.3">
      <c r="A681">
        <v>22</v>
      </c>
      <c r="B681" s="13">
        <v>43378</v>
      </c>
      <c r="C681">
        <v>1</v>
      </c>
      <c r="D681" s="12">
        <f t="shared" si="12"/>
        <v>8.3333333333333332E-3</v>
      </c>
    </row>
    <row r="682" spans="1:4" x14ac:dyDescent="0.3">
      <c r="A682">
        <v>15</v>
      </c>
      <c r="B682" s="13">
        <v>43378</v>
      </c>
      <c r="C682">
        <v>2</v>
      </c>
      <c r="D682" s="12">
        <f t="shared" si="12"/>
        <v>1.6666666666666666E-2</v>
      </c>
    </row>
    <row r="683" spans="1:4" x14ac:dyDescent="0.3">
      <c r="A683">
        <v>29</v>
      </c>
      <c r="B683" s="13">
        <v>43378</v>
      </c>
      <c r="C683">
        <v>8</v>
      </c>
      <c r="D683" s="12">
        <f t="shared" si="12"/>
        <v>6.6666666666666666E-2</v>
      </c>
    </row>
    <row r="684" spans="1:4" x14ac:dyDescent="0.3">
      <c r="A684">
        <v>26</v>
      </c>
      <c r="B684" s="13">
        <v>43409</v>
      </c>
      <c r="C684">
        <v>64</v>
      </c>
      <c r="D684" s="12">
        <f t="shared" si="12"/>
        <v>0.53333333333333333</v>
      </c>
    </row>
    <row r="685" spans="1:4" x14ac:dyDescent="0.3">
      <c r="A685">
        <v>29</v>
      </c>
      <c r="B685" s="13">
        <v>43409</v>
      </c>
      <c r="C685">
        <v>8</v>
      </c>
      <c r="D685" s="12">
        <f t="shared" si="12"/>
        <v>6.6666666666666666E-2</v>
      </c>
    </row>
    <row r="686" spans="1:4" x14ac:dyDescent="0.3">
      <c r="A686">
        <v>22</v>
      </c>
      <c r="B686" s="13">
        <v>43409</v>
      </c>
      <c r="C686">
        <v>2</v>
      </c>
      <c r="D686" s="12">
        <f t="shared" si="12"/>
        <v>1.6666666666666666E-2</v>
      </c>
    </row>
    <row r="687" spans="1:4" x14ac:dyDescent="0.3">
      <c r="A687">
        <v>36</v>
      </c>
      <c r="B687" s="13" t="s">
        <v>267</v>
      </c>
      <c r="C687">
        <v>2</v>
      </c>
      <c r="D687" s="12">
        <f t="shared" si="12"/>
        <v>1.6666666666666666E-2</v>
      </c>
    </row>
    <row r="688" spans="1:4" x14ac:dyDescent="0.3">
      <c r="A688">
        <v>36</v>
      </c>
      <c r="B688" s="13" t="s">
        <v>268</v>
      </c>
      <c r="C688">
        <v>3</v>
      </c>
      <c r="D688" s="12">
        <f t="shared" si="12"/>
        <v>2.5000000000000001E-2</v>
      </c>
    </row>
    <row r="689" spans="1:4" x14ac:dyDescent="0.3">
      <c r="A689">
        <v>34</v>
      </c>
      <c r="B689" s="13" t="s">
        <v>268</v>
      </c>
      <c r="C689">
        <v>1</v>
      </c>
      <c r="D689" s="12">
        <f t="shared" si="12"/>
        <v>8.3333333333333332E-3</v>
      </c>
    </row>
    <row r="690" spans="1:4" x14ac:dyDescent="0.3">
      <c r="A690">
        <v>36</v>
      </c>
      <c r="B690" s="13" t="s">
        <v>268</v>
      </c>
      <c r="C690">
        <v>0</v>
      </c>
      <c r="D690" s="12">
        <f t="shared" si="12"/>
        <v>0</v>
      </c>
    </row>
    <row r="691" spans="1:4" x14ac:dyDescent="0.3">
      <c r="A691">
        <v>22</v>
      </c>
      <c r="B691" s="13" t="s">
        <v>269</v>
      </c>
      <c r="C691">
        <v>2</v>
      </c>
      <c r="D691" s="12">
        <f t="shared" si="12"/>
        <v>1.6666666666666666E-2</v>
      </c>
    </row>
    <row r="692" spans="1:4" x14ac:dyDescent="0.3">
      <c r="A692">
        <v>23</v>
      </c>
      <c r="B692" s="13" t="s">
        <v>269</v>
      </c>
      <c r="C692">
        <v>0</v>
      </c>
      <c r="D692" s="12">
        <f t="shared" si="12"/>
        <v>0</v>
      </c>
    </row>
    <row r="693" spans="1:4" x14ac:dyDescent="0.3">
      <c r="A693">
        <v>17</v>
      </c>
      <c r="B693" s="13" t="s">
        <v>270</v>
      </c>
      <c r="C693">
        <v>1</v>
      </c>
      <c r="D693" s="12">
        <f t="shared" si="12"/>
        <v>8.3333333333333332E-3</v>
      </c>
    </row>
    <row r="694" spans="1:4" x14ac:dyDescent="0.3">
      <c r="A694">
        <v>14</v>
      </c>
      <c r="B694" s="13" t="s">
        <v>271</v>
      </c>
      <c r="C694">
        <v>48</v>
      </c>
      <c r="D694" s="12">
        <f t="shared" si="12"/>
        <v>0.4</v>
      </c>
    </row>
    <row r="695" spans="1:4" x14ac:dyDescent="0.3">
      <c r="A695">
        <v>25</v>
      </c>
      <c r="B695" s="13" t="s">
        <v>271</v>
      </c>
      <c r="C695">
        <v>8</v>
      </c>
      <c r="D695" s="12">
        <f t="shared" si="12"/>
        <v>6.6666666666666666E-2</v>
      </c>
    </row>
    <row r="696" spans="1:4" x14ac:dyDescent="0.3">
      <c r="A696">
        <v>15</v>
      </c>
      <c r="B696" s="13" t="s">
        <v>272</v>
      </c>
      <c r="C696">
        <v>8</v>
      </c>
      <c r="D696" s="12">
        <f t="shared" si="12"/>
        <v>6.6666666666666666E-2</v>
      </c>
    </row>
    <row r="697" spans="1:4" x14ac:dyDescent="0.3">
      <c r="A697">
        <v>17</v>
      </c>
      <c r="B697" s="13" t="s">
        <v>272</v>
      </c>
      <c r="C697">
        <v>8</v>
      </c>
      <c r="D697" s="12">
        <f t="shared" si="12"/>
        <v>6.6666666666666666E-2</v>
      </c>
    </row>
    <row r="698" spans="1:4" x14ac:dyDescent="0.3">
      <c r="A698">
        <v>28</v>
      </c>
      <c r="B698" s="13" t="s">
        <v>272</v>
      </c>
      <c r="C698">
        <v>3</v>
      </c>
      <c r="D698" s="12">
        <f t="shared" si="12"/>
        <v>2.5000000000000001E-2</v>
      </c>
    </row>
    <row r="699" spans="1:4" x14ac:dyDescent="0.3">
      <c r="A699">
        <v>18</v>
      </c>
      <c r="B699" s="13" t="s">
        <v>273</v>
      </c>
      <c r="C699">
        <v>8</v>
      </c>
      <c r="D699" s="12">
        <f t="shared" si="12"/>
        <v>6.6666666666666666E-2</v>
      </c>
    </row>
    <row r="700" spans="1:4" x14ac:dyDescent="0.3">
      <c r="A700">
        <v>25</v>
      </c>
      <c r="B700" s="13" t="s">
        <v>273</v>
      </c>
      <c r="C700">
        <v>2</v>
      </c>
      <c r="D700" s="12">
        <f t="shared" si="12"/>
        <v>1.6666666666666666E-2</v>
      </c>
    </row>
    <row r="701" spans="1:4" x14ac:dyDescent="0.3">
      <c r="A701">
        <v>15</v>
      </c>
      <c r="B701" s="13" t="s">
        <v>274</v>
      </c>
      <c r="C701">
        <v>2</v>
      </c>
      <c r="D701" s="12">
        <f t="shared" si="12"/>
        <v>1.6666666666666666E-2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7E606-5F49-4C15-B8FF-5B7C6DF19F05}">
  <sheetPr>
    <tabColor theme="8" tint="0.79998168889431442"/>
  </sheetPr>
  <dimension ref="A3:B32"/>
  <sheetViews>
    <sheetView topLeftCell="A7" workbookViewId="0">
      <selection activeCell="A3" sqref="A3"/>
    </sheetView>
  </sheetViews>
  <sheetFormatPr defaultRowHeight="15.6" x14ac:dyDescent="0.3"/>
  <cols>
    <col min="1" max="1" width="12.796875" bestFit="1" customWidth="1"/>
    <col min="2" max="2" width="30.796875" bestFit="1" customWidth="1"/>
    <col min="3" max="3" width="3.8984375" bestFit="1" customWidth="1"/>
    <col min="4" max="4" width="2.8984375" bestFit="1" customWidth="1"/>
    <col min="5" max="6" width="1.8984375" bestFit="1" customWidth="1"/>
    <col min="7" max="8" width="2.8984375" bestFit="1" customWidth="1"/>
    <col min="9" max="9" width="3.8984375" bestFit="1" customWidth="1"/>
    <col min="10" max="10" width="2.8984375" bestFit="1" customWidth="1"/>
    <col min="11" max="16" width="3.8984375" bestFit="1" customWidth="1"/>
    <col min="17" max="19" width="2.8984375" bestFit="1" customWidth="1"/>
    <col min="20" max="21" width="3.8984375" bestFit="1" customWidth="1"/>
    <col min="22" max="22" width="2.8984375" bestFit="1" customWidth="1"/>
    <col min="23" max="24" width="3.8984375" bestFit="1" customWidth="1"/>
    <col min="25" max="26" width="2.8984375" bestFit="1" customWidth="1"/>
    <col min="27" max="29" width="3.8984375" bestFit="1" customWidth="1"/>
    <col min="30" max="30" width="11.296875" bestFit="1" customWidth="1"/>
  </cols>
  <sheetData>
    <row r="3" spans="1:2" x14ac:dyDescent="0.3">
      <c r="A3" s="2" t="s">
        <v>275</v>
      </c>
      <c r="B3" t="s">
        <v>276</v>
      </c>
    </row>
    <row r="4" spans="1:2" x14ac:dyDescent="0.3">
      <c r="A4" s="3">
        <v>0</v>
      </c>
      <c r="B4">
        <v>0</v>
      </c>
    </row>
    <row r="5" spans="1:2" x14ac:dyDescent="0.3">
      <c r="A5" s="3">
        <v>1</v>
      </c>
      <c r="B5">
        <v>182</v>
      </c>
    </row>
    <row r="6" spans="1:2" x14ac:dyDescent="0.3">
      <c r="A6" s="3">
        <v>2</v>
      </c>
      <c r="B6">
        <v>24</v>
      </c>
    </row>
    <row r="7" spans="1:2" x14ac:dyDescent="0.3">
      <c r="A7" s="3">
        <v>3</v>
      </c>
      <c r="B7">
        <v>8</v>
      </c>
    </row>
    <row r="8" spans="1:2" x14ac:dyDescent="0.3">
      <c r="A8" s="3">
        <v>4</v>
      </c>
      <c r="B8">
        <v>9</v>
      </c>
    </row>
    <row r="9" spans="1:2" x14ac:dyDescent="0.3">
      <c r="A9" s="3">
        <v>5</v>
      </c>
      <c r="B9">
        <v>19</v>
      </c>
    </row>
    <row r="10" spans="1:2" x14ac:dyDescent="0.3">
      <c r="A10" s="3">
        <v>6</v>
      </c>
      <c r="B10">
        <v>43</v>
      </c>
    </row>
    <row r="11" spans="1:2" x14ac:dyDescent="0.3">
      <c r="A11" s="3">
        <v>7</v>
      </c>
      <c r="B11">
        <v>134</v>
      </c>
    </row>
    <row r="12" spans="1:2" x14ac:dyDescent="0.3">
      <c r="A12" s="3">
        <v>8</v>
      </c>
      <c r="B12">
        <v>30</v>
      </c>
    </row>
    <row r="13" spans="1:2" x14ac:dyDescent="0.3">
      <c r="A13" s="3">
        <v>9</v>
      </c>
      <c r="B13">
        <v>168</v>
      </c>
    </row>
    <row r="14" spans="1:2" x14ac:dyDescent="0.3">
      <c r="A14" s="3">
        <v>10</v>
      </c>
      <c r="B14">
        <v>257</v>
      </c>
    </row>
    <row r="15" spans="1:2" x14ac:dyDescent="0.3">
      <c r="A15" s="3">
        <v>11</v>
      </c>
      <c r="B15">
        <v>292</v>
      </c>
    </row>
    <row r="16" spans="1:2" x14ac:dyDescent="0.3">
      <c r="A16" s="3">
        <v>12</v>
      </c>
      <c r="B16">
        <v>187</v>
      </c>
    </row>
    <row r="17" spans="1:2" x14ac:dyDescent="0.3">
      <c r="A17" s="3">
        <v>13</v>
      </c>
      <c r="B17">
        <v>757</v>
      </c>
    </row>
    <row r="18" spans="1:2" x14ac:dyDescent="0.3">
      <c r="A18" s="3">
        <v>14</v>
      </c>
      <c r="B18">
        <v>159</v>
      </c>
    </row>
    <row r="19" spans="1:2" x14ac:dyDescent="0.3">
      <c r="A19" s="3">
        <v>15</v>
      </c>
      <c r="B19">
        <v>16</v>
      </c>
    </row>
    <row r="20" spans="1:2" x14ac:dyDescent="0.3">
      <c r="A20" s="3">
        <v>16</v>
      </c>
      <c r="B20">
        <v>6</v>
      </c>
    </row>
    <row r="21" spans="1:2" x14ac:dyDescent="0.3">
      <c r="A21" s="3">
        <v>17</v>
      </c>
      <c r="B21">
        <v>8</v>
      </c>
    </row>
    <row r="22" spans="1:2" x14ac:dyDescent="0.3">
      <c r="A22" s="3">
        <v>18</v>
      </c>
      <c r="B22">
        <v>217</v>
      </c>
    </row>
    <row r="23" spans="1:2" x14ac:dyDescent="0.3">
      <c r="A23" s="3">
        <v>19</v>
      </c>
      <c r="B23">
        <v>692</v>
      </c>
    </row>
    <row r="24" spans="1:2" x14ac:dyDescent="0.3">
      <c r="A24" s="3">
        <v>21</v>
      </c>
      <c r="B24">
        <v>35</v>
      </c>
    </row>
    <row r="25" spans="1:2" x14ac:dyDescent="0.3">
      <c r="A25" s="3">
        <v>22</v>
      </c>
      <c r="B25">
        <v>242</v>
      </c>
    </row>
    <row r="26" spans="1:2" x14ac:dyDescent="0.3">
      <c r="A26" s="3">
        <v>23</v>
      </c>
      <c r="B26">
        <v>420</v>
      </c>
    </row>
    <row r="27" spans="1:2" x14ac:dyDescent="0.3">
      <c r="A27" s="3">
        <v>24</v>
      </c>
      <c r="B27">
        <v>24</v>
      </c>
    </row>
    <row r="28" spans="1:2" x14ac:dyDescent="0.3">
      <c r="A28" s="3">
        <v>25</v>
      </c>
      <c r="B28">
        <v>97</v>
      </c>
    </row>
    <row r="29" spans="1:2" x14ac:dyDescent="0.3">
      <c r="A29" s="3">
        <v>26</v>
      </c>
      <c r="B29">
        <v>228</v>
      </c>
    </row>
    <row r="30" spans="1:2" x14ac:dyDescent="0.3">
      <c r="A30" s="3">
        <v>27</v>
      </c>
      <c r="B30">
        <v>150</v>
      </c>
    </row>
    <row r="31" spans="1:2" x14ac:dyDescent="0.3">
      <c r="A31" s="3">
        <v>28</v>
      </c>
      <c r="B31">
        <v>329</v>
      </c>
    </row>
    <row r="32" spans="1:2" x14ac:dyDescent="0.3">
      <c r="A32" s="3" t="s">
        <v>333</v>
      </c>
      <c r="B32">
        <v>4733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8" tint="0.39997558519241921"/>
  </sheetPr>
  <dimension ref="A1:B701"/>
  <sheetViews>
    <sheetView workbookViewId="0">
      <selection sqref="A1:B701"/>
    </sheetView>
  </sheetViews>
  <sheetFormatPr defaultColWidth="17.8984375" defaultRowHeight="15.6" x14ac:dyDescent="0.3"/>
  <cols>
    <col min="2" max="2" width="22.8984375" customWidth="1"/>
  </cols>
  <sheetData>
    <row r="1" spans="1:2" x14ac:dyDescent="0.3">
      <c r="A1" t="s">
        <v>5</v>
      </c>
      <c r="B1" t="s">
        <v>11</v>
      </c>
    </row>
    <row r="2" spans="1:2" x14ac:dyDescent="0.3">
      <c r="A2">
        <v>33</v>
      </c>
      <c r="B2">
        <v>4</v>
      </c>
    </row>
    <row r="3" spans="1:2" x14ac:dyDescent="0.3">
      <c r="A3">
        <v>50</v>
      </c>
      <c r="B3">
        <v>0</v>
      </c>
    </row>
    <row r="4" spans="1:2" x14ac:dyDescent="0.3">
      <c r="A4">
        <v>38</v>
      </c>
      <c r="B4">
        <v>2</v>
      </c>
    </row>
    <row r="5" spans="1:2" x14ac:dyDescent="0.3">
      <c r="A5">
        <v>39</v>
      </c>
      <c r="B5">
        <v>4</v>
      </c>
    </row>
    <row r="6" spans="1:2" x14ac:dyDescent="0.3">
      <c r="A6">
        <v>33</v>
      </c>
      <c r="B6">
        <v>2</v>
      </c>
    </row>
    <row r="7" spans="1:2" x14ac:dyDescent="0.3">
      <c r="A7">
        <v>38</v>
      </c>
      <c r="B7">
        <v>2</v>
      </c>
    </row>
    <row r="8" spans="1:2" x14ac:dyDescent="0.3">
      <c r="A8">
        <v>28</v>
      </c>
      <c r="B8">
        <v>8</v>
      </c>
    </row>
    <row r="9" spans="1:2" x14ac:dyDescent="0.3">
      <c r="A9">
        <v>36</v>
      </c>
      <c r="B9">
        <v>4</v>
      </c>
    </row>
    <row r="10" spans="1:2" x14ac:dyDescent="0.3">
      <c r="A10">
        <v>34</v>
      </c>
      <c r="B10">
        <v>40</v>
      </c>
    </row>
    <row r="11" spans="1:2" x14ac:dyDescent="0.3">
      <c r="A11">
        <v>37</v>
      </c>
      <c r="B11">
        <v>8</v>
      </c>
    </row>
    <row r="12" spans="1:2" x14ac:dyDescent="0.3">
      <c r="A12">
        <v>36</v>
      </c>
      <c r="B12">
        <v>8</v>
      </c>
    </row>
    <row r="13" spans="1:2" x14ac:dyDescent="0.3">
      <c r="A13">
        <v>36</v>
      </c>
      <c r="B13">
        <v>8</v>
      </c>
    </row>
    <row r="14" spans="1:2" x14ac:dyDescent="0.3">
      <c r="A14">
        <v>36</v>
      </c>
      <c r="B14">
        <v>8</v>
      </c>
    </row>
    <row r="15" spans="1:2" x14ac:dyDescent="0.3">
      <c r="A15">
        <v>38</v>
      </c>
      <c r="B15">
        <v>1</v>
      </c>
    </row>
    <row r="16" spans="1:2" x14ac:dyDescent="0.3">
      <c r="A16">
        <v>38</v>
      </c>
      <c r="B16">
        <v>4</v>
      </c>
    </row>
    <row r="17" spans="1:2" x14ac:dyDescent="0.3">
      <c r="A17">
        <v>41</v>
      </c>
      <c r="B17">
        <v>8</v>
      </c>
    </row>
    <row r="18" spans="1:2" x14ac:dyDescent="0.3">
      <c r="A18">
        <v>38</v>
      </c>
      <c r="B18">
        <v>2</v>
      </c>
    </row>
    <row r="19" spans="1:2" x14ac:dyDescent="0.3">
      <c r="A19">
        <v>38</v>
      </c>
      <c r="B19">
        <v>8</v>
      </c>
    </row>
    <row r="20" spans="1:2" x14ac:dyDescent="0.3">
      <c r="A20">
        <v>33</v>
      </c>
      <c r="B20">
        <v>8</v>
      </c>
    </row>
    <row r="21" spans="1:2" x14ac:dyDescent="0.3">
      <c r="A21">
        <v>47</v>
      </c>
      <c r="B21">
        <v>2</v>
      </c>
    </row>
    <row r="22" spans="1:2" x14ac:dyDescent="0.3">
      <c r="A22">
        <v>28</v>
      </c>
      <c r="B22">
        <v>8</v>
      </c>
    </row>
    <row r="23" spans="1:2" x14ac:dyDescent="0.3">
      <c r="A23">
        <v>38</v>
      </c>
      <c r="B23">
        <v>1</v>
      </c>
    </row>
    <row r="24" spans="1:2" x14ac:dyDescent="0.3">
      <c r="A24">
        <v>28</v>
      </c>
      <c r="B24">
        <v>40</v>
      </c>
    </row>
    <row r="25" spans="1:2" x14ac:dyDescent="0.3">
      <c r="A25">
        <v>36</v>
      </c>
      <c r="B25">
        <v>4</v>
      </c>
    </row>
    <row r="26" spans="1:2" x14ac:dyDescent="0.3">
      <c r="A26">
        <v>33</v>
      </c>
      <c r="B26">
        <v>8</v>
      </c>
    </row>
    <row r="27" spans="1:2" x14ac:dyDescent="0.3">
      <c r="A27">
        <v>28</v>
      </c>
      <c r="B27">
        <v>7</v>
      </c>
    </row>
    <row r="28" spans="1:2" x14ac:dyDescent="0.3">
      <c r="A28">
        <v>33</v>
      </c>
      <c r="B28">
        <v>1</v>
      </c>
    </row>
    <row r="29" spans="1:2" x14ac:dyDescent="0.3">
      <c r="A29">
        <v>29</v>
      </c>
      <c r="B29">
        <v>4</v>
      </c>
    </row>
    <row r="30" spans="1:2" x14ac:dyDescent="0.3">
      <c r="A30">
        <v>33</v>
      </c>
      <c r="B30">
        <v>8</v>
      </c>
    </row>
    <row r="31" spans="1:2" x14ac:dyDescent="0.3">
      <c r="A31">
        <v>38</v>
      </c>
      <c r="B31">
        <v>2</v>
      </c>
    </row>
    <row r="32" spans="1:2" x14ac:dyDescent="0.3">
      <c r="A32">
        <v>38</v>
      </c>
      <c r="B32">
        <v>8</v>
      </c>
    </row>
    <row r="33" spans="1:2" x14ac:dyDescent="0.3">
      <c r="A33">
        <v>48</v>
      </c>
      <c r="B33">
        <v>8</v>
      </c>
    </row>
    <row r="34" spans="1:2" x14ac:dyDescent="0.3">
      <c r="A34">
        <v>37</v>
      </c>
      <c r="B34">
        <v>4</v>
      </c>
    </row>
    <row r="35" spans="1:2" x14ac:dyDescent="0.3">
      <c r="A35">
        <v>48</v>
      </c>
      <c r="B35">
        <v>8</v>
      </c>
    </row>
    <row r="36" spans="1:2" x14ac:dyDescent="0.3">
      <c r="A36">
        <v>38</v>
      </c>
      <c r="B36">
        <v>2</v>
      </c>
    </row>
    <row r="37" spans="1:2" x14ac:dyDescent="0.3">
      <c r="A37">
        <v>28</v>
      </c>
      <c r="B37">
        <v>1</v>
      </c>
    </row>
    <row r="38" spans="1:2" x14ac:dyDescent="0.3">
      <c r="A38">
        <v>33</v>
      </c>
      <c r="B38">
        <v>8</v>
      </c>
    </row>
    <row r="39" spans="1:2" x14ac:dyDescent="0.3">
      <c r="A39">
        <v>32</v>
      </c>
      <c r="B39">
        <v>4</v>
      </c>
    </row>
    <row r="40" spans="1:2" x14ac:dyDescent="0.3">
      <c r="A40">
        <v>48</v>
      </c>
      <c r="B40">
        <v>8</v>
      </c>
    </row>
    <row r="41" spans="1:2" x14ac:dyDescent="0.3">
      <c r="A41">
        <v>36</v>
      </c>
      <c r="B41">
        <v>4</v>
      </c>
    </row>
    <row r="42" spans="1:2" x14ac:dyDescent="0.3">
      <c r="A42">
        <v>27</v>
      </c>
      <c r="B42">
        <v>2</v>
      </c>
    </row>
    <row r="43" spans="1:2" x14ac:dyDescent="0.3">
      <c r="A43">
        <v>37</v>
      </c>
      <c r="B43">
        <v>4</v>
      </c>
    </row>
    <row r="44" spans="1:2" x14ac:dyDescent="0.3">
      <c r="A44">
        <v>38</v>
      </c>
      <c r="B44">
        <v>4</v>
      </c>
    </row>
    <row r="45" spans="1:2" x14ac:dyDescent="0.3">
      <c r="A45">
        <v>43</v>
      </c>
      <c r="B45">
        <v>8</v>
      </c>
    </row>
    <row r="46" spans="1:2" x14ac:dyDescent="0.3">
      <c r="A46">
        <v>34</v>
      </c>
      <c r="B46">
        <v>2</v>
      </c>
    </row>
    <row r="47" spans="1:2" x14ac:dyDescent="0.3">
      <c r="A47">
        <v>37</v>
      </c>
      <c r="B47">
        <v>3</v>
      </c>
    </row>
    <row r="48" spans="1:2" x14ac:dyDescent="0.3">
      <c r="A48">
        <v>38</v>
      </c>
      <c r="B48">
        <v>3</v>
      </c>
    </row>
    <row r="49" spans="1:2" x14ac:dyDescent="0.3">
      <c r="A49">
        <v>40</v>
      </c>
      <c r="B49">
        <v>4</v>
      </c>
    </row>
    <row r="50" spans="1:2" x14ac:dyDescent="0.3">
      <c r="A50">
        <v>36</v>
      </c>
      <c r="B50">
        <v>8</v>
      </c>
    </row>
    <row r="51" spans="1:2" x14ac:dyDescent="0.3">
      <c r="A51">
        <v>40</v>
      </c>
      <c r="B51">
        <v>32</v>
      </c>
    </row>
    <row r="52" spans="1:2" x14ac:dyDescent="0.3">
      <c r="A52">
        <v>36</v>
      </c>
      <c r="B52">
        <v>0</v>
      </c>
    </row>
    <row r="53" spans="1:2" x14ac:dyDescent="0.3">
      <c r="A53">
        <v>28</v>
      </c>
      <c r="B53">
        <v>0</v>
      </c>
    </row>
    <row r="54" spans="1:2" x14ac:dyDescent="0.3">
      <c r="A54">
        <v>28</v>
      </c>
      <c r="B54">
        <v>2</v>
      </c>
    </row>
    <row r="55" spans="1:2" x14ac:dyDescent="0.3">
      <c r="A55">
        <v>37</v>
      </c>
      <c r="B55">
        <v>2</v>
      </c>
    </row>
    <row r="56" spans="1:2" x14ac:dyDescent="0.3">
      <c r="A56">
        <v>33</v>
      </c>
      <c r="B56">
        <v>0</v>
      </c>
    </row>
    <row r="57" spans="1:2" x14ac:dyDescent="0.3">
      <c r="A57">
        <v>50</v>
      </c>
      <c r="B57">
        <v>0</v>
      </c>
    </row>
    <row r="58" spans="1:2" x14ac:dyDescent="0.3">
      <c r="A58">
        <v>28</v>
      </c>
      <c r="B58">
        <v>3</v>
      </c>
    </row>
    <row r="59" spans="1:2" x14ac:dyDescent="0.3">
      <c r="A59">
        <v>38</v>
      </c>
      <c r="B59">
        <v>3</v>
      </c>
    </row>
    <row r="60" spans="1:2" x14ac:dyDescent="0.3">
      <c r="A60">
        <v>31</v>
      </c>
      <c r="B60">
        <v>0</v>
      </c>
    </row>
    <row r="61" spans="1:2" x14ac:dyDescent="0.3">
      <c r="A61">
        <v>47</v>
      </c>
      <c r="B61">
        <v>1</v>
      </c>
    </row>
    <row r="62" spans="1:2" x14ac:dyDescent="0.3">
      <c r="A62">
        <v>38</v>
      </c>
      <c r="B62">
        <v>3</v>
      </c>
    </row>
    <row r="63" spans="1:2" x14ac:dyDescent="0.3">
      <c r="A63">
        <v>36</v>
      </c>
      <c r="B63">
        <v>4</v>
      </c>
    </row>
    <row r="64" spans="1:2" x14ac:dyDescent="0.3">
      <c r="A64">
        <v>38</v>
      </c>
      <c r="B64">
        <v>3</v>
      </c>
    </row>
    <row r="65" spans="1:2" x14ac:dyDescent="0.3">
      <c r="A65">
        <v>37</v>
      </c>
      <c r="B65">
        <v>3</v>
      </c>
    </row>
    <row r="66" spans="1:2" x14ac:dyDescent="0.3">
      <c r="A66">
        <v>50</v>
      </c>
      <c r="B66">
        <v>0</v>
      </c>
    </row>
    <row r="67" spans="1:2" x14ac:dyDescent="0.3">
      <c r="A67">
        <v>30</v>
      </c>
      <c r="B67">
        <v>1</v>
      </c>
    </row>
    <row r="68" spans="1:2" x14ac:dyDescent="0.3">
      <c r="A68">
        <v>38</v>
      </c>
      <c r="B68">
        <v>3</v>
      </c>
    </row>
    <row r="69" spans="1:2" x14ac:dyDescent="0.3">
      <c r="A69">
        <v>28</v>
      </c>
      <c r="B69">
        <v>3</v>
      </c>
    </row>
    <row r="70" spans="1:2" x14ac:dyDescent="0.3">
      <c r="A70">
        <v>37</v>
      </c>
      <c r="B70">
        <v>3</v>
      </c>
    </row>
    <row r="71" spans="1:2" x14ac:dyDescent="0.3">
      <c r="A71">
        <v>28</v>
      </c>
      <c r="B71">
        <v>2</v>
      </c>
    </row>
    <row r="72" spans="1:2" x14ac:dyDescent="0.3">
      <c r="A72">
        <v>47</v>
      </c>
      <c r="B72">
        <v>2</v>
      </c>
    </row>
    <row r="73" spans="1:2" x14ac:dyDescent="0.3">
      <c r="A73">
        <v>40</v>
      </c>
      <c r="B73">
        <v>5</v>
      </c>
    </row>
    <row r="74" spans="1:2" x14ac:dyDescent="0.3">
      <c r="A74">
        <v>38</v>
      </c>
      <c r="B74">
        <v>8</v>
      </c>
    </row>
    <row r="75" spans="1:2" x14ac:dyDescent="0.3">
      <c r="A75">
        <v>28</v>
      </c>
      <c r="B75">
        <v>3</v>
      </c>
    </row>
    <row r="76" spans="1:2" x14ac:dyDescent="0.3">
      <c r="A76">
        <v>36</v>
      </c>
      <c r="B76">
        <v>16</v>
      </c>
    </row>
    <row r="77" spans="1:2" x14ac:dyDescent="0.3">
      <c r="A77">
        <v>40</v>
      </c>
      <c r="B77">
        <v>8</v>
      </c>
    </row>
    <row r="78" spans="1:2" x14ac:dyDescent="0.3">
      <c r="A78">
        <v>28</v>
      </c>
      <c r="B78">
        <v>2</v>
      </c>
    </row>
    <row r="79" spans="1:2" x14ac:dyDescent="0.3">
      <c r="A79">
        <v>33</v>
      </c>
      <c r="B79">
        <v>8</v>
      </c>
    </row>
    <row r="80" spans="1:2" x14ac:dyDescent="0.3">
      <c r="A80">
        <v>28</v>
      </c>
      <c r="B80">
        <v>1</v>
      </c>
    </row>
    <row r="81" spans="1:2" x14ac:dyDescent="0.3">
      <c r="A81">
        <v>36</v>
      </c>
      <c r="B81">
        <v>3</v>
      </c>
    </row>
    <row r="82" spans="1:2" x14ac:dyDescent="0.3">
      <c r="A82">
        <v>38</v>
      </c>
      <c r="B82">
        <v>1</v>
      </c>
    </row>
    <row r="83" spans="1:2" x14ac:dyDescent="0.3">
      <c r="A83">
        <v>28</v>
      </c>
      <c r="B83">
        <v>1</v>
      </c>
    </row>
    <row r="84" spans="1:2" x14ac:dyDescent="0.3">
      <c r="A84">
        <v>38</v>
      </c>
      <c r="B84">
        <v>8</v>
      </c>
    </row>
    <row r="85" spans="1:2" x14ac:dyDescent="0.3">
      <c r="A85">
        <v>40</v>
      </c>
      <c r="B85">
        <v>8</v>
      </c>
    </row>
    <row r="86" spans="1:2" x14ac:dyDescent="0.3">
      <c r="A86">
        <v>40</v>
      </c>
      <c r="B86">
        <v>5</v>
      </c>
    </row>
    <row r="87" spans="1:2" x14ac:dyDescent="0.3">
      <c r="A87">
        <v>34</v>
      </c>
      <c r="B87">
        <v>32</v>
      </c>
    </row>
    <row r="88" spans="1:2" x14ac:dyDescent="0.3">
      <c r="A88">
        <v>33</v>
      </c>
      <c r="B88">
        <v>8</v>
      </c>
    </row>
    <row r="89" spans="1:2" x14ac:dyDescent="0.3">
      <c r="A89">
        <v>40</v>
      </c>
      <c r="B89">
        <v>40</v>
      </c>
    </row>
    <row r="90" spans="1:2" x14ac:dyDescent="0.3">
      <c r="A90">
        <v>28</v>
      </c>
      <c r="B90">
        <v>1</v>
      </c>
    </row>
    <row r="91" spans="1:2" x14ac:dyDescent="0.3">
      <c r="A91">
        <v>34</v>
      </c>
      <c r="B91">
        <v>8</v>
      </c>
    </row>
    <row r="92" spans="1:2" x14ac:dyDescent="0.3">
      <c r="A92">
        <v>28</v>
      </c>
      <c r="B92">
        <v>3</v>
      </c>
    </row>
    <row r="93" spans="1:2" x14ac:dyDescent="0.3">
      <c r="A93">
        <v>40</v>
      </c>
      <c r="B93">
        <v>8</v>
      </c>
    </row>
    <row r="94" spans="1:2" x14ac:dyDescent="0.3">
      <c r="A94">
        <v>28</v>
      </c>
      <c r="B94">
        <v>3</v>
      </c>
    </row>
    <row r="95" spans="1:2" x14ac:dyDescent="0.3">
      <c r="A95">
        <v>36</v>
      </c>
      <c r="B95">
        <v>4</v>
      </c>
    </row>
    <row r="96" spans="1:2" x14ac:dyDescent="0.3">
      <c r="A96">
        <v>47</v>
      </c>
      <c r="B96">
        <v>1</v>
      </c>
    </row>
    <row r="97" spans="1:2" x14ac:dyDescent="0.3">
      <c r="A97">
        <v>28</v>
      </c>
      <c r="B97">
        <v>3</v>
      </c>
    </row>
    <row r="98" spans="1:2" x14ac:dyDescent="0.3">
      <c r="A98">
        <v>33</v>
      </c>
      <c r="B98">
        <v>24</v>
      </c>
    </row>
    <row r="99" spans="1:2" x14ac:dyDescent="0.3">
      <c r="A99">
        <v>40</v>
      </c>
      <c r="B99">
        <v>3</v>
      </c>
    </row>
    <row r="100" spans="1:2" x14ac:dyDescent="0.3">
      <c r="A100">
        <v>47</v>
      </c>
      <c r="B100">
        <v>1</v>
      </c>
    </row>
    <row r="101" spans="1:2" x14ac:dyDescent="0.3">
      <c r="A101">
        <v>37</v>
      </c>
      <c r="B101">
        <v>64</v>
      </c>
    </row>
    <row r="102" spans="1:2" x14ac:dyDescent="0.3">
      <c r="A102">
        <v>50</v>
      </c>
      <c r="B102">
        <v>2</v>
      </c>
    </row>
    <row r="103" spans="1:2" x14ac:dyDescent="0.3">
      <c r="A103">
        <v>37</v>
      </c>
      <c r="B103">
        <v>8</v>
      </c>
    </row>
    <row r="104" spans="1:2" x14ac:dyDescent="0.3">
      <c r="A104">
        <v>28</v>
      </c>
      <c r="B104">
        <v>2</v>
      </c>
    </row>
    <row r="105" spans="1:2" x14ac:dyDescent="0.3">
      <c r="A105">
        <v>36</v>
      </c>
      <c r="B105">
        <v>8</v>
      </c>
    </row>
    <row r="106" spans="1:2" x14ac:dyDescent="0.3">
      <c r="A106">
        <v>37</v>
      </c>
      <c r="B106">
        <v>56</v>
      </c>
    </row>
    <row r="107" spans="1:2" x14ac:dyDescent="0.3">
      <c r="A107">
        <v>28</v>
      </c>
      <c r="B107">
        <v>8</v>
      </c>
    </row>
    <row r="108" spans="1:2" x14ac:dyDescent="0.3">
      <c r="A108">
        <v>28</v>
      </c>
      <c r="B108">
        <v>3</v>
      </c>
    </row>
    <row r="109" spans="1:2" x14ac:dyDescent="0.3">
      <c r="A109">
        <v>36</v>
      </c>
      <c r="B109">
        <v>3</v>
      </c>
    </row>
    <row r="110" spans="1:2" x14ac:dyDescent="0.3">
      <c r="A110">
        <v>28</v>
      </c>
      <c r="B110">
        <v>2</v>
      </c>
    </row>
    <row r="111" spans="1:2" x14ac:dyDescent="0.3">
      <c r="A111">
        <v>28</v>
      </c>
      <c r="B111">
        <v>8</v>
      </c>
    </row>
    <row r="112" spans="1:2" x14ac:dyDescent="0.3">
      <c r="A112">
        <v>37</v>
      </c>
      <c r="B112">
        <v>2</v>
      </c>
    </row>
    <row r="113" spans="1:2" x14ac:dyDescent="0.3">
      <c r="A113">
        <v>41</v>
      </c>
      <c r="B113">
        <v>8</v>
      </c>
    </row>
    <row r="114" spans="1:2" x14ac:dyDescent="0.3">
      <c r="A114">
        <v>28</v>
      </c>
      <c r="B114">
        <v>2</v>
      </c>
    </row>
    <row r="115" spans="1:2" x14ac:dyDescent="0.3">
      <c r="A115">
        <v>28</v>
      </c>
      <c r="B115">
        <v>1</v>
      </c>
    </row>
    <row r="116" spans="1:2" x14ac:dyDescent="0.3">
      <c r="A116">
        <v>37</v>
      </c>
      <c r="B116">
        <v>1</v>
      </c>
    </row>
    <row r="117" spans="1:2" x14ac:dyDescent="0.3">
      <c r="A117">
        <v>37</v>
      </c>
      <c r="B117">
        <v>1</v>
      </c>
    </row>
    <row r="118" spans="1:2" x14ac:dyDescent="0.3">
      <c r="A118">
        <v>34</v>
      </c>
      <c r="B118">
        <v>8</v>
      </c>
    </row>
    <row r="119" spans="1:2" x14ac:dyDescent="0.3">
      <c r="A119">
        <v>28</v>
      </c>
      <c r="B119">
        <v>2</v>
      </c>
    </row>
    <row r="120" spans="1:2" x14ac:dyDescent="0.3">
      <c r="A120">
        <v>27</v>
      </c>
      <c r="B120">
        <v>2</v>
      </c>
    </row>
    <row r="121" spans="1:2" x14ac:dyDescent="0.3">
      <c r="A121">
        <v>28</v>
      </c>
      <c r="B121">
        <v>2</v>
      </c>
    </row>
    <row r="122" spans="1:2" x14ac:dyDescent="0.3">
      <c r="A122">
        <v>28</v>
      </c>
      <c r="B122">
        <v>1</v>
      </c>
    </row>
    <row r="123" spans="1:2" x14ac:dyDescent="0.3">
      <c r="A123">
        <v>37</v>
      </c>
      <c r="B123">
        <v>2</v>
      </c>
    </row>
    <row r="124" spans="1:2" x14ac:dyDescent="0.3">
      <c r="A124">
        <v>28</v>
      </c>
      <c r="B124">
        <v>2</v>
      </c>
    </row>
    <row r="125" spans="1:2" x14ac:dyDescent="0.3">
      <c r="A125">
        <v>37</v>
      </c>
      <c r="B125">
        <v>2</v>
      </c>
    </row>
    <row r="126" spans="1:2" x14ac:dyDescent="0.3">
      <c r="A126">
        <v>37</v>
      </c>
      <c r="B126">
        <v>2</v>
      </c>
    </row>
    <row r="127" spans="1:2" x14ac:dyDescent="0.3">
      <c r="A127">
        <v>37</v>
      </c>
      <c r="B127">
        <v>2</v>
      </c>
    </row>
    <row r="128" spans="1:2" x14ac:dyDescent="0.3">
      <c r="A128">
        <v>37</v>
      </c>
      <c r="B128">
        <v>2</v>
      </c>
    </row>
    <row r="129" spans="1:2" x14ac:dyDescent="0.3">
      <c r="A129">
        <v>37</v>
      </c>
      <c r="B129">
        <v>2</v>
      </c>
    </row>
    <row r="130" spans="1:2" x14ac:dyDescent="0.3">
      <c r="A130">
        <v>37</v>
      </c>
      <c r="B130">
        <v>2</v>
      </c>
    </row>
    <row r="131" spans="1:2" x14ac:dyDescent="0.3">
      <c r="A131">
        <v>30</v>
      </c>
      <c r="B131">
        <v>8</v>
      </c>
    </row>
    <row r="132" spans="1:2" x14ac:dyDescent="0.3">
      <c r="A132">
        <v>33</v>
      </c>
      <c r="B132">
        <v>8</v>
      </c>
    </row>
    <row r="133" spans="1:2" x14ac:dyDescent="0.3">
      <c r="A133">
        <v>37</v>
      </c>
      <c r="B133">
        <v>2</v>
      </c>
    </row>
    <row r="134" spans="1:2" x14ac:dyDescent="0.3">
      <c r="A134">
        <v>27</v>
      </c>
      <c r="B134">
        <v>2</v>
      </c>
    </row>
    <row r="135" spans="1:2" x14ac:dyDescent="0.3">
      <c r="A135">
        <v>37</v>
      </c>
      <c r="B135">
        <v>2</v>
      </c>
    </row>
    <row r="136" spans="1:2" x14ac:dyDescent="0.3">
      <c r="A136">
        <v>37</v>
      </c>
      <c r="B136">
        <v>0</v>
      </c>
    </row>
    <row r="137" spans="1:2" x14ac:dyDescent="0.3">
      <c r="A137">
        <v>28</v>
      </c>
      <c r="B137">
        <v>1</v>
      </c>
    </row>
    <row r="138" spans="1:2" x14ac:dyDescent="0.3">
      <c r="A138">
        <v>33</v>
      </c>
      <c r="B138">
        <v>3</v>
      </c>
    </row>
    <row r="139" spans="1:2" x14ac:dyDescent="0.3">
      <c r="A139">
        <v>27</v>
      </c>
      <c r="B139">
        <v>1</v>
      </c>
    </row>
    <row r="140" spans="1:2" x14ac:dyDescent="0.3">
      <c r="A140">
        <v>41</v>
      </c>
      <c r="B140">
        <v>8</v>
      </c>
    </row>
    <row r="141" spans="1:2" x14ac:dyDescent="0.3">
      <c r="A141">
        <v>38</v>
      </c>
      <c r="B141">
        <v>8</v>
      </c>
    </row>
    <row r="142" spans="1:2" x14ac:dyDescent="0.3">
      <c r="A142">
        <v>34</v>
      </c>
      <c r="B142">
        <v>2</v>
      </c>
    </row>
    <row r="143" spans="1:2" x14ac:dyDescent="0.3">
      <c r="A143">
        <v>33</v>
      </c>
      <c r="B143">
        <v>8</v>
      </c>
    </row>
    <row r="144" spans="1:2" x14ac:dyDescent="0.3">
      <c r="A144">
        <v>36</v>
      </c>
      <c r="B144">
        <v>2</v>
      </c>
    </row>
    <row r="145" spans="1:2" x14ac:dyDescent="0.3">
      <c r="A145">
        <v>33</v>
      </c>
      <c r="B145">
        <v>8</v>
      </c>
    </row>
    <row r="146" spans="1:2" x14ac:dyDescent="0.3">
      <c r="A146">
        <v>50</v>
      </c>
      <c r="B146">
        <v>8</v>
      </c>
    </row>
    <row r="147" spans="1:2" x14ac:dyDescent="0.3">
      <c r="A147">
        <v>50</v>
      </c>
      <c r="B147">
        <v>8</v>
      </c>
    </row>
    <row r="148" spans="1:2" x14ac:dyDescent="0.3">
      <c r="A148">
        <v>28</v>
      </c>
      <c r="B148">
        <v>2</v>
      </c>
    </row>
    <row r="149" spans="1:2" x14ac:dyDescent="0.3">
      <c r="A149">
        <v>28</v>
      </c>
      <c r="B149">
        <v>2</v>
      </c>
    </row>
    <row r="150" spans="1:2" x14ac:dyDescent="0.3">
      <c r="A150">
        <v>30</v>
      </c>
      <c r="B150">
        <v>1</v>
      </c>
    </row>
    <row r="151" spans="1:2" x14ac:dyDescent="0.3">
      <c r="A151">
        <v>27</v>
      </c>
      <c r="B151">
        <v>8</v>
      </c>
    </row>
    <row r="152" spans="1:2" x14ac:dyDescent="0.3">
      <c r="A152">
        <v>28</v>
      </c>
      <c r="B152">
        <v>3</v>
      </c>
    </row>
    <row r="153" spans="1:2" x14ac:dyDescent="0.3">
      <c r="A153">
        <v>28</v>
      </c>
      <c r="B153">
        <v>8</v>
      </c>
    </row>
    <row r="154" spans="1:2" x14ac:dyDescent="0.3">
      <c r="A154">
        <v>28</v>
      </c>
      <c r="B154">
        <v>1</v>
      </c>
    </row>
    <row r="155" spans="1:2" x14ac:dyDescent="0.3">
      <c r="A155">
        <v>28</v>
      </c>
      <c r="B155">
        <v>1</v>
      </c>
    </row>
    <row r="156" spans="1:2" x14ac:dyDescent="0.3">
      <c r="A156">
        <v>33</v>
      </c>
      <c r="B156">
        <v>8</v>
      </c>
    </row>
    <row r="157" spans="1:2" x14ac:dyDescent="0.3">
      <c r="A157">
        <v>32</v>
      </c>
      <c r="B157">
        <v>2</v>
      </c>
    </row>
    <row r="158" spans="1:2" x14ac:dyDescent="0.3">
      <c r="A158">
        <v>36</v>
      </c>
      <c r="B158">
        <v>8</v>
      </c>
    </row>
    <row r="159" spans="1:2" x14ac:dyDescent="0.3">
      <c r="A159">
        <v>29</v>
      </c>
      <c r="B159">
        <v>3</v>
      </c>
    </row>
    <row r="160" spans="1:2" x14ac:dyDescent="0.3">
      <c r="A160">
        <v>40</v>
      </c>
      <c r="B160">
        <v>8</v>
      </c>
    </row>
    <row r="161" spans="1:2" x14ac:dyDescent="0.3">
      <c r="A161">
        <v>40</v>
      </c>
      <c r="B161">
        <v>8</v>
      </c>
    </row>
    <row r="162" spans="1:2" x14ac:dyDescent="0.3">
      <c r="A162">
        <v>36</v>
      </c>
      <c r="B162">
        <v>8</v>
      </c>
    </row>
    <row r="163" spans="1:2" x14ac:dyDescent="0.3">
      <c r="A163">
        <v>30</v>
      </c>
      <c r="B163">
        <v>8</v>
      </c>
    </row>
    <row r="164" spans="1:2" x14ac:dyDescent="0.3">
      <c r="A164">
        <v>47</v>
      </c>
      <c r="B164">
        <v>3</v>
      </c>
    </row>
    <row r="165" spans="1:2" x14ac:dyDescent="0.3">
      <c r="A165">
        <v>36</v>
      </c>
      <c r="B165">
        <v>40</v>
      </c>
    </row>
    <row r="166" spans="1:2" x14ac:dyDescent="0.3">
      <c r="A166">
        <v>40</v>
      </c>
      <c r="B166">
        <v>40</v>
      </c>
    </row>
    <row r="167" spans="1:2" x14ac:dyDescent="0.3">
      <c r="A167">
        <v>34</v>
      </c>
      <c r="B167">
        <v>16</v>
      </c>
    </row>
    <row r="168" spans="1:2" x14ac:dyDescent="0.3">
      <c r="A168">
        <v>36</v>
      </c>
      <c r="B168">
        <v>16</v>
      </c>
    </row>
    <row r="169" spans="1:2" x14ac:dyDescent="0.3">
      <c r="A169">
        <v>34</v>
      </c>
      <c r="B169">
        <v>8</v>
      </c>
    </row>
    <row r="170" spans="1:2" x14ac:dyDescent="0.3">
      <c r="A170">
        <v>33</v>
      </c>
      <c r="B170">
        <v>8</v>
      </c>
    </row>
    <row r="171" spans="1:2" x14ac:dyDescent="0.3">
      <c r="A171">
        <v>40</v>
      </c>
      <c r="B171">
        <v>8</v>
      </c>
    </row>
    <row r="172" spans="1:2" x14ac:dyDescent="0.3">
      <c r="A172">
        <v>36</v>
      </c>
      <c r="B172">
        <v>4</v>
      </c>
    </row>
    <row r="173" spans="1:2" x14ac:dyDescent="0.3">
      <c r="A173">
        <v>28</v>
      </c>
      <c r="B173">
        <v>1</v>
      </c>
    </row>
    <row r="174" spans="1:2" x14ac:dyDescent="0.3">
      <c r="A174">
        <v>39</v>
      </c>
      <c r="B174">
        <v>8</v>
      </c>
    </row>
    <row r="175" spans="1:2" x14ac:dyDescent="0.3">
      <c r="A175">
        <v>38</v>
      </c>
      <c r="B175">
        <v>24</v>
      </c>
    </row>
    <row r="176" spans="1:2" x14ac:dyDescent="0.3">
      <c r="A176">
        <v>28</v>
      </c>
      <c r="B176">
        <v>2</v>
      </c>
    </row>
    <row r="177" spans="1:2" x14ac:dyDescent="0.3">
      <c r="A177">
        <v>28</v>
      </c>
      <c r="B177">
        <v>8</v>
      </c>
    </row>
    <row r="178" spans="1:2" x14ac:dyDescent="0.3">
      <c r="A178">
        <v>30</v>
      </c>
      <c r="B178">
        <v>1</v>
      </c>
    </row>
    <row r="179" spans="1:2" x14ac:dyDescent="0.3">
      <c r="A179">
        <v>28</v>
      </c>
      <c r="B179">
        <v>8</v>
      </c>
    </row>
    <row r="180" spans="1:2" x14ac:dyDescent="0.3">
      <c r="A180">
        <v>28</v>
      </c>
      <c r="B180">
        <v>16</v>
      </c>
    </row>
    <row r="181" spans="1:2" x14ac:dyDescent="0.3">
      <c r="A181">
        <v>38</v>
      </c>
      <c r="B181">
        <v>3</v>
      </c>
    </row>
    <row r="182" spans="1:2" x14ac:dyDescent="0.3">
      <c r="A182">
        <v>39</v>
      </c>
      <c r="B182">
        <v>16</v>
      </c>
    </row>
    <row r="183" spans="1:2" x14ac:dyDescent="0.3">
      <c r="A183">
        <v>28</v>
      </c>
      <c r="B183">
        <v>2</v>
      </c>
    </row>
    <row r="184" spans="1:2" x14ac:dyDescent="0.3">
      <c r="A184">
        <v>47</v>
      </c>
      <c r="B184">
        <v>3</v>
      </c>
    </row>
    <row r="185" spans="1:2" x14ac:dyDescent="0.3">
      <c r="A185">
        <v>28</v>
      </c>
      <c r="B185">
        <v>1</v>
      </c>
    </row>
    <row r="186" spans="1:2" x14ac:dyDescent="0.3">
      <c r="A186">
        <v>40</v>
      </c>
      <c r="B186">
        <v>1</v>
      </c>
    </row>
    <row r="187" spans="1:2" x14ac:dyDescent="0.3">
      <c r="A187">
        <v>28</v>
      </c>
      <c r="B187">
        <v>1</v>
      </c>
    </row>
    <row r="188" spans="1:2" x14ac:dyDescent="0.3">
      <c r="A188">
        <v>34</v>
      </c>
      <c r="B188">
        <v>1</v>
      </c>
    </row>
    <row r="189" spans="1:2" x14ac:dyDescent="0.3">
      <c r="A189">
        <v>41</v>
      </c>
      <c r="B189">
        <v>24</v>
      </c>
    </row>
    <row r="190" spans="1:2" x14ac:dyDescent="0.3">
      <c r="A190">
        <v>34</v>
      </c>
      <c r="B190">
        <v>1</v>
      </c>
    </row>
    <row r="191" spans="1:2" x14ac:dyDescent="0.3">
      <c r="A191">
        <v>28</v>
      </c>
      <c r="B191">
        <v>2</v>
      </c>
    </row>
    <row r="192" spans="1:2" x14ac:dyDescent="0.3">
      <c r="A192">
        <v>36</v>
      </c>
      <c r="B192">
        <v>4</v>
      </c>
    </row>
    <row r="193" spans="1:2" x14ac:dyDescent="0.3">
      <c r="A193">
        <v>38</v>
      </c>
      <c r="B193">
        <v>24</v>
      </c>
    </row>
    <row r="194" spans="1:2" x14ac:dyDescent="0.3">
      <c r="A194">
        <v>50</v>
      </c>
      <c r="B194">
        <v>1</v>
      </c>
    </row>
    <row r="195" spans="1:2" x14ac:dyDescent="0.3">
      <c r="A195">
        <v>40</v>
      </c>
      <c r="B195">
        <v>3</v>
      </c>
    </row>
    <row r="196" spans="1:2" x14ac:dyDescent="0.3">
      <c r="A196">
        <v>41</v>
      </c>
      <c r="B196">
        <v>8</v>
      </c>
    </row>
    <row r="197" spans="1:2" x14ac:dyDescent="0.3">
      <c r="A197">
        <v>40</v>
      </c>
      <c r="B197">
        <v>1</v>
      </c>
    </row>
    <row r="198" spans="1:2" x14ac:dyDescent="0.3">
      <c r="A198">
        <v>47</v>
      </c>
      <c r="B198">
        <v>8</v>
      </c>
    </row>
    <row r="199" spans="1:2" x14ac:dyDescent="0.3">
      <c r="A199">
        <v>36</v>
      </c>
      <c r="B199">
        <v>56</v>
      </c>
    </row>
    <row r="200" spans="1:2" x14ac:dyDescent="0.3">
      <c r="A200">
        <v>33</v>
      </c>
      <c r="B200">
        <v>8</v>
      </c>
    </row>
    <row r="201" spans="1:2" x14ac:dyDescent="0.3">
      <c r="A201">
        <v>34</v>
      </c>
      <c r="B201">
        <v>24</v>
      </c>
    </row>
    <row r="202" spans="1:2" x14ac:dyDescent="0.3">
      <c r="A202">
        <v>36</v>
      </c>
      <c r="B202">
        <v>8</v>
      </c>
    </row>
    <row r="203" spans="1:2" x14ac:dyDescent="0.3">
      <c r="A203">
        <v>33</v>
      </c>
      <c r="B203">
        <v>16</v>
      </c>
    </row>
    <row r="204" spans="1:2" x14ac:dyDescent="0.3">
      <c r="A204">
        <v>37</v>
      </c>
      <c r="B204">
        <v>3</v>
      </c>
    </row>
    <row r="205" spans="1:2" x14ac:dyDescent="0.3">
      <c r="A205">
        <v>48</v>
      </c>
      <c r="B205">
        <v>0</v>
      </c>
    </row>
    <row r="206" spans="1:2" x14ac:dyDescent="0.3">
      <c r="A206">
        <v>33</v>
      </c>
      <c r="B206">
        <v>8</v>
      </c>
    </row>
    <row r="207" spans="1:2" x14ac:dyDescent="0.3">
      <c r="A207">
        <v>34</v>
      </c>
      <c r="B207">
        <v>2</v>
      </c>
    </row>
    <row r="208" spans="1:2" x14ac:dyDescent="0.3">
      <c r="A208">
        <v>34</v>
      </c>
      <c r="B208">
        <v>1</v>
      </c>
    </row>
    <row r="209" spans="1:2" x14ac:dyDescent="0.3">
      <c r="A209">
        <v>38</v>
      </c>
      <c r="B209">
        <v>8</v>
      </c>
    </row>
    <row r="210" spans="1:2" x14ac:dyDescent="0.3">
      <c r="A210">
        <v>28</v>
      </c>
      <c r="B210">
        <v>8</v>
      </c>
    </row>
    <row r="211" spans="1:2" x14ac:dyDescent="0.3">
      <c r="A211">
        <v>27</v>
      </c>
      <c r="B211">
        <v>4</v>
      </c>
    </row>
    <row r="212" spans="1:2" x14ac:dyDescent="0.3">
      <c r="A212">
        <v>34</v>
      </c>
      <c r="B212">
        <v>2</v>
      </c>
    </row>
    <row r="213" spans="1:2" x14ac:dyDescent="0.3">
      <c r="A213">
        <v>38</v>
      </c>
      <c r="B213">
        <v>1</v>
      </c>
    </row>
    <row r="214" spans="1:2" x14ac:dyDescent="0.3">
      <c r="A214">
        <v>33</v>
      </c>
      <c r="B214">
        <v>24</v>
      </c>
    </row>
    <row r="215" spans="1:2" x14ac:dyDescent="0.3">
      <c r="A215">
        <v>39</v>
      </c>
      <c r="B215">
        <v>0</v>
      </c>
    </row>
    <row r="216" spans="1:2" x14ac:dyDescent="0.3">
      <c r="A216">
        <v>28</v>
      </c>
      <c r="B216">
        <v>0</v>
      </c>
    </row>
    <row r="217" spans="1:2" x14ac:dyDescent="0.3">
      <c r="A217">
        <v>36</v>
      </c>
      <c r="B217">
        <v>0</v>
      </c>
    </row>
    <row r="218" spans="1:2" x14ac:dyDescent="0.3">
      <c r="A218">
        <v>50</v>
      </c>
      <c r="B218">
        <v>0</v>
      </c>
    </row>
    <row r="219" spans="1:2" x14ac:dyDescent="0.3">
      <c r="A219">
        <v>38</v>
      </c>
      <c r="B219">
        <v>1</v>
      </c>
    </row>
    <row r="220" spans="1:2" x14ac:dyDescent="0.3">
      <c r="A220">
        <v>50</v>
      </c>
      <c r="B220">
        <v>24</v>
      </c>
    </row>
    <row r="221" spans="1:2" x14ac:dyDescent="0.3">
      <c r="A221">
        <v>28</v>
      </c>
      <c r="B221">
        <v>8</v>
      </c>
    </row>
    <row r="222" spans="1:2" x14ac:dyDescent="0.3">
      <c r="A222">
        <v>41</v>
      </c>
      <c r="B222">
        <v>8</v>
      </c>
    </row>
    <row r="223" spans="1:2" x14ac:dyDescent="0.3">
      <c r="A223">
        <v>28</v>
      </c>
      <c r="B223">
        <v>8</v>
      </c>
    </row>
    <row r="224" spans="1:2" x14ac:dyDescent="0.3">
      <c r="A224">
        <v>41</v>
      </c>
      <c r="B224">
        <v>24</v>
      </c>
    </row>
    <row r="225" spans="1:2" x14ac:dyDescent="0.3">
      <c r="A225">
        <v>40</v>
      </c>
      <c r="B225">
        <v>4</v>
      </c>
    </row>
    <row r="226" spans="1:2" x14ac:dyDescent="0.3">
      <c r="A226">
        <v>41</v>
      </c>
      <c r="B226">
        <v>8</v>
      </c>
    </row>
    <row r="227" spans="1:2" x14ac:dyDescent="0.3">
      <c r="A227">
        <v>38</v>
      </c>
      <c r="B227">
        <v>8</v>
      </c>
    </row>
    <row r="228" spans="1:2" x14ac:dyDescent="0.3">
      <c r="A228">
        <v>34</v>
      </c>
      <c r="B228">
        <v>4</v>
      </c>
    </row>
    <row r="229" spans="1:2" x14ac:dyDescent="0.3">
      <c r="A229">
        <v>41</v>
      </c>
      <c r="B229">
        <v>8</v>
      </c>
    </row>
    <row r="230" spans="1:2" x14ac:dyDescent="0.3">
      <c r="A230">
        <v>50</v>
      </c>
      <c r="B230">
        <v>8</v>
      </c>
    </row>
    <row r="231" spans="1:2" x14ac:dyDescent="0.3">
      <c r="A231">
        <v>37</v>
      </c>
      <c r="B231">
        <v>16</v>
      </c>
    </row>
    <row r="232" spans="1:2" x14ac:dyDescent="0.3">
      <c r="A232">
        <v>50</v>
      </c>
      <c r="B232">
        <v>1</v>
      </c>
    </row>
    <row r="233" spans="1:2" x14ac:dyDescent="0.3">
      <c r="A233">
        <v>50</v>
      </c>
      <c r="B233">
        <v>80</v>
      </c>
    </row>
    <row r="234" spans="1:2" x14ac:dyDescent="0.3">
      <c r="A234">
        <v>36</v>
      </c>
      <c r="B234">
        <v>8</v>
      </c>
    </row>
    <row r="235" spans="1:2" x14ac:dyDescent="0.3">
      <c r="A235">
        <v>38</v>
      </c>
      <c r="B235">
        <v>2</v>
      </c>
    </row>
    <row r="236" spans="1:2" x14ac:dyDescent="0.3">
      <c r="A236">
        <v>49</v>
      </c>
      <c r="B236">
        <v>2</v>
      </c>
    </row>
    <row r="237" spans="1:2" x14ac:dyDescent="0.3">
      <c r="A237">
        <v>28</v>
      </c>
      <c r="B237">
        <v>2</v>
      </c>
    </row>
    <row r="238" spans="1:2" x14ac:dyDescent="0.3">
      <c r="A238">
        <v>34</v>
      </c>
      <c r="B238">
        <v>16</v>
      </c>
    </row>
    <row r="239" spans="1:2" x14ac:dyDescent="0.3">
      <c r="A239">
        <v>50</v>
      </c>
      <c r="B239">
        <v>8</v>
      </c>
    </row>
    <row r="240" spans="1:2" x14ac:dyDescent="0.3">
      <c r="A240">
        <v>37</v>
      </c>
      <c r="B240">
        <v>8</v>
      </c>
    </row>
    <row r="241" spans="1:2" x14ac:dyDescent="0.3">
      <c r="A241">
        <v>37</v>
      </c>
      <c r="B241">
        <v>4</v>
      </c>
    </row>
    <row r="242" spans="1:2" x14ac:dyDescent="0.3">
      <c r="A242">
        <v>28</v>
      </c>
      <c r="B242">
        <v>8</v>
      </c>
    </row>
    <row r="243" spans="1:2" x14ac:dyDescent="0.3">
      <c r="A243">
        <v>30</v>
      </c>
      <c r="B243">
        <v>8</v>
      </c>
    </row>
    <row r="244" spans="1:2" x14ac:dyDescent="0.3">
      <c r="A244">
        <v>34</v>
      </c>
      <c r="B244">
        <v>2</v>
      </c>
    </row>
    <row r="245" spans="1:2" x14ac:dyDescent="0.3">
      <c r="A245">
        <v>28</v>
      </c>
      <c r="B245">
        <v>8</v>
      </c>
    </row>
    <row r="246" spans="1:2" x14ac:dyDescent="0.3">
      <c r="A246">
        <v>28</v>
      </c>
      <c r="B246">
        <v>8</v>
      </c>
    </row>
    <row r="247" spans="1:2" x14ac:dyDescent="0.3">
      <c r="A247">
        <v>29</v>
      </c>
      <c r="B247">
        <v>3</v>
      </c>
    </row>
    <row r="248" spans="1:2" x14ac:dyDescent="0.3">
      <c r="A248">
        <v>28</v>
      </c>
      <c r="B248">
        <v>8</v>
      </c>
    </row>
    <row r="249" spans="1:2" x14ac:dyDescent="0.3">
      <c r="A249">
        <v>33</v>
      </c>
      <c r="B249">
        <v>8</v>
      </c>
    </row>
    <row r="250" spans="1:2" x14ac:dyDescent="0.3">
      <c r="A250">
        <v>38</v>
      </c>
      <c r="B250">
        <v>8</v>
      </c>
    </row>
    <row r="251" spans="1:2" x14ac:dyDescent="0.3">
      <c r="A251">
        <v>33</v>
      </c>
      <c r="B251">
        <v>32</v>
      </c>
    </row>
    <row r="252" spans="1:2" x14ac:dyDescent="0.3">
      <c r="A252">
        <v>33</v>
      </c>
      <c r="B252">
        <v>8</v>
      </c>
    </row>
    <row r="253" spans="1:2" x14ac:dyDescent="0.3">
      <c r="A253">
        <v>36</v>
      </c>
      <c r="B253">
        <v>0</v>
      </c>
    </row>
    <row r="254" spans="1:2" x14ac:dyDescent="0.3">
      <c r="A254">
        <v>33</v>
      </c>
      <c r="B254">
        <v>8</v>
      </c>
    </row>
    <row r="255" spans="1:2" x14ac:dyDescent="0.3">
      <c r="A255">
        <v>29</v>
      </c>
      <c r="B255">
        <v>3</v>
      </c>
    </row>
    <row r="256" spans="1:2" x14ac:dyDescent="0.3">
      <c r="A256">
        <v>33</v>
      </c>
      <c r="B256">
        <v>1</v>
      </c>
    </row>
    <row r="257" spans="1:2" x14ac:dyDescent="0.3">
      <c r="A257">
        <v>58</v>
      </c>
      <c r="B257">
        <v>8</v>
      </c>
    </row>
    <row r="258" spans="1:2" x14ac:dyDescent="0.3">
      <c r="A258">
        <v>43</v>
      </c>
      <c r="B258">
        <v>1</v>
      </c>
    </row>
    <row r="259" spans="1:2" x14ac:dyDescent="0.3">
      <c r="A259">
        <v>43</v>
      </c>
      <c r="B259">
        <v>2</v>
      </c>
    </row>
    <row r="260" spans="1:2" x14ac:dyDescent="0.3">
      <c r="A260">
        <v>36</v>
      </c>
      <c r="B260">
        <v>4</v>
      </c>
    </row>
    <row r="261" spans="1:2" x14ac:dyDescent="0.3">
      <c r="A261">
        <v>33</v>
      </c>
      <c r="B261">
        <v>4</v>
      </c>
    </row>
    <row r="262" spans="1:2" x14ac:dyDescent="0.3">
      <c r="A262">
        <v>47</v>
      </c>
      <c r="B262">
        <v>1</v>
      </c>
    </row>
    <row r="263" spans="1:2" x14ac:dyDescent="0.3">
      <c r="A263">
        <v>33</v>
      </c>
      <c r="B263">
        <v>8</v>
      </c>
    </row>
    <row r="264" spans="1:2" x14ac:dyDescent="0.3">
      <c r="A264">
        <v>30</v>
      </c>
      <c r="B264">
        <v>1</v>
      </c>
    </row>
    <row r="265" spans="1:2" x14ac:dyDescent="0.3">
      <c r="A265">
        <v>50</v>
      </c>
      <c r="B265">
        <v>3</v>
      </c>
    </row>
    <row r="266" spans="1:2" x14ac:dyDescent="0.3">
      <c r="A266">
        <v>47</v>
      </c>
      <c r="B266">
        <v>2</v>
      </c>
    </row>
    <row r="267" spans="1:2" x14ac:dyDescent="0.3">
      <c r="A267">
        <v>37</v>
      </c>
      <c r="B267">
        <v>1</v>
      </c>
    </row>
    <row r="268" spans="1:2" x14ac:dyDescent="0.3">
      <c r="A268">
        <v>50</v>
      </c>
      <c r="B268">
        <v>1</v>
      </c>
    </row>
    <row r="269" spans="1:2" x14ac:dyDescent="0.3">
      <c r="A269">
        <v>37</v>
      </c>
      <c r="B269">
        <v>8</v>
      </c>
    </row>
    <row r="270" spans="1:2" x14ac:dyDescent="0.3">
      <c r="A270">
        <v>28</v>
      </c>
      <c r="B270">
        <v>8</v>
      </c>
    </row>
    <row r="271" spans="1:2" x14ac:dyDescent="0.3">
      <c r="A271">
        <v>27</v>
      </c>
      <c r="B271">
        <v>8</v>
      </c>
    </row>
    <row r="272" spans="1:2" x14ac:dyDescent="0.3">
      <c r="A272">
        <v>38</v>
      </c>
      <c r="B272">
        <v>8</v>
      </c>
    </row>
    <row r="273" spans="1:2" x14ac:dyDescent="0.3">
      <c r="A273">
        <v>38</v>
      </c>
      <c r="B273">
        <v>3</v>
      </c>
    </row>
    <row r="274" spans="1:2" x14ac:dyDescent="0.3">
      <c r="A274">
        <v>33</v>
      </c>
      <c r="B274">
        <v>24</v>
      </c>
    </row>
    <row r="275" spans="1:2" x14ac:dyDescent="0.3">
      <c r="A275">
        <v>43</v>
      </c>
      <c r="B275">
        <v>0</v>
      </c>
    </row>
    <row r="276" spans="1:2" x14ac:dyDescent="0.3">
      <c r="A276">
        <v>41</v>
      </c>
      <c r="B276">
        <v>16</v>
      </c>
    </row>
    <row r="277" spans="1:2" x14ac:dyDescent="0.3">
      <c r="A277">
        <v>40</v>
      </c>
      <c r="B277">
        <v>3</v>
      </c>
    </row>
    <row r="278" spans="1:2" x14ac:dyDescent="0.3">
      <c r="A278">
        <v>39</v>
      </c>
      <c r="B278">
        <v>0</v>
      </c>
    </row>
    <row r="279" spans="1:2" x14ac:dyDescent="0.3">
      <c r="A279">
        <v>32</v>
      </c>
      <c r="B279">
        <v>0</v>
      </c>
    </row>
    <row r="280" spans="1:2" x14ac:dyDescent="0.3">
      <c r="A280">
        <v>38</v>
      </c>
      <c r="B280">
        <v>8</v>
      </c>
    </row>
    <row r="281" spans="1:2" x14ac:dyDescent="0.3">
      <c r="A281">
        <v>41</v>
      </c>
      <c r="B281">
        <v>32</v>
      </c>
    </row>
    <row r="282" spans="1:2" x14ac:dyDescent="0.3">
      <c r="A282">
        <v>38</v>
      </c>
      <c r="B282">
        <v>1</v>
      </c>
    </row>
    <row r="283" spans="1:2" x14ac:dyDescent="0.3">
      <c r="A283">
        <v>40</v>
      </c>
      <c r="B283">
        <v>4</v>
      </c>
    </row>
    <row r="284" spans="1:2" x14ac:dyDescent="0.3">
      <c r="A284">
        <v>36</v>
      </c>
      <c r="B284">
        <v>4</v>
      </c>
    </row>
    <row r="285" spans="1:2" x14ac:dyDescent="0.3">
      <c r="A285">
        <v>43</v>
      </c>
      <c r="B285">
        <v>8</v>
      </c>
    </row>
    <row r="286" spans="1:2" x14ac:dyDescent="0.3">
      <c r="A286">
        <v>50</v>
      </c>
      <c r="B286">
        <v>1</v>
      </c>
    </row>
    <row r="287" spans="1:2" x14ac:dyDescent="0.3">
      <c r="A287">
        <v>43</v>
      </c>
      <c r="B287">
        <v>0</v>
      </c>
    </row>
    <row r="288" spans="1:2" x14ac:dyDescent="0.3">
      <c r="A288">
        <v>40</v>
      </c>
      <c r="B288">
        <v>3</v>
      </c>
    </row>
    <row r="289" spans="1:2" x14ac:dyDescent="0.3">
      <c r="A289">
        <v>40</v>
      </c>
      <c r="B289">
        <v>40</v>
      </c>
    </row>
    <row r="290" spans="1:2" x14ac:dyDescent="0.3">
      <c r="A290">
        <v>38</v>
      </c>
      <c r="B290">
        <v>8</v>
      </c>
    </row>
    <row r="291" spans="1:2" x14ac:dyDescent="0.3">
      <c r="A291">
        <v>33</v>
      </c>
      <c r="B291">
        <v>8</v>
      </c>
    </row>
    <row r="292" spans="1:2" x14ac:dyDescent="0.3">
      <c r="A292">
        <v>37</v>
      </c>
      <c r="B292">
        <v>4</v>
      </c>
    </row>
    <row r="293" spans="1:2" x14ac:dyDescent="0.3">
      <c r="A293">
        <v>33</v>
      </c>
      <c r="B293">
        <v>8</v>
      </c>
    </row>
    <row r="294" spans="1:2" x14ac:dyDescent="0.3">
      <c r="A294">
        <v>33</v>
      </c>
      <c r="B294">
        <v>8</v>
      </c>
    </row>
    <row r="295" spans="1:2" x14ac:dyDescent="0.3">
      <c r="A295">
        <v>50</v>
      </c>
      <c r="B295">
        <v>0</v>
      </c>
    </row>
    <row r="296" spans="1:2" x14ac:dyDescent="0.3">
      <c r="A296">
        <v>47</v>
      </c>
      <c r="B296">
        <v>0</v>
      </c>
    </row>
    <row r="297" spans="1:2" x14ac:dyDescent="0.3">
      <c r="A297">
        <v>30</v>
      </c>
      <c r="B297">
        <v>8</v>
      </c>
    </row>
    <row r="298" spans="1:2" x14ac:dyDescent="0.3">
      <c r="A298">
        <v>37</v>
      </c>
      <c r="B298">
        <v>3</v>
      </c>
    </row>
    <row r="299" spans="1:2" x14ac:dyDescent="0.3">
      <c r="A299">
        <v>31</v>
      </c>
      <c r="B299">
        <v>8</v>
      </c>
    </row>
    <row r="300" spans="1:2" x14ac:dyDescent="0.3">
      <c r="A300">
        <v>38</v>
      </c>
      <c r="B300">
        <v>1</v>
      </c>
    </row>
    <row r="301" spans="1:2" x14ac:dyDescent="0.3">
      <c r="A301">
        <v>30</v>
      </c>
      <c r="B301">
        <v>64</v>
      </c>
    </row>
    <row r="302" spans="1:2" x14ac:dyDescent="0.3">
      <c r="A302">
        <v>43</v>
      </c>
      <c r="B302">
        <v>0</v>
      </c>
    </row>
    <row r="303" spans="1:2" x14ac:dyDescent="0.3">
      <c r="A303">
        <v>33</v>
      </c>
      <c r="B303">
        <v>16</v>
      </c>
    </row>
    <row r="304" spans="1:2" x14ac:dyDescent="0.3">
      <c r="A304">
        <v>36</v>
      </c>
      <c r="B304">
        <v>3</v>
      </c>
    </row>
    <row r="305" spans="1:2" x14ac:dyDescent="0.3">
      <c r="A305">
        <v>43</v>
      </c>
      <c r="B305">
        <v>0</v>
      </c>
    </row>
    <row r="306" spans="1:2" x14ac:dyDescent="0.3">
      <c r="A306">
        <v>43</v>
      </c>
      <c r="B306">
        <v>2</v>
      </c>
    </row>
    <row r="307" spans="1:2" x14ac:dyDescent="0.3">
      <c r="A307">
        <v>43</v>
      </c>
      <c r="B307">
        <v>2</v>
      </c>
    </row>
    <row r="308" spans="1:2" x14ac:dyDescent="0.3">
      <c r="A308">
        <v>50</v>
      </c>
      <c r="B308">
        <v>1</v>
      </c>
    </row>
    <row r="309" spans="1:2" x14ac:dyDescent="0.3">
      <c r="A309">
        <v>40</v>
      </c>
      <c r="B309">
        <v>4</v>
      </c>
    </row>
    <row r="310" spans="1:2" x14ac:dyDescent="0.3">
      <c r="A310">
        <v>30</v>
      </c>
      <c r="B310">
        <v>16</v>
      </c>
    </row>
    <row r="311" spans="1:2" x14ac:dyDescent="0.3">
      <c r="A311">
        <v>50</v>
      </c>
      <c r="B311">
        <v>1</v>
      </c>
    </row>
    <row r="312" spans="1:2" x14ac:dyDescent="0.3">
      <c r="A312">
        <v>28</v>
      </c>
      <c r="B312">
        <v>8</v>
      </c>
    </row>
    <row r="313" spans="1:2" x14ac:dyDescent="0.3">
      <c r="A313">
        <v>36</v>
      </c>
      <c r="B313">
        <v>0</v>
      </c>
    </row>
    <row r="314" spans="1:2" x14ac:dyDescent="0.3">
      <c r="A314">
        <v>40</v>
      </c>
      <c r="B314">
        <v>0</v>
      </c>
    </row>
    <row r="315" spans="1:2" x14ac:dyDescent="0.3">
      <c r="A315">
        <v>29</v>
      </c>
      <c r="B315">
        <v>0</v>
      </c>
    </row>
    <row r="316" spans="1:2" x14ac:dyDescent="0.3">
      <c r="A316">
        <v>30</v>
      </c>
      <c r="B316">
        <v>5</v>
      </c>
    </row>
    <row r="317" spans="1:2" x14ac:dyDescent="0.3">
      <c r="A317">
        <v>30</v>
      </c>
      <c r="B317">
        <v>5</v>
      </c>
    </row>
    <row r="318" spans="1:2" x14ac:dyDescent="0.3">
      <c r="A318">
        <v>50</v>
      </c>
      <c r="B318">
        <v>1</v>
      </c>
    </row>
    <row r="319" spans="1:2" x14ac:dyDescent="0.3">
      <c r="A319">
        <v>37</v>
      </c>
      <c r="B319">
        <v>8</v>
      </c>
    </row>
    <row r="320" spans="1:2" x14ac:dyDescent="0.3">
      <c r="A320">
        <v>47</v>
      </c>
      <c r="B320">
        <v>2</v>
      </c>
    </row>
    <row r="321" spans="1:2" x14ac:dyDescent="0.3">
      <c r="A321">
        <v>38</v>
      </c>
      <c r="B321">
        <v>8</v>
      </c>
    </row>
    <row r="322" spans="1:2" x14ac:dyDescent="0.3">
      <c r="A322">
        <v>36</v>
      </c>
      <c r="B322">
        <v>3</v>
      </c>
    </row>
    <row r="323" spans="1:2" x14ac:dyDescent="0.3">
      <c r="A323">
        <v>40</v>
      </c>
      <c r="B323">
        <v>1</v>
      </c>
    </row>
    <row r="324" spans="1:2" x14ac:dyDescent="0.3">
      <c r="A324">
        <v>36</v>
      </c>
      <c r="B324">
        <v>8</v>
      </c>
    </row>
    <row r="325" spans="1:2" x14ac:dyDescent="0.3">
      <c r="A325">
        <v>34</v>
      </c>
      <c r="B325">
        <v>120</v>
      </c>
    </row>
    <row r="326" spans="1:2" x14ac:dyDescent="0.3">
      <c r="A326">
        <v>43</v>
      </c>
      <c r="B326">
        <v>8</v>
      </c>
    </row>
    <row r="327" spans="1:2" x14ac:dyDescent="0.3">
      <c r="A327">
        <v>28</v>
      </c>
      <c r="B327">
        <v>0</v>
      </c>
    </row>
    <row r="328" spans="1:2" x14ac:dyDescent="0.3">
      <c r="A328">
        <v>37</v>
      </c>
      <c r="B328">
        <v>1</v>
      </c>
    </row>
    <row r="329" spans="1:2" x14ac:dyDescent="0.3">
      <c r="A329">
        <v>37</v>
      </c>
      <c r="B329">
        <v>3</v>
      </c>
    </row>
    <row r="330" spans="1:2" x14ac:dyDescent="0.3">
      <c r="A330">
        <v>37</v>
      </c>
      <c r="B330">
        <v>2</v>
      </c>
    </row>
    <row r="331" spans="1:2" x14ac:dyDescent="0.3">
      <c r="A331">
        <v>38</v>
      </c>
      <c r="B331">
        <v>3</v>
      </c>
    </row>
    <row r="332" spans="1:2" x14ac:dyDescent="0.3">
      <c r="A332">
        <v>41</v>
      </c>
      <c r="B332">
        <v>8</v>
      </c>
    </row>
    <row r="333" spans="1:2" x14ac:dyDescent="0.3">
      <c r="A333">
        <v>40</v>
      </c>
      <c r="B333">
        <v>4</v>
      </c>
    </row>
    <row r="334" spans="1:2" x14ac:dyDescent="0.3">
      <c r="A334">
        <v>41</v>
      </c>
      <c r="B334">
        <v>8</v>
      </c>
    </row>
    <row r="335" spans="1:2" x14ac:dyDescent="0.3">
      <c r="A335">
        <v>38</v>
      </c>
      <c r="B335">
        <v>1</v>
      </c>
    </row>
    <row r="336" spans="1:2" x14ac:dyDescent="0.3">
      <c r="A336">
        <v>36</v>
      </c>
      <c r="B336">
        <v>8</v>
      </c>
    </row>
    <row r="337" spans="1:2" x14ac:dyDescent="0.3">
      <c r="A337">
        <v>36</v>
      </c>
      <c r="B337">
        <v>8</v>
      </c>
    </row>
    <row r="338" spans="1:2" x14ac:dyDescent="0.3">
      <c r="A338">
        <v>36</v>
      </c>
      <c r="B338">
        <v>0</v>
      </c>
    </row>
    <row r="339" spans="1:2" x14ac:dyDescent="0.3">
      <c r="A339">
        <v>39</v>
      </c>
      <c r="B339">
        <v>0</v>
      </c>
    </row>
    <row r="340" spans="1:2" x14ac:dyDescent="0.3">
      <c r="A340">
        <v>38</v>
      </c>
      <c r="B340">
        <v>1</v>
      </c>
    </row>
    <row r="341" spans="1:2" x14ac:dyDescent="0.3">
      <c r="A341">
        <v>28</v>
      </c>
      <c r="B341">
        <v>3</v>
      </c>
    </row>
    <row r="342" spans="1:2" x14ac:dyDescent="0.3">
      <c r="A342">
        <v>38</v>
      </c>
      <c r="B342">
        <v>2</v>
      </c>
    </row>
    <row r="343" spans="1:2" x14ac:dyDescent="0.3">
      <c r="A343">
        <v>38</v>
      </c>
      <c r="B343">
        <v>1</v>
      </c>
    </row>
    <row r="344" spans="1:2" x14ac:dyDescent="0.3">
      <c r="A344">
        <v>37</v>
      </c>
      <c r="B344">
        <v>3</v>
      </c>
    </row>
    <row r="345" spans="1:2" x14ac:dyDescent="0.3">
      <c r="A345">
        <v>50</v>
      </c>
      <c r="B345">
        <v>1</v>
      </c>
    </row>
    <row r="346" spans="1:2" x14ac:dyDescent="0.3">
      <c r="A346">
        <v>36</v>
      </c>
      <c r="B346">
        <v>4</v>
      </c>
    </row>
    <row r="347" spans="1:2" x14ac:dyDescent="0.3">
      <c r="A347">
        <v>41</v>
      </c>
      <c r="B347">
        <v>8</v>
      </c>
    </row>
    <row r="348" spans="1:2" x14ac:dyDescent="0.3">
      <c r="A348">
        <v>38</v>
      </c>
      <c r="B348">
        <v>1</v>
      </c>
    </row>
    <row r="349" spans="1:2" x14ac:dyDescent="0.3">
      <c r="A349">
        <v>38</v>
      </c>
      <c r="B349">
        <v>1</v>
      </c>
    </row>
    <row r="350" spans="1:2" x14ac:dyDescent="0.3">
      <c r="A350">
        <v>30</v>
      </c>
      <c r="B350">
        <v>1</v>
      </c>
    </row>
    <row r="351" spans="1:2" x14ac:dyDescent="0.3">
      <c r="A351">
        <v>37</v>
      </c>
      <c r="B351">
        <v>8</v>
      </c>
    </row>
    <row r="352" spans="1:2" x14ac:dyDescent="0.3">
      <c r="A352">
        <v>37</v>
      </c>
      <c r="B352">
        <v>2</v>
      </c>
    </row>
    <row r="353" spans="1:2" x14ac:dyDescent="0.3">
      <c r="A353">
        <v>38</v>
      </c>
      <c r="B353">
        <v>1</v>
      </c>
    </row>
    <row r="354" spans="1:2" x14ac:dyDescent="0.3">
      <c r="A354">
        <v>43</v>
      </c>
      <c r="B354">
        <v>8</v>
      </c>
    </row>
    <row r="355" spans="1:2" x14ac:dyDescent="0.3">
      <c r="A355">
        <v>37</v>
      </c>
      <c r="B355">
        <v>4</v>
      </c>
    </row>
    <row r="356" spans="1:2" x14ac:dyDescent="0.3">
      <c r="A356">
        <v>36</v>
      </c>
      <c r="B356">
        <v>8</v>
      </c>
    </row>
    <row r="357" spans="1:2" x14ac:dyDescent="0.3">
      <c r="A357">
        <v>29</v>
      </c>
      <c r="B357">
        <v>2</v>
      </c>
    </row>
    <row r="358" spans="1:2" x14ac:dyDescent="0.3">
      <c r="A358">
        <v>38</v>
      </c>
      <c r="B358">
        <v>3</v>
      </c>
    </row>
    <row r="359" spans="1:2" x14ac:dyDescent="0.3">
      <c r="A359">
        <v>33</v>
      </c>
      <c r="B359">
        <v>8</v>
      </c>
    </row>
    <row r="360" spans="1:2" x14ac:dyDescent="0.3">
      <c r="A360">
        <v>28</v>
      </c>
      <c r="B360">
        <v>5</v>
      </c>
    </row>
    <row r="361" spans="1:2" x14ac:dyDescent="0.3">
      <c r="A361">
        <v>37</v>
      </c>
      <c r="B361">
        <v>32</v>
      </c>
    </row>
    <row r="362" spans="1:2" x14ac:dyDescent="0.3">
      <c r="A362">
        <v>34</v>
      </c>
      <c r="B362">
        <v>2</v>
      </c>
    </row>
    <row r="363" spans="1:2" x14ac:dyDescent="0.3">
      <c r="A363">
        <v>37</v>
      </c>
      <c r="B363">
        <v>1</v>
      </c>
    </row>
    <row r="364" spans="1:2" x14ac:dyDescent="0.3">
      <c r="A364">
        <v>34</v>
      </c>
      <c r="B364">
        <v>4</v>
      </c>
    </row>
    <row r="365" spans="1:2" x14ac:dyDescent="0.3">
      <c r="A365">
        <v>33</v>
      </c>
      <c r="B365">
        <v>8</v>
      </c>
    </row>
    <row r="366" spans="1:2" x14ac:dyDescent="0.3">
      <c r="A366">
        <v>40</v>
      </c>
      <c r="B366">
        <v>8</v>
      </c>
    </row>
    <row r="367" spans="1:2" x14ac:dyDescent="0.3">
      <c r="A367">
        <v>43</v>
      </c>
      <c r="B367">
        <v>8</v>
      </c>
    </row>
    <row r="368" spans="1:2" x14ac:dyDescent="0.3">
      <c r="A368">
        <v>50</v>
      </c>
      <c r="B368">
        <v>4</v>
      </c>
    </row>
    <row r="369" spans="1:2" x14ac:dyDescent="0.3">
      <c r="A369">
        <v>38</v>
      </c>
      <c r="B369">
        <v>1</v>
      </c>
    </row>
    <row r="370" spans="1:2" x14ac:dyDescent="0.3">
      <c r="A370">
        <v>38</v>
      </c>
      <c r="B370">
        <v>1</v>
      </c>
    </row>
    <row r="371" spans="1:2" x14ac:dyDescent="0.3">
      <c r="A371">
        <v>37</v>
      </c>
      <c r="B371">
        <v>2</v>
      </c>
    </row>
    <row r="372" spans="1:2" x14ac:dyDescent="0.3">
      <c r="A372">
        <v>38</v>
      </c>
      <c r="B372">
        <v>3</v>
      </c>
    </row>
    <row r="373" spans="1:2" x14ac:dyDescent="0.3">
      <c r="A373">
        <v>28</v>
      </c>
      <c r="B373">
        <v>1</v>
      </c>
    </row>
    <row r="374" spans="1:2" x14ac:dyDescent="0.3">
      <c r="A374">
        <v>33</v>
      </c>
      <c r="B374">
        <v>3</v>
      </c>
    </row>
    <row r="375" spans="1:2" x14ac:dyDescent="0.3">
      <c r="A375">
        <v>36</v>
      </c>
      <c r="B375">
        <v>3</v>
      </c>
    </row>
    <row r="376" spans="1:2" x14ac:dyDescent="0.3">
      <c r="A376">
        <v>38</v>
      </c>
      <c r="B376">
        <v>3</v>
      </c>
    </row>
    <row r="377" spans="1:2" x14ac:dyDescent="0.3">
      <c r="A377">
        <v>38</v>
      </c>
      <c r="B377">
        <v>2</v>
      </c>
    </row>
    <row r="378" spans="1:2" x14ac:dyDescent="0.3">
      <c r="A378">
        <v>38</v>
      </c>
      <c r="B378">
        <v>3</v>
      </c>
    </row>
    <row r="379" spans="1:2" x14ac:dyDescent="0.3">
      <c r="A379">
        <v>38</v>
      </c>
      <c r="B379">
        <v>8</v>
      </c>
    </row>
    <row r="380" spans="1:2" x14ac:dyDescent="0.3">
      <c r="A380">
        <v>41</v>
      </c>
      <c r="B380">
        <v>8</v>
      </c>
    </row>
    <row r="381" spans="1:2" x14ac:dyDescent="0.3">
      <c r="A381">
        <v>38</v>
      </c>
      <c r="B381">
        <v>3</v>
      </c>
    </row>
    <row r="382" spans="1:2" x14ac:dyDescent="0.3">
      <c r="A382">
        <v>33</v>
      </c>
      <c r="B382">
        <v>8</v>
      </c>
    </row>
    <row r="383" spans="1:2" x14ac:dyDescent="0.3">
      <c r="A383">
        <v>38</v>
      </c>
      <c r="B383">
        <v>3</v>
      </c>
    </row>
    <row r="384" spans="1:2" x14ac:dyDescent="0.3">
      <c r="A384">
        <v>41</v>
      </c>
      <c r="B384">
        <v>2</v>
      </c>
    </row>
    <row r="385" spans="1:2" x14ac:dyDescent="0.3">
      <c r="A385">
        <v>40</v>
      </c>
      <c r="B385">
        <v>2</v>
      </c>
    </row>
    <row r="386" spans="1:2" x14ac:dyDescent="0.3">
      <c r="A386">
        <v>29</v>
      </c>
      <c r="B386">
        <v>16</v>
      </c>
    </row>
    <row r="387" spans="1:2" x14ac:dyDescent="0.3">
      <c r="A387">
        <v>38</v>
      </c>
      <c r="B387">
        <v>3</v>
      </c>
    </row>
    <row r="388" spans="1:2" x14ac:dyDescent="0.3">
      <c r="A388">
        <v>38</v>
      </c>
      <c r="B388">
        <v>3</v>
      </c>
    </row>
    <row r="389" spans="1:2" x14ac:dyDescent="0.3">
      <c r="A389">
        <v>41</v>
      </c>
      <c r="B389">
        <v>24</v>
      </c>
    </row>
    <row r="390" spans="1:2" x14ac:dyDescent="0.3">
      <c r="A390">
        <v>38</v>
      </c>
      <c r="B390">
        <v>3</v>
      </c>
    </row>
    <row r="391" spans="1:2" x14ac:dyDescent="0.3">
      <c r="A391">
        <v>38</v>
      </c>
      <c r="B391">
        <v>3</v>
      </c>
    </row>
    <row r="392" spans="1:2" x14ac:dyDescent="0.3">
      <c r="A392">
        <v>37</v>
      </c>
      <c r="B392">
        <v>8</v>
      </c>
    </row>
    <row r="393" spans="1:2" x14ac:dyDescent="0.3">
      <c r="A393">
        <v>41</v>
      </c>
      <c r="B393">
        <v>16</v>
      </c>
    </row>
    <row r="394" spans="1:2" x14ac:dyDescent="0.3">
      <c r="A394">
        <v>41</v>
      </c>
      <c r="B394">
        <v>2</v>
      </c>
    </row>
    <row r="395" spans="1:2" x14ac:dyDescent="0.3">
      <c r="A395">
        <v>36</v>
      </c>
      <c r="B395">
        <v>4</v>
      </c>
    </row>
    <row r="396" spans="1:2" x14ac:dyDescent="0.3">
      <c r="A396">
        <v>38</v>
      </c>
      <c r="B396">
        <v>2</v>
      </c>
    </row>
    <row r="397" spans="1:2" x14ac:dyDescent="0.3">
      <c r="A397">
        <v>37</v>
      </c>
      <c r="B397">
        <v>8</v>
      </c>
    </row>
    <row r="398" spans="1:2" x14ac:dyDescent="0.3">
      <c r="A398">
        <v>40</v>
      </c>
      <c r="B398">
        <v>8</v>
      </c>
    </row>
    <row r="399" spans="1:2" x14ac:dyDescent="0.3">
      <c r="A399">
        <v>36</v>
      </c>
      <c r="B399">
        <v>8</v>
      </c>
    </row>
    <row r="400" spans="1:2" x14ac:dyDescent="0.3">
      <c r="A400">
        <v>38</v>
      </c>
      <c r="B400">
        <v>16</v>
      </c>
    </row>
    <row r="401" spans="1:2" x14ac:dyDescent="0.3">
      <c r="A401">
        <v>28</v>
      </c>
      <c r="B401">
        <v>8</v>
      </c>
    </row>
    <row r="402" spans="1:2" x14ac:dyDescent="0.3">
      <c r="A402">
        <v>31</v>
      </c>
      <c r="B402">
        <v>0</v>
      </c>
    </row>
    <row r="403" spans="1:2" x14ac:dyDescent="0.3">
      <c r="A403">
        <v>37</v>
      </c>
      <c r="B403">
        <v>8</v>
      </c>
    </row>
    <row r="404" spans="1:2" x14ac:dyDescent="0.3">
      <c r="A404">
        <v>50</v>
      </c>
      <c r="B404">
        <v>2</v>
      </c>
    </row>
    <row r="405" spans="1:2" x14ac:dyDescent="0.3">
      <c r="A405">
        <v>50</v>
      </c>
      <c r="B405">
        <v>3</v>
      </c>
    </row>
    <row r="406" spans="1:2" x14ac:dyDescent="0.3">
      <c r="A406">
        <v>50</v>
      </c>
      <c r="B406">
        <v>8</v>
      </c>
    </row>
    <row r="407" spans="1:2" x14ac:dyDescent="0.3">
      <c r="A407">
        <v>37</v>
      </c>
      <c r="B407">
        <v>0</v>
      </c>
    </row>
    <row r="408" spans="1:2" x14ac:dyDescent="0.3">
      <c r="A408">
        <v>41</v>
      </c>
      <c r="B408">
        <v>0</v>
      </c>
    </row>
    <row r="409" spans="1:2" x14ac:dyDescent="0.3">
      <c r="A409">
        <v>50</v>
      </c>
      <c r="B409">
        <v>0</v>
      </c>
    </row>
    <row r="410" spans="1:2" x14ac:dyDescent="0.3">
      <c r="A410">
        <v>38</v>
      </c>
      <c r="B410">
        <v>8</v>
      </c>
    </row>
    <row r="411" spans="1:2" x14ac:dyDescent="0.3">
      <c r="A411">
        <v>33</v>
      </c>
      <c r="B411">
        <v>8</v>
      </c>
    </row>
    <row r="412" spans="1:2" x14ac:dyDescent="0.3">
      <c r="A412">
        <v>36</v>
      </c>
      <c r="B412">
        <v>8</v>
      </c>
    </row>
    <row r="413" spans="1:2" x14ac:dyDescent="0.3">
      <c r="A413">
        <v>41</v>
      </c>
      <c r="B413">
        <v>2</v>
      </c>
    </row>
    <row r="414" spans="1:2" x14ac:dyDescent="0.3">
      <c r="A414">
        <v>38</v>
      </c>
      <c r="B414">
        <v>4</v>
      </c>
    </row>
    <row r="415" spans="1:2" x14ac:dyDescent="0.3">
      <c r="A415">
        <v>36</v>
      </c>
      <c r="B415">
        <v>3</v>
      </c>
    </row>
    <row r="416" spans="1:2" x14ac:dyDescent="0.3">
      <c r="A416">
        <v>28</v>
      </c>
      <c r="B416">
        <v>4</v>
      </c>
    </row>
    <row r="417" spans="1:2" x14ac:dyDescent="0.3">
      <c r="A417">
        <v>31</v>
      </c>
      <c r="B417">
        <v>4</v>
      </c>
    </row>
    <row r="418" spans="1:2" x14ac:dyDescent="0.3">
      <c r="A418">
        <v>47</v>
      </c>
      <c r="B418">
        <v>4</v>
      </c>
    </row>
    <row r="419" spans="1:2" x14ac:dyDescent="0.3">
      <c r="A419">
        <v>28</v>
      </c>
      <c r="B419">
        <v>8</v>
      </c>
    </row>
    <row r="420" spans="1:2" x14ac:dyDescent="0.3">
      <c r="A420">
        <v>38</v>
      </c>
      <c r="B420">
        <v>8</v>
      </c>
    </row>
    <row r="421" spans="1:2" x14ac:dyDescent="0.3">
      <c r="A421">
        <v>50</v>
      </c>
      <c r="B421">
        <v>1</v>
      </c>
    </row>
    <row r="422" spans="1:2" x14ac:dyDescent="0.3">
      <c r="A422">
        <v>50</v>
      </c>
      <c r="B422">
        <v>120</v>
      </c>
    </row>
    <row r="423" spans="1:2" x14ac:dyDescent="0.3">
      <c r="A423">
        <v>43</v>
      </c>
      <c r="B423">
        <v>8</v>
      </c>
    </row>
    <row r="424" spans="1:2" x14ac:dyDescent="0.3">
      <c r="A424">
        <v>36</v>
      </c>
      <c r="B424">
        <v>4</v>
      </c>
    </row>
    <row r="425" spans="1:2" x14ac:dyDescent="0.3">
      <c r="A425">
        <v>38</v>
      </c>
      <c r="B425">
        <v>4</v>
      </c>
    </row>
    <row r="426" spans="1:2" x14ac:dyDescent="0.3">
      <c r="A426">
        <v>37</v>
      </c>
      <c r="B426">
        <v>2</v>
      </c>
    </row>
    <row r="427" spans="1:2" x14ac:dyDescent="0.3">
      <c r="A427">
        <v>43</v>
      </c>
      <c r="B427">
        <v>16</v>
      </c>
    </row>
    <row r="428" spans="1:2" x14ac:dyDescent="0.3">
      <c r="A428">
        <v>47</v>
      </c>
      <c r="B428">
        <v>2</v>
      </c>
    </row>
    <row r="429" spans="1:2" x14ac:dyDescent="0.3">
      <c r="A429">
        <v>31</v>
      </c>
      <c r="B429">
        <v>8</v>
      </c>
    </row>
    <row r="430" spans="1:2" x14ac:dyDescent="0.3">
      <c r="A430">
        <v>30</v>
      </c>
      <c r="B430">
        <v>3</v>
      </c>
    </row>
    <row r="431" spans="1:2" x14ac:dyDescent="0.3">
      <c r="A431">
        <v>38</v>
      </c>
      <c r="B431">
        <v>4</v>
      </c>
    </row>
    <row r="432" spans="1:2" x14ac:dyDescent="0.3">
      <c r="A432">
        <v>28</v>
      </c>
      <c r="B432">
        <v>1</v>
      </c>
    </row>
    <row r="433" spans="1:2" x14ac:dyDescent="0.3">
      <c r="A433">
        <v>36</v>
      </c>
      <c r="B433">
        <v>3</v>
      </c>
    </row>
    <row r="434" spans="1:2" x14ac:dyDescent="0.3">
      <c r="A434">
        <v>40</v>
      </c>
      <c r="B434">
        <v>2</v>
      </c>
    </row>
    <row r="435" spans="1:2" x14ac:dyDescent="0.3">
      <c r="A435">
        <v>40</v>
      </c>
      <c r="B435">
        <v>3</v>
      </c>
    </row>
    <row r="436" spans="1:2" x14ac:dyDescent="0.3">
      <c r="A436">
        <v>58</v>
      </c>
      <c r="B436">
        <v>8</v>
      </c>
    </row>
    <row r="437" spans="1:2" x14ac:dyDescent="0.3">
      <c r="A437">
        <v>28</v>
      </c>
      <c r="B437">
        <v>3</v>
      </c>
    </row>
    <row r="438" spans="1:2" x14ac:dyDescent="0.3">
      <c r="A438">
        <v>28</v>
      </c>
      <c r="B438">
        <v>8</v>
      </c>
    </row>
    <row r="439" spans="1:2" x14ac:dyDescent="0.3">
      <c r="A439">
        <v>30</v>
      </c>
      <c r="B439">
        <v>2</v>
      </c>
    </row>
    <row r="440" spans="1:2" x14ac:dyDescent="0.3">
      <c r="A440">
        <v>37</v>
      </c>
      <c r="B440">
        <v>1</v>
      </c>
    </row>
    <row r="441" spans="1:2" x14ac:dyDescent="0.3">
      <c r="A441">
        <v>37</v>
      </c>
      <c r="B441">
        <v>8</v>
      </c>
    </row>
    <row r="442" spans="1:2" x14ac:dyDescent="0.3">
      <c r="A442">
        <v>30</v>
      </c>
      <c r="B442">
        <v>3</v>
      </c>
    </row>
    <row r="443" spans="1:2" x14ac:dyDescent="0.3">
      <c r="A443">
        <v>37</v>
      </c>
      <c r="B443">
        <v>3</v>
      </c>
    </row>
    <row r="444" spans="1:2" x14ac:dyDescent="0.3">
      <c r="A444">
        <v>38</v>
      </c>
      <c r="B444">
        <v>3</v>
      </c>
    </row>
    <row r="445" spans="1:2" x14ac:dyDescent="0.3">
      <c r="A445">
        <v>37</v>
      </c>
      <c r="B445">
        <v>2</v>
      </c>
    </row>
    <row r="446" spans="1:2" x14ac:dyDescent="0.3">
      <c r="A446">
        <v>28</v>
      </c>
      <c r="B446">
        <v>4</v>
      </c>
    </row>
    <row r="447" spans="1:2" x14ac:dyDescent="0.3">
      <c r="A447">
        <v>36</v>
      </c>
      <c r="B447">
        <v>4</v>
      </c>
    </row>
    <row r="448" spans="1:2" x14ac:dyDescent="0.3">
      <c r="A448">
        <v>38</v>
      </c>
      <c r="B448">
        <v>0</v>
      </c>
    </row>
    <row r="449" spans="1:2" x14ac:dyDescent="0.3">
      <c r="A449">
        <v>40</v>
      </c>
      <c r="B449">
        <v>40</v>
      </c>
    </row>
    <row r="450" spans="1:2" x14ac:dyDescent="0.3">
      <c r="A450">
        <v>38</v>
      </c>
      <c r="B450">
        <v>24</v>
      </c>
    </row>
    <row r="451" spans="1:2" x14ac:dyDescent="0.3">
      <c r="A451">
        <v>41</v>
      </c>
      <c r="B451">
        <v>3</v>
      </c>
    </row>
    <row r="452" spans="1:2" x14ac:dyDescent="0.3">
      <c r="A452">
        <v>38</v>
      </c>
      <c r="B452">
        <v>4</v>
      </c>
    </row>
    <row r="453" spans="1:2" x14ac:dyDescent="0.3">
      <c r="A453">
        <v>43</v>
      </c>
      <c r="B453">
        <v>8</v>
      </c>
    </row>
    <row r="454" spans="1:2" x14ac:dyDescent="0.3">
      <c r="A454">
        <v>38</v>
      </c>
      <c r="B454">
        <v>2</v>
      </c>
    </row>
    <row r="455" spans="1:2" x14ac:dyDescent="0.3">
      <c r="A455">
        <v>28</v>
      </c>
      <c r="B455">
        <v>2</v>
      </c>
    </row>
    <row r="456" spans="1:2" x14ac:dyDescent="0.3">
      <c r="A456">
        <v>50</v>
      </c>
      <c r="B456">
        <v>2</v>
      </c>
    </row>
    <row r="457" spans="1:2" x14ac:dyDescent="0.3">
      <c r="A457">
        <v>38</v>
      </c>
      <c r="B457">
        <v>8</v>
      </c>
    </row>
    <row r="458" spans="1:2" x14ac:dyDescent="0.3">
      <c r="A458">
        <v>30</v>
      </c>
      <c r="B458">
        <v>2</v>
      </c>
    </row>
    <row r="459" spans="1:2" x14ac:dyDescent="0.3">
      <c r="A459">
        <v>41</v>
      </c>
      <c r="B459">
        <v>2</v>
      </c>
    </row>
    <row r="460" spans="1:2" x14ac:dyDescent="0.3">
      <c r="A460">
        <v>28</v>
      </c>
      <c r="B460">
        <v>1</v>
      </c>
    </row>
    <row r="461" spans="1:2" x14ac:dyDescent="0.3">
      <c r="A461">
        <v>37</v>
      </c>
      <c r="B461">
        <v>8</v>
      </c>
    </row>
    <row r="462" spans="1:2" x14ac:dyDescent="0.3">
      <c r="A462">
        <v>30</v>
      </c>
      <c r="B462">
        <v>2</v>
      </c>
    </row>
    <row r="463" spans="1:2" x14ac:dyDescent="0.3">
      <c r="A463">
        <v>28</v>
      </c>
      <c r="B463">
        <v>4</v>
      </c>
    </row>
    <row r="464" spans="1:2" x14ac:dyDescent="0.3">
      <c r="A464">
        <v>36</v>
      </c>
      <c r="B464">
        <v>8</v>
      </c>
    </row>
    <row r="465" spans="1:2" x14ac:dyDescent="0.3">
      <c r="A465">
        <v>33</v>
      </c>
      <c r="B465">
        <v>8</v>
      </c>
    </row>
    <row r="466" spans="1:2" x14ac:dyDescent="0.3">
      <c r="A466">
        <v>28</v>
      </c>
      <c r="B466">
        <v>8</v>
      </c>
    </row>
    <row r="467" spans="1:2" x14ac:dyDescent="0.3">
      <c r="A467">
        <v>37</v>
      </c>
      <c r="B467">
        <v>8</v>
      </c>
    </row>
    <row r="468" spans="1:2" x14ac:dyDescent="0.3">
      <c r="A468">
        <v>36</v>
      </c>
      <c r="B468">
        <v>4</v>
      </c>
    </row>
    <row r="469" spans="1:2" x14ac:dyDescent="0.3">
      <c r="A469">
        <v>37</v>
      </c>
      <c r="B469">
        <v>8</v>
      </c>
    </row>
    <row r="470" spans="1:2" x14ac:dyDescent="0.3">
      <c r="A470">
        <v>43</v>
      </c>
      <c r="B470">
        <v>8</v>
      </c>
    </row>
    <row r="471" spans="1:2" x14ac:dyDescent="0.3">
      <c r="A471">
        <v>48</v>
      </c>
      <c r="B471">
        <v>1</v>
      </c>
    </row>
    <row r="472" spans="1:2" x14ac:dyDescent="0.3">
      <c r="A472">
        <v>41</v>
      </c>
      <c r="B472">
        <v>2</v>
      </c>
    </row>
    <row r="473" spans="1:2" x14ac:dyDescent="0.3">
      <c r="A473">
        <v>28</v>
      </c>
      <c r="B473">
        <v>112</v>
      </c>
    </row>
    <row r="474" spans="1:2" x14ac:dyDescent="0.3">
      <c r="A474">
        <v>38</v>
      </c>
      <c r="B474">
        <v>1</v>
      </c>
    </row>
    <row r="475" spans="1:2" x14ac:dyDescent="0.3">
      <c r="A475">
        <v>50</v>
      </c>
      <c r="B475">
        <v>1</v>
      </c>
    </row>
    <row r="476" spans="1:2" x14ac:dyDescent="0.3">
      <c r="A476">
        <v>28</v>
      </c>
      <c r="B476">
        <v>8</v>
      </c>
    </row>
    <row r="477" spans="1:2" x14ac:dyDescent="0.3">
      <c r="A477">
        <v>33</v>
      </c>
      <c r="B477">
        <v>8</v>
      </c>
    </row>
    <row r="478" spans="1:2" x14ac:dyDescent="0.3">
      <c r="A478">
        <v>43</v>
      </c>
      <c r="B478">
        <v>8</v>
      </c>
    </row>
    <row r="479" spans="1:2" x14ac:dyDescent="0.3">
      <c r="A479">
        <v>41</v>
      </c>
      <c r="B479">
        <v>2</v>
      </c>
    </row>
    <row r="480" spans="1:2" x14ac:dyDescent="0.3">
      <c r="A480">
        <v>40</v>
      </c>
      <c r="B480">
        <v>1</v>
      </c>
    </row>
    <row r="481" spans="1:2" x14ac:dyDescent="0.3">
      <c r="A481">
        <v>39</v>
      </c>
      <c r="B481">
        <v>2</v>
      </c>
    </row>
    <row r="482" spans="1:2" x14ac:dyDescent="0.3">
      <c r="A482">
        <v>38</v>
      </c>
      <c r="B482">
        <v>4</v>
      </c>
    </row>
    <row r="483" spans="1:2" x14ac:dyDescent="0.3">
      <c r="A483">
        <v>40</v>
      </c>
      <c r="B483">
        <v>1</v>
      </c>
    </row>
    <row r="484" spans="1:2" x14ac:dyDescent="0.3">
      <c r="A484">
        <v>41</v>
      </c>
      <c r="B484">
        <v>4</v>
      </c>
    </row>
    <row r="485" spans="1:2" x14ac:dyDescent="0.3">
      <c r="A485">
        <v>37</v>
      </c>
      <c r="B485">
        <v>4</v>
      </c>
    </row>
    <row r="486" spans="1:2" x14ac:dyDescent="0.3">
      <c r="A486">
        <v>33</v>
      </c>
      <c r="B486">
        <v>8</v>
      </c>
    </row>
    <row r="487" spans="1:2" x14ac:dyDescent="0.3">
      <c r="A487">
        <v>43</v>
      </c>
      <c r="B487">
        <v>8</v>
      </c>
    </row>
    <row r="488" spans="1:2" x14ac:dyDescent="0.3">
      <c r="A488">
        <v>40</v>
      </c>
      <c r="B488">
        <v>4</v>
      </c>
    </row>
    <row r="489" spans="1:2" x14ac:dyDescent="0.3">
      <c r="A489">
        <v>38</v>
      </c>
      <c r="B489">
        <v>4</v>
      </c>
    </row>
    <row r="490" spans="1:2" x14ac:dyDescent="0.3">
      <c r="A490">
        <v>40</v>
      </c>
      <c r="B490">
        <v>8</v>
      </c>
    </row>
    <row r="491" spans="1:2" x14ac:dyDescent="0.3">
      <c r="A491">
        <v>28</v>
      </c>
      <c r="B491">
        <v>16</v>
      </c>
    </row>
    <row r="492" spans="1:2" x14ac:dyDescent="0.3">
      <c r="A492">
        <v>37</v>
      </c>
      <c r="B492">
        <v>4</v>
      </c>
    </row>
    <row r="493" spans="1:2" x14ac:dyDescent="0.3">
      <c r="A493">
        <v>41</v>
      </c>
      <c r="B493">
        <v>1</v>
      </c>
    </row>
    <row r="494" spans="1:2" x14ac:dyDescent="0.3">
      <c r="A494">
        <v>37</v>
      </c>
      <c r="B494">
        <v>5</v>
      </c>
    </row>
    <row r="495" spans="1:2" x14ac:dyDescent="0.3">
      <c r="A495">
        <v>40</v>
      </c>
      <c r="B495">
        <v>2</v>
      </c>
    </row>
    <row r="496" spans="1:2" x14ac:dyDescent="0.3">
      <c r="A496">
        <v>36</v>
      </c>
      <c r="B496">
        <v>3</v>
      </c>
    </row>
    <row r="497" spans="1:2" x14ac:dyDescent="0.3">
      <c r="A497">
        <v>41</v>
      </c>
      <c r="B497">
        <v>1</v>
      </c>
    </row>
    <row r="498" spans="1:2" x14ac:dyDescent="0.3">
      <c r="A498">
        <v>41</v>
      </c>
      <c r="B498">
        <v>1</v>
      </c>
    </row>
    <row r="499" spans="1:2" x14ac:dyDescent="0.3">
      <c r="A499">
        <v>37</v>
      </c>
      <c r="B499">
        <v>3</v>
      </c>
    </row>
    <row r="500" spans="1:2" x14ac:dyDescent="0.3">
      <c r="A500">
        <v>34</v>
      </c>
      <c r="B500">
        <v>2</v>
      </c>
    </row>
    <row r="501" spans="1:2" x14ac:dyDescent="0.3">
      <c r="A501">
        <v>40</v>
      </c>
      <c r="B501">
        <v>2</v>
      </c>
    </row>
    <row r="502" spans="1:2" x14ac:dyDescent="0.3">
      <c r="A502">
        <v>30</v>
      </c>
      <c r="B502">
        <v>8</v>
      </c>
    </row>
    <row r="503" spans="1:2" x14ac:dyDescent="0.3">
      <c r="A503">
        <v>47</v>
      </c>
      <c r="B503">
        <v>1</v>
      </c>
    </row>
    <row r="504" spans="1:2" x14ac:dyDescent="0.3">
      <c r="A504">
        <v>38</v>
      </c>
      <c r="B504">
        <v>4</v>
      </c>
    </row>
    <row r="505" spans="1:2" x14ac:dyDescent="0.3">
      <c r="A505">
        <v>28</v>
      </c>
      <c r="B505">
        <v>1</v>
      </c>
    </row>
    <row r="506" spans="1:2" x14ac:dyDescent="0.3">
      <c r="A506">
        <v>30</v>
      </c>
      <c r="B506">
        <v>2</v>
      </c>
    </row>
    <row r="507" spans="1:2" x14ac:dyDescent="0.3">
      <c r="A507">
        <v>31</v>
      </c>
      <c r="B507">
        <v>8</v>
      </c>
    </row>
    <row r="508" spans="1:2" x14ac:dyDescent="0.3">
      <c r="A508">
        <v>28</v>
      </c>
      <c r="B508">
        <v>8</v>
      </c>
    </row>
    <row r="509" spans="1:2" x14ac:dyDescent="0.3">
      <c r="A509">
        <v>49</v>
      </c>
      <c r="B509">
        <v>1</v>
      </c>
    </row>
    <row r="510" spans="1:2" x14ac:dyDescent="0.3">
      <c r="A510">
        <v>32</v>
      </c>
      <c r="B510">
        <v>3</v>
      </c>
    </row>
    <row r="511" spans="1:2" x14ac:dyDescent="0.3">
      <c r="A511">
        <v>41</v>
      </c>
      <c r="B511">
        <v>8</v>
      </c>
    </row>
    <row r="512" spans="1:2" x14ac:dyDescent="0.3">
      <c r="A512">
        <v>49</v>
      </c>
      <c r="B512">
        <v>3</v>
      </c>
    </row>
    <row r="513" spans="1:2" x14ac:dyDescent="0.3">
      <c r="A513">
        <v>40</v>
      </c>
      <c r="B513">
        <v>2</v>
      </c>
    </row>
    <row r="514" spans="1:2" x14ac:dyDescent="0.3">
      <c r="A514">
        <v>37</v>
      </c>
      <c r="B514">
        <v>2</v>
      </c>
    </row>
    <row r="515" spans="1:2" x14ac:dyDescent="0.3">
      <c r="A515">
        <v>49</v>
      </c>
      <c r="B515">
        <v>2</v>
      </c>
    </row>
    <row r="516" spans="1:2" x14ac:dyDescent="0.3">
      <c r="A516">
        <v>40</v>
      </c>
      <c r="B516">
        <v>1</v>
      </c>
    </row>
    <row r="517" spans="1:2" x14ac:dyDescent="0.3">
      <c r="A517">
        <v>28</v>
      </c>
      <c r="B517">
        <v>2</v>
      </c>
    </row>
    <row r="518" spans="1:2" x14ac:dyDescent="0.3">
      <c r="A518">
        <v>31</v>
      </c>
      <c r="B518">
        <v>8</v>
      </c>
    </row>
    <row r="519" spans="1:2" x14ac:dyDescent="0.3">
      <c r="A519">
        <v>31</v>
      </c>
      <c r="B519">
        <v>3</v>
      </c>
    </row>
    <row r="520" spans="1:2" x14ac:dyDescent="0.3">
      <c r="A520">
        <v>28</v>
      </c>
      <c r="B520">
        <v>4</v>
      </c>
    </row>
    <row r="521" spans="1:2" x14ac:dyDescent="0.3">
      <c r="A521">
        <v>31</v>
      </c>
      <c r="B521">
        <v>8</v>
      </c>
    </row>
    <row r="522" spans="1:2" x14ac:dyDescent="0.3">
      <c r="A522">
        <v>38</v>
      </c>
      <c r="B522">
        <v>3</v>
      </c>
    </row>
    <row r="523" spans="1:2" x14ac:dyDescent="0.3">
      <c r="A523">
        <v>58</v>
      </c>
      <c r="B523">
        <v>1</v>
      </c>
    </row>
    <row r="524" spans="1:2" x14ac:dyDescent="0.3">
      <c r="A524">
        <v>40</v>
      </c>
      <c r="B524">
        <v>1</v>
      </c>
    </row>
    <row r="525" spans="1:2" x14ac:dyDescent="0.3">
      <c r="A525">
        <v>31</v>
      </c>
      <c r="B525">
        <v>8</v>
      </c>
    </row>
    <row r="526" spans="1:2" x14ac:dyDescent="0.3">
      <c r="A526">
        <v>28</v>
      </c>
      <c r="B526">
        <v>1</v>
      </c>
    </row>
    <row r="527" spans="1:2" x14ac:dyDescent="0.3">
      <c r="A527">
        <v>31</v>
      </c>
      <c r="B527">
        <v>8</v>
      </c>
    </row>
    <row r="528" spans="1:2" x14ac:dyDescent="0.3">
      <c r="A528">
        <v>28</v>
      </c>
      <c r="B528">
        <v>3</v>
      </c>
    </row>
    <row r="529" spans="1:2" x14ac:dyDescent="0.3">
      <c r="A529">
        <v>33</v>
      </c>
      <c r="B529">
        <v>8</v>
      </c>
    </row>
    <row r="530" spans="1:2" x14ac:dyDescent="0.3">
      <c r="A530">
        <v>32</v>
      </c>
      <c r="B530">
        <v>8</v>
      </c>
    </row>
    <row r="531" spans="1:2" x14ac:dyDescent="0.3">
      <c r="A531">
        <v>47</v>
      </c>
      <c r="B531">
        <v>8</v>
      </c>
    </row>
    <row r="532" spans="1:2" x14ac:dyDescent="0.3">
      <c r="A532">
        <v>28</v>
      </c>
      <c r="B532">
        <v>0</v>
      </c>
    </row>
    <row r="533" spans="1:2" x14ac:dyDescent="0.3">
      <c r="A533">
        <v>28</v>
      </c>
      <c r="B533">
        <v>3</v>
      </c>
    </row>
    <row r="534" spans="1:2" x14ac:dyDescent="0.3">
      <c r="A534">
        <v>38</v>
      </c>
      <c r="B534">
        <v>1</v>
      </c>
    </row>
    <row r="535" spans="1:2" x14ac:dyDescent="0.3">
      <c r="A535">
        <v>37</v>
      </c>
      <c r="B535">
        <v>3</v>
      </c>
    </row>
    <row r="536" spans="1:2" x14ac:dyDescent="0.3">
      <c r="A536">
        <v>28</v>
      </c>
      <c r="B536">
        <v>24</v>
      </c>
    </row>
    <row r="537" spans="1:2" x14ac:dyDescent="0.3">
      <c r="A537">
        <v>38</v>
      </c>
      <c r="B537">
        <v>1</v>
      </c>
    </row>
    <row r="538" spans="1:2" x14ac:dyDescent="0.3">
      <c r="A538">
        <v>37</v>
      </c>
      <c r="B538">
        <v>8</v>
      </c>
    </row>
    <row r="539" spans="1:2" x14ac:dyDescent="0.3">
      <c r="A539">
        <v>33</v>
      </c>
      <c r="B539">
        <v>8</v>
      </c>
    </row>
    <row r="540" spans="1:2" x14ac:dyDescent="0.3">
      <c r="A540">
        <v>32</v>
      </c>
      <c r="B540">
        <v>8</v>
      </c>
    </row>
    <row r="541" spans="1:2" x14ac:dyDescent="0.3">
      <c r="A541">
        <v>28</v>
      </c>
      <c r="B541">
        <v>4</v>
      </c>
    </row>
    <row r="542" spans="1:2" x14ac:dyDescent="0.3">
      <c r="A542">
        <v>28</v>
      </c>
      <c r="B542">
        <v>8</v>
      </c>
    </row>
    <row r="543" spans="1:2" x14ac:dyDescent="0.3">
      <c r="A543">
        <v>40</v>
      </c>
      <c r="B543">
        <v>2</v>
      </c>
    </row>
    <row r="544" spans="1:2" x14ac:dyDescent="0.3">
      <c r="A544">
        <v>37</v>
      </c>
      <c r="B544">
        <v>2</v>
      </c>
    </row>
    <row r="545" spans="1:2" x14ac:dyDescent="0.3">
      <c r="A545">
        <v>28</v>
      </c>
      <c r="B545">
        <v>3</v>
      </c>
    </row>
    <row r="546" spans="1:2" x14ac:dyDescent="0.3">
      <c r="A546">
        <v>38</v>
      </c>
      <c r="B546">
        <v>1</v>
      </c>
    </row>
    <row r="547" spans="1:2" x14ac:dyDescent="0.3">
      <c r="A547">
        <v>37</v>
      </c>
      <c r="B547">
        <v>8</v>
      </c>
    </row>
    <row r="548" spans="1:2" x14ac:dyDescent="0.3">
      <c r="A548">
        <v>37</v>
      </c>
      <c r="B548">
        <v>8</v>
      </c>
    </row>
    <row r="549" spans="1:2" x14ac:dyDescent="0.3">
      <c r="A549">
        <v>28</v>
      </c>
      <c r="B549">
        <v>2</v>
      </c>
    </row>
    <row r="550" spans="1:2" x14ac:dyDescent="0.3">
      <c r="A550">
        <v>40</v>
      </c>
      <c r="B550">
        <v>0</v>
      </c>
    </row>
    <row r="551" spans="1:2" x14ac:dyDescent="0.3">
      <c r="A551">
        <v>33</v>
      </c>
      <c r="B551">
        <v>0</v>
      </c>
    </row>
    <row r="552" spans="1:2" x14ac:dyDescent="0.3">
      <c r="A552">
        <v>47</v>
      </c>
      <c r="B552">
        <v>4</v>
      </c>
    </row>
    <row r="553" spans="1:2" x14ac:dyDescent="0.3">
      <c r="A553">
        <v>43</v>
      </c>
      <c r="B553">
        <v>0</v>
      </c>
    </row>
    <row r="554" spans="1:2" x14ac:dyDescent="0.3">
      <c r="A554">
        <v>28</v>
      </c>
      <c r="B554">
        <v>2</v>
      </c>
    </row>
    <row r="555" spans="1:2" x14ac:dyDescent="0.3">
      <c r="A555">
        <v>31</v>
      </c>
      <c r="B555">
        <v>8</v>
      </c>
    </row>
    <row r="556" spans="1:2" x14ac:dyDescent="0.3">
      <c r="A556">
        <v>28</v>
      </c>
      <c r="B556">
        <v>2</v>
      </c>
    </row>
    <row r="557" spans="1:2" x14ac:dyDescent="0.3">
      <c r="A557">
        <v>38</v>
      </c>
      <c r="B557">
        <v>32</v>
      </c>
    </row>
    <row r="558" spans="1:2" x14ac:dyDescent="0.3">
      <c r="A558">
        <v>40</v>
      </c>
      <c r="B558">
        <v>1</v>
      </c>
    </row>
    <row r="559" spans="1:2" x14ac:dyDescent="0.3">
      <c r="A559">
        <v>28</v>
      </c>
      <c r="B559">
        <v>3</v>
      </c>
    </row>
    <row r="560" spans="1:2" x14ac:dyDescent="0.3">
      <c r="A560">
        <v>30</v>
      </c>
      <c r="B560">
        <v>1</v>
      </c>
    </row>
    <row r="561" spans="1:2" x14ac:dyDescent="0.3">
      <c r="A561">
        <v>28</v>
      </c>
      <c r="B561">
        <v>3</v>
      </c>
    </row>
    <row r="562" spans="1:2" x14ac:dyDescent="0.3">
      <c r="A562">
        <v>28</v>
      </c>
      <c r="B562">
        <v>3</v>
      </c>
    </row>
    <row r="563" spans="1:2" x14ac:dyDescent="0.3">
      <c r="A563">
        <v>28</v>
      </c>
      <c r="B563">
        <v>4</v>
      </c>
    </row>
    <row r="564" spans="1:2" x14ac:dyDescent="0.3">
      <c r="A564">
        <v>40</v>
      </c>
      <c r="B564">
        <v>2</v>
      </c>
    </row>
    <row r="565" spans="1:2" x14ac:dyDescent="0.3">
      <c r="A565">
        <v>43</v>
      </c>
      <c r="B565">
        <v>8</v>
      </c>
    </row>
    <row r="566" spans="1:2" x14ac:dyDescent="0.3">
      <c r="A566">
        <v>31</v>
      </c>
      <c r="B566">
        <v>8</v>
      </c>
    </row>
    <row r="567" spans="1:2" x14ac:dyDescent="0.3">
      <c r="A567">
        <v>30</v>
      </c>
      <c r="B567">
        <v>16</v>
      </c>
    </row>
    <row r="568" spans="1:2" x14ac:dyDescent="0.3">
      <c r="A568">
        <v>28</v>
      </c>
      <c r="B568">
        <v>2</v>
      </c>
    </row>
    <row r="569" spans="1:2" x14ac:dyDescent="0.3">
      <c r="A569">
        <v>28</v>
      </c>
      <c r="B569">
        <v>3</v>
      </c>
    </row>
    <row r="570" spans="1:2" x14ac:dyDescent="0.3">
      <c r="A570">
        <v>28</v>
      </c>
      <c r="B570">
        <v>2</v>
      </c>
    </row>
    <row r="571" spans="1:2" x14ac:dyDescent="0.3">
      <c r="A571">
        <v>34</v>
      </c>
      <c r="B571">
        <v>80</v>
      </c>
    </row>
    <row r="572" spans="1:2" x14ac:dyDescent="0.3">
      <c r="A572">
        <v>30</v>
      </c>
      <c r="B572">
        <v>24</v>
      </c>
    </row>
    <row r="573" spans="1:2" x14ac:dyDescent="0.3">
      <c r="A573">
        <v>30</v>
      </c>
      <c r="B573">
        <v>16</v>
      </c>
    </row>
    <row r="574" spans="1:2" x14ac:dyDescent="0.3">
      <c r="A574">
        <v>40</v>
      </c>
      <c r="B574">
        <v>2</v>
      </c>
    </row>
    <row r="575" spans="1:2" x14ac:dyDescent="0.3">
      <c r="A575">
        <v>40</v>
      </c>
      <c r="B575">
        <v>2</v>
      </c>
    </row>
    <row r="576" spans="1:2" x14ac:dyDescent="0.3">
      <c r="A576">
        <v>30</v>
      </c>
      <c r="B576">
        <v>3</v>
      </c>
    </row>
    <row r="577" spans="1:2" x14ac:dyDescent="0.3">
      <c r="A577">
        <v>40</v>
      </c>
      <c r="B577">
        <v>2</v>
      </c>
    </row>
    <row r="578" spans="1:2" x14ac:dyDescent="0.3">
      <c r="A578">
        <v>49</v>
      </c>
      <c r="B578">
        <v>8</v>
      </c>
    </row>
    <row r="579" spans="1:2" x14ac:dyDescent="0.3">
      <c r="A579">
        <v>40</v>
      </c>
      <c r="B579">
        <v>3</v>
      </c>
    </row>
    <row r="580" spans="1:2" x14ac:dyDescent="0.3">
      <c r="A580">
        <v>30</v>
      </c>
      <c r="B580">
        <v>2</v>
      </c>
    </row>
    <row r="581" spans="1:2" x14ac:dyDescent="0.3">
      <c r="A581">
        <v>34</v>
      </c>
      <c r="B581">
        <v>8</v>
      </c>
    </row>
    <row r="582" spans="1:2" x14ac:dyDescent="0.3">
      <c r="A582">
        <v>30</v>
      </c>
      <c r="B582">
        <v>2</v>
      </c>
    </row>
    <row r="583" spans="1:2" x14ac:dyDescent="0.3">
      <c r="A583">
        <v>38</v>
      </c>
      <c r="B583">
        <v>3</v>
      </c>
    </row>
    <row r="584" spans="1:2" x14ac:dyDescent="0.3">
      <c r="A584">
        <v>33</v>
      </c>
      <c r="B584">
        <v>8</v>
      </c>
    </row>
    <row r="585" spans="1:2" x14ac:dyDescent="0.3">
      <c r="A585">
        <v>38</v>
      </c>
      <c r="B585">
        <v>3</v>
      </c>
    </row>
    <row r="586" spans="1:2" x14ac:dyDescent="0.3">
      <c r="A586">
        <v>38</v>
      </c>
      <c r="B586">
        <v>2</v>
      </c>
    </row>
    <row r="587" spans="1:2" x14ac:dyDescent="0.3">
      <c r="A587">
        <v>38</v>
      </c>
      <c r="B587">
        <v>8</v>
      </c>
    </row>
    <row r="588" spans="1:2" x14ac:dyDescent="0.3">
      <c r="A588">
        <v>28</v>
      </c>
      <c r="B588">
        <v>3</v>
      </c>
    </row>
    <row r="589" spans="1:2" x14ac:dyDescent="0.3">
      <c r="A589">
        <v>47</v>
      </c>
      <c r="B589">
        <v>8</v>
      </c>
    </row>
    <row r="590" spans="1:2" x14ac:dyDescent="0.3">
      <c r="A590">
        <v>38</v>
      </c>
      <c r="B590">
        <v>2</v>
      </c>
    </row>
    <row r="591" spans="1:2" x14ac:dyDescent="0.3">
      <c r="A591">
        <v>28</v>
      </c>
      <c r="B591">
        <v>3</v>
      </c>
    </row>
    <row r="592" spans="1:2" x14ac:dyDescent="0.3">
      <c r="A592">
        <v>38</v>
      </c>
      <c r="B592">
        <v>2</v>
      </c>
    </row>
    <row r="593" spans="1:2" x14ac:dyDescent="0.3">
      <c r="A593">
        <v>30</v>
      </c>
      <c r="B593">
        <v>2</v>
      </c>
    </row>
    <row r="594" spans="1:2" x14ac:dyDescent="0.3">
      <c r="A594">
        <v>41</v>
      </c>
      <c r="B594">
        <v>2</v>
      </c>
    </row>
    <row r="595" spans="1:2" x14ac:dyDescent="0.3">
      <c r="A595">
        <v>38</v>
      </c>
      <c r="B595">
        <v>2</v>
      </c>
    </row>
    <row r="596" spans="1:2" x14ac:dyDescent="0.3">
      <c r="A596">
        <v>31</v>
      </c>
      <c r="B596">
        <v>2</v>
      </c>
    </row>
    <row r="597" spans="1:2" x14ac:dyDescent="0.3">
      <c r="A597">
        <v>38</v>
      </c>
      <c r="B597">
        <v>2</v>
      </c>
    </row>
    <row r="598" spans="1:2" x14ac:dyDescent="0.3">
      <c r="A598">
        <v>28</v>
      </c>
      <c r="B598">
        <v>8</v>
      </c>
    </row>
    <row r="599" spans="1:2" x14ac:dyDescent="0.3">
      <c r="A599">
        <v>38</v>
      </c>
      <c r="B599">
        <v>3</v>
      </c>
    </row>
    <row r="600" spans="1:2" x14ac:dyDescent="0.3">
      <c r="A600">
        <v>38</v>
      </c>
      <c r="B600">
        <v>3</v>
      </c>
    </row>
    <row r="601" spans="1:2" x14ac:dyDescent="0.3">
      <c r="A601">
        <v>28</v>
      </c>
      <c r="B601">
        <v>3</v>
      </c>
    </row>
    <row r="602" spans="1:2" x14ac:dyDescent="0.3">
      <c r="A602">
        <v>30</v>
      </c>
      <c r="B602">
        <v>2</v>
      </c>
    </row>
    <row r="603" spans="1:2" x14ac:dyDescent="0.3">
      <c r="A603">
        <v>40</v>
      </c>
      <c r="B603">
        <v>2</v>
      </c>
    </row>
    <row r="604" spans="1:2" x14ac:dyDescent="0.3">
      <c r="A604">
        <v>38</v>
      </c>
      <c r="B604">
        <v>3</v>
      </c>
    </row>
    <row r="605" spans="1:2" x14ac:dyDescent="0.3">
      <c r="A605">
        <v>31</v>
      </c>
      <c r="B605">
        <v>3</v>
      </c>
    </row>
    <row r="606" spans="1:2" x14ac:dyDescent="0.3">
      <c r="A606">
        <v>30</v>
      </c>
      <c r="B606">
        <v>2</v>
      </c>
    </row>
    <row r="607" spans="1:2" x14ac:dyDescent="0.3">
      <c r="A607">
        <v>38</v>
      </c>
      <c r="B607">
        <v>2</v>
      </c>
    </row>
    <row r="608" spans="1:2" x14ac:dyDescent="0.3">
      <c r="A608">
        <v>38</v>
      </c>
      <c r="B608">
        <v>8</v>
      </c>
    </row>
    <row r="609" spans="1:2" x14ac:dyDescent="0.3">
      <c r="A609">
        <v>38</v>
      </c>
      <c r="B609">
        <v>2</v>
      </c>
    </row>
    <row r="610" spans="1:2" x14ac:dyDescent="0.3">
      <c r="A610">
        <v>34</v>
      </c>
      <c r="B610">
        <v>5</v>
      </c>
    </row>
    <row r="611" spans="1:2" x14ac:dyDescent="0.3">
      <c r="A611">
        <v>32</v>
      </c>
      <c r="B611">
        <v>3</v>
      </c>
    </row>
    <row r="612" spans="1:2" x14ac:dyDescent="0.3">
      <c r="A612">
        <v>38</v>
      </c>
      <c r="B612">
        <v>2</v>
      </c>
    </row>
    <row r="613" spans="1:2" x14ac:dyDescent="0.3">
      <c r="A613">
        <v>28</v>
      </c>
      <c r="B613">
        <v>2</v>
      </c>
    </row>
    <row r="614" spans="1:2" x14ac:dyDescent="0.3">
      <c r="A614">
        <v>38</v>
      </c>
      <c r="B614">
        <v>2</v>
      </c>
    </row>
    <row r="615" spans="1:2" x14ac:dyDescent="0.3">
      <c r="A615">
        <v>47</v>
      </c>
      <c r="B615">
        <v>2</v>
      </c>
    </row>
    <row r="616" spans="1:2" x14ac:dyDescent="0.3">
      <c r="A616">
        <v>28</v>
      </c>
      <c r="B616">
        <v>2</v>
      </c>
    </row>
    <row r="617" spans="1:2" x14ac:dyDescent="0.3">
      <c r="A617">
        <v>38</v>
      </c>
      <c r="B617">
        <v>2</v>
      </c>
    </row>
    <row r="618" spans="1:2" x14ac:dyDescent="0.3">
      <c r="A618">
        <v>38</v>
      </c>
      <c r="B618">
        <v>2</v>
      </c>
    </row>
    <row r="619" spans="1:2" x14ac:dyDescent="0.3">
      <c r="A619">
        <v>32</v>
      </c>
      <c r="B619">
        <v>2</v>
      </c>
    </row>
    <row r="620" spans="1:2" x14ac:dyDescent="0.3">
      <c r="A620">
        <v>38</v>
      </c>
      <c r="B620">
        <v>2</v>
      </c>
    </row>
    <row r="621" spans="1:2" x14ac:dyDescent="0.3">
      <c r="A621">
        <v>47</v>
      </c>
      <c r="B621">
        <v>2</v>
      </c>
    </row>
    <row r="622" spans="1:2" x14ac:dyDescent="0.3">
      <c r="A622">
        <v>58</v>
      </c>
      <c r="B622">
        <v>3</v>
      </c>
    </row>
    <row r="623" spans="1:2" x14ac:dyDescent="0.3">
      <c r="A623">
        <v>47</v>
      </c>
      <c r="B623">
        <v>3</v>
      </c>
    </row>
    <row r="624" spans="1:2" x14ac:dyDescent="0.3">
      <c r="A624">
        <v>58</v>
      </c>
      <c r="B624">
        <v>112</v>
      </c>
    </row>
    <row r="625" spans="1:2" x14ac:dyDescent="0.3">
      <c r="A625">
        <v>38</v>
      </c>
      <c r="B625">
        <v>2</v>
      </c>
    </row>
    <row r="626" spans="1:2" x14ac:dyDescent="0.3">
      <c r="A626">
        <v>28</v>
      </c>
      <c r="B626">
        <v>2</v>
      </c>
    </row>
    <row r="627" spans="1:2" x14ac:dyDescent="0.3">
      <c r="A627">
        <v>38</v>
      </c>
      <c r="B627">
        <v>3</v>
      </c>
    </row>
    <row r="628" spans="1:2" x14ac:dyDescent="0.3">
      <c r="A628">
        <v>28</v>
      </c>
      <c r="B628">
        <v>2</v>
      </c>
    </row>
    <row r="629" spans="1:2" x14ac:dyDescent="0.3">
      <c r="A629">
        <v>30</v>
      </c>
      <c r="B629">
        <v>3</v>
      </c>
    </row>
    <row r="630" spans="1:2" x14ac:dyDescent="0.3">
      <c r="A630">
        <v>32</v>
      </c>
      <c r="B630">
        <v>3</v>
      </c>
    </row>
    <row r="631" spans="1:2" x14ac:dyDescent="0.3">
      <c r="A631">
        <v>28</v>
      </c>
      <c r="B631">
        <v>8</v>
      </c>
    </row>
    <row r="632" spans="1:2" x14ac:dyDescent="0.3">
      <c r="A632">
        <v>38</v>
      </c>
      <c r="B632">
        <v>8</v>
      </c>
    </row>
    <row r="633" spans="1:2" x14ac:dyDescent="0.3">
      <c r="A633">
        <v>38</v>
      </c>
      <c r="B633">
        <v>2</v>
      </c>
    </row>
    <row r="634" spans="1:2" x14ac:dyDescent="0.3">
      <c r="A634">
        <v>38</v>
      </c>
      <c r="B634">
        <v>3</v>
      </c>
    </row>
    <row r="635" spans="1:2" x14ac:dyDescent="0.3">
      <c r="A635">
        <v>30</v>
      </c>
      <c r="B635">
        <v>2</v>
      </c>
    </row>
    <row r="636" spans="1:2" x14ac:dyDescent="0.3">
      <c r="A636">
        <v>38</v>
      </c>
      <c r="B636">
        <v>4</v>
      </c>
    </row>
    <row r="637" spans="1:2" x14ac:dyDescent="0.3">
      <c r="A637">
        <v>47</v>
      </c>
      <c r="B637">
        <v>2</v>
      </c>
    </row>
    <row r="638" spans="1:2" x14ac:dyDescent="0.3">
      <c r="A638">
        <v>38</v>
      </c>
      <c r="B638">
        <v>3</v>
      </c>
    </row>
    <row r="639" spans="1:2" x14ac:dyDescent="0.3">
      <c r="A639">
        <v>28</v>
      </c>
      <c r="B639">
        <v>8</v>
      </c>
    </row>
    <row r="640" spans="1:2" x14ac:dyDescent="0.3">
      <c r="A640">
        <v>38</v>
      </c>
      <c r="B640">
        <v>2</v>
      </c>
    </row>
    <row r="641" spans="1:2" x14ac:dyDescent="0.3">
      <c r="A641">
        <v>33</v>
      </c>
      <c r="B641">
        <v>8</v>
      </c>
    </row>
    <row r="642" spans="1:2" x14ac:dyDescent="0.3">
      <c r="A642">
        <v>58</v>
      </c>
      <c r="B642">
        <v>2</v>
      </c>
    </row>
    <row r="643" spans="1:2" x14ac:dyDescent="0.3">
      <c r="A643">
        <v>38</v>
      </c>
      <c r="B643">
        <v>2</v>
      </c>
    </row>
    <row r="644" spans="1:2" x14ac:dyDescent="0.3">
      <c r="A644">
        <v>47</v>
      </c>
      <c r="B644">
        <v>3</v>
      </c>
    </row>
    <row r="645" spans="1:2" x14ac:dyDescent="0.3">
      <c r="A645">
        <v>38</v>
      </c>
      <c r="B645">
        <v>3</v>
      </c>
    </row>
    <row r="646" spans="1:2" x14ac:dyDescent="0.3">
      <c r="A646">
        <v>30</v>
      </c>
      <c r="B646">
        <v>2</v>
      </c>
    </row>
    <row r="647" spans="1:2" x14ac:dyDescent="0.3">
      <c r="A647">
        <v>38</v>
      </c>
      <c r="B647">
        <v>3</v>
      </c>
    </row>
    <row r="648" spans="1:2" x14ac:dyDescent="0.3">
      <c r="A648">
        <v>38</v>
      </c>
      <c r="B648">
        <v>3</v>
      </c>
    </row>
    <row r="649" spans="1:2" x14ac:dyDescent="0.3">
      <c r="A649">
        <v>46</v>
      </c>
      <c r="B649">
        <v>8</v>
      </c>
    </row>
    <row r="650" spans="1:2" x14ac:dyDescent="0.3">
      <c r="A650">
        <v>34</v>
      </c>
      <c r="B650">
        <v>24</v>
      </c>
    </row>
    <row r="651" spans="1:2" x14ac:dyDescent="0.3">
      <c r="A651">
        <v>38</v>
      </c>
      <c r="B651">
        <v>3</v>
      </c>
    </row>
    <row r="652" spans="1:2" x14ac:dyDescent="0.3">
      <c r="A652">
        <v>38</v>
      </c>
      <c r="B652">
        <v>3</v>
      </c>
    </row>
    <row r="653" spans="1:2" x14ac:dyDescent="0.3">
      <c r="A653">
        <v>30</v>
      </c>
      <c r="B653">
        <v>2</v>
      </c>
    </row>
    <row r="654" spans="1:2" x14ac:dyDescent="0.3">
      <c r="A654">
        <v>33</v>
      </c>
      <c r="B654">
        <v>104</v>
      </c>
    </row>
    <row r="655" spans="1:2" x14ac:dyDescent="0.3">
      <c r="A655">
        <v>31</v>
      </c>
      <c r="B655">
        <v>8</v>
      </c>
    </row>
    <row r="656" spans="1:2" x14ac:dyDescent="0.3">
      <c r="A656">
        <v>28</v>
      </c>
      <c r="B656">
        <v>8</v>
      </c>
    </row>
    <row r="657" spans="1:2" x14ac:dyDescent="0.3">
      <c r="A657">
        <v>37</v>
      </c>
      <c r="B657">
        <v>8</v>
      </c>
    </row>
    <row r="658" spans="1:2" x14ac:dyDescent="0.3">
      <c r="A658">
        <v>28</v>
      </c>
      <c r="B658">
        <v>8</v>
      </c>
    </row>
    <row r="659" spans="1:2" x14ac:dyDescent="0.3">
      <c r="A659">
        <v>47</v>
      </c>
      <c r="B659">
        <v>8</v>
      </c>
    </row>
    <row r="660" spans="1:2" x14ac:dyDescent="0.3">
      <c r="A660">
        <v>33</v>
      </c>
      <c r="B660">
        <v>8</v>
      </c>
    </row>
    <row r="661" spans="1:2" x14ac:dyDescent="0.3">
      <c r="A661">
        <v>30</v>
      </c>
      <c r="B661">
        <v>2</v>
      </c>
    </row>
    <row r="662" spans="1:2" x14ac:dyDescent="0.3">
      <c r="A662">
        <v>31</v>
      </c>
      <c r="B662">
        <v>24</v>
      </c>
    </row>
    <row r="663" spans="1:2" x14ac:dyDescent="0.3">
      <c r="A663">
        <v>40</v>
      </c>
      <c r="B663">
        <v>2</v>
      </c>
    </row>
    <row r="664" spans="1:2" x14ac:dyDescent="0.3">
      <c r="A664">
        <v>50</v>
      </c>
      <c r="B664">
        <v>3</v>
      </c>
    </row>
    <row r="665" spans="1:2" x14ac:dyDescent="0.3">
      <c r="A665">
        <v>28</v>
      </c>
      <c r="B665">
        <v>2</v>
      </c>
    </row>
    <row r="666" spans="1:2" x14ac:dyDescent="0.3">
      <c r="A666">
        <v>37</v>
      </c>
      <c r="B666">
        <v>2</v>
      </c>
    </row>
    <row r="667" spans="1:2" x14ac:dyDescent="0.3">
      <c r="A667">
        <v>37</v>
      </c>
      <c r="B667">
        <v>8</v>
      </c>
    </row>
    <row r="668" spans="1:2" x14ac:dyDescent="0.3">
      <c r="A668">
        <v>30</v>
      </c>
      <c r="B668">
        <v>2</v>
      </c>
    </row>
    <row r="669" spans="1:2" x14ac:dyDescent="0.3">
      <c r="A669">
        <v>28</v>
      </c>
      <c r="B669">
        <v>8</v>
      </c>
    </row>
    <row r="670" spans="1:2" x14ac:dyDescent="0.3">
      <c r="A670">
        <v>32</v>
      </c>
      <c r="B670">
        <v>3</v>
      </c>
    </row>
    <row r="671" spans="1:2" x14ac:dyDescent="0.3">
      <c r="A671">
        <v>30</v>
      </c>
      <c r="B671">
        <v>2</v>
      </c>
    </row>
    <row r="672" spans="1:2" x14ac:dyDescent="0.3">
      <c r="A672">
        <v>34</v>
      </c>
      <c r="B672">
        <v>4</v>
      </c>
    </row>
    <row r="673" spans="1:2" x14ac:dyDescent="0.3">
      <c r="A673">
        <v>28</v>
      </c>
      <c r="B673">
        <v>8</v>
      </c>
    </row>
    <row r="674" spans="1:2" x14ac:dyDescent="0.3">
      <c r="A674">
        <v>50</v>
      </c>
      <c r="B674">
        <v>2</v>
      </c>
    </row>
    <row r="675" spans="1:2" x14ac:dyDescent="0.3">
      <c r="A675">
        <v>30</v>
      </c>
      <c r="B675">
        <v>2</v>
      </c>
    </row>
    <row r="676" spans="1:2" x14ac:dyDescent="0.3">
      <c r="A676">
        <v>37</v>
      </c>
      <c r="B676">
        <v>8</v>
      </c>
    </row>
    <row r="677" spans="1:2" x14ac:dyDescent="0.3">
      <c r="A677">
        <v>41</v>
      </c>
      <c r="B677">
        <v>3</v>
      </c>
    </row>
    <row r="678" spans="1:2" x14ac:dyDescent="0.3">
      <c r="A678">
        <v>32</v>
      </c>
      <c r="B678">
        <v>2</v>
      </c>
    </row>
    <row r="679" spans="1:2" x14ac:dyDescent="0.3">
      <c r="A679">
        <v>37</v>
      </c>
      <c r="B679">
        <v>3</v>
      </c>
    </row>
    <row r="680" spans="1:2" x14ac:dyDescent="0.3">
      <c r="A680">
        <v>43</v>
      </c>
      <c r="B680">
        <v>8</v>
      </c>
    </row>
    <row r="681" spans="1:2" x14ac:dyDescent="0.3">
      <c r="A681">
        <v>30</v>
      </c>
      <c r="B681">
        <v>1</v>
      </c>
    </row>
    <row r="682" spans="1:2" x14ac:dyDescent="0.3">
      <c r="A682">
        <v>40</v>
      </c>
      <c r="B682">
        <v>2</v>
      </c>
    </row>
    <row r="683" spans="1:2" x14ac:dyDescent="0.3">
      <c r="A683">
        <v>41</v>
      </c>
      <c r="B683">
        <v>8</v>
      </c>
    </row>
    <row r="684" spans="1:2" x14ac:dyDescent="0.3">
      <c r="A684">
        <v>43</v>
      </c>
      <c r="B684">
        <v>64</v>
      </c>
    </row>
    <row r="685" spans="1:2" x14ac:dyDescent="0.3">
      <c r="A685">
        <v>41</v>
      </c>
      <c r="B685">
        <v>8</v>
      </c>
    </row>
    <row r="686" spans="1:2" x14ac:dyDescent="0.3">
      <c r="A686">
        <v>30</v>
      </c>
      <c r="B686">
        <v>2</v>
      </c>
    </row>
    <row r="687" spans="1:2" x14ac:dyDescent="0.3">
      <c r="A687">
        <v>50</v>
      </c>
      <c r="B687">
        <v>2</v>
      </c>
    </row>
    <row r="688" spans="1:2" x14ac:dyDescent="0.3">
      <c r="A688">
        <v>50</v>
      </c>
      <c r="B688">
        <v>3</v>
      </c>
    </row>
    <row r="689" spans="1:2" x14ac:dyDescent="0.3">
      <c r="A689">
        <v>37</v>
      </c>
      <c r="B689">
        <v>1</v>
      </c>
    </row>
    <row r="690" spans="1:2" x14ac:dyDescent="0.3">
      <c r="A690">
        <v>50</v>
      </c>
      <c r="B690">
        <v>0</v>
      </c>
    </row>
    <row r="691" spans="1:2" x14ac:dyDescent="0.3">
      <c r="A691">
        <v>30</v>
      </c>
      <c r="B691">
        <v>2</v>
      </c>
    </row>
    <row r="692" spans="1:2" x14ac:dyDescent="0.3">
      <c r="A692">
        <v>36</v>
      </c>
      <c r="B692">
        <v>0</v>
      </c>
    </row>
    <row r="693" spans="1:2" x14ac:dyDescent="0.3">
      <c r="A693">
        <v>40</v>
      </c>
      <c r="B693">
        <v>1</v>
      </c>
    </row>
    <row r="694" spans="1:2" x14ac:dyDescent="0.3">
      <c r="A694">
        <v>34</v>
      </c>
      <c r="B694">
        <v>48</v>
      </c>
    </row>
    <row r="695" spans="1:2" x14ac:dyDescent="0.3">
      <c r="A695">
        <v>32</v>
      </c>
      <c r="B695">
        <v>8</v>
      </c>
    </row>
    <row r="696" spans="1:2" x14ac:dyDescent="0.3">
      <c r="A696">
        <v>40</v>
      </c>
      <c r="B696">
        <v>8</v>
      </c>
    </row>
    <row r="697" spans="1:2" x14ac:dyDescent="0.3">
      <c r="A697">
        <v>40</v>
      </c>
      <c r="B697">
        <v>8</v>
      </c>
    </row>
    <row r="698" spans="1:2" x14ac:dyDescent="0.3">
      <c r="A698">
        <v>28</v>
      </c>
      <c r="B698">
        <v>3</v>
      </c>
    </row>
    <row r="699" spans="1:2" x14ac:dyDescent="0.3">
      <c r="A699">
        <v>28</v>
      </c>
      <c r="B699">
        <v>8</v>
      </c>
    </row>
    <row r="700" spans="1:2" x14ac:dyDescent="0.3">
      <c r="A700">
        <v>32</v>
      </c>
      <c r="B700">
        <v>2</v>
      </c>
    </row>
    <row r="701" spans="1:2" x14ac:dyDescent="0.3">
      <c r="A701">
        <v>40</v>
      </c>
      <c r="B701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Absenteeism_data</vt:lpstr>
      <vt:lpstr>Dashboard</vt:lpstr>
      <vt:lpstr>Statistics</vt:lpstr>
      <vt:lpstr>Probabilities</vt:lpstr>
      <vt:lpstr>Rank</vt:lpstr>
      <vt:lpstr>Stats</vt:lpstr>
      <vt:lpstr>Probs</vt:lpstr>
      <vt:lpstr>DATES</vt:lpstr>
      <vt:lpstr>Age v Hours</vt:lpstr>
      <vt:lpstr>ID v Hours</vt:lpstr>
      <vt:lpstr>ID v Count of Days</vt:lpstr>
      <vt:lpstr>ID v Reason</vt:lpstr>
      <vt:lpstr>ID v Dist. v Hrs</vt:lpstr>
      <vt:lpstr>Age v Hrs v Work Load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OL-Scercy, David (Online)</cp:lastModifiedBy>
  <dcterms:created xsi:type="dcterms:W3CDTF">2024-02-23T22:31:32Z</dcterms:created>
  <dcterms:modified xsi:type="dcterms:W3CDTF">2024-02-29T18:40:08Z</dcterms:modified>
  <cp:contentStatus>Final</cp:contentStatus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MarkAsFinal">
    <vt:bool>true</vt:bool>
  </property>
</Properties>
</file>