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rachi_ABEL_02172022\Supplementary_Material\"/>
    </mc:Choice>
  </mc:AlternateContent>
  <xr:revisionPtr revIDLastSave="0" documentId="13_ncr:1_{245580A6-FC58-4505-ABDD-A555C771E6D7}" xr6:coauthVersionLast="36" xr6:coauthVersionMax="47" xr10:uidLastSave="{00000000-0000-0000-0000-000000000000}"/>
  <bookViews>
    <workbookView xWindow="-90" yWindow="-90" windowWidth="19380" windowHeight="10260" tabRatio="913" xr2:uid="{2AD13F4F-0786-42B5-80E3-597B1F80165B}"/>
  </bookViews>
  <sheets>
    <sheet name="Archive" sheetId="2" r:id="rId1"/>
    <sheet name="Species" sheetId="1" r:id="rId2"/>
    <sheet name="Strain" sheetId="6" r:id="rId3"/>
    <sheet name="Gender" sheetId="7" r:id="rId4"/>
    <sheet name="Developmental stage" sheetId="5" r:id="rId5"/>
    <sheet name="Brain region" sheetId="3" r:id="rId6"/>
    <sheet name="Cell type" sheetId="4" r:id="rId7"/>
    <sheet name="Stain" sheetId="10" r:id="rId8"/>
    <sheet name="Experimental condition" sheetId="12" r:id="rId9"/>
    <sheet name="Protocol" sheetId="9" r:id="rId10"/>
    <sheet name="Format" sheetId="8" r:id="rId11"/>
    <sheet name="Magnification" sheetId="11" r:id="rId12"/>
    <sheet name="Objective" sheetId="13" r:id="rId13"/>
    <sheet name="Slice" sheetId="14" r:id="rId14"/>
    <sheet name="Physical integrity" sheetId="1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5" l="1"/>
  <c r="O9" i="15"/>
  <c r="F7" i="15"/>
  <c r="G7" i="15"/>
  <c r="N15" i="14"/>
  <c r="O15" i="14"/>
  <c r="F12" i="14"/>
  <c r="G12" i="14"/>
  <c r="N10" i="13"/>
  <c r="O10" i="13"/>
  <c r="F9" i="13"/>
  <c r="G9" i="13"/>
  <c r="N7" i="12"/>
  <c r="O7" i="12"/>
  <c r="F7" i="12"/>
  <c r="G7" i="12"/>
  <c r="N14" i="11"/>
  <c r="O14" i="11"/>
  <c r="F10" i="11"/>
  <c r="G10" i="11"/>
  <c r="N21" i="10"/>
  <c r="O21" i="10"/>
  <c r="F10" i="10"/>
  <c r="G10" i="10"/>
  <c r="N9" i="9"/>
  <c r="O9" i="9"/>
  <c r="F8" i="9"/>
  <c r="G8" i="9"/>
  <c r="N24" i="8"/>
  <c r="O24" i="8"/>
  <c r="F13" i="8"/>
  <c r="G13" i="8"/>
  <c r="N9" i="7"/>
  <c r="O9" i="7"/>
  <c r="F9" i="7"/>
  <c r="G9" i="7"/>
  <c r="N27" i="6"/>
  <c r="O27" i="6"/>
  <c r="C19" i="6"/>
  <c r="F19" i="6"/>
  <c r="G19" i="6"/>
  <c r="N12" i="5"/>
  <c r="O12" i="5"/>
  <c r="F10" i="5"/>
  <c r="G10" i="5"/>
  <c r="N20" i="4"/>
  <c r="O20" i="4"/>
  <c r="F8" i="4"/>
  <c r="G8" i="4"/>
  <c r="N18" i="3"/>
  <c r="O18" i="3"/>
  <c r="F16" i="3"/>
  <c r="G16" i="3"/>
  <c r="N30" i="2"/>
  <c r="O30" i="2"/>
  <c r="G20" i="2"/>
  <c r="F20" i="2"/>
  <c r="K9" i="15"/>
  <c r="C7" i="15"/>
  <c r="K15" i="14"/>
  <c r="C12" i="14"/>
  <c r="K10" i="13"/>
  <c r="C9" i="13"/>
  <c r="K7" i="12"/>
  <c r="C7" i="12"/>
  <c r="K14" i="11"/>
  <c r="C10" i="11"/>
  <c r="K21" i="10"/>
  <c r="C10" i="10"/>
  <c r="K9" i="9"/>
  <c r="C8" i="9"/>
  <c r="K24" i="8"/>
  <c r="C13" i="8"/>
  <c r="K9" i="7"/>
  <c r="C9" i="7"/>
  <c r="K27" i="6"/>
  <c r="K12" i="5"/>
  <c r="C10" i="5"/>
  <c r="K20" i="4"/>
  <c r="C8" i="4"/>
  <c r="K18" i="3"/>
  <c r="C16" i="3"/>
  <c r="K30" i="2"/>
  <c r="C20" i="2"/>
  <c r="N8" i="1"/>
  <c r="O8" i="1"/>
  <c r="K8" i="1"/>
  <c r="E7" i="1"/>
  <c r="F7" i="1"/>
  <c r="G7" i="1"/>
  <c r="C7" i="1"/>
  <c r="M6" i="12"/>
  <c r="K6" i="12"/>
  <c r="P6" i="12" s="1"/>
  <c r="C6" i="12"/>
  <c r="H6" i="12" s="1"/>
  <c r="E6" i="12"/>
  <c r="K20" i="10"/>
  <c r="P20" i="10" s="1"/>
  <c r="M20" i="10"/>
  <c r="P26" i="6"/>
  <c r="K26" i="6"/>
  <c r="M26" i="6"/>
  <c r="K19" i="4"/>
  <c r="P19" i="4" s="1"/>
  <c r="M19" i="4"/>
  <c r="P29" i="2"/>
  <c r="K29" i="2"/>
  <c r="M29" i="2"/>
  <c r="K7" i="1"/>
  <c r="P7" i="1" s="1"/>
  <c r="M7" i="1"/>
</calcChain>
</file>

<file path=xl/sharedStrings.xml><?xml version="1.0" encoding="utf-8"?>
<sst xmlns="http://schemas.openxmlformats.org/spreadsheetml/2006/main" count="566" uniqueCount="213">
  <si>
    <t>rat</t>
  </si>
  <si>
    <t>mouse</t>
  </si>
  <si>
    <t>Fraction</t>
  </si>
  <si>
    <t>Archives</t>
  </si>
  <si>
    <t>Fulton</t>
  </si>
  <si>
    <t>Grilli</t>
  </si>
  <si>
    <t>Kavetsky</t>
  </si>
  <si>
    <t>Suzuki_Dityatev</t>
  </si>
  <si>
    <t>Xiong</t>
  </si>
  <si>
    <t>Michaelson</t>
  </si>
  <si>
    <t>Oboti</t>
  </si>
  <si>
    <t>Yang_XW</t>
  </si>
  <si>
    <t>Weston</t>
  </si>
  <si>
    <t>Wadiche</t>
  </si>
  <si>
    <t>Firestein</t>
  </si>
  <si>
    <t>Wong_Silver</t>
  </si>
  <si>
    <t>Skyberg</t>
  </si>
  <si>
    <t>Sanz-Morello</t>
  </si>
  <si>
    <t>Johenning</t>
  </si>
  <si>
    <t>Moons</t>
  </si>
  <si>
    <t>Brain region</t>
  </si>
  <si>
    <t>cerebellum</t>
  </si>
  <si>
    <t>hippocampus</t>
  </si>
  <si>
    <t>cortex</t>
  </si>
  <si>
    <t>neocortex</t>
  </si>
  <si>
    <t>ventral thalamus</t>
  </si>
  <si>
    <t>Amygdala</t>
  </si>
  <si>
    <t>myelencephalon</t>
  </si>
  <si>
    <t>olfactory cortex</t>
  </si>
  <si>
    <t>retina</t>
  </si>
  <si>
    <t>Cell</t>
  </si>
  <si>
    <t>microglia</t>
  </si>
  <si>
    <t>astrocytes</t>
  </si>
  <si>
    <t>Oligodendrocyte</t>
  </si>
  <si>
    <t>pyramidal</t>
  </si>
  <si>
    <t>Not reported</t>
  </si>
  <si>
    <t>projection</t>
  </si>
  <si>
    <t>glutamatergic</t>
  </si>
  <si>
    <t>GABAergic</t>
  </si>
  <si>
    <t>granule</t>
  </si>
  <si>
    <t>Gustatory</t>
  </si>
  <si>
    <t>basket</t>
  </si>
  <si>
    <t>ganglion</t>
  </si>
  <si>
    <t>Golgi</t>
  </si>
  <si>
    <t>Developmental stage</t>
  </si>
  <si>
    <t>adult</t>
  </si>
  <si>
    <t>young</t>
  </si>
  <si>
    <t>neonatal</t>
  </si>
  <si>
    <t>old</t>
  </si>
  <si>
    <t>young adult</t>
  </si>
  <si>
    <t>embryonic</t>
  </si>
  <si>
    <t>Strain</t>
  </si>
  <si>
    <t>Wistar</t>
  </si>
  <si>
    <t>C57BL6/J x CBA</t>
  </si>
  <si>
    <t>C57BL/6J</t>
  </si>
  <si>
    <t>C57BL/6J-Npc1nmf164/J</t>
  </si>
  <si>
    <t>Sprague-Dawley</t>
  </si>
  <si>
    <t>CX3CR1-EGFP x C57BL/6J</t>
  </si>
  <si>
    <t>Acer3-/-</t>
  </si>
  <si>
    <t>C57BL/6N</t>
  </si>
  <si>
    <t>C57BL/6</t>
  </si>
  <si>
    <t>C57BL/6J;POMC-EGFP</t>
  </si>
  <si>
    <t>2aKO</t>
  </si>
  <si>
    <t>129/C57BL6</t>
  </si>
  <si>
    <t>Etv1-CreERT2; MORF3</t>
  </si>
  <si>
    <t>Thy1-eYFP H-line</t>
  </si>
  <si>
    <t>Not applicable</t>
  </si>
  <si>
    <t>Gender</t>
  </si>
  <si>
    <t>Male</t>
  </si>
  <si>
    <t>Male/Female</t>
  </si>
  <si>
    <t>Female</t>
  </si>
  <si>
    <t>Format</t>
  </si>
  <si>
    <t>Imaris.ims</t>
  </si>
  <si>
    <t>Amira.am</t>
  </si>
  <si>
    <t>Neuronstudio.swc</t>
  </si>
  <si>
    <t>Simple Neurite Tracer.swc</t>
  </si>
  <si>
    <t>Neurolucida.dat</t>
  </si>
  <si>
    <t>Simple Neurite Tracer.traces</t>
  </si>
  <si>
    <t>NeuronJ.ndf</t>
  </si>
  <si>
    <t>neuTube.swc</t>
  </si>
  <si>
    <t>NeuronJ.swc</t>
  </si>
  <si>
    <t>neuTube.nan</t>
  </si>
  <si>
    <t>TREES toolbox.mat</t>
  </si>
  <si>
    <t>Trees Toolbox.mtr</t>
  </si>
  <si>
    <t>Protocol</t>
  </si>
  <si>
    <t>in vitro</t>
  </si>
  <si>
    <t>culture</t>
  </si>
  <si>
    <t>in vivo</t>
  </si>
  <si>
    <t>ex vivo</t>
  </si>
  <si>
    <t>Stain</t>
  </si>
  <si>
    <t>immunostaining</t>
  </si>
  <si>
    <t>SFV-eGFP</t>
  </si>
  <si>
    <t>green fluorescent protein</t>
  </si>
  <si>
    <t>Neurobiotin</t>
  </si>
  <si>
    <t>biocytin</t>
  </si>
  <si>
    <t>enhanced green fluorescent protein</t>
  </si>
  <si>
    <t>enhanced green fluorescent protein, immunostaining</t>
  </si>
  <si>
    <t>green fluorescent protein, immunostaining</t>
  </si>
  <si>
    <t>Biocytin, streptavidin-488</t>
  </si>
  <si>
    <t>enhanced yellow fluorescent protein</t>
  </si>
  <si>
    <t>Magnification</t>
  </si>
  <si>
    <t>Experiment</t>
  </si>
  <si>
    <t>Objective</t>
  </si>
  <si>
    <t>oil</t>
  </si>
  <si>
    <t>water</t>
  </si>
  <si>
    <t>dry</t>
  </si>
  <si>
    <t>glycerin</t>
  </si>
  <si>
    <t>Slice</t>
  </si>
  <si>
    <t>coronal</t>
  </si>
  <si>
    <t>parasagittal</t>
  </si>
  <si>
    <t>Sagittal</t>
  </si>
  <si>
    <t>transverse</t>
  </si>
  <si>
    <t>horizontal</t>
  </si>
  <si>
    <t>flattened</t>
  </si>
  <si>
    <t>Process Complete</t>
  </si>
  <si>
    <t>Process Moderate</t>
  </si>
  <si>
    <t>Dendrites Complete</t>
  </si>
  <si>
    <t>Dendrites Moderate</t>
  </si>
  <si>
    <t>Glia</t>
  </si>
  <si>
    <t>Neurons</t>
  </si>
  <si>
    <t>S.No.</t>
  </si>
  <si>
    <t>Total</t>
  </si>
  <si>
    <t>Color code</t>
  </si>
  <si>
    <t>Jacobs</t>
  </si>
  <si>
    <t>Cerebellum</t>
  </si>
  <si>
    <t>Purkinje</t>
  </si>
  <si>
    <t>not reported</t>
  </si>
  <si>
    <t>Neurolucida.hoc</t>
  </si>
  <si>
    <t>Neurolucida.asc</t>
  </si>
  <si>
    <t>Golgi-Scheibel</t>
  </si>
  <si>
    <t>lucifer yellow</t>
  </si>
  <si>
    <t>Control</t>
  </si>
  <si>
    <t>custom</t>
  </si>
  <si>
    <t>whole mount</t>
  </si>
  <si>
    <t>Dendrite Moderate</t>
  </si>
  <si>
    <t>Dendrites Moderate, Axon Incomplete</t>
  </si>
  <si>
    <t>Shimell</t>
  </si>
  <si>
    <t>Roberts</t>
  </si>
  <si>
    <t>Bergstrom</t>
  </si>
  <si>
    <t>Summavielle</t>
  </si>
  <si>
    <t>Mancia-Leon</t>
  </si>
  <si>
    <t>Tolias</t>
  </si>
  <si>
    <t>Hof_Varghese</t>
  </si>
  <si>
    <t>Dias_Lima</t>
  </si>
  <si>
    <t>DeFelipe</t>
  </si>
  <si>
    <t>Lee_LJ</t>
  </si>
  <si>
    <t>Gugula</t>
  </si>
  <si>
    <t>Todd</t>
  </si>
  <si>
    <t>BICCN-MOp-miniatlas-anatomy</t>
  </si>
  <si>
    <t>Althammer</t>
  </si>
  <si>
    <t>Charlet</t>
  </si>
  <si>
    <t>Lim_Kitazawa</t>
  </si>
  <si>
    <t>Lohr</t>
  </si>
  <si>
    <t>Peric_Bataveljic</t>
  </si>
  <si>
    <t>Robel</t>
  </si>
  <si>
    <t>Siemsen</t>
  </si>
  <si>
    <t>Zeiser</t>
  </si>
  <si>
    <t>Zhan_Kipp</t>
  </si>
  <si>
    <t>hypothalamus</t>
  </si>
  <si>
    <t>amygdala</t>
  </si>
  <si>
    <t>entorhinal cortex</t>
  </si>
  <si>
    <t>main olfactory bulb</t>
  </si>
  <si>
    <t>spinal cord</t>
  </si>
  <si>
    <t>ventral striatum</t>
  </si>
  <si>
    <t>Basal ganglia</t>
  </si>
  <si>
    <t>mesencephalon</t>
  </si>
  <si>
    <t>Cortex</t>
  </si>
  <si>
    <t>medium spiny</t>
  </si>
  <si>
    <t>Progesterone receptor expressing neurons (PR+)</t>
  </si>
  <si>
    <t>dopaminergic</t>
  </si>
  <si>
    <t>C57BL/6J; NPY-hrGFP</t>
  </si>
  <si>
    <t>Camk2a-CreERT2; MORF3</t>
  </si>
  <si>
    <t>K19-Cre Scnn1a(flox/flox)</t>
  </si>
  <si>
    <t>Long-Evans</t>
  </si>
  <si>
    <t>Nkx2.1Cre;Ai14</t>
  </si>
  <si>
    <t>VIP-Cre;Ai9</t>
  </si>
  <si>
    <t>Nkx2.1Cre; Ai14fl/fl; Pcdh-I3 fcon3fl/fl</t>
  </si>
  <si>
    <t>PR-Cre-R26R-EYFP</t>
  </si>
  <si>
    <t>Viaat-Cre;Ai9</t>
  </si>
  <si>
    <t>Phox2a::Cre;Rosa26LSL-tdTomato</t>
  </si>
  <si>
    <t>Pvalb-Cre;Ai9</t>
  </si>
  <si>
    <t>C57BL/6J-Npc1nmf164/J;Npc1nmf16</t>
  </si>
  <si>
    <t>PDGF-hAPPSw,Ind J20</t>
  </si>
  <si>
    <t>SOD1G93A</t>
  </si>
  <si>
    <t>DTA floxxed//GLAST-creERT2</t>
  </si>
  <si>
    <t>CX3CR1CreERT2/+</t>
  </si>
  <si>
    <t>BALB/c</t>
  </si>
  <si>
    <t>Imaris.imx</t>
  </si>
  <si>
    <t>Imaris.hoc</t>
  </si>
  <si>
    <t>Neurolucida.nrx</t>
  </si>
  <si>
    <t>Neurolucida.swc</t>
  </si>
  <si>
    <t>Aivia.swc</t>
  </si>
  <si>
    <t>nTracer.swc</t>
  </si>
  <si>
    <t>Custom.out</t>
  </si>
  <si>
    <t>Alexa Fluor 488</t>
  </si>
  <si>
    <t>AAV + eGFP</t>
  </si>
  <si>
    <t>Golgi-Cox</t>
  </si>
  <si>
    <t>td Tomato fluorescent protein</t>
  </si>
  <si>
    <t>Others (8)</t>
  </si>
  <si>
    <t>Others (58)</t>
  </si>
  <si>
    <t>Others (15)</t>
  </si>
  <si>
    <t>Others (65)</t>
  </si>
  <si>
    <t>Treatment</t>
  </si>
  <si>
    <t>Above 11%</t>
  </si>
  <si>
    <t>Between 6% - 10%</t>
  </si>
  <si>
    <t>Below 6%</t>
  </si>
  <si>
    <t>% Misclass</t>
  </si>
  <si>
    <t>Count</t>
  </si>
  <si>
    <t>Misclass Count</t>
  </si>
  <si>
    <t>Weight</t>
  </si>
  <si>
    <t>Species</t>
  </si>
  <si>
    <t>S.No</t>
  </si>
  <si>
    <t>Physical_Integrity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</si>
</sst>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0" fillId="0" borderId="1" xfId="0" applyFill="1" applyBorder="1"/>
    <xf numFmtId="0" fontId="1" fillId="6" borderId="1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0" fontId="0" fillId="0" borderId="1" xfId="0" applyFont="1" applyFill="1" applyBorder="1"/>
    <xf numFmtId="0" fontId="5" fillId="6" borderId="1" xfId="0" applyFont="1" applyFill="1" applyBorder="1" applyAlignment="1">
      <alignment horizontal="center"/>
    </xf>
  </cellXfs>
  <cellStyles count="1">
    <cellStyle name="Normal" xfId="0" builtinId="0"/>
  </cellStyles>
  <dxfs count="1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1D6FD-54DA-4442-9032-E6DB72313E53}">
  <dimension ref="A1:P30"/>
  <sheetViews>
    <sheetView tabSelected="1"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203</v>
      </c>
      <c r="C1" s="6" t="s">
        <v>204</v>
      </c>
      <c r="D1" s="7" t="s">
        <v>205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3</v>
      </c>
      <c r="E4" s="9" t="s">
        <v>206</v>
      </c>
      <c r="F4" s="9" t="s">
        <v>207</v>
      </c>
      <c r="G4" s="9" t="s">
        <v>208</v>
      </c>
      <c r="H4" s="9" t="s">
        <v>209</v>
      </c>
      <c r="I4" s="3"/>
      <c r="J4" s="9" t="s">
        <v>120</v>
      </c>
      <c r="K4" s="9" t="s">
        <v>2</v>
      </c>
      <c r="L4" s="9" t="s">
        <v>3</v>
      </c>
      <c r="M4" s="9" t="s">
        <v>206</v>
      </c>
      <c r="N4" s="9" t="s">
        <v>207</v>
      </c>
      <c r="O4" s="9" t="s">
        <v>208</v>
      </c>
      <c r="P4" s="9" t="s">
        <v>209</v>
      </c>
    </row>
    <row r="5" spans="1:16" x14ac:dyDescent="0.25">
      <c r="B5" s="1">
        <v>1</v>
      </c>
      <c r="C5" s="11">
        <v>24.801679888007467</v>
      </c>
      <c r="D5" s="11" t="s">
        <v>150</v>
      </c>
      <c r="E5" s="11">
        <v>0</v>
      </c>
      <c r="F5" s="11">
        <v>1063</v>
      </c>
      <c r="G5" s="11">
        <v>0</v>
      </c>
      <c r="H5" s="11">
        <v>0</v>
      </c>
      <c r="I5" s="3"/>
      <c r="J5" s="8">
        <v>1</v>
      </c>
      <c r="K5" s="1">
        <v>15.027958993476235</v>
      </c>
      <c r="L5" s="1" t="s">
        <v>9</v>
      </c>
      <c r="M5" s="1">
        <v>0.62015503875968991</v>
      </c>
      <c r="N5" s="1">
        <v>645</v>
      </c>
      <c r="O5" s="1">
        <v>4</v>
      </c>
      <c r="P5" s="1">
        <v>9.3196644920782848E-2</v>
      </c>
    </row>
    <row r="6" spans="1:16" x14ac:dyDescent="0.25">
      <c r="B6" s="1">
        <v>2</v>
      </c>
      <c r="C6" s="1">
        <v>20.951936537564162</v>
      </c>
      <c r="D6" s="1" t="s">
        <v>149</v>
      </c>
      <c r="E6" s="1">
        <v>0</v>
      </c>
      <c r="F6" s="1">
        <v>898</v>
      </c>
      <c r="G6" s="1">
        <v>0</v>
      </c>
      <c r="H6" s="1">
        <v>0</v>
      </c>
      <c r="I6" s="3"/>
      <c r="J6" s="1">
        <v>2</v>
      </c>
      <c r="K6" s="1">
        <v>13.187325256290773</v>
      </c>
      <c r="L6" s="1" t="s">
        <v>136</v>
      </c>
      <c r="M6" s="1">
        <v>0</v>
      </c>
      <c r="N6" s="1">
        <v>566</v>
      </c>
      <c r="O6" s="1">
        <v>0</v>
      </c>
      <c r="P6" s="1">
        <v>0</v>
      </c>
    </row>
    <row r="7" spans="1:16" x14ac:dyDescent="0.25">
      <c r="B7" s="1">
        <v>3</v>
      </c>
      <c r="C7" s="1">
        <v>17.87214185720952</v>
      </c>
      <c r="D7" s="1" t="s">
        <v>8</v>
      </c>
      <c r="E7" s="1">
        <v>0.13054830287206268</v>
      </c>
      <c r="F7" s="1">
        <v>766</v>
      </c>
      <c r="G7" s="1">
        <v>1.0000000000000002</v>
      </c>
      <c r="H7" s="1">
        <v>2.3331777881474572E-2</v>
      </c>
      <c r="I7" s="3"/>
      <c r="J7" s="8">
        <v>3</v>
      </c>
      <c r="K7" s="1">
        <v>5.3821062441752101</v>
      </c>
      <c r="L7" s="1" t="s">
        <v>141</v>
      </c>
      <c r="M7" s="1">
        <v>0</v>
      </c>
      <c r="N7" s="1">
        <v>231</v>
      </c>
      <c r="O7" s="1">
        <v>0</v>
      </c>
      <c r="P7" s="1">
        <v>0</v>
      </c>
    </row>
    <row r="8" spans="1:16" x14ac:dyDescent="0.25">
      <c r="B8" s="1">
        <v>4</v>
      </c>
      <c r="C8" s="1">
        <v>16.892207186187587</v>
      </c>
      <c r="D8" s="1" t="s">
        <v>5</v>
      </c>
      <c r="E8" s="1">
        <v>0.13812154696132597</v>
      </c>
      <c r="F8" s="1">
        <v>724</v>
      </c>
      <c r="G8" s="1">
        <v>1.0000000000000002</v>
      </c>
      <c r="H8" s="1">
        <v>2.3331777881474572E-2</v>
      </c>
      <c r="I8" s="3"/>
      <c r="J8" s="1">
        <v>4</v>
      </c>
      <c r="K8" s="1">
        <v>5.2656104380242308</v>
      </c>
      <c r="L8" s="1" t="s">
        <v>140</v>
      </c>
      <c r="M8" s="1">
        <v>0</v>
      </c>
      <c r="N8" s="1">
        <v>226</v>
      </c>
      <c r="O8" s="1">
        <v>0</v>
      </c>
      <c r="P8" s="1">
        <v>0</v>
      </c>
    </row>
    <row r="9" spans="1:16" x14ac:dyDescent="0.25">
      <c r="B9" s="1">
        <v>5</v>
      </c>
      <c r="C9" s="1">
        <v>3.8730751283247784</v>
      </c>
      <c r="D9" s="1" t="s">
        <v>145</v>
      </c>
      <c r="E9" s="1">
        <v>0</v>
      </c>
      <c r="F9" s="1">
        <v>166</v>
      </c>
      <c r="G9" s="1">
        <v>0</v>
      </c>
      <c r="H9" s="1">
        <v>0</v>
      </c>
      <c r="I9" s="3"/>
      <c r="J9" s="8">
        <v>5</v>
      </c>
      <c r="K9" s="1">
        <v>4.9394221808014915</v>
      </c>
      <c r="L9" s="1" t="s">
        <v>16</v>
      </c>
      <c r="M9" s="1">
        <v>0.47169811320754718</v>
      </c>
      <c r="N9" s="1">
        <v>212</v>
      </c>
      <c r="O9" s="1">
        <v>1</v>
      </c>
      <c r="P9" s="1">
        <v>2.3299161230195712E-2</v>
      </c>
    </row>
    <row r="10" spans="1:16" x14ac:dyDescent="0.25">
      <c r="B10" s="1">
        <v>6</v>
      </c>
      <c r="C10" s="1">
        <v>3.5464302379841346</v>
      </c>
      <c r="D10" s="1" t="s">
        <v>4</v>
      </c>
      <c r="E10" s="1">
        <v>46.05263157894737</v>
      </c>
      <c r="F10" s="1">
        <v>152</v>
      </c>
      <c r="G10" s="1">
        <v>70</v>
      </c>
      <c r="H10" s="1">
        <v>1.6332244517032199</v>
      </c>
      <c r="I10" s="3"/>
      <c r="J10" s="1">
        <v>6</v>
      </c>
      <c r="K10" s="1">
        <v>4.6831314072693386</v>
      </c>
      <c r="L10" s="1" t="s">
        <v>19</v>
      </c>
      <c r="M10" s="1">
        <v>7.4626865671641793</v>
      </c>
      <c r="N10" s="1">
        <v>201</v>
      </c>
      <c r="O10" s="1">
        <v>15.000000000000002</v>
      </c>
      <c r="P10" s="1">
        <v>0.34948741845293574</v>
      </c>
    </row>
    <row r="11" spans="1:16" x14ac:dyDescent="0.25">
      <c r="B11" s="1">
        <v>7</v>
      </c>
      <c r="C11" s="1">
        <v>3.2664489034064395</v>
      </c>
      <c r="D11" s="1" t="s">
        <v>7</v>
      </c>
      <c r="E11" s="1">
        <v>3.5714285714285716</v>
      </c>
      <c r="F11" s="1">
        <v>140</v>
      </c>
      <c r="G11" s="1">
        <v>5.0000000000000009</v>
      </c>
      <c r="H11" s="1">
        <v>0.11665888940737285</v>
      </c>
      <c r="J11" s="8">
        <v>7</v>
      </c>
      <c r="K11" s="1">
        <v>4.1239515377446416</v>
      </c>
      <c r="L11" s="1" t="s">
        <v>13</v>
      </c>
      <c r="M11" s="1">
        <v>12.429378531073446</v>
      </c>
      <c r="N11" s="1">
        <v>177</v>
      </c>
      <c r="O11" s="1">
        <v>22</v>
      </c>
      <c r="P11" s="1">
        <v>0.5125815470643057</v>
      </c>
    </row>
    <row r="12" spans="1:16" x14ac:dyDescent="0.25">
      <c r="B12" s="1">
        <v>8</v>
      </c>
      <c r="C12" s="1">
        <v>2.263182454503033</v>
      </c>
      <c r="D12" s="1" t="s">
        <v>155</v>
      </c>
      <c r="E12" s="1">
        <v>0</v>
      </c>
      <c r="F12" s="1">
        <v>97</v>
      </c>
      <c r="G12" s="1">
        <v>0</v>
      </c>
      <c r="H12" s="1">
        <v>0</v>
      </c>
      <c r="J12" s="1">
        <v>8</v>
      </c>
      <c r="K12" s="1">
        <v>3.4948741845293569</v>
      </c>
      <c r="L12" s="1" t="s">
        <v>123</v>
      </c>
      <c r="M12" s="1">
        <v>5.333333333333333</v>
      </c>
      <c r="N12" s="1">
        <v>150</v>
      </c>
      <c r="O12" s="1">
        <v>7.9999999999999991</v>
      </c>
      <c r="P12" s="1">
        <v>0.1863932898415657</v>
      </c>
    </row>
    <row r="13" spans="1:16" x14ac:dyDescent="0.25">
      <c r="B13" s="1">
        <v>9</v>
      </c>
      <c r="C13" s="1">
        <v>1.5865608959402706</v>
      </c>
      <c r="D13" s="1" t="s">
        <v>154</v>
      </c>
      <c r="E13" s="1">
        <v>0</v>
      </c>
      <c r="F13" s="1">
        <v>68</v>
      </c>
      <c r="G13" s="1">
        <v>0</v>
      </c>
      <c r="H13" s="1">
        <v>0</v>
      </c>
      <c r="J13" s="8">
        <v>9</v>
      </c>
      <c r="K13" s="1">
        <v>3.4715750232991613</v>
      </c>
      <c r="L13" s="1" t="s">
        <v>139</v>
      </c>
      <c r="M13" s="1">
        <v>0</v>
      </c>
      <c r="N13" s="1">
        <v>149</v>
      </c>
      <c r="O13" s="1">
        <v>0</v>
      </c>
      <c r="P13" s="1">
        <v>0</v>
      </c>
    </row>
    <row r="14" spans="1:16" x14ac:dyDescent="0.25">
      <c r="B14" s="1">
        <v>10</v>
      </c>
      <c r="C14" s="1">
        <v>1.3299113392440505</v>
      </c>
      <c r="D14" s="1" t="s">
        <v>6</v>
      </c>
      <c r="E14" s="1">
        <v>1.7543859649122806</v>
      </c>
      <c r="F14" s="1">
        <v>57</v>
      </c>
      <c r="G14" s="1">
        <v>1</v>
      </c>
      <c r="H14" s="1">
        <v>2.3331777881474568E-2</v>
      </c>
      <c r="J14" s="1">
        <v>10</v>
      </c>
      <c r="K14" s="1">
        <v>3.1453867660764212</v>
      </c>
      <c r="L14" s="1" t="s">
        <v>14</v>
      </c>
      <c r="M14" s="1">
        <v>4.4444444444444446</v>
      </c>
      <c r="N14" s="1">
        <v>135</v>
      </c>
      <c r="O14" s="1">
        <v>6</v>
      </c>
      <c r="P14" s="1">
        <v>0.13979496738117428</v>
      </c>
    </row>
    <row r="15" spans="1:16" x14ac:dyDescent="0.25">
      <c r="B15" s="1">
        <v>11</v>
      </c>
      <c r="C15" s="1">
        <v>1.1899206719552029</v>
      </c>
      <c r="D15" s="1" t="s">
        <v>153</v>
      </c>
      <c r="E15" s="1">
        <v>0</v>
      </c>
      <c r="F15" s="1">
        <v>51</v>
      </c>
      <c r="G15" s="1">
        <v>0</v>
      </c>
      <c r="H15" s="1">
        <v>0</v>
      </c>
      <c r="J15" s="8">
        <v>11</v>
      </c>
      <c r="K15" s="1">
        <v>3.0521901211556384</v>
      </c>
      <c r="L15" s="1" t="s">
        <v>138</v>
      </c>
      <c r="M15" s="1">
        <v>0</v>
      </c>
      <c r="N15" s="1">
        <v>131</v>
      </c>
      <c r="O15" s="1">
        <v>0</v>
      </c>
      <c r="P15" s="1">
        <v>0</v>
      </c>
    </row>
    <row r="16" spans="1:16" x14ac:dyDescent="0.25">
      <c r="B16" s="1">
        <v>12</v>
      </c>
      <c r="C16" s="1">
        <v>1.1199253383107792</v>
      </c>
      <c r="D16" s="1" t="s">
        <v>157</v>
      </c>
      <c r="E16" s="1">
        <v>0</v>
      </c>
      <c r="F16" s="1">
        <v>48</v>
      </c>
      <c r="G16" s="1">
        <v>0</v>
      </c>
      <c r="H16" s="1">
        <v>0</v>
      </c>
      <c r="J16" s="1">
        <v>12</v>
      </c>
      <c r="K16" s="1">
        <v>2.679403541472507</v>
      </c>
      <c r="L16" s="1" t="s">
        <v>143</v>
      </c>
      <c r="M16" s="1">
        <v>0</v>
      </c>
      <c r="N16" s="1">
        <v>115</v>
      </c>
      <c r="O16" s="1">
        <v>0</v>
      </c>
      <c r="P16" s="1">
        <v>0</v>
      </c>
    </row>
    <row r="17" spans="2:16" x14ac:dyDescent="0.25">
      <c r="B17" s="1">
        <v>13</v>
      </c>
      <c r="C17" s="1">
        <v>0.97993467102193188</v>
      </c>
      <c r="D17" s="1" t="s">
        <v>152</v>
      </c>
      <c r="E17" s="1">
        <v>0</v>
      </c>
      <c r="F17" s="1">
        <v>42</v>
      </c>
      <c r="G17" s="1">
        <v>0</v>
      </c>
      <c r="H17" s="1">
        <v>0</v>
      </c>
      <c r="J17" s="8">
        <v>13</v>
      </c>
      <c r="K17" s="1">
        <v>2.6328052190121154</v>
      </c>
      <c r="L17" s="1" t="s">
        <v>142</v>
      </c>
      <c r="M17" s="1">
        <v>0</v>
      </c>
      <c r="N17" s="1">
        <v>113</v>
      </c>
      <c r="O17" s="1">
        <v>0</v>
      </c>
      <c r="P17" s="1">
        <v>0</v>
      </c>
    </row>
    <row r="18" spans="2:16" x14ac:dyDescent="0.25">
      <c r="B18" s="1">
        <v>14</v>
      </c>
      <c r="C18" s="1">
        <v>0.27998133457769481</v>
      </c>
      <c r="D18" s="1" t="s">
        <v>151</v>
      </c>
      <c r="E18" s="1">
        <v>0</v>
      </c>
      <c r="F18" s="1">
        <v>12</v>
      </c>
      <c r="G18" s="1">
        <v>0</v>
      </c>
      <c r="H18" s="1">
        <v>0</v>
      </c>
      <c r="J18" s="1">
        <v>14</v>
      </c>
      <c r="K18" s="1">
        <v>2.0736253494874184</v>
      </c>
      <c r="L18" s="1" t="s">
        <v>18</v>
      </c>
      <c r="M18" s="1">
        <v>4.4943820224719104</v>
      </c>
      <c r="N18" s="1">
        <v>89</v>
      </c>
      <c r="O18" s="1">
        <v>4.0000000000000009</v>
      </c>
      <c r="P18" s="1">
        <v>9.3196644920782848E-2</v>
      </c>
    </row>
    <row r="19" spans="2:16" x14ac:dyDescent="0.25">
      <c r="B19" s="1">
        <v>15</v>
      </c>
      <c r="C19" s="1">
        <v>4.6663555762949137E-2</v>
      </c>
      <c r="D19" s="1" t="s">
        <v>156</v>
      </c>
      <c r="E19" s="1">
        <v>0</v>
      </c>
      <c r="F19" s="1">
        <v>2</v>
      </c>
      <c r="G19" s="1">
        <v>0</v>
      </c>
      <c r="H19" s="1">
        <v>0</v>
      </c>
      <c r="J19" s="8">
        <v>15</v>
      </c>
      <c r="K19" s="1">
        <v>2.0270270270270272</v>
      </c>
      <c r="L19" s="1" t="s">
        <v>15</v>
      </c>
      <c r="M19" s="1">
        <v>5.7471264367816088</v>
      </c>
      <c r="N19" s="1">
        <v>87</v>
      </c>
      <c r="O19" s="1">
        <v>5</v>
      </c>
      <c r="P19" s="1">
        <v>0.11649580615097857</v>
      </c>
    </row>
    <row r="20" spans="2:16" x14ac:dyDescent="0.25">
      <c r="B20" s="9" t="s">
        <v>121</v>
      </c>
      <c r="C20" s="9">
        <f>SUM(C5:C19)</f>
        <v>100.00000000000001</v>
      </c>
      <c r="D20" s="9"/>
      <c r="E20" s="9"/>
      <c r="F20" s="9">
        <f t="shared" ref="D20:F20" si="0">SUM(F5:F19)</f>
        <v>4286</v>
      </c>
      <c r="G20" s="9">
        <f t="shared" ref="G20" si="1">SUM(G5:G19)</f>
        <v>78</v>
      </c>
      <c r="H20" s="9"/>
      <c r="J20" s="1">
        <v>16</v>
      </c>
      <c r="K20" s="1">
        <v>1.7241379310344827</v>
      </c>
      <c r="L20" s="1" t="s">
        <v>146</v>
      </c>
      <c r="M20" s="1">
        <v>0</v>
      </c>
      <c r="N20" s="1">
        <v>74</v>
      </c>
      <c r="O20" s="1">
        <v>0</v>
      </c>
      <c r="P20" s="1">
        <v>0</v>
      </c>
    </row>
    <row r="21" spans="2:16" x14ac:dyDescent="0.25">
      <c r="J21" s="8">
        <v>17</v>
      </c>
      <c r="K21" s="1">
        <v>1.6542404473438956</v>
      </c>
      <c r="L21" s="1" t="s">
        <v>12</v>
      </c>
      <c r="M21" s="1">
        <v>1.408450704225352</v>
      </c>
      <c r="N21" s="1">
        <v>71</v>
      </c>
      <c r="O21" s="1">
        <v>0.99999999999999989</v>
      </c>
      <c r="P21" s="1">
        <v>2.3299161230195712E-2</v>
      </c>
    </row>
    <row r="22" spans="2:16" x14ac:dyDescent="0.25">
      <c r="J22" s="1">
        <v>18</v>
      </c>
      <c r="K22" s="1">
        <v>1.3280521901211557</v>
      </c>
      <c r="L22" s="1" t="s">
        <v>11</v>
      </c>
      <c r="M22" s="1">
        <v>3.5087719298245612</v>
      </c>
      <c r="N22" s="1">
        <v>57</v>
      </c>
      <c r="O22" s="1">
        <v>2</v>
      </c>
      <c r="P22" s="1">
        <v>4.6598322460391424E-2</v>
      </c>
    </row>
    <row r="23" spans="2:16" x14ac:dyDescent="0.25">
      <c r="J23" s="8">
        <v>19</v>
      </c>
      <c r="K23" s="1">
        <v>1.2814538676607643</v>
      </c>
      <c r="L23" s="1" t="s">
        <v>148</v>
      </c>
      <c r="M23" s="1">
        <v>0</v>
      </c>
      <c r="N23" s="1">
        <v>55</v>
      </c>
      <c r="O23" s="1">
        <v>0</v>
      </c>
      <c r="P23" s="1">
        <v>0</v>
      </c>
    </row>
    <row r="24" spans="2:16" x14ac:dyDescent="0.25">
      <c r="J24" s="1">
        <v>20</v>
      </c>
      <c r="K24" s="1">
        <v>1.1649580615097856</v>
      </c>
      <c r="L24" s="1" t="s">
        <v>144</v>
      </c>
      <c r="M24" s="1">
        <v>0</v>
      </c>
      <c r="N24" s="1">
        <v>50</v>
      </c>
      <c r="O24" s="1">
        <v>0</v>
      </c>
      <c r="P24" s="1">
        <v>0</v>
      </c>
    </row>
    <row r="25" spans="2:16" x14ac:dyDescent="0.25">
      <c r="J25" s="8">
        <v>21</v>
      </c>
      <c r="K25" s="1">
        <v>1.1416589002795898</v>
      </c>
      <c r="L25" s="1" t="s">
        <v>137</v>
      </c>
      <c r="M25" s="1">
        <v>0</v>
      </c>
      <c r="N25" s="1">
        <v>49</v>
      </c>
      <c r="O25" s="1">
        <v>0</v>
      </c>
      <c r="P25" s="1">
        <v>0</v>
      </c>
    </row>
    <row r="26" spans="2:16" x14ac:dyDescent="0.25">
      <c r="J26" s="1">
        <v>22</v>
      </c>
      <c r="K26" s="1">
        <v>1.048462255358807</v>
      </c>
      <c r="L26" s="1" t="s">
        <v>147</v>
      </c>
      <c r="M26" s="1">
        <v>0</v>
      </c>
      <c r="N26" s="1">
        <v>45</v>
      </c>
      <c r="O26" s="1">
        <v>0</v>
      </c>
      <c r="P26" s="1">
        <v>0</v>
      </c>
    </row>
    <row r="27" spans="2:16" x14ac:dyDescent="0.25">
      <c r="J27" s="8">
        <v>23</v>
      </c>
      <c r="K27" s="1">
        <v>1.0251630941286114</v>
      </c>
      <c r="L27" s="1" t="s">
        <v>10</v>
      </c>
      <c r="M27" s="1">
        <v>4.5454545454545459</v>
      </c>
      <c r="N27" s="1">
        <v>44</v>
      </c>
      <c r="O27" s="1">
        <v>2</v>
      </c>
      <c r="P27" s="1">
        <v>4.6598322460391438E-2</v>
      </c>
    </row>
    <row r="28" spans="2:16" x14ac:dyDescent="0.25">
      <c r="J28" s="1">
        <v>24</v>
      </c>
      <c r="K28" s="1">
        <v>1.0018639328984156</v>
      </c>
      <c r="L28" s="1" t="s">
        <v>17</v>
      </c>
      <c r="M28" s="1">
        <v>4.6511627906976747</v>
      </c>
      <c r="N28" s="1">
        <v>43</v>
      </c>
      <c r="O28" s="1">
        <v>2</v>
      </c>
      <c r="P28" s="1">
        <v>4.6598322460391424E-2</v>
      </c>
    </row>
    <row r="29" spans="2:16" x14ac:dyDescent="0.25">
      <c r="J29" s="8">
        <v>25</v>
      </c>
      <c r="K29" s="1">
        <f>N29/4292*100</f>
        <v>13.443616029822927</v>
      </c>
      <c r="L29" s="8" t="s">
        <v>199</v>
      </c>
      <c r="M29" s="1">
        <f>O29/N29*100</f>
        <v>9.8786828422876951</v>
      </c>
      <c r="N29" s="8">
        <v>577</v>
      </c>
      <c r="O29" s="8">
        <v>57</v>
      </c>
      <c r="P29" s="1">
        <f>K29*M29/100</f>
        <v>1.3280521901211557</v>
      </c>
    </row>
    <row r="30" spans="2:16" x14ac:dyDescent="0.25">
      <c r="J30" s="9" t="s">
        <v>121</v>
      </c>
      <c r="K30" s="9">
        <f>SUM(K5:K29)</f>
        <v>100</v>
      </c>
      <c r="L30" s="9"/>
      <c r="M30" s="9"/>
      <c r="N30" s="9">
        <f t="shared" ref="L30:P30" si="2">SUM(N5:N29)</f>
        <v>4292</v>
      </c>
      <c r="O30" s="9">
        <f t="shared" si="2"/>
        <v>129</v>
      </c>
      <c r="P30" s="9"/>
    </row>
  </sheetData>
  <sortState ref="J5:P35">
    <sortCondition descending="1" ref="N5:N35"/>
  </sortState>
  <mergeCells count="2">
    <mergeCell ref="J3:P3"/>
    <mergeCell ref="B3:H3"/>
  </mergeCells>
  <conditionalFormatting sqref="E5:E10">
    <cfRule type="cellIs" dxfId="123" priority="8" operator="lessThan">
      <formula>1.09</formula>
    </cfRule>
    <cfRule type="cellIs" dxfId="122" priority="9" operator="between">
      <formula>1.1</formula>
      <formula>4.99</formula>
    </cfRule>
    <cfRule type="cellIs" dxfId="121" priority="10" operator="lessThan">
      <formula>1.09</formula>
    </cfRule>
    <cfRule type="cellIs" dxfId="120" priority="11" operator="greaterThan">
      <formula>5</formula>
    </cfRule>
  </conditionalFormatting>
  <conditionalFormatting sqref="M5:M26">
    <cfRule type="cellIs" dxfId="119" priority="5" operator="between">
      <formula>1.1</formula>
      <formula>4.99</formula>
    </cfRule>
    <cfRule type="cellIs" dxfId="118" priority="6" operator="lessThan">
      <formula>1.09</formula>
    </cfRule>
    <cfRule type="cellIs" dxfId="117" priority="7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9 M5:M29">
    <cfRule type="cellIs" dxfId="114" priority="3" operator="greaterThan">
      <formula>11</formula>
    </cfRule>
    <cfRule type="cellIs" dxfId="115" priority="2" operator="lessThan">
      <formula>6</formula>
    </cfRule>
    <cfRule type="cellIs" dxfId="116" priority="1" operator="between">
      <formula>6</formula>
      <formula>10.99999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A95E-040C-42D1-A533-DC1B75ED7CB0}">
  <dimension ref="A1:P9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203</v>
      </c>
      <c r="C1" s="6" t="s">
        <v>204</v>
      </c>
      <c r="D1" s="7" t="s">
        <v>205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84</v>
      </c>
      <c r="E4" s="9" t="s">
        <v>206</v>
      </c>
      <c r="F4" s="9" t="s">
        <v>207</v>
      </c>
      <c r="G4" s="9" t="s">
        <v>208</v>
      </c>
      <c r="H4" s="9" t="s">
        <v>209</v>
      </c>
      <c r="I4" s="3"/>
      <c r="J4" s="9" t="s">
        <v>120</v>
      </c>
      <c r="K4" s="9" t="s">
        <v>2</v>
      </c>
      <c r="L4" s="9" t="s">
        <v>84</v>
      </c>
      <c r="M4" s="9" t="s">
        <v>206</v>
      </c>
      <c r="N4" s="9" t="s">
        <v>207</v>
      </c>
      <c r="O4" s="9" t="s">
        <v>208</v>
      </c>
      <c r="P4" s="9" t="s">
        <v>209</v>
      </c>
    </row>
    <row r="5" spans="1:16" x14ac:dyDescent="0.25">
      <c r="B5" s="1">
        <v>1</v>
      </c>
      <c r="C5" s="1">
        <v>84.274381707886135</v>
      </c>
      <c r="D5" s="1" t="s">
        <v>85</v>
      </c>
      <c r="E5" s="1">
        <v>8.3056478405315617E-2</v>
      </c>
      <c r="F5" s="1">
        <v>3612</v>
      </c>
      <c r="G5" s="1">
        <v>3</v>
      </c>
      <c r="H5" s="1">
        <v>6.9995333644423702E-2</v>
      </c>
      <c r="I5" s="3"/>
      <c r="J5" s="8">
        <v>1</v>
      </c>
      <c r="K5" s="1">
        <v>43.84902143522833</v>
      </c>
      <c r="L5" s="1" t="s">
        <v>85</v>
      </c>
      <c r="M5" s="1">
        <v>5.313496280552604</v>
      </c>
      <c r="N5" s="1">
        <v>1882</v>
      </c>
      <c r="O5" s="1">
        <v>100.00000000000001</v>
      </c>
      <c r="P5" s="1">
        <v>2.3299161230195713</v>
      </c>
    </row>
    <row r="6" spans="1:16" x14ac:dyDescent="0.25">
      <c r="B6" s="1">
        <v>2</v>
      </c>
      <c r="C6" s="1">
        <v>10.989267382174521</v>
      </c>
      <c r="D6" s="1" t="s">
        <v>87</v>
      </c>
      <c r="E6" s="1">
        <v>1.0615711252653928</v>
      </c>
      <c r="F6" s="1">
        <v>471</v>
      </c>
      <c r="G6" s="1">
        <v>5</v>
      </c>
      <c r="H6" s="1">
        <v>0.11665888940737285</v>
      </c>
      <c r="I6" s="3"/>
      <c r="J6" s="8">
        <v>2</v>
      </c>
      <c r="K6" s="1">
        <v>32.828518173345756</v>
      </c>
      <c r="L6" s="1" t="s">
        <v>86</v>
      </c>
      <c r="M6" s="1">
        <v>0.78069552874378989</v>
      </c>
      <c r="N6" s="1">
        <v>1409</v>
      </c>
      <c r="O6" s="1">
        <v>11</v>
      </c>
      <c r="P6" s="1">
        <v>0.25629077353215279</v>
      </c>
    </row>
    <row r="7" spans="1:16" x14ac:dyDescent="0.25">
      <c r="B7" s="1">
        <v>3</v>
      </c>
      <c r="C7" s="1">
        <v>4.7363509099393371</v>
      </c>
      <c r="D7" s="1" t="s">
        <v>86</v>
      </c>
      <c r="E7" s="1">
        <v>34.482758620689658</v>
      </c>
      <c r="F7" s="1">
        <v>203</v>
      </c>
      <c r="G7" s="1">
        <v>70</v>
      </c>
      <c r="H7" s="1">
        <v>1.6332244517032197</v>
      </c>
      <c r="I7" s="3"/>
      <c r="J7" s="8">
        <v>3</v>
      </c>
      <c r="K7" s="1">
        <v>22.134203168685929</v>
      </c>
      <c r="L7" s="1" t="s">
        <v>87</v>
      </c>
      <c r="M7" s="1">
        <v>1.8947368421052631</v>
      </c>
      <c r="N7" s="1">
        <v>950</v>
      </c>
      <c r="O7" s="1">
        <v>17.999999999999996</v>
      </c>
      <c r="P7" s="1">
        <v>0.41938490214352286</v>
      </c>
    </row>
    <row r="8" spans="1:16" x14ac:dyDescent="0.25">
      <c r="B8" s="9" t="s">
        <v>121</v>
      </c>
      <c r="C8" s="9">
        <f>SUM(C5:C7)</f>
        <v>99.999999999999986</v>
      </c>
      <c r="D8" s="9"/>
      <c r="E8" s="9"/>
      <c r="F8" s="9">
        <f t="shared" ref="D8:H8" si="0">SUM(F5:F7)</f>
        <v>4286</v>
      </c>
      <c r="G8" s="9">
        <f t="shared" si="0"/>
        <v>78</v>
      </c>
      <c r="H8" s="9"/>
      <c r="J8" s="8">
        <v>4</v>
      </c>
      <c r="K8" s="1">
        <v>1.1882572227399815</v>
      </c>
      <c r="L8" s="1" t="s">
        <v>88</v>
      </c>
      <c r="M8" s="1">
        <v>0</v>
      </c>
      <c r="N8" s="1">
        <v>51</v>
      </c>
      <c r="O8" s="1">
        <v>0</v>
      </c>
      <c r="P8" s="1">
        <v>0</v>
      </c>
    </row>
    <row r="9" spans="1:16" x14ac:dyDescent="0.25">
      <c r="J9" s="9" t="s">
        <v>121</v>
      </c>
      <c r="K9" s="9">
        <f>SUM(K5:K8)</f>
        <v>99.999999999999986</v>
      </c>
      <c r="L9" s="9"/>
      <c r="M9" s="9"/>
      <c r="N9" s="9">
        <f t="shared" ref="L9:P9" si="1">SUM(N5:N8)</f>
        <v>4292</v>
      </c>
      <c r="O9" s="9">
        <f t="shared" si="1"/>
        <v>129</v>
      </c>
      <c r="P9" s="9"/>
    </row>
  </sheetData>
  <sortState ref="J5:P9">
    <sortCondition descending="1" ref="N5:N9"/>
  </sortState>
  <mergeCells count="2">
    <mergeCell ref="J3:P3"/>
    <mergeCell ref="B3:H3"/>
  </mergeCells>
  <conditionalFormatting sqref="E5:E7">
    <cfRule type="cellIs" dxfId="57" priority="8" operator="between">
      <formula>1.1</formula>
      <formula>4.99</formula>
    </cfRule>
    <cfRule type="cellIs" dxfId="56" priority="9" operator="lessThan">
      <formula>1.09</formula>
    </cfRule>
    <cfRule type="cellIs" dxfId="55" priority="10" operator="greaterThan">
      <formula>5</formula>
    </cfRule>
  </conditionalFormatting>
  <conditionalFormatting sqref="M5:M8">
    <cfRule type="cellIs" dxfId="54" priority="5" operator="between">
      <formula>1.1</formula>
      <formula>4.99</formula>
    </cfRule>
    <cfRule type="cellIs" dxfId="53" priority="6" operator="lessThan">
      <formula>1.09</formula>
    </cfRule>
    <cfRule type="cellIs" dxfId="52" priority="7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 M5:M8">
    <cfRule type="cellIs" dxfId="49" priority="3" operator="greaterThan">
      <formula>11</formula>
    </cfRule>
    <cfRule type="cellIs" dxfId="50" priority="2" operator="lessThan">
      <formula>6</formula>
    </cfRule>
    <cfRule type="cellIs" dxfId="51" priority="1" operator="between">
      <formula>6</formula>
      <formula>10.99999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44EE-4676-4980-8AC8-DFE90E947597}">
  <dimension ref="A1:P24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203</v>
      </c>
      <c r="C1" s="6" t="s">
        <v>204</v>
      </c>
      <c r="D1" s="7" t="s">
        <v>205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71</v>
      </c>
      <c r="E4" s="9" t="s">
        <v>206</v>
      </c>
      <c r="F4" s="9" t="s">
        <v>207</v>
      </c>
      <c r="G4" s="9" t="s">
        <v>208</v>
      </c>
      <c r="H4" s="9" t="s">
        <v>209</v>
      </c>
      <c r="I4" s="3"/>
      <c r="J4" s="9" t="s">
        <v>120</v>
      </c>
      <c r="K4" s="9" t="s">
        <v>2</v>
      </c>
      <c r="L4" s="9" t="s">
        <v>71</v>
      </c>
      <c r="M4" s="9" t="s">
        <v>206</v>
      </c>
      <c r="N4" s="9" t="s">
        <v>207</v>
      </c>
      <c r="O4" s="9" t="s">
        <v>208</v>
      </c>
      <c r="P4" s="9" t="s">
        <v>209</v>
      </c>
    </row>
    <row r="5" spans="1:16" x14ac:dyDescent="0.25">
      <c r="B5" s="1">
        <v>1</v>
      </c>
      <c r="C5" s="1">
        <v>47.410172655156323</v>
      </c>
      <c r="D5" s="1" t="s">
        <v>72</v>
      </c>
      <c r="E5" s="1">
        <v>4.9212598425196853E-2</v>
      </c>
      <c r="F5" s="1">
        <v>2032</v>
      </c>
      <c r="G5" s="1">
        <v>1</v>
      </c>
      <c r="H5" s="1">
        <v>2.3331777881474572E-2</v>
      </c>
      <c r="I5" s="3"/>
      <c r="J5" s="8">
        <v>1</v>
      </c>
      <c r="K5" s="1">
        <v>31.314072693383039</v>
      </c>
      <c r="L5" s="1" t="s">
        <v>76</v>
      </c>
      <c r="M5" s="1">
        <v>2.5297619047619047</v>
      </c>
      <c r="N5" s="1">
        <v>1344</v>
      </c>
      <c r="O5" s="1">
        <v>34</v>
      </c>
      <c r="P5" s="1">
        <v>0.79217148182665431</v>
      </c>
    </row>
    <row r="6" spans="1:16" x14ac:dyDescent="0.25">
      <c r="B6" s="1">
        <v>2</v>
      </c>
      <c r="C6" s="1">
        <v>17.87214185720952</v>
      </c>
      <c r="D6" s="1" t="s">
        <v>75</v>
      </c>
      <c r="E6" s="1">
        <v>0.13054830287206268</v>
      </c>
      <c r="F6" s="1">
        <v>766</v>
      </c>
      <c r="G6" s="1">
        <v>1.0000000000000002</v>
      </c>
      <c r="H6" s="1">
        <v>2.3331777881474572E-2</v>
      </c>
      <c r="I6" s="3"/>
      <c r="J6" s="8">
        <v>2</v>
      </c>
      <c r="K6" s="1">
        <v>21.225535880708293</v>
      </c>
      <c r="L6" s="1" t="s">
        <v>77</v>
      </c>
      <c r="M6" s="1">
        <v>0.98792535675082327</v>
      </c>
      <c r="N6" s="1">
        <v>911</v>
      </c>
      <c r="O6" s="1">
        <v>9</v>
      </c>
      <c r="P6" s="1">
        <v>0.20969245107176138</v>
      </c>
    </row>
    <row r="7" spans="1:16" x14ac:dyDescent="0.25">
      <c r="B7" s="1">
        <v>3</v>
      </c>
      <c r="C7" s="1">
        <v>17.87214185720952</v>
      </c>
      <c r="D7" s="1" t="s">
        <v>78</v>
      </c>
      <c r="E7" s="1">
        <v>0.13054830287206268</v>
      </c>
      <c r="F7" s="1">
        <v>766</v>
      </c>
      <c r="G7" s="1">
        <v>1.0000000000000002</v>
      </c>
      <c r="H7" s="1">
        <v>2.3331777881474572E-2</v>
      </c>
      <c r="I7" s="3"/>
      <c r="J7" s="8">
        <v>3</v>
      </c>
      <c r="K7" s="1">
        <v>15.074557315936627</v>
      </c>
      <c r="L7" s="1" t="s">
        <v>78</v>
      </c>
      <c r="M7" s="1">
        <v>0.15455950540958269</v>
      </c>
      <c r="N7" s="1">
        <v>647</v>
      </c>
      <c r="O7" s="1">
        <v>1</v>
      </c>
      <c r="P7" s="1">
        <v>2.3299161230195712E-2</v>
      </c>
    </row>
    <row r="8" spans="1:16" x14ac:dyDescent="0.25">
      <c r="B8" s="1">
        <v>4</v>
      </c>
      <c r="C8" s="1">
        <v>6.0429304713019132</v>
      </c>
      <c r="D8" s="1" t="s">
        <v>77</v>
      </c>
      <c r="E8" s="1">
        <v>1.9305019305019304</v>
      </c>
      <c r="F8" s="1">
        <v>259</v>
      </c>
      <c r="G8" s="1">
        <v>5</v>
      </c>
      <c r="H8" s="1">
        <v>0.11665888940737285</v>
      </c>
      <c r="I8" s="3"/>
      <c r="J8" s="8">
        <v>4</v>
      </c>
      <c r="K8" s="1">
        <v>6.5004659832246041</v>
      </c>
      <c r="L8" s="1" t="s">
        <v>80</v>
      </c>
      <c r="M8" s="1">
        <v>2.150537634408602</v>
      </c>
      <c r="N8" s="1">
        <v>279</v>
      </c>
      <c r="O8" s="1">
        <v>5.9999999999999991</v>
      </c>
      <c r="P8" s="1">
        <v>0.13979496738117428</v>
      </c>
    </row>
    <row r="9" spans="1:16" x14ac:dyDescent="0.25">
      <c r="B9" s="1">
        <v>5</v>
      </c>
      <c r="C9" s="12">
        <v>4.9930004666355572</v>
      </c>
      <c r="D9" s="12" t="s">
        <v>76</v>
      </c>
      <c r="E9" s="12">
        <v>0</v>
      </c>
      <c r="F9" s="12">
        <v>214</v>
      </c>
      <c r="G9" s="12">
        <v>0</v>
      </c>
      <c r="H9" s="12">
        <v>0</v>
      </c>
      <c r="I9" s="3"/>
      <c r="J9" s="8">
        <v>5</v>
      </c>
      <c r="K9" s="1">
        <v>5.3821062441752101</v>
      </c>
      <c r="L9" s="1" t="s">
        <v>190</v>
      </c>
      <c r="M9" s="1">
        <v>0</v>
      </c>
      <c r="N9" s="1">
        <v>231</v>
      </c>
      <c r="O9" s="1">
        <v>0</v>
      </c>
      <c r="P9" s="1">
        <v>0</v>
      </c>
    </row>
    <row r="10" spans="1:16" x14ac:dyDescent="0.25">
      <c r="B10" s="1">
        <v>6</v>
      </c>
      <c r="C10" s="1">
        <v>2.263182454503033</v>
      </c>
      <c r="D10" s="1" t="s">
        <v>187</v>
      </c>
      <c r="E10" s="1">
        <v>0</v>
      </c>
      <c r="F10" s="1">
        <v>97</v>
      </c>
      <c r="G10" s="1">
        <v>0</v>
      </c>
      <c r="H10" s="1">
        <v>0</v>
      </c>
      <c r="I10" s="3"/>
      <c r="J10" s="8">
        <v>6</v>
      </c>
      <c r="K10" s="1">
        <v>4.2404473438956201</v>
      </c>
      <c r="L10" s="1" t="s">
        <v>79</v>
      </c>
      <c r="M10" s="1">
        <v>2.7472527472527473</v>
      </c>
      <c r="N10" s="1">
        <v>182</v>
      </c>
      <c r="O10" s="1">
        <v>5</v>
      </c>
      <c r="P10" s="1">
        <v>0.11649580615097857</v>
      </c>
    </row>
    <row r="11" spans="1:16" x14ac:dyDescent="0.25">
      <c r="B11" s="1">
        <v>7</v>
      </c>
      <c r="C11" s="1">
        <v>1.8198786747550164</v>
      </c>
      <c r="D11" s="1" t="s">
        <v>74</v>
      </c>
      <c r="E11" s="1">
        <v>0</v>
      </c>
      <c r="F11" s="1">
        <v>78</v>
      </c>
      <c r="G11" s="1">
        <v>0</v>
      </c>
      <c r="H11" s="1">
        <v>0</v>
      </c>
      <c r="J11" s="8">
        <v>7</v>
      </c>
      <c r="K11" s="1">
        <v>2.5629077353215286</v>
      </c>
      <c r="L11" s="1" t="s">
        <v>82</v>
      </c>
      <c r="M11" s="1">
        <v>3.6363636363636362</v>
      </c>
      <c r="N11" s="1">
        <v>110</v>
      </c>
      <c r="O11" s="1">
        <v>4</v>
      </c>
      <c r="P11" s="1">
        <v>9.3196644920782848E-2</v>
      </c>
    </row>
    <row r="12" spans="1:16" x14ac:dyDescent="0.25">
      <c r="B12" s="1">
        <v>8</v>
      </c>
      <c r="C12" s="1">
        <v>1.726551563229118</v>
      </c>
      <c r="D12" s="1" t="s">
        <v>73</v>
      </c>
      <c r="E12" s="1">
        <v>94.594594594594597</v>
      </c>
      <c r="F12" s="1">
        <v>74</v>
      </c>
      <c r="G12" s="1">
        <v>70</v>
      </c>
      <c r="H12" s="1">
        <v>1.6332244517032197</v>
      </c>
      <c r="J12" s="8">
        <v>8</v>
      </c>
      <c r="K12" s="1">
        <v>2.4231127679403541</v>
      </c>
      <c r="L12" s="1" t="s">
        <v>128</v>
      </c>
      <c r="M12" s="1">
        <v>7.6923076923076925</v>
      </c>
      <c r="N12" s="1">
        <v>104</v>
      </c>
      <c r="O12" s="1">
        <v>8</v>
      </c>
      <c r="P12" s="1">
        <v>0.1863932898415657</v>
      </c>
    </row>
    <row r="13" spans="1:16" x14ac:dyDescent="0.25">
      <c r="B13" s="9" t="s">
        <v>121</v>
      </c>
      <c r="C13" s="9">
        <f>SUM(C5:C12)</f>
        <v>100.00000000000003</v>
      </c>
      <c r="D13" s="9"/>
      <c r="E13" s="9"/>
      <c r="F13" s="9">
        <f t="shared" ref="D13:H13" si="0">SUM(F5:F12)</f>
        <v>4286</v>
      </c>
      <c r="G13" s="9">
        <f t="shared" si="0"/>
        <v>78</v>
      </c>
      <c r="H13" s="9"/>
      <c r="J13" s="8">
        <v>9</v>
      </c>
      <c r="K13" s="1">
        <v>2.3299161230195713</v>
      </c>
      <c r="L13" s="1" t="s">
        <v>74</v>
      </c>
      <c r="M13" s="1">
        <v>8</v>
      </c>
      <c r="N13" s="1">
        <v>100</v>
      </c>
      <c r="O13" s="1">
        <v>8</v>
      </c>
      <c r="P13" s="1">
        <v>0.1863932898415657</v>
      </c>
    </row>
    <row r="14" spans="1:16" x14ac:dyDescent="0.25">
      <c r="J14" s="8">
        <v>10</v>
      </c>
      <c r="K14" s="1">
        <v>2.12022367194781</v>
      </c>
      <c r="L14" s="1" t="s">
        <v>83</v>
      </c>
      <c r="M14" s="1">
        <v>12.087912087912088</v>
      </c>
      <c r="N14" s="1">
        <v>91</v>
      </c>
      <c r="O14" s="1">
        <v>11</v>
      </c>
      <c r="P14" s="1">
        <v>0.25629077353215285</v>
      </c>
    </row>
    <row r="15" spans="1:16" x14ac:dyDescent="0.25">
      <c r="J15" s="8">
        <v>11</v>
      </c>
      <c r="K15" s="1">
        <v>1.8872320596458527</v>
      </c>
      <c r="L15" s="1" t="s">
        <v>72</v>
      </c>
      <c r="M15" s="1">
        <v>49.382716049382715</v>
      </c>
      <c r="N15" s="1">
        <v>81</v>
      </c>
      <c r="O15" s="1">
        <v>40</v>
      </c>
      <c r="P15" s="1">
        <v>0.93196644920782845</v>
      </c>
    </row>
    <row r="16" spans="1:16" x14ac:dyDescent="0.25">
      <c r="J16" s="8">
        <v>12</v>
      </c>
      <c r="K16" s="1">
        <v>1.7474370922646785</v>
      </c>
      <c r="L16" s="1" t="s">
        <v>75</v>
      </c>
      <c r="M16" s="1">
        <v>0</v>
      </c>
      <c r="N16" s="1">
        <v>75</v>
      </c>
      <c r="O16" s="1">
        <v>0</v>
      </c>
      <c r="P16" s="1">
        <v>0</v>
      </c>
    </row>
    <row r="17" spans="10:16" x14ac:dyDescent="0.25">
      <c r="J17" s="8">
        <v>13</v>
      </c>
      <c r="K17" s="1">
        <v>1.2814538676607643</v>
      </c>
      <c r="L17" s="1" t="s">
        <v>191</v>
      </c>
      <c r="M17" s="1">
        <v>0</v>
      </c>
      <c r="N17" s="1">
        <v>55</v>
      </c>
      <c r="O17" s="1">
        <v>0</v>
      </c>
      <c r="P17" s="1">
        <v>0</v>
      </c>
    </row>
    <row r="18" spans="10:16" x14ac:dyDescent="0.25">
      <c r="J18" s="8">
        <v>14</v>
      </c>
      <c r="K18" s="1">
        <v>1.0717614165890028</v>
      </c>
      <c r="L18" s="1" t="s">
        <v>188</v>
      </c>
      <c r="M18" s="1">
        <v>0</v>
      </c>
      <c r="N18" s="1">
        <v>46</v>
      </c>
      <c r="O18" s="1">
        <v>0</v>
      </c>
      <c r="P18" s="1">
        <v>0</v>
      </c>
    </row>
    <row r="19" spans="10:16" x14ac:dyDescent="0.25">
      <c r="J19" s="8">
        <v>15</v>
      </c>
      <c r="K19" s="12">
        <v>0.32618825722273997</v>
      </c>
      <c r="L19" s="12" t="s">
        <v>189</v>
      </c>
      <c r="M19" s="12">
        <v>0</v>
      </c>
      <c r="N19" s="12">
        <v>14</v>
      </c>
      <c r="O19" s="12">
        <v>0</v>
      </c>
      <c r="P19" s="12">
        <v>0</v>
      </c>
    </row>
    <row r="20" spans="10:16" x14ac:dyDescent="0.25">
      <c r="J20" s="8">
        <v>16</v>
      </c>
      <c r="K20" s="1">
        <v>0.32618825722273997</v>
      </c>
      <c r="L20" s="1" t="s">
        <v>192</v>
      </c>
      <c r="M20" s="1">
        <v>0</v>
      </c>
      <c r="N20" s="1">
        <v>14</v>
      </c>
      <c r="O20" s="1">
        <v>0</v>
      </c>
      <c r="P20" s="1">
        <v>0</v>
      </c>
    </row>
    <row r="21" spans="10:16" x14ac:dyDescent="0.25">
      <c r="J21" s="8">
        <v>17</v>
      </c>
      <c r="K21" s="1">
        <v>9.3196644920782848E-2</v>
      </c>
      <c r="L21" s="1" t="s">
        <v>81</v>
      </c>
      <c r="M21" s="1">
        <v>25</v>
      </c>
      <c r="N21" s="1">
        <v>4</v>
      </c>
      <c r="O21" s="1">
        <v>1</v>
      </c>
      <c r="P21" s="1">
        <v>2.3299161230195712E-2</v>
      </c>
    </row>
    <row r="22" spans="10:16" x14ac:dyDescent="0.25">
      <c r="J22" s="8">
        <v>18</v>
      </c>
      <c r="K22" s="1">
        <v>4.6598322460391424E-2</v>
      </c>
      <c r="L22" s="1" t="s">
        <v>127</v>
      </c>
      <c r="M22" s="1">
        <v>100</v>
      </c>
      <c r="N22" s="1">
        <v>2</v>
      </c>
      <c r="O22" s="1">
        <v>2</v>
      </c>
      <c r="P22" s="1">
        <v>4.6598322460391424E-2</v>
      </c>
    </row>
    <row r="23" spans="10:16" x14ac:dyDescent="0.25">
      <c r="J23" s="8">
        <v>19</v>
      </c>
      <c r="K23" s="1">
        <v>4.6598322460391424E-2</v>
      </c>
      <c r="L23" s="1" t="s">
        <v>193</v>
      </c>
      <c r="M23" s="1">
        <v>0</v>
      </c>
      <c r="N23" s="1">
        <v>2</v>
      </c>
      <c r="O23" s="1">
        <v>0</v>
      </c>
      <c r="P23" s="1">
        <v>0</v>
      </c>
    </row>
    <row r="24" spans="10:16" x14ac:dyDescent="0.25">
      <c r="J24" s="9" t="s">
        <v>121</v>
      </c>
      <c r="K24" s="9">
        <f>SUM(K5:K23)</f>
        <v>100</v>
      </c>
      <c r="L24" s="9"/>
      <c r="M24" s="9"/>
      <c r="N24" s="9">
        <f t="shared" ref="L24:P24" si="1">SUM(N5:N23)</f>
        <v>4292</v>
      </c>
      <c r="O24" s="9">
        <f t="shared" si="1"/>
        <v>129</v>
      </c>
      <c r="P24" s="9"/>
    </row>
  </sheetData>
  <sortState ref="J5:P23">
    <sortCondition descending="1" ref="N5:N23"/>
  </sortState>
  <mergeCells count="2">
    <mergeCell ref="J3:P3"/>
    <mergeCell ref="B3:H3"/>
  </mergeCells>
  <conditionalFormatting sqref="E5:E10">
    <cfRule type="cellIs" dxfId="66" priority="8" operator="between">
      <formula>1.1</formula>
      <formula>4.99</formula>
    </cfRule>
    <cfRule type="cellIs" dxfId="65" priority="9" operator="lessThan">
      <formula>1.09</formula>
    </cfRule>
    <cfRule type="cellIs" dxfId="64" priority="10" operator="greaterThan">
      <formula>5</formula>
    </cfRule>
  </conditionalFormatting>
  <conditionalFormatting sqref="M5:M17">
    <cfRule type="cellIs" dxfId="63" priority="5" operator="between">
      <formula>1.1</formula>
      <formula>4.99</formula>
    </cfRule>
    <cfRule type="cellIs" dxfId="62" priority="6" operator="lessThan">
      <formula>1.09</formula>
    </cfRule>
    <cfRule type="cellIs" dxfId="61" priority="7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2 M5:M23">
    <cfRule type="cellIs" dxfId="58" priority="3" operator="greaterThan">
      <formula>11</formula>
    </cfRule>
    <cfRule type="cellIs" dxfId="59" priority="2" operator="lessThan">
      <formula>6</formula>
    </cfRule>
    <cfRule type="cellIs" dxfId="60" priority="1" operator="between">
      <formula>6</formula>
      <formula>10.99999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4716D-5F9C-4ADE-A946-ABE4014091FF}">
  <dimension ref="A1:P14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203</v>
      </c>
      <c r="C1" s="6" t="s">
        <v>204</v>
      </c>
      <c r="D1" s="7" t="s">
        <v>205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100</v>
      </c>
      <c r="E4" s="9" t="s">
        <v>206</v>
      </c>
      <c r="F4" s="9" t="s">
        <v>207</v>
      </c>
      <c r="G4" s="9" t="s">
        <v>208</v>
      </c>
      <c r="H4" s="9" t="s">
        <v>209</v>
      </c>
      <c r="I4" s="3"/>
      <c r="J4" s="9" t="s">
        <v>120</v>
      </c>
      <c r="K4" s="9" t="s">
        <v>2</v>
      </c>
      <c r="L4" s="9" t="s">
        <v>100</v>
      </c>
      <c r="M4" s="9" t="s">
        <v>206</v>
      </c>
      <c r="N4" s="9" t="s">
        <v>207</v>
      </c>
      <c r="O4" s="9" t="s">
        <v>208</v>
      </c>
      <c r="P4" s="9" t="s">
        <v>209</v>
      </c>
    </row>
    <row r="5" spans="1:16" x14ac:dyDescent="0.25">
      <c r="B5" s="1">
        <v>1</v>
      </c>
      <c r="C5" s="1">
        <v>50.559962669155389</v>
      </c>
      <c r="D5" s="1">
        <v>40</v>
      </c>
      <c r="E5" s="1">
        <v>3.2302722658052607</v>
      </c>
      <c r="F5" s="1">
        <v>2167</v>
      </c>
      <c r="G5" s="1">
        <v>70</v>
      </c>
      <c r="H5" s="1">
        <v>1.6332244517032197</v>
      </c>
      <c r="I5" s="3"/>
      <c r="J5" s="8">
        <v>1</v>
      </c>
      <c r="K5" s="1">
        <v>42.427772600186394</v>
      </c>
      <c r="L5" s="1">
        <v>20</v>
      </c>
      <c r="M5" s="1">
        <v>0.87863811092806154</v>
      </c>
      <c r="N5" s="1">
        <v>1821</v>
      </c>
      <c r="O5" s="1">
        <v>16</v>
      </c>
      <c r="P5" s="1">
        <v>0.37278657968313139</v>
      </c>
    </row>
    <row r="6" spans="1:16" x14ac:dyDescent="0.25">
      <c r="B6" s="1">
        <v>2</v>
      </c>
      <c r="C6" s="1">
        <v>24.078394773681755</v>
      </c>
      <c r="D6" s="1">
        <v>20</v>
      </c>
      <c r="E6" s="1">
        <v>0.58139534883720934</v>
      </c>
      <c r="F6" s="1">
        <v>1032</v>
      </c>
      <c r="G6" s="1">
        <v>6</v>
      </c>
      <c r="H6" s="1">
        <v>0.13999066728884743</v>
      </c>
      <c r="I6" s="3"/>
      <c r="J6" s="8">
        <v>2</v>
      </c>
      <c r="K6" s="1">
        <v>16.635601118359737</v>
      </c>
      <c r="L6" s="1">
        <v>40</v>
      </c>
      <c r="M6" s="1">
        <v>3.7815126050420167</v>
      </c>
      <c r="N6" s="1">
        <v>714</v>
      </c>
      <c r="O6" s="1">
        <v>26.999999999999996</v>
      </c>
      <c r="P6" s="1">
        <v>0.62907735321528424</v>
      </c>
    </row>
    <row r="7" spans="1:16" x14ac:dyDescent="0.25">
      <c r="B7" s="1">
        <v>3</v>
      </c>
      <c r="C7" s="1">
        <v>19.598693420438636</v>
      </c>
      <c r="D7" s="1">
        <v>60</v>
      </c>
      <c r="E7" s="1">
        <v>0.11904761904761904</v>
      </c>
      <c r="F7" s="1">
        <v>840</v>
      </c>
      <c r="G7" s="1">
        <v>0.99999999999999989</v>
      </c>
      <c r="H7" s="1">
        <v>2.3331777881474568E-2</v>
      </c>
      <c r="I7" s="3"/>
      <c r="J7" s="8">
        <v>3</v>
      </c>
      <c r="K7" s="1">
        <v>10.92730661696179</v>
      </c>
      <c r="L7" s="1">
        <v>63</v>
      </c>
      <c r="M7" s="1">
        <v>1.9189765458422174</v>
      </c>
      <c r="N7" s="1">
        <v>469</v>
      </c>
      <c r="O7" s="1">
        <v>8.9999999999999982</v>
      </c>
      <c r="P7" s="1">
        <v>0.20969245107176143</v>
      </c>
    </row>
    <row r="8" spans="1:16" x14ac:dyDescent="0.25">
      <c r="B8" s="1">
        <v>4</v>
      </c>
      <c r="C8" s="1">
        <v>4.6430237984134388</v>
      </c>
      <c r="D8" s="1">
        <v>63</v>
      </c>
      <c r="E8" s="1">
        <v>0.50251256281407031</v>
      </c>
      <c r="F8" s="1">
        <v>199</v>
      </c>
      <c r="G8" s="1">
        <v>0.99999999999999989</v>
      </c>
      <c r="H8" s="1">
        <v>2.3331777881474568E-2</v>
      </c>
      <c r="I8" s="3"/>
      <c r="J8" s="8">
        <v>4</v>
      </c>
      <c r="K8" s="1">
        <v>9.1332712022367186</v>
      </c>
      <c r="L8" s="1">
        <v>60</v>
      </c>
      <c r="M8" s="1">
        <v>7.3979591836734695</v>
      </c>
      <c r="N8" s="1">
        <v>392</v>
      </c>
      <c r="O8" s="1">
        <v>29</v>
      </c>
      <c r="P8" s="1">
        <v>0.67567567567567566</v>
      </c>
    </row>
    <row r="9" spans="1:16" x14ac:dyDescent="0.25">
      <c r="B9" s="1">
        <v>5</v>
      </c>
      <c r="C9" s="1">
        <v>1.1199253383107792</v>
      </c>
      <c r="D9" s="1" t="s">
        <v>35</v>
      </c>
      <c r="E9" s="1">
        <v>0</v>
      </c>
      <c r="F9" s="1">
        <v>48</v>
      </c>
      <c r="G9" s="1">
        <v>0</v>
      </c>
      <c r="H9" s="1">
        <v>0</v>
      </c>
      <c r="I9" s="3"/>
      <c r="J9" s="8">
        <v>5</v>
      </c>
      <c r="K9" s="1">
        <v>8.0149114631873246</v>
      </c>
      <c r="L9" s="1">
        <v>100</v>
      </c>
      <c r="M9" s="1">
        <v>6.6860465116279073</v>
      </c>
      <c r="N9" s="1">
        <v>344</v>
      </c>
      <c r="O9" s="1">
        <v>23.000000000000004</v>
      </c>
      <c r="P9" s="1">
        <v>0.53588070829450141</v>
      </c>
    </row>
    <row r="10" spans="1:16" x14ac:dyDescent="0.25">
      <c r="B10" s="9" t="s">
        <v>121</v>
      </c>
      <c r="C10" s="9">
        <f>SUM(C5:C9)</f>
        <v>100</v>
      </c>
      <c r="D10" s="9"/>
      <c r="E10" s="9"/>
      <c r="F10" s="9">
        <f t="shared" ref="D10:H10" si="0">SUM(F5:F9)</f>
        <v>4286</v>
      </c>
      <c r="G10" s="9">
        <f t="shared" si="0"/>
        <v>78</v>
      </c>
      <c r="H10" s="9"/>
      <c r="J10" s="8">
        <v>6</v>
      </c>
      <c r="K10" s="1">
        <v>6.7800559179869522</v>
      </c>
      <c r="L10" s="1" t="s">
        <v>35</v>
      </c>
      <c r="M10" s="1">
        <v>7.5601374570446733</v>
      </c>
      <c r="N10" s="1">
        <v>291</v>
      </c>
      <c r="O10" s="1">
        <v>22</v>
      </c>
      <c r="P10" s="1">
        <v>0.5125815470643057</v>
      </c>
    </row>
    <row r="11" spans="1:16" x14ac:dyDescent="0.25">
      <c r="J11" s="8">
        <v>7</v>
      </c>
      <c r="K11" s="1">
        <v>3.4249767008387697</v>
      </c>
      <c r="L11" s="1">
        <v>25</v>
      </c>
      <c r="M11" s="1">
        <v>0.68027210884353739</v>
      </c>
      <c r="N11" s="1">
        <v>147</v>
      </c>
      <c r="O11" s="1">
        <v>1</v>
      </c>
      <c r="P11" s="1">
        <v>2.3299161230195712E-2</v>
      </c>
    </row>
    <row r="12" spans="1:16" x14ac:dyDescent="0.25">
      <c r="J12" s="8">
        <v>8</v>
      </c>
      <c r="K12" s="1">
        <v>2.6095060577819198</v>
      </c>
      <c r="L12" s="1">
        <v>30</v>
      </c>
      <c r="M12" s="1">
        <v>1.7857142857142858</v>
      </c>
      <c r="N12" s="1">
        <v>112</v>
      </c>
      <c r="O12" s="1">
        <v>2.0000000000000004</v>
      </c>
      <c r="P12" s="1">
        <v>4.6598322460391424E-2</v>
      </c>
    </row>
    <row r="13" spans="1:16" x14ac:dyDescent="0.25">
      <c r="J13" s="8">
        <v>9</v>
      </c>
      <c r="K13" s="1">
        <v>4.6598322460391424E-2</v>
      </c>
      <c r="L13" s="1">
        <v>10</v>
      </c>
      <c r="M13" s="1">
        <v>0</v>
      </c>
      <c r="N13" s="1">
        <v>2</v>
      </c>
      <c r="O13" s="1">
        <v>0</v>
      </c>
      <c r="P13" s="1">
        <v>0</v>
      </c>
    </row>
    <row r="14" spans="1:16" x14ac:dyDescent="0.25">
      <c r="J14" s="9" t="s">
        <v>121</v>
      </c>
      <c r="K14" s="9">
        <f>SUM(K5:K13)</f>
        <v>100</v>
      </c>
      <c r="L14" s="9"/>
      <c r="M14" s="9"/>
      <c r="N14" s="9">
        <f t="shared" ref="L14:P14" si="1">SUM(N5:N13)</f>
        <v>4292</v>
      </c>
      <c r="O14" s="9">
        <f t="shared" si="1"/>
        <v>129</v>
      </c>
      <c r="P14" s="9"/>
    </row>
  </sheetData>
  <sortState ref="J5:P14">
    <sortCondition descending="1" ref="N5:N14"/>
  </sortState>
  <mergeCells count="2">
    <mergeCell ref="J3:P3"/>
    <mergeCell ref="B3:H3"/>
  </mergeCells>
  <conditionalFormatting sqref="E5:E9">
    <cfRule type="cellIs" dxfId="39" priority="8" operator="between">
      <formula>1.1</formula>
      <formula>4.99</formula>
    </cfRule>
    <cfRule type="cellIs" dxfId="38" priority="9" operator="lessThan">
      <formula>1.09</formula>
    </cfRule>
    <cfRule type="cellIs" dxfId="37" priority="10" operator="greaterThan">
      <formula>5</formula>
    </cfRule>
  </conditionalFormatting>
  <conditionalFormatting sqref="M5:M13">
    <cfRule type="cellIs" dxfId="36" priority="5" operator="between">
      <formula>1.1</formula>
      <formula>4.99</formula>
    </cfRule>
    <cfRule type="cellIs" dxfId="35" priority="6" operator="lessThan">
      <formula>1.09</formula>
    </cfRule>
    <cfRule type="cellIs" dxfId="34" priority="7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9 M5:M13">
    <cfRule type="cellIs" dxfId="31" priority="3" operator="lessThan">
      <formula>6</formula>
    </cfRule>
    <cfRule type="cellIs" dxfId="32" priority="2" operator="greaterThan">
      <formula>11</formula>
    </cfRule>
    <cfRule type="cellIs" dxfId="33" priority="1" operator="between">
      <formula>6</formula>
      <formula>10.99999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B60F-BB45-4B05-AC17-82E51F3605F9}">
  <dimension ref="A1:P10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203</v>
      </c>
      <c r="C1" s="6" t="s">
        <v>204</v>
      </c>
      <c r="D1" s="7" t="s">
        <v>205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102</v>
      </c>
      <c r="E4" s="9" t="s">
        <v>206</v>
      </c>
      <c r="F4" s="9" t="s">
        <v>207</v>
      </c>
      <c r="G4" s="9" t="s">
        <v>208</v>
      </c>
      <c r="H4" s="9" t="s">
        <v>209</v>
      </c>
      <c r="I4" s="3"/>
      <c r="J4" s="9" t="s">
        <v>120</v>
      </c>
      <c r="K4" s="9" t="s">
        <v>2</v>
      </c>
      <c r="L4" s="9" t="s">
        <v>102</v>
      </c>
      <c r="M4" s="9" t="s">
        <v>206</v>
      </c>
      <c r="N4" s="9" t="s">
        <v>207</v>
      </c>
      <c r="O4" s="9" t="s">
        <v>208</v>
      </c>
      <c r="P4" s="9" t="s">
        <v>209</v>
      </c>
    </row>
    <row r="5" spans="1:16" x14ac:dyDescent="0.25">
      <c r="B5" s="1">
        <v>1</v>
      </c>
      <c r="C5" s="1">
        <v>72.795146990200649</v>
      </c>
      <c r="D5" s="1" t="s">
        <v>103</v>
      </c>
      <c r="E5" s="1">
        <v>6.4102564102564097E-2</v>
      </c>
      <c r="F5" s="1">
        <v>3120</v>
      </c>
      <c r="G5" s="1">
        <v>1.9999999999999996</v>
      </c>
      <c r="H5" s="1">
        <v>4.6663555762949137E-2</v>
      </c>
      <c r="I5" s="3"/>
      <c r="J5" s="8">
        <v>1</v>
      </c>
      <c r="K5" s="1">
        <v>59.436160298229261</v>
      </c>
      <c r="L5" s="1" t="s">
        <v>103</v>
      </c>
      <c r="M5" s="1">
        <v>4.2728341826734617</v>
      </c>
      <c r="N5" s="1">
        <v>2551</v>
      </c>
      <c r="O5" s="1">
        <v>109</v>
      </c>
      <c r="P5" s="1">
        <v>2.5396085740913326</v>
      </c>
    </row>
    <row r="6" spans="1:16" x14ac:dyDescent="0.25">
      <c r="B6" s="1">
        <v>2</v>
      </c>
      <c r="C6" s="1">
        <v>21.04526364909006</v>
      </c>
      <c r="D6" s="1" t="s">
        <v>105</v>
      </c>
      <c r="E6" s="1">
        <v>0.11086474501108648</v>
      </c>
      <c r="F6" s="1">
        <v>902</v>
      </c>
      <c r="G6" s="1">
        <v>1</v>
      </c>
      <c r="H6" s="1">
        <v>2.3331777881474568E-2</v>
      </c>
      <c r="I6" s="3"/>
      <c r="J6" s="8">
        <v>2</v>
      </c>
      <c r="K6" s="1">
        <v>29.426840633737186</v>
      </c>
      <c r="L6" s="1" t="s">
        <v>105</v>
      </c>
      <c r="M6" s="1">
        <v>0.79176563737133809</v>
      </c>
      <c r="N6" s="1">
        <v>1263</v>
      </c>
      <c r="O6" s="1">
        <v>10.000000000000002</v>
      </c>
      <c r="P6" s="1">
        <v>0.23299161230195714</v>
      </c>
    </row>
    <row r="7" spans="1:16" x14ac:dyDescent="0.25">
      <c r="B7" s="1">
        <v>3</v>
      </c>
      <c r="C7" s="1">
        <v>5.0396640223985072</v>
      </c>
      <c r="D7" s="1" t="s">
        <v>104</v>
      </c>
      <c r="E7" s="1">
        <v>34.722222222222221</v>
      </c>
      <c r="F7" s="1">
        <v>216</v>
      </c>
      <c r="G7" s="1">
        <v>75</v>
      </c>
      <c r="H7" s="1">
        <v>1.7498833411105925</v>
      </c>
      <c r="I7" s="3"/>
      <c r="J7" s="8">
        <v>3</v>
      </c>
      <c r="K7" s="1">
        <v>4.8462255358807083</v>
      </c>
      <c r="L7" s="1" t="s">
        <v>35</v>
      </c>
      <c r="M7" s="1">
        <v>2.4038461538461537</v>
      </c>
      <c r="N7" s="1">
        <v>208</v>
      </c>
      <c r="O7" s="1">
        <v>5</v>
      </c>
      <c r="P7" s="1">
        <v>0.11649580615097856</v>
      </c>
    </row>
    <row r="8" spans="1:16" x14ac:dyDescent="0.25">
      <c r="B8" s="1">
        <v>4</v>
      </c>
      <c r="C8" s="1">
        <v>1.1199253383107792</v>
      </c>
      <c r="D8" s="1" t="s">
        <v>35</v>
      </c>
      <c r="E8" s="1">
        <v>0</v>
      </c>
      <c r="F8" s="1">
        <v>48</v>
      </c>
      <c r="G8" s="1">
        <v>0</v>
      </c>
      <c r="H8" s="1">
        <v>0</v>
      </c>
      <c r="I8" s="3"/>
      <c r="J8" s="8">
        <v>4</v>
      </c>
      <c r="K8" s="1">
        <v>3.8443616029822927</v>
      </c>
      <c r="L8" s="1" t="s">
        <v>106</v>
      </c>
      <c r="M8" s="1">
        <v>0</v>
      </c>
      <c r="N8" s="1">
        <v>165</v>
      </c>
      <c r="O8" s="1">
        <v>0</v>
      </c>
      <c r="P8" s="1">
        <v>0</v>
      </c>
    </row>
    <row r="9" spans="1:16" x14ac:dyDescent="0.25">
      <c r="B9" s="9" t="s">
        <v>121</v>
      </c>
      <c r="C9" s="9">
        <f>SUM(C5:C8)</f>
        <v>100</v>
      </c>
      <c r="D9" s="9"/>
      <c r="E9" s="9"/>
      <c r="F9" s="9">
        <f t="shared" ref="D9:H9" si="0">SUM(F5:F8)</f>
        <v>4286</v>
      </c>
      <c r="G9" s="9">
        <f t="shared" si="0"/>
        <v>78</v>
      </c>
      <c r="H9" s="9"/>
      <c r="J9" s="8">
        <v>5</v>
      </c>
      <c r="K9" s="1">
        <v>2.4464119291705497</v>
      </c>
      <c r="L9" s="1" t="s">
        <v>104</v>
      </c>
      <c r="M9" s="1">
        <v>4.7619047619047619</v>
      </c>
      <c r="N9" s="1">
        <v>105</v>
      </c>
      <c r="O9" s="1">
        <v>5</v>
      </c>
      <c r="P9" s="1">
        <v>0.11649580615097856</v>
      </c>
    </row>
    <row r="10" spans="1:16" x14ac:dyDescent="0.25">
      <c r="J10" s="9" t="s">
        <v>121</v>
      </c>
      <c r="K10" s="9">
        <f>SUM(K5:K9)</f>
        <v>99.999999999999986</v>
      </c>
      <c r="L10" s="9"/>
      <c r="M10" s="9"/>
      <c r="N10" s="9">
        <f t="shared" ref="L10:P10" si="1">SUM(N5:N9)</f>
        <v>4292</v>
      </c>
      <c r="O10" s="9">
        <f t="shared" si="1"/>
        <v>129</v>
      </c>
      <c r="P10" s="9"/>
    </row>
  </sheetData>
  <sortState ref="J5:P10">
    <sortCondition descending="1" ref="N5:N10"/>
  </sortState>
  <mergeCells count="2">
    <mergeCell ref="J3:P3"/>
    <mergeCell ref="B3:H3"/>
  </mergeCells>
  <conditionalFormatting sqref="E5:E8">
    <cfRule type="cellIs" dxfId="26" priority="8" operator="between">
      <formula>1.1</formula>
      <formula>4.99</formula>
    </cfRule>
    <cfRule type="cellIs" dxfId="25" priority="9" operator="lessThan">
      <formula>1.09</formula>
    </cfRule>
    <cfRule type="cellIs" dxfId="24" priority="10" operator="greaterThan">
      <formula>5</formula>
    </cfRule>
  </conditionalFormatting>
  <conditionalFormatting sqref="M5:M9">
    <cfRule type="cellIs" dxfId="23" priority="5" operator="between">
      <formula>1.1</formula>
      <formula>4.99</formula>
    </cfRule>
    <cfRule type="cellIs" dxfId="22" priority="6" operator="lessThan">
      <formula>1.09</formula>
    </cfRule>
    <cfRule type="cellIs" dxfId="21" priority="7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8 M5:M9">
    <cfRule type="cellIs" dxfId="18" priority="3" operator="greaterThan">
      <formula>11</formula>
    </cfRule>
    <cfRule type="cellIs" dxfId="19" priority="2" operator="lessThan">
      <formula>6</formula>
    </cfRule>
    <cfRule type="cellIs" dxfId="20" priority="1" operator="between">
      <formula>6</formula>
      <formula>10.99999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86F7-93B9-43A0-ADD3-E6B2F68009E1}">
  <dimension ref="A1:P15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203</v>
      </c>
      <c r="C1" s="6" t="s">
        <v>204</v>
      </c>
      <c r="D1" s="7" t="s">
        <v>205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211</v>
      </c>
      <c r="C4" s="9" t="s">
        <v>2</v>
      </c>
      <c r="D4" s="9" t="s">
        <v>107</v>
      </c>
      <c r="E4" s="9" t="s">
        <v>206</v>
      </c>
      <c r="F4" s="9" t="s">
        <v>207</v>
      </c>
      <c r="G4" s="9" t="s">
        <v>208</v>
      </c>
      <c r="H4" s="9" t="s">
        <v>209</v>
      </c>
      <c r="I4" s="3"/>
      <c r="J4" s="9" t="s">
        <v>211</v>
      </c>
      <c r="K4" s="9" t="s">
        <v>2</v>
      </c>
      <c r="L4" s="9" t="s">
        <v>107</v>
      </c>
      <c r="M4" s="9" t="s">
        <v>206</v>
      </c>
      <c r="N4" s="9" t="s">
        <v>207</v>
      </c>
      <c r="O4" s="9" t="s">
        <v>208</v>
      </c>
      <c r="P4" s="9" t="s">
        <v>209</v>
      </c>
    </row>
    <row r="5" spans="1:16" x14ac:dyDescent="0.25">
      <c r="B5" s="1">
        <v>1</v>
      </c>
      <c r="C5" s="1">
        <v>84.181054596360241</v>
      </c>
      <c r="D5" s="1" t="s">
        <v>108</v>
      </c>
      <c r="E5" s="1">
        <v>5.543237250554324E-2</v>
      </c>
      <c r="F5" s="1">
        <v>3608</v>
      </c>
      <c r="G5" s="1">
        <v>2</v>
      </c>
      <c r="H5" s="1">
        <v>4.6663555762949137E-2</v>
      </c>
      <c r="I5" s="3"/>
      <c r="J5" s="8">
        <v>1</v>
      </c>
      <c r="K5" s="1">
        <v>47.367194780987887</v>
      </c>
      <c r="L5" s="1" t="s">
        <v>108</v>
      </c>
      <c r="M5" s="1">
        <v>0.68863748155435323</v>
      </c>
      <c r="N5" s="1">
        <v>2033</v>
      </c>
      <c r="O5" s="1">
        <v>14.000000000000002</v>
      </c>
      <c r="P5" s="1">
        <v>0.32618825722274003</v>
      </c>
    </row>
    <row r="6" spans="1:16" x14ac:dyDescent="0.25">
      <c r="B6" s="1">
        <v>2</v>
      </c>
      <c r="C6" s="1">
        <v>5.576294913672422</v>
      </c>
      <c r="D6" s="1" t="s">
        <v>110</v>
      </c>
      <c r="E6" s="1">
        <v>2.510460251046025</v>
      </c>
      <c r="F6" s="1">
        <v>239</v>
      </c>
      <c r="G6" s="1">
        <v>6</v>
      </c>
      <c r="H6" s="1">
        <v>0.1399906672888474</v>
      </c>
      <c r="I6" s="3"/>
      <c r="J6" s="8">
        <v>2</v>
      </c>
      <c r="K6" s="1">
        <v>23.136067101584342</v>
      </c>
      <c r="L6" s="1" t="s">
        <v>66</v>
      </c>
      <c r="M6" s="1">
        <v>0.60422960725075525</v>
      </c>
      <c r="N6" s="1">
        <v>993</v>
      </c>
      <c r="O6" s="1">
        <v>6</v>
      </c>
      <c r="P6" s="1">
        <v>0.13979496738117425</v>
      </c>
    </row>
    <row r="7" spans="1:16" x14ac:dyDescent="0.25">
      <c r="B7" s="1">
        <v>3</v>
      </c>
      <c r="C7" s="1">
        <v>3.8730751283247784</v>
      </c>
      <c r="D7" s="1" t="s">
        <v>111</v>
      </c>
      <c r="E7" s="1">
        <v>0</v>
      </c>
      <c r="F7" s="1">
        <v>166</v>
      </c>
      <c r="G7" s="1">
        <v>0</v>
      </c>
      <c r="H7" s="1">
        <v>0</v>
      </c>
      <c r="I7" s="3"/>
      <c r="J7" s="8">
        <v>3</v>
      </c>
      <c r="K7" s="1">
        <v>12.301957129543336</v>
      </c>
      <c r="L7" s="1" t="s">
        <v>112</v>
      </c>
      <c r="M7" s="1">
        <v>4.3560606060606064</v>
      </c>
      <c r="N7" s="1">
        <v>528</v>
      </c>
      <c r="O7" s="1">
        <v>23</v>
      </c>
      <c r="P7" s="1">
        <v>0.53588070829450141</v>
      </c>
    </row>
    <row r="8" spans="1:16" x14ac:dyDescent="0.25">
      <c r="B8" s="1">
        <v>4</v>
      </c>
      <c r="C8" s="1">
        <v>3.5464302379841346</v>
      </c>
      <c r="D8" s="1" t="s">
        <v>109</v>
      </c>
      <c r="E8" s="1">
        <v>46.05263157894737</v>
      </c>
      <c r="F8" s="1">
        <v>152</v>
      </c>
      <c r="G8" s="1">
        <v>70</v>
      </c>
      <c r="H8" s="1">
        <v>1.6332244517032199</v>
      </c>
      <c r="I8" s="3"/>
      <c r="J8" s="8">
        <v>4</v>
      </c>
      <c r="K8" s="1">
        <v>4.6831314072693386</v>
      </c>
      <c r="L8" s="1" t="s">
        <v>113</v>
      </c>
      <c r="M8" s="1">
        <v>7.4626865671641793</v>
      </c>
      <c r="N8" s="1">
        <v>201</v>
      </c>
      <c r="O8" s="1">
        <v>15.000000000000002</v>
      </c>
      <c r="P8" s="1">
        <v>0.34948741845293574</v>
      </c>
    </row>
    <row r="9" spans="1:16" x14ac:dyDescent="0.25">
      <c r="B9" s="1">
        <v>5</v>
      </c>
      <c r="C9" s="1">
        <v>1.5865608959402706</v>
      </c>
      <c r="D9" s="1" t="s">
        <v>112</v>
      </c>
      <c r="E9" s="1">
        <v>0</v>
      </c>
      <c r="F9" s="1">
        <v>68</v>
      </c>
      <c r="G9" s="1">
        <v>0</v>
      </c>
      <c r="H9" s="1">
        <v>0</v>
      </c>
      <c r="J9" s="8">
        <v>5</v>
      </c>
      <c r="K9" s="1">
        <v>4.3569431500465985</v>
      </c>
      <c r="L9" s="1" t="s">
        <v>111</v>
      </c>
      <c r="M9" s="1">
        <v>4.2780748663101607</v>
      </c>
      <c r="N9" s="1">
        <v>187</v>
      </c>
      <c r="O9" s="1">
        <v>8</v>
      </c>
      <c r="P9" s="1">
        <v>0.1863932898415657</v>
      </c>
    </row>
    <row r="10" spans="1:16" x14ac:dyDescent="0.25">
      <c r="B10" s="1">
        <v>6</v>
      </c>
      <c r="C10" s="12">
        <v>1.1899206719552029</v>
      </c>
      <c r="D10" s="12" t="s">
        <v>66</v>
      </c>
      <c r="E10" s="12">
        <v>0</v>
      </c>
      <c r="F10" s="12">
        <v>51</v>
      </c>
      <c r="G10" s="12">
        <v>0</v>
      </c>
      <c r="H10" s="12">
        <v>0</v>
      </c>
      <c r="J10" s="8">
        <v>6</v>
      </c>
      <c r="K10" s="1">
        <v>3.4948741845293569</v>
      </c>
      <c r="L10" s="1" t="s">
        <v>132</v>
      </c>
      <c r="M10" s="1">
        <v>5.333333333333333</v>
      </c>
      <c r="N10" s="1">
        <v>150</v>
      </c>
      <c r="O10" s="1">
        <v>7.9999999999999991</v>
      </c>
      <c r="P10" s="1">
        <v>0.1863932898415657</v>
      </c>
    </row>
    <row r="11" spans="1:16" x14ac:dyDescent="0.25">
      <c r="B11" s="1">
        <v>7</v>
      </c>
      <c r="C11" s="1">
        <v>4.6663555762949137E-2</v>
      </c>
      <c r="D11" s="1" t="s">
        <v>35</v>
      </c>
      <c r="E11" s="1">
        <v>0</v>
      </c>
      <c r="F11" s="1">
        <v>2</v>
      </c>
      <c r="G11" s="1">
        <v>0</v>
      </c>
      <c r="H11" s="1">
        <v>0</v>
      </c>
      <c r="J11" s="8">
        <v>7</v>
      </c>
      <c r="K11" s="1">
        <v>1.9804287045666356</v>
      </c>
      <c r="L11" s="1" t="s">
        <v>35</v>
      </c>
      <c r="M11" s="1">
        <v>10.588235294117647</v>
      </c>
      <c r="N11" s="1">
        <v>85</v>
      </c>
      <c r="O11" s="1">
        <v>9</v>
      </c>
      <c r="P11" s="1">
        <v>0.20969245107176138</v>
      </c>
    </row>
    <row r="12" spans="1:16" x14ac:dyDescent="0.25">
      <c r="B12" s="9" t="s">
        <v>121</v>
      </c>
      <c r="C12" s="9">
        <f>SUM(C5:C11)</f>
        <v>100.00000000000001</v>
      </c>
      <c r="D12" s="9"/>
      <c r="E12" s="9"/>
      <c r="F12" s="9">
        <f t="shared" ref="D12:H12" si="0">SUM(F5:F11)</f>
        <v>4286</v>
      </c>
      <c r="G12" s="9">
        <f t="shared" si="0"/>
        <v>78</v>
      </c>
      <c r="H12" s="9"/>
      <c r="J12" s="8">
        <v>8</v>
      </c>
      <c r="K12" s="1">
        <v>1.5610438024231128</v>
      </c>
      <c r="L12" s="1" t="s">
        <v>109</v>
      </c>
      <c r="M12" s="1">
        <v>38.805970149253731</v>
      </c>
      <c r="N12" s="1">
        <v>67</v>
      </c>
      <c r="O12" s="1">
        <v>26</v>
      </c>
      <c r="P12" s="1">
        <v>0.60577819198508853</v>
      </c>
    </row>
    <row r="13" spans="1:16" x14ac:dyDescent="0.25">
      <c r="J13" s="8">
        <v>9</v>
      </c>
      <c r="K13" s="1">
        <v>1.0950605778191984</v>
      </c>
      <c r="L13" s="1" t="s">
        <v>110</v>
      </c>
      <c r="M13" s="1">
        <v>42.553191489361701</v>
      </c>
      <c r="N13" s="1">
        <v>47</v>
      </c>
      <c r="O13" s="1">
        <v>20</v>
      </c>
      <c r="P13" s="1">
        <v>0.46598322460391423</v>
      </c>
    </row>
    <row r="14" spans="1:16" x14ac:dyDescent="0.25">
      <c r="J14" s="8">
        <v>10</v>
      </c>
      <c r="K14" s="1">
        <v>2.3299161230195712E-2</v>
      </c>
      <c r="L14" s="1" t="s">
        <v>133</v>
      </c>
      <c r="M14" s="1">
        <v>0</v>
      </c>
      <c r="N14" s="1">
        <v>1</v>
      </c>
      <c r="O14" s="1">
        <v>0</v>
      </c>
      <c r="P14" s="1">
        <v>0</v>
      </c>
    </row>
    <row r="15" spans="1:16" x14ac:dyDescent="0.25">
      <c r="J15" s="9" t="s">
        <v>121</v>
      </c>
      <c r="K15" s="9">
        <f>SUM(K5:K14)</f>
        <v>100.00000000000001</v>
      </c>
      <c r="L15" s="9"/>
      <c r="M15" s="9"/>
      <c r="N15" s="9">
        <f t="shared" ref="L15:P15" si="1">SUM(N5:N14)</f>
        <v>4292</v>
      </c>
      <c r="O15" s="9">
        <f t="shared" si="1"/>
        <v>129</v>
      </c>
      <c r="P15" s="9"/>
    </row>
  </sheetData>
  <sortState ref="J5:P15">
    <sortCondition descending="1" ref="N5:N15"/>
  </sortState>
  <mergeCells count="2">
    <mergeCell ref="J3:P3"/>
    <mergeCell ref="B3:H3"/>
  </mergeCells>
  <conditionalFormatting sqref="E5:E8">
    <cfRule type="cellIs" dxfId="17" priority="8" operator="between">
      <formula>1.1</formula>
      <formula>4.99</formula>
    </cfRule>
    <cfRule type="cellIs" dxfId="16" priority="9" operator="lessThan">
      <formula>1.09</formula>
    </cfRule>
    <cfRule type="cellIs" dxfId="15" priority="10" operator="greaterThan">
      <formula>5</formula>
    </cfRule>
  </conditionalFormatting>
  <conditionalFormatting sqref="M5:M14">
    <cfRule type="cellIs" dxfId="14" priority="5" operator="between">
      <formula>1.1</formula>
      <formula>4.99</formula>
    </cfRule>
    <cfRule type="cellIs" dxfId="13" priority="6" operator="lessThan">
      <formula>1.09</formula>
    </cfRule>
    <cfRule type="cellIs" dxfId="12" priority="7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1 M5:M14">
    <cfRule type="cellIs" dxfId="9" priority="3" operator="greaterThan">
      <formula>11</formula>
    </cfRule>
    <cfRule type="cellIs" dxfId="10" priority="2" operator="lessThan">
      <formula>6</formula>
    </cfRule>
    <cfRule type="cellIs" dxfId="11" priority="1" operator="between">
      <formula>6</formula>
      <formula>10.99999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608B7-80AC-4436-9131-E357621AC31A}">
  <dimension ref="A1:P9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203</v>
      </c>
      <c r="C1" s="6" t="s">
        <v>204</v>
      </c>
      <c r="D1" s="7" t="s">
        <v>205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212</v>
      </c>
      <c r="E4" s="9" t="s">
        <v>206</v>
      </c>
      <c r="F4" s="9" t="s">
        <v>207</v>
      </c>
      <c r="G4" s="9" t="s">
        <v>208</v>
      </c>
      <c r="H4" s="9" t="s">
        <v>209</v>
      </c>
      <c r="I4" s="3"/>
      <c r="J4" s="9" t="s">
        <v>120</v>
      </c>
      <c r="K4" s="9" t="s">
        <v>2</v>
      </c>
      <c r="L4" s="9" t="s">
        <v>212</v>
      </c>
      <c r="M4" s="9" t="s">
        <v>206</v>
      </c>
      <c r="N4" s="9" t="s">
        <v>207</v>
      </c>
      <c r="O4" s="9" t="s">
        <v>208</v>
      </c>
      <c r="P4" s="9" t="s">
        <v>209</v>
      </c>
    </row>
    <row r="5" spans="1:16" x14ac:dyDescent="0.25">
      <c r="B5" s="1">
        <v>1</v>
      </c>
      <c r="C5" s="1">
        <v>75.664955669622032</v>
      </c>
      <c r="D5" s="1" t="s">
        <v>115</v>
      </c>
      <c r="E5" s="1">
        <v>0.21584952204748689</v>
      </c>
      <c r="F5" s="1">
        <v>3243</v>
      </c>
      <c r="G5" s="1">
        <v>7.0000000000000009</v>
      </c>
      <c r="H5" s="1">
        <v>0.16332244517032199</v>
      </c>
      <c r="I5" s="3"/>
      <c r="J5" s="1">
        <v>1</v>
      </c>
      <c r="K5" s="1">
        <v>49.720410065237651</v>
      </c>
      <c r="L5" s="1" t="s">
        <v>117</v>
      </c>
      <c r="M5" s="1">
        <v>2.3430178069353329</v>
      </c>
      <c r="N5" s="1">
        <v>2134</v>
      </c>
      <c r="O5" s="1">
        <v>50</v>
      </c>
      <c r="P5" s="1">
        <v>1.1649580615097856</v>
      </c>
    </row>
    <row r="6" spans="1:16" x14ac:dyDescent="0.25">
      <c r="B6" s="1">
        <v>2</v>
      </c>
      <c r="C6" s="1">
        <v>24.335044330377976</v>
      </c>
      <c r="D6" s="1" t="s">
        <v>114</v>
      </c>
      <c r="E6" s="1">
        <v>6.8072866730584849</v>
      </c>
      <c r="F6" s="1">
        <v>1043</v>
      </c>
      <c r="G6" s="1">
        <v>71</v>
      </c>
      <c r="H6" s="1">
        <v>1.6565562295846943</v>
      </c>
      <c r="I6" s="3"/>
      <c r="J6" s="1">
        <v>2</v>
      </c>
      <c r="K6" s="1">
        <v>46.48182665424045</v>
      </c>
      <c r="L6" s="1" t="s">
        <v>116</v>
      </c>
      <c r="M6" s="1">
        <v>3.5588972431077694</v>
      </c>
      <c r="N6" s="1">
        <v>1995</v>
      </c>
      <c r="O6" s="1">
        <v>71.000000000000014</v>
      </c>
      <c r="P6" s="1">
        <v>1.6542404473438959</v>
      </c>
    </row>
    <row r="7" spans="1:16" x14ac:dyDescent="0.25">
      <c r="B7" s="9" t="s">
        <v>121</v>
      </c>
      <c r="C7" s="9">
        <f>SUM(C5:C6)</f>
        <v>100</v>
      </c>
      <c r="D7" s="9"/>
      <c r="E7" s="9"/>
      <c r="F7" s="9">
        <f t="shared" ref="D7:H7" si="0">SUM(F5:F6)</f>
        <v>4286</v>
      </c>
      <c r="G7" s="9">
        <f t="shared" si="0"/>
        <v>78</v>
      </c>
      <c r="H7" s="9"/>
      <c r="J7" s="1">
        <v>3</v>
      </c>
      <c r="K7" s="10">
        <v>3.5414725069897486</v>
      </c>
      <c r="L7" s="10" t="s">
        <v>135</v>
      </c>
      <c r="M7" s="10">
        <v>0</v>
      </c>
      <c r="N7" s="10">
        <v>152</v>
      </c>
      <c r="O7" s="10">
        <v>0</v>
      </c>
      <c r="P7" s="10">
        <v>0</v>
      </c>
    </row>
    <row r="8" spans="1:16" x14ac:dyDescent="0.25">
      <c r="J8" s="1">
        <v>4</v>
      </c>
      <c r="K8" s="1">
        <v>0.25629077353215285</v>
      </c>
      <c r="L8" s="1" t="s">
        <v>134</v>
      </c>
      <c r="M8" s="1">
        <v>72.727272727272734</v>
      </c>
      <c r="N8" s="1">
        <v>11</v>
      </c>
      <c r="O8" s="1">
        <v>8</v>
      </c>
      <c r="P8" s="1">
        <v>0.18639328984156575</v>
      </c>
    </row>
    <row r="9" spans="1:16" x14ac:dyDescent="0.25">
      <c r="J9" s="9" t="s">
        <v>121</v>
      </c>
      <c r="K9" s="9">
        <f>SUM(K5:K8)</f>
        <v>100</v>
      </c>
      <c r="L9" s="9"/>
      <c r="M9" s="9"/>
      <c r="N9" s="9">
        <f t="shared" ref="L9:P9" si="1">SUM(N5:N8)</f>
        <v>4292</v>
      </c>
      <c r="O9" s="9">
        <f t="shared" si="1"/>
        <v>129</v>
      </c>
      <c r="P9" s="9"/>
    </row>
  </sheetData>
  <sortState ref="J5:P9">
    <sortCondition descending="1" ref="N5:N9"/>
  </sortState>
  <mergeCells count="2">
    <mergeCell ref="J3:P3"/>
    <mergeCell ref="B3:H3"/>
  </mergeCells>
  <conditionalFormatting sqref="E5:E6">
    <cfRule type="cellIs" dxfId="8" priority="8" operator="between">
      <formula>1.1</formula>
      <formula>4.99</formula>
    </cfRule>
    <cfRule type="cellIs" dxfId="7" priority="9" operator="lessThan">
      <formula>1.09</formula>
    </cfRule>
    <cfRule type="cellIs" dxfId="6" priority="10" operator="greaterThan">
      <formula>5</formula>
    </cfRule>
  </conditionalFormatting>
  <conditionalFormatting sqref="M5:M8">
    <cfRule type="cellIs" dxfId="5" priority="5" operator="between">
      <formula>1.1</formula>
      <formula>4.99</formula>
    </cfRule>
    <cfRule type="cellIs" dxfId="4" priority="6" operator="lessThan">
      <formula>1.09</formula>
    </cfRule>
    <cfRule type="cellIs" dxfId="3" priority="7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6 M5:M8">
    <cfRule type="cellIs" dxfId="0" priority="3" operator="greaterThan">
      <formula>11</formula>
    </cfRule>
    <cfRule type="cellIs" dxfId="1" priority="2" operator="lessThan">
      <formula>6</formula>
    </cfRule>
    <cfRule type="cellIs" dxfId="2" priority="1" operator="between">
      <formula>6</formula>
      <formula>10.99999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3744-66BF-4674-BF44-1D3EF313D9DE}">
  <dimension ref="A1:P8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203</v>
      </c>
      <c r="C1" s="6" t="s">
        <v>204</v>
      </c>
      <c r="D1" s="7" t="s">
        <v>205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210</v>
      </c>
      <c r="E4" s="9" t="s">
        <v>206</v>
      </c>
      <c r="F4" s="9" t="s">
        <v>207</v>
      </c>
      <c r="G4" s="9" t="s">
        <v>208</v>
      </c>
      <c r="H4" s="9" t="s">
        <v>209</v>
      </c>
      <c r="I4" s="3"/>
      <c r="J4" s="9" t="s">
        <v>120</v>
      </c>
      <c r="K4" s="9" t="s">
        <v>2</v>
      </c>
      <c r="L4" s="9" t="s">
        <v>210</v>
      </c>
      <c r="M4" s="9" t="s">
        <v>206</v>
      </c>
      <c r="N4" s="9" t="s">
        <v>207</v>
      </c>
      <c r="O4" s="9" t="s">
        <v>208</v>
      </c>
      <c r="P4" s="9" t="s">
        <v>209</v>
      </c>
    </row>
    <row r="5" spans="1:16" x14ac:dyDescent="0.25">
      <c r="B5" s="1">
        <v>1</v>
      </c>
      <c r="C5" s="1">
        <v>50.793280447970133</v>
      </c>
      <c r="D5" s="1" t="s">
        <v>1</v>
      </c>
      <c r="E5" s="1">
        <v>3.5829122645842904</v>
      </c>
      <c r="F5" s="1">
        <v>2177</v>
      </c>
      <c r="G5" s="1">
        <v>78</v>
      </c>
      <c r="H5" s="1">
        <v>1.8198786747550162</v>
      </c>
      <c r="I5" s="3"/>
      <c r="J5" s="8">
        <v>1</v>
      </c>
      <c r="K5" s="8">
        <v>54.822926374650514</v>
      </c>
      <c r="L5" s="8" t="s">
        <v>1</v>
      </c>
      <c r="M5" s="8">
        <v>4.5473863153421163</v>
      </c>
      <c r="N5" s="8">
        <v>2353</v>
      </c>
      <c r="O5" s="8">
        <v>106.99999999999999</v>
      </c>
      <c r="P5" s="8">
        <v>2.4930102516309414</v>
      </c>
    </row>
    <row r="6" spans="1:16" x14ac:dyDescent="0.25">
      <c r="B6" s="1">
        <v>2</v>
      </c>
      <c r="C6" s="1">
        <v>49.206719552029867</v>
      </c>
      <c r="D6" s="1" t="s">
        <v>0</v>
      </c>
      <c r="E6" s="1">
        <v>0</v>
      </c>
      <c r="F6" s="1">
        <v>2109</v>
      </c>
      <c r="G6" s="1">
        <v>0</v>
      </c>
      <c r="H6" s="1">
        <v>0</v>
      </c>
      <c r="I6" s="3"/>
      <c r="J6" s="8">
        <v>2</v>
      </c>
      <c r="K6" s="8">
        <v>41.682199440820128</v>
      </c>
      <c r="L6" s="8" t="s">
        <v>0</v>
      </c>
      <c r="M6" s="8">
        <v>0.78256008943543875</v>
      </c>
      <c r="N6" s="8">
        <v>1789</v>
      </c>
      <c r="O6" s="8">
        <v>14</v>
      </c>
      <c r="P6" s="8">
        <v>0.32618825722273997</v>
      </c>
    </row>
    <row r="7" spans="1:16" x14ac:dyDescent="0.25">
      <c r="B7" s="9" t="s">
        <v>121</v>
      </c>
      <c r="C7" s="9">
        <f>SUM(C5:C6)</f>
        <v>100</v>
      </c>
      <c r="D7" s="9"/>
      <c r="E7" s="9">
        <f t="shared" ref="D7:H7" si="0">SUM(E5:E6)</f>
        <v>3.5829122645842904</v>
      </c>
      <c r="F7" s="9">
        <f t="shared" si="0"/>
        <v>4286</v>
      </c>
      <c r="G7" s="9">
        <f t="shared" si="0"/>
        <v>78</v>
      </c>
      <c r="H7" s="9"/>
      <c r="J7" s="1">
        <v>3</v>
      </c>
      <c r="K7" s="1">
        <f>N7/4292*100</f>
        <v>3.4948741845293569</v>
      </c>
      <c r="L7" s="8" t="s">
        <v>198</v>
      </c>
      <c r="M7" s="1">
        <f>O7/N7*100</f>
        <v>5.3333333333333339</v>
      </c>
      <c r="N7" s="1">
        <v>150</v>
      </c>
      <c r="O7" s="1">
        <v>8</v>
      </c>
      <c r="P7" s="1">
        <f>K7*M7/100</f>
        <v>0.18639328984156575</v>
      </c>
    </row>
    <row r="8" spans="1:16" x14ac:dyDescent="0.25">
      <c r="J8" s="9" t="s">
        <v>121</v>
      </c>
      <c r="K8" s="9">
        <f>SUM(K5:K7)</f>
        <v>100</v>
      </c>
      <c r="L8" s="9"/>
      <c r="M8" s="9"/>
      <c r="N8" s="9">
        <f t="shared" ref="L8:P8" si="1">SUM(N5:N7)</f>
        <v>4292</v>
      </c>
      <c r="O8" s="9">
        <f t="shared" si="1"/>
        <v>129</v>
      </c>
      <c r="P8" s="9"/>
    </row>
  </sheetData>
  <sortState ref="J5:P13">
    <sortCondition descending="1" ref="N5:N13"/>
  </sortState>
  <mergeCells count="2">
    <mergeCell ref="J3:P3"/>
    <mergeCell ref="B3:H3"/>
  </mergeCells>
  <conditionalFormatting sqref="E5:E6 M5:M6">
    <cfRule type="cellIs" dxfId="127" priority="6" operator="between">
      <formula>1.1</formula>
      <formula>4.99</formula>
    </cfRule>
    <cfRule type="cellIs" dxfId="126" priority="7" operator="lessThan">
      <formula>1.09</formula>
    </cfRule>
    <cfRule type="cellIs" dxfId="125" priority="8" operator="greaterThan">
      <formula>5</formula>
    </cfRule>
  </conditionalFormatting>
  <conditionalFormatting sqref="B1:D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6 M5:M7">
    <cfRule type="cellIs" dxfId="124" priority="1" operator="lessThan">
      <formula>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3B0A0-1859-47CB-91D5-F68512058542}">
  <dimension ref="A1:P27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203</v>
      </c>
      <c r="C1" s="6" t="s">
        <v>204</v>
      </c>
      <c r="D1" s="7" t="s">
        <v>205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51</v>
      </c>
      <c r="E4" s="9" t="s">
        <v>206</v>
      </c>
      <c r="F4" s="9" t="s">
        <v>207</v>
      </c>
      <c r="G4" s="9" t="s">
        <v>208</v>
      </c>
      <c r="H4" s="9" t="s">
        <v>209</v>
      </c>
      <c r="I4" s="3"/>
      <c r="J4" s="9" t="s">
        <v>120</v>
      </c>
      <c r="K4" s="9" t="s">
        <v>2</v>
      </c>
      <c r="L4" s="9" t="s">
        <v>51</v>
      </c>
      <c r="M4" s="9" t="s">
        <v>206</v>
      </c>
      <c r="N4" s="9" t="s">
        <v>207</v>
      </c>
      <c r="O4" s="9" t="s">
        <v>208</v>
      </c>
      <c r="P4" s="9" t="s">
        <v>209</v>
      </c>
    </row>
    <row r="5" spans="1:16" x14ac:dyDescent="0.25">
      <c r="B5" s="1">
        <v>1</v>
      </c>
      <c r="C5" s="1">
        <v>45.753616425571629</v>
      </c>
      <c r="D5" s="1" t="s">
        <v>52</v>
      </c>
      <c r="E5" s="1">
        <v>0</v>
      </c>
      <c r="F5" s="1">
        <v>1961</v>
      </c>
      <c r="G5" s="1">
        <v>0</v>
      </c>
      <c r="H5" s="1">
        <v>0</v>
      </c>
      <c r="I5" s="3"/>
      <c r="J5" s="8">
        <v>1</v>
      </c>
      <c r="K5" s="1">
        <v>36.672879776328053</v>
      </c>
      <c r="L5" s="1" t="s">
        <v>56</v>
      </c>
      <c r="M5" s="1">
        <v>0.69885641677255406</v>
      </c>
      <c r="N5" s="1">
        <v>1574</v>
      </c>
      <c r="O5" s="1">
        <v>11.000000000000002</v>
      </c>
      <c r="P5" s="1">
        <v>0.25629077353215285</v>
      </c>
    </row>
    <row r="6" spans="1:16" x14ac:dyDescent="0.25">
      <c r="B6" s="1">
        <v>2</v>
      </c>
      <c r="C6" s="1">
        <v>34.134391040597293</v>
      </c>
      <c r="D6" s="1" t="s">
        <v>54</v>
      </c>
      <c r="E6" s="1">
        <v>6.8352699931647304E-2</v>
      </c>
      <c r="F6" s="1">
        <v>1463</v>
      </c>
      <c r="G6" s="1">
        <v>1</v>
      </c>
      <c r="H6" s="1">
        <v>2.3331777881474572E-2</v>
      </c>
      <c r="I6" s="3"/>
      <c r="J6" s="8">
        <v>2</v>
      </c>
      <c r="K6" s="1">
        <v>5.6849953401677542</v>
      </c>
      <c r="L6" s="1" t="s">
        <v>59</v>
      </c>
      <c r="M6" s="1">
        <v>1.639344262295082</v>
      </c>
      <c r="N6" s="1">
        <v>244</v>
      </c>
      <c r="O6" s="1">
        <v>4</v>
      </c>
      <c r="P6" s="1">
        <v>9.3196644920782848E-2</v>
      </c>
    </row>
    <row r="7" spans="1:16" x14ac:dyDescent="0.25">
      <c r="B7" s="1">
        <v>3</v>
      </c>
      <c r="C7" s="1">
        <v>5.9029398040130658</v>
      </c>
      <c r="D7" s="1" t="s">
        <v>185</v>
      </c>
      <c r="E7" s="1">
        <v>0</v>
      </c>
      <c r="F7" s="1">
        <v>253</v>
      </c>
      <c r="G7" s="1">
        <v>0</v>
      </c>
      <c r="H7" s="1">
        <v>0</v>
      </c>
      <c r="I7" s="3"/>
      <c r="J7" s="8">
        <v>3</v>
      </c>
      <c r="K7" s="1">
        <v>4.6831314072693386</v>
      </c>
      <c r="L7" s="1" t="s">
        <v>65</v>
      </c>
      <c r="M7" s="1">
        <v>7.4626865671641793</v>
      </c>
      <c r="N7" s="1">
        <v>201</v>
      </c>
      <c r="O7" s="1">
        <v>15.000000000000002</v>
      </c>
      <c r="P7" s="1">
        <v>0.34948741845293574</v>
      </c>
    </row>
    <row r="8" spans="1:16" x14ac:dyDescent="0.25">
      <c r="B8" s="1">
        <v>4</v>
      </c>
      <c r="C8" s="1">
        <v>3.5464302379841346</v>
      </c>
      <c r="D8" s="1" t="s">
        <v>53</v>
      </c>
      <c r="E8" s="1">
        <v>46.05263157894737</v>
      </c>
      <c r="F8" s="1">
        <v>152</v>
      </c>
      <c r="G8" s="1">
        <v>70</v>
      </c>
      <c r="H8" s="1">
        <v>1.6332244517032199</v>
      </c>
      <c r="I8" s="3"/>
      <c r="J8" s="8">
        <v>4</v>
      </c>
      <c r="K8" s="1">
        <v>4.4734389561975769</v>
      </c>
      <c r="L8" s="1" t="s">
        <v>52</v>
      </c>
      <c r="M8" s="1">
        <v>0.52083333333333337</v>
      </c>
      <c r="N8" s="1">
        <v>192</v>
      </c>
      <c r="O8" s="1">
        <v>1</v>
      </c>
      <c r="P8" s="1">
        <v>2.3299161230195712E-2</v>
      </c>
    </row>
    <row r="9" spans="1:16" x14ac:dyDescent="0.25">
      <c r="B9" s="1">
        <v>5</v>
      </c>
      <c r="C9" s="1">
        <v>3.2664489034064395</v>
      </c>
      <c r="D9" s="1" t="s">
        <v>57</v>
      </c>
      <c r="E9" s="1">
        <v>3.5714285714285716</v>
      </c>
      <c r="F9" s="1">
        <v>140</v>
      </c>
      <c r="G9" s="1">
        <v>5.0000000000000009</v>
      </c>
      <c r="H9" s="1">
        <v>0.11665888940737285</v>
      </c>
      <c r="I9" s="3"/>
      <c r="J9" s="8">
        <v>5</v>
      </c>
      <c r="K9" s="1">
        <v>4.1239515377446416</v>
      </c>
      <c r="L9" s="1" t="s">
        <v>61</v>
      </c>
      <c r="M9" s="1">
        <v>12.429378531073446</v>
      </c>
      <c r="N9" s="1">
        <v>177</v>
      </c>
      <c r="O9" s="1">
        <v>22</v>
      </c>
      <c r="P9" s="1">
        <v>0.5125815470643057</v>
      </c>
    </row>
    <row r="10" spans="1:16" x14ac:dyDescent="0.25">
      <c r="B10" s="1">
        <v>6</v>
      </c>
      <c r="C10" s="1">
        <v>2.263182454503033</v>
      </c>
      <c r="D10" s="1" t="s">
        <v>173</v>
      </c>
      <c r="E10" s="1">
        <v>0</v>
      </c>
      <c r="F10" s="1">
        <v>97</v>
      </c>
      <c r="G10" s="1">
        <v>0</v>
      </c>
      <c r="H10" s="1">
        <v>0</v>
      </c>
      <c r="I10" s="3"/>
      <c r="J10" s="8">
        <v>6</v>
      </c>
      <c r="K10" s="1">
        <v>3.6113699906803354</v>
      </c>
      <c r="L10" s="1" t="s">
        <v>60</v>
      </c>
      <c r="M10" s="1">
        <v>3.870967741935484</v>
      </c>
      <c r="N10" s="1">
        <v>155</v>
      </c>
      <c r="O10" s="1">
        <v>6</v>
      </c>
      <c r="P10" s="1">
        <v>0.13979496738117428</v>
      </c>
    </row>
    <row r="11" spans="1:16" x14ac:dyDescent="0.25">
      <c r="B11" s="1">
        <v>7</v>
      </c>
      <c r="C11" s="1">
        <v>1.5865608959402706</v>
      </c>
      <c r="D11" s="1" t="s">
        <v>184</v>
      </c>
      <c r="E11" s="1">
        <v>0</v>
      </c>
      <c r="F11" s="1">
        <v>68</v>
      </c>
      <c r="G11" s="1">
        <v>0</v>
      </c>
      <c r="H11" s="1">
        <v>0</v>
      </c>
      <c r="J11" s="8">
        <v>7</v>
      </c>
      <c r="K11" s="1">
        <v>3.1220876048462256</v>
      </c>
      <c r="L11" s="1" t="s">
        <v>63</v>
      </c>
      <c r="M11" s="1">
        <v>0.74626865671641796</v>
      </c>
      <c r="N11" s="1">
        <v>134</v>
      </c>
      <c r="O11" s="1">
        <v>1</v>
      </c>
      <c r="P11" s="1">
        <v>2.3299161230195712E-2</v>
      </c>
    </row>
    <row r="12" spans="1:16" x14ac:dyDescent="0.25">
      <c r="B12" s="1">
        <v>8</v>
      </c>
      <c r="C12" s="12">
        <v>0.93327111525898276</v>
      </c>
      <c r="D12" s="12" t="s">
        <v>181</v>
      </c>
      <c r="E12" s="12">
        <v>0</v>
      </c>
      <c r="F12" s="12">
        <v>40</v>
      </c>
      <c r="G12" s="12">
        <v>0</v>
      </c>
      <c r="H12" s="12">
        <v>0</v>
      </c>
      <c r="J12" s="8">
        <v>8</v>
      </c>
      <c r="K12" s="1">
        <v>2.679403541472507</v>
      </c>
      <c r="L12" s="1" t="s">
        <v>177</v>
      </c>
      <c r="M12" s="1">
        <v>0</v>
      </c>
      <c r="N12" s="1">
        <v>115</v>
      </c>
      <c r="O12" s="1">
        <v>0</v>
      </c>
      <c r="P12" s="1">
        <v>0</v>
      </c>
    </row>
    <row r="13" spans="1:16" x14ac:dyDescent="0.25">
      <c r="B13" s="1">
        <v>9</v>
      </c>
      <c r="C13" s="1">
        <v>0.69995333644423707</v>
      </c>
      <c r="D13" s="1" t="s">
        <v>58</v>
      </c>
      <c r="E13" s="1">
        <v>3.3333333333333335</v>
      </c>
      <c r="F13" s="1">
        <v>30</v>
      </c>
      <c r="G13" s="1">
        <v>1</v>
      </c>
      <c r="H13" s="1">
        <v>2.3331777881474572E-2</v>
      </c>
      <c r="J13" s="8">
        <v>9</v>
      </c>
      <c r="K13" s="1">
        <v>2.6328052190121154</v>
      </c>
      <c r="L13" s="1" t="s">
        <v>174</v>
      </c>
      <c r="M13" s="1">
        <v>0</v>
      </c>
      <c r="N13" s="1">
        <v>113</v>
      </c>
      <c r="O13" s="1">
        <v>0</v>
      </c>
      <c r="P13" s="1">
        <v>0</v>
      </c>
    </row>
    <row r="14" spans="1:16" x14ac:dyDescent="0.25">
      <c r="B14" s="1">
        <v>10</v>
      </c>
      <c r="C14" s="1">
        <v>0.6299580027998134</v>
      </c>
      <c r="D14" s="1" t="s">
        <v>183</v>
      </c>
      <c r="E14" s="1">
        <v>0</v>
      </c>
      <c r="F14" s="1">
        <v>27</v>
      </c>
      <c r="G14" s="1">
        <v>0</v>
      </c>
      <c r="H14" s="1">
        <v>0</v>
      </c>
      <c r="J14" s="8">
        <v>10</v>
      </c>
      <c r="K14" s="1">
        <v>2.6328052190121154</v>
      </c>
      <c r="L14" s="1" t="s">
        <v>176</v>
      </c>
      <c r="M14" s="1">
        <v>0</v>
      </c>
      <c r="N14" s="1">
        <v>113</v>
      </c>
      <c r="O14" s="1">
        <v>0</v>
      </c>
      <c r="P14" s="1">
        <v>0</v>
      </c>
    </row>
    <row r="15" spans="1:16" x14ac:dyDescent="0.25">
      <c r="B15" s="1">
        <v>11</v>
      </c>
      <c r="C15" s="1">
        <v>0.55996266915538961</v>
      </c>
      <c r="D15" s="1" t="s">
        <v>56</v>
      </c>
      <c r="E15" s="1">
        <v>0</v>
      </c>
      <c r="F15" s="1">
        <v>24</v>
      </c>
      <c r="G15" s="1">
        <v>0</v>
      </c>
      <c r="H15" s="1">
        <v>0</v>
      </c>
      <c r="J15" s="8">
        <v>11</v>
      </c>
      <c r="K15" s="1">
        <v>2.1901211556383968</v>
      </c>
      <c r="L15" s="1" t="s">
        <v>35</v>
      </c>
      <c r="M15" s="1">
        <v>6.3829787234042552</v>
      </c>
      <c r="N15" s="1">
        <v>94</v>
      </c>
      <c r="O15" s="1">
        <v>5.9999999999999991</v>
      </c>
      <c r="P15" s="1">
        <v>0.13979496738117425</v>
      </c>
    </row>
    <row r="16" spans="1:16" x14ac:dyDescent="0.25">
      <c r="B16" s="1">
        <v>12</v>
      </c>
      <c r="C16" s="1">
        <v>0.39664022398506765</v>
      </c>
      <c r="D16" s="1" t="s">
        <v>55</v>
      </c>
      <c r="E16" s="1">
        <v>5.882352941176471</v>
      </c>
      <c r="F16" s="1">
        <v>17</v>
      </c>
      <c r="G16" s="1">
        <v>1</v>
      </c>
      <c r="H16" s="1">
        <v>2.3331777881474572E-2</v>
      </c>
      <c r="J16" s="8">
        <v>12</v>
      </c>
      <c r="K16" s="1">
        <v>1.8639328984156571</v>
      </c>
      <c r="L16" s="1" t="s">
        <v>62</v>
      </c>
      <c r="M16" s="1">
        <v>6.25</v>
      </c>
      <c r="N16" s="1">
        <v>80</v>
      </c>
      <c r="O16" s="1">
        <v>5</v>
      </c>
      <c r="P16" s="1">
        <v>0.11649580615097857</v>
      </c>
    </row>
    <row r="17" spans="2:16" x14ac:dyDescent="0.25">
      <c r="B17" s="1">
        <v>13</v>
      </c>
      <c r="C17" s="1">
        <v>0.27998133457769481</v>
      </c>
      <c r="D17" s="1" t="s">
        <v>182</v>
      </c>
      <c r="E17" s="1">
        <v>0</v>
      </c>
      <c r="F17" s="1">
        <v>12</v>
      </c>
      <c r="G17" s="1">
        <v>0</v>
      </c>
      <c r="H17" s="1">
        <v>0</v>
      </c>
      <c r="J17" s="8">
        <v>13</v>
      </c>
      <c r="K17" s="1">
        <v>1.8173345759552657</v>
      </c>
      <c r="L17" s="1" t="s">
        <v>172</v>
      </c>
      <c r="M17" s="1">
        <v>0</v>
      </c>
      <c r="N17" s="1">
        <v>78</v>
      </c>
      <c r="O17" s="1">
        <v>0</v>
      </c>
      <c r="P17" s="1">
        <v>0</v>
      </c>
    </row>
    <row r="18" spans="2:16" x14ac:dyDescent="0.25">
      <c r="B18" s="1">
        <v>14</v>
      </c>
      <c r="C18" s="1">
        <v>4.6663555762949137E-2</v>
      </c>
      <c r="D18" s="1" t="s">
        <v>186</v>
      </c>
      <c r="E18" s="1">
        <v>0</v>
      </c>
      <c r="F18" s="1">
        <v>2</v>
      </c>
      <c r="G18" s="1">
        <v>0</v>
      </c>
      <c r="H18" s="1">
        <v>0</v>
      </c>
      <c r="J18" s="8">
        <v>14</v>
      </c>
      <c r="K18" s="1">
        <v>1.7707362534948743</v>
      </c>
      <c r="L18" s="1" t="s">
        <v>180</v>
      </c>
      <c r="M18" s="1">
        <v>0</v>
      </c>
      <c r="N18" s="1">
        <v>76</v>
      </c>
      <c r="O18" s="1">
        <v>0</v>
      </c>
      <c r="P18" s="1">
        <v>0</v>
      </c>
    </row>
    <row r="19" spans="2:16" x14ac:dyDescent="0.25">
      <c r="B19" s="9" t="s">
        <v>121</v>
      </c>
      <c r="C19" s="9">
        <f>SUM(C5:C18)</f>
        <v>100.00000000000003</v>
      </c>
      <c r="D19" s="9"/>
      <c r="E19" s="9"/>
      <c r="F19" s="9">
        <f t="shared" ref="D19:H19" si="0">SUM(F5:F18)</f>
        <v>4286</v>
      </c>
      <c r="G19" s="9">
        <f t="shared" si="0"/>
        <v>78</v>
      </c>
      <c r="H19" s="9"/>
      <c r="J19" s="8">
        <v>15</v>
      </c>
      <c r="K19" s="1">
        <v>1.3979496738117427</v>
      </c>
      <c r="L19" s="1" t="s">
        <v>54</v>
      </c>
      <c r="M19" s="1">
        <v>31.666666666666668</v>
      </c>
      <c r="N19" s="1">
        <v>60</v>
      </c>
      <c r="O19" s="1">
        <v>19</v>
      </c>
      <c r="P19" s="1">
        <v>0.44268406337371857</v>
      </c>
    </row>
    <row r="20" spans="2:16" x14ac:dyDescent="0.25">
      <c r="J20" s="8">
        <v>16</v>
      </c>
      <c r="K20" s="1">
        <v>1.1416589002795898</v>
      </c>
      <c r="L20" s="1" t="s">
        <v>170</v>
      </c>
      <c r="M20" s="1">
        <v>0</v>
      </c>
      <c r="N20" s="1">
        <v>49</v>
      </c>
      <c r="O20" s="1">
        <v>0</v>
      </c>
      <c r="P20" s="1">
        <v>0</v>
      </c>
    </row>
    <row r="21" spans="2:16" x14ac:dyDescent="0.25">
      <c r="J21" s="8">
        <v>17</v>
      </c>
      <c r="K21" s="1">
        <v>1.048462255358807</v>
      </c>
      <c r="L21" s="1" t="s">
        <v>179</v>
      </c>
      <c r="M21" s="1">
        <v>0</v>
      </c>
      <c r="N21" s="1">
        <v>45</v>
      </c>
      <c r="O21" s="1">
        <v>0</v>
      </c>
      <c r="P21" s="1">
        <v>0</v>
      </c>
    </row>
    <row r="22" spans="2:16" x14ac:dyDescent="0.25">
      <c r="J22" s="8">
        <v>18</v>
      </c>
      <c r="K22" s="1">
        <v>0.90866728797763285</v>
      </c>
      <c r="L22" s="1" t="s">
        <v>171</v>
      </c>
      <c r="M22" s="1">
        <v>0</v>
      </c>
      <c r="N22" s="1">
        <v>39</v>
      </c>
      <c r="O22" s="1">
        <v>0</v>
      </c>
      <c r="P22" s="1">
        <v>0</v>
      </c>
    </row>
    <row r="23" spans="2:16" x14ac:dyDescent="0.25">
      <c r="J23" s="8">
        <v>19</v>
      </c>
      <c r="K23" s="1">
        <v>0.86206896551724133</v>
      </c>
      <c r="L23" s="1" t="s">
        <v>64</v>
      </c>
      <c r="M23" s="1">
        <v>5.4054054054054053</v>
      </c>
      <c r="N23" s="1">
        <v>37</v>
      </c>
      <c r="O23" s="1">
        <v>1.9999999999999998</v>
      </c>
      <c r="P23" s="1">
        <v>4.6598322460391424E-2</v>
      </c>
    </row>
    <row r="24" spans="2:16" x14ac:dyDescent="0.25">
      <c r="J24" s="8">
        <v>20</v>
      </c>
      <c r="K24" s="1">
        <v>0.83876980428704562</v>
      </c>
      <c r="L24" s="1" t="s">
        <v>178</v>
      </c>
      <c r="M24" s="1">
        <v>0</v>
      </c>
      <c r="N24" s="1">
        <v>36</v>
      </c>
      <c r="O24" s="1">
        <v>0</v>
      </c>
      <c r="P24" s="1">
        <v>0</v>
      </c>
    </row>
    <row r="25" spans="2:16" x14ac:dyDescent="0.25">
      <c r="J25" s="8">
        <v>21</v>
      </c>
      <c r="K25" s="1">
        <v>0.81547064305684991</v>
      </c>
      <c r="L25" s="1" t="s">
        <v>175</v>
      </c>
      <c r="M25" s="1">
        <v>0</v>
      </c>
      <c r="N25" s="1">
        <v>35</v>
      </c>
      <c r="O25" s="1">
        <v>0</v>
      </c>
      <c r="P25" s="1">
        <v>0</v>
      </c>
    </row>
    <row r="26" spans="2:16" x14ac:dyDescent="0.25">
      <c r="J26" s="8">
        <v>22</v>
      </c>
      <c r="K26" s="1">
        <f>N26/4292*100</f>
        <v>15.027958993476235</v>
      </c>
      <c r="L26" s="8" t="s">
        <v>201</v>
      </c>
      <c r="M26" s="1">
        <f>O26/N26*100</f>
        <v>5.7364341085271313</v>
      </c>
      <c r="N26" s="8">
        <v>645</v>
      </c>
      <c r="O26" s="8">
        <v>37</v>
      </c>
      <c r="P26" s="1">
        <f>K26*M26/100</f>
        <v>0.86206896551724133</v>
      </c>
    </row>
    <row r="27" spans="2:16" x14ac:dyDescent="0.25">
      <c r="J27" s="9" t="s">
        <v>121</v>
      </c>
      <c r="K27" s="9">
        <f>SUM(K5:K26)</f>
        <v>100</v>
      </c>
      <c r="L27" s="9"/>
      <c r="M27" s="9"/>
      <c r="N27" s="9">
        <f t="shared" ref="L27:P27" si="1">SUM(N5:N26)</f>
        <v>4292</v>
      </c>
      <c r="O27" s="9">
        <f t="shared" si="1"/>
        <v>129</v>
      </c>
      <c r="P27" s="9"/>
    </row>
  </sheetData>
  <sortState ref="J5:P29">
    <sortCondition descending="1" ref="N5:N29"/>
  </sortState>
  <mergeCells count="2">
    <mergeCell ref="J3:P3"/>
    <mergeCell ref="B3:H3"/>
  </mergeCells>
  <conditionalFormatting sqref="E5:E10">
    <cfRule type="cellIs" dxfId="86" priority="9" operator="between">
      <formula>1.1</formula>
      <formula>4.99</formula>
    </cfRule>
    <cfRule type="cellIs" dxfId="85" priority="10" operator="between">
      <formula>1.1</formula>
      <formula>4.99</formula>
    </cfRule>
    <cfRule type="cellIs" dxfId="84" priority="11" operator="lessThan">
      <formula>1.09</formula>
    </cfRule>
    <cfRule type="cellIs" dxfId="83" priority="12" operator="greaterThan">
      <formula>5</formula>
    </cfRule>
  </conditionalFormatting>
  <conditionalFormatting sqref="M5:M24">
    <cfRule type="cellIs" dxfId="82" priority="5" operator="between">
      <formula>1.1</formula>
      <formula>4.99</formula>
    </cfRule>
    <cfRule type="cellIs" dxfId="81" priority="6" operator="lessThan">
      <formula>1.09</formula>
    </cfRule>
    <cfRule type="cellIs" dxfId="80" priority="7" operator="lessThan">
      <formula>1.09</formula>
    </cfRule>
    <cfRule type="cellIs" dxfId="79" priority="8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8 M5:M26">
    <cfRule type="cellIs" dxfId="76" priority="3" operator="greaterThan">
      <formula>11</formula>
    </cfRule>
    <cfRule type="cellIs" dxfId="77" priority="2" operator="lessThan">
      <formula>6</formula>
    </cfRule>
    <cfRule type="cellIs" dxfId="78" priority="1" operator="between">
      <formula>6</formula>
      <formula>10.99999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68DC-82B3-44A3-89FD-96D047B4A289}">
  <dimension ref="A1:P9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203</v>
      </c>
      <c r="C1" s="6" t="s">
        <v>204</v>
      </c>
      <c r="D1" s="7" t="s">
        <v>205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67</v>
      </c>
      <c r="E4" s="9" t="s">
        <v>206</v>
      </c>
      <c r="F4" s="9" t="s">
        <v>207</v>
      </c>
      <c r="G4" s="9" t="s">
        <v>208</v>
      </c>
      <c r="H4" s="9" t="s">
        <v>209</v>
      </c>
      <c r="I4" s="3"/>
      <c r="J4" s="9" t="s">
        <v>120</v>
      </c>
      <c r="K4" s="9" t="s">
        <v>2</v>
      </c>
      <c r="L4" s="9" t="s">
        <v>67</v>
      </c>
      <c r="M4" s="9" t="s">
        <v>206</v>
      </c>
      <c r="N4" s="9" t="s">
        <v>207</v>
      </c>
      <c r="O4" s="9" t="s">
        <v>208</v>
      </c>
      <c r="P4" s="9" t="s">
        <v>209</v>
      </c>
    </row>
    <row r="5" spans="1:16" x14ac:dyDescent="0.25">
      <c r="B5" s="1">
        <v>1</v>
      </c>
      <c r="C5" s="1">
        <v>49.556696220251986</v>
      </c>
      <c r="D5" s="1" t="s">
        <v>68</v>
      </c>
      <c r="E5" s="1">
        <v>0.2824858757062147</v>
      </c>
      <c r="F5" s="1">
        <v>2124</v>
      </c>
      <c r="G5" s="1">
        <v>6</v>
      </c>
      <c r="H5" s="1">
        <v>0.13999066728884743</v>
      </c>
      <c r="I5" s="3"/>
      <c r="J5" s="8">
        <v>1</v>
      </c>
      <c r="K5" s="1">
        <v>60.274930102516308</v>
      </c>
      <c r="L5" s="1" t="s">
        <v>69</v>
      </c>
      <c r="M5" s="1">
        <v>3.0923850019327408</v>
      </c>
      <c r="N5" s="1">
        <v>2587</v>
      </c>
      <c r="O5" s="1">
        <v>80</v>
      </c>
      <c r="P5" s="1">
        <v>1.8639328984156571</v>
      </c>
    </row>
    <row r="6" spans="1:16" x14ac:dyDescent="0.25">
      <c r="B6" s="1">
        <v>2</v>
      </c>
      <c r="C6" s="1">
        <v>48.296780214652358</v>
      </c>
      <c r="D6" s="1" t="s">
        <v>69</v>
      </c>
      <c r="E6" s="1">
        <v>3.4782608695652173</v>
      </c>
      <c r="F6" s="1">
        <v>2070</v>
      </c>
      <c r="G6" s="1">
        <v>72</v>
      </c>
      <c r="H6" s="1">
        <v>1.6798880074661691</v>
      </c>
      <c r="I6" s="3"/>
      <c r="J6" s="8">
        <v>2</v>
      </c>
      <c r="K6" s="1">
        <v>27.190121155638398</v>
      </c>
      <c r="L6" s="1" t="s">
        <v>68</v>
      </c>
      <c r="M6" s="1">
        <v>1.3710368466152527</v>
      </c>
      <c r="N6" s="1">
        <v>1167</v>
      </c>
      <c r="O6" s="1">
        <v>15.999999999999998</v>
      </c>
      <c r="P6" s="1">
        <v>0.37278657968313139</v>
      </c>
    </row>
    <row r="7" spans="1:16" x14ac:dyDescent="0.25">
      <c r="B7" s="1">
        <v>3</v>
      </c>
      <c r="C7" s="1">
        <v>1.8198786747550164</v>
      </c>
      <c r="D7" s="1" t="s">
        <v>35</v>
      </c>
      <c r="E7" s="1">
        <v>0</v>
      </c>
      <c r="F7" s="1">
        <v>78</v>
      </c>
      <c r="G7" s="1">
        <v>0</v>
      </c>
      <c r="H7" s="1">
        <v>0</v>
      </c>
      <c r="I7" s="3"/>
      <c r="J7" s="8">
        <v>3</v>
      </c>
      <c r="K7" s="1">
        <v>11.602982292637465</v>
      </c>
      <c r="L7" s="1" t="s">
        <v>70</v>
      </c>
      <c r="M7" s="1">
        <v>4.618473895582329</v>
      </c>
      <c r="N7" s="1">
        <v>498</v>
      </c>
      <c r="O7" s="1">
        <v>23</v>
      </c>
      <c r="P7" s="1">
        <v>0.53588070829450141</v>
      </c>
    </row>
    <row r="8" spans="1:16" x14ac:dyDescent="0.25">
      <c r="B8" s="1">
        <v>4</v>
      </c>
      <c r="C8" s="12">
        <v>0.32664489034064398</v>
      </c>
      <c r="D8" s="12" t="s">
        <v>70</v>
      </c>
      <c r="E8" s="12">
        <v>0</v>
      </c>
      <c r="F8" s="12">
        <v>14</v>
      </c>
      <c r="G8" s="12">
        <v>0</v>
      </c>
      <c r="H8" s="12">
        <v>0</v>
      </c>
      <c r="J8" s="8">
        <v>4</v>
      </c>
      <c r="K8" s="1">
        <v>0.93196644920782856</v>
      </c>
      <c r="L8" s="1" t="s">
        <v>35</v>
      </c>
      <c r="M8" s="1">
        <v>25</v>
      </c>
      <c r="N8" s="1">
        <v>40</v>
      </c>
      <c r="O8" s="1">
        <v>10</v>
      </c>
      <c r="P8" s="1">
        <v>0.23299161230195714</v>
      </c>
    </row>
    <row r="9" spans="1:16" x14ac:dyDescent="0.25">
      <c r="B9" s="9" t="s">
        <v>121</v>
      </c>
      <c r="C9" s="9">
        <f>SUM(C5:C8)</f>
        <v>100</v>
      </c>
      <c r="D9" s="9"/>
      <c r="E9" s="9"/>
      <c r="F9" s="9">
        <f t="shared" ref="D9:H9" si="0">SUM(F5:F8)</f>
        <v>4286</v>
      </c>
      <c r="G9" s="9">
        <f t="shared" si="0"/>
        <v>78</v>
      </c>
      <c r="H9" s="9"/>
      <c r="J9" s="9" t="s">
        <v>121</v>
      </c>
      <c r="K9" s="9">
        <f>SUM(K5:K8)</f>
        <v>100</v>
      </c>
      <c r="L9" s="9"/>
      <c r="M9" s="9"/>
      <c r="N9" s="9">
        <f t="shared" ref="L9:P9" si="1">SUM(N5:N8)</f>
        <v>4292</v>
      </c>
      <c r="O9" s="9">
        <f t="shared" si="1"/>
        <v>129</v>
      </c>
      <c r="P9" s="9"/>
    </row>
  </sheetData>
  <sortState ref="J5:P9">
    <sortCondition descending="1" ref="N5:N9"/>
  </sortState>
  <mergeCells count="2">
    <mergeCell ref="J3:P3"/>
    <mergeCell ref="B3:H3"/>
  </mergeCells>
  <conditionalFormatting sqref="E5:E7">
    <cfRule type="cellIs" dxfId="75" priority="8" operator="between">
      <formula>1.1</formula>
      <formula>4.99</formula>
    </cfRule>
    <cfRule type="cellIs" dxfId="74" priority="9" operator="lessThan">
      <formula>1.09</formula>
    </cfRule>
    <cfRule type="cellIs" dxfId="73" priority="10" operator="greaterThan">
      <formula>5</formula>
    </cfRule>
  </conditionalFormatting>
  <conditionalFormatting sqref="M5:M8">
    <cfRule type="cellIs" dxfId="72" priority="5" operator="between">
      <formula>1.1</formula>
      <formula>4.99</formula>
    </cfRule>
    <cfRule type="cellIs" dxfId="71" priority="6" operator="lessThan">
      <formula>1.09</formula>
    </cfRule>
    <cfRule type="cellIs" dxfId="70" priority="7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8 M5:M8">
    <cfRule type="cellIs" dxfId="67" priority="3" operator="greaterThan">
      <formula>11</formula>
    </cfRule>
    <cfRule type="cellIs" dxfId="68" priority="2" operator="lessThan">
      <formula>6</formula>
    </cfRule>
    <cfRule type="cellIs" dxfId="69" priority="1" operator="between">
      <formula>6</formula>
      <formula>10.99999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D0500-3B90-4E4C-B0C0-D9BFA8C64D78}">
  <dimension ref="A1:P12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203</v>
      </c>
      <c r="C1" s="6" t="s">
        <v>204</v>
      </c>
      <c r="D1" s="7" t="s">
        <v>205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44</v>
      </c>
      <c r="E4" s="9" t="s">
        <v>206</v>
      </c>
      <c r="F4" s="9" t="s">
        <v>207</v>
      </c>
      <c r="G4" s="9" t="s">
        <v>208</v>
      </c>
      <c r="H4" s="9" t="s">
        <v>209</v>
      </c>
      <c r="I4" s="3"/>
      <c r="J4" s="9" t="s">
        <v>120</v>
      </c>
      <c r="K4" s="9" t="s">
        <v>2</v>
      </c>
      <c r="L4" s="9" t="s">
        <v>44</v>
      </c>
      <c r="M4" s="9" t="s">
        <v>206</v>
      </c>
      <c r="N4" s="9" t="s">
        <v>207</v>
      </c>
      <c r="O4" s="9" t="s">
        <v>208</v>
      </c>
      <c r="P4" s="9" t="s">
        <v>209</v>
      </c>
    </row>
    <row r="5" spans="1:16" x14ac:dyDescent="0.25">
      <c r="B5" s="1">
        <v>1</v>
      </c>
      <c r="C5" s="1">
        <v>84.764349043397104</v>
      </c>
      <c r="D5" s="1" t="s">
        <v>45</v>
      </c>
      <c r="E5" s="1">
        <v>0.16515276630883569</v>
      </c>
      <c r="F5" s="1">
        <v>3633</v>
      </c>
      <c r="G5" s="1">
        <v>6.0000000000000009</v>
      </c>
      <c r="H5" s="1">
        <v>0.13999066728884743</v>
      </c>
      <c r="I5" s="3"/>
      <c r="J5" s="8">
        <v>1</v>
      </c>
      <c r="K5" s="1">
        <v>44.501397949673809</v>
      </c>
      <c r="L5" s="1" t="s">
        <v>45</v>
      </c>
      <c r="M5" s="1">
        <v>2.3560209424083771</v>
      </c>
      <c r="N5" s="1">
        <v>1910</v>
      </c>
      <c r="O5" s="1">
        <v>45</v>
      </c>
      <c r="P5" s="1">
        <v>1.048462255358807</v>
      </c>
    </row>
    <row r="6" spans="1:16" x14ac:dyDescent="0.25">
      <c r="B6" s="1">
        <v>2</v>
      </c>
      <c r="C6" s="1">
        <v>9.682687820811946</v>
      </c>
      <c r="D6" s="1" t="s">
        <v>48</v>
      </c>
      <c r="E6" s="1">
        <v>0.24096385542168675</v>
      </c>
      <c r="F6" s="1">
        <v>415</v>
      </c>
      <c r="G6" s="1">
        <v>0.99999999999999989</v>
      </c>
      <c r="H6" s="1">
        <v>2.3331777881474568E-2</v>
      </c>
      <c r="I6" s="3"/>
      <c r="J6" s="8">
        <v>2</v>
      </c>
      <c r="K6" s="1">
        <v>21.411929170549861</v>
      </c>
      <c r="L6" s="1" t="s">
        <v>49</v>
      </c>
      <c r="M6" s="1">
        <v>5.3318824809575629</v>
      </c>
      <c r="N6" s="1">
        <v>919</v>
      </c>
      <c r="O6" s="1">
        <v>49</v>
      </c>
      <c r="P6" s="1">
        <v>1.14165890027959</v>
      </c>
    </row>
    <row r="7" spans="1:16" x14ac:dyDescent="0.25">
      <c r="B7" s="1">
        <v>3</v>
      </c>
      <c r="C7" s="1">
        <v>3.0097993467102193</v>
      </c>
      <c r="D7" s="1" t="s">
        <v>47</v>
      </c>
      <c r="E7" s="1">
        <v>0</v>
      </c>
      <c r="F7" s="1">
        <v>129</v>
      </c>
      <c r="G7" s="1">
        <v>0</v>
      </c>
      <c r="H7" s="1">
        <v>0</v>
      </c>
      <c r="I7" s="3"/>
      <c r="J7" s="8">
        <v>3</v>
      </c>
      <c r="K7" s="1">
        <v>19.804287045666356</v>
      </c>
      <c r="L7" s="1" t="s">
        <v>50</v>
      </c>
      <c r="M7" s="1">
        <v>0.70588235294117652</v>
      </c>
      <c r="N7" s="1">
        <v>850</v>
      </c>
      <c r="O7" s="1">
        <v>6</v>
      </c>
      <c r="P7" s="1">
        <v>0.13979496738117431</v>
      </c>
    </row>
    <row r="8" spans="1:16" x14ac:dyDescent="0.25">
      <c r="B8" s="1">
        <v>4</v>
      </c>
      <c r="C8" s="1">
        <v>1.726551563229118</v>
      </c>
      <c r="D8" s="1" t="s">
        <v>46</v>
      </c>
      <c r="E8" s="1">
        <v>94.594594594594597</v>
      </c>
      <c r="F8" s="1">
        <v>74</v>
      </c>
      <c r="G8" s="1">
        <v>70</v>
      </c>
      <c r="H8" s="1">
        <v>1.6332244517032197</v>
      </c>
      <c r="I8" s="3"/>
      <c r="J8" s="8">
        <v>4</v>
      </c>
      <c r="K8" s="1">
        <v>11.206896551724139</v>
      </c>
      <c r="L8" s="1" t="s">
        <v>46</v>
      </c>
      <c r="M8" s="1">
        <v>1.0395010395010396</v>
      </c>
      <c r="N8" s="1">
        <v>481</v>
      </c>
      <c r="O8" s="1">
        <v>5</v>
      </c>
      <c r="P8" s="1">
        <v>0.11649580615097857</v>
      </c>
    </row>
    <row r="9" spans="1:16" x14ac:dyDescent="0.25">
      <c r="B9" s="1">
        <v>5</v>
      </c>
      <c r="C9" s="1">
        <v>0.81661222585160986</v>
      </c>
      <c r="D9" s="1" t="s">
        <v>49</v>
      </c>
      <c r="E9" s="1">
        <v>2.8571428571428572</v>
      </c>
      <c r="F9" s="1">
        <v>35</v>
      </c>
      <c r="G9" s="1">
        <v>1</v>
      </c>
      <c r="H9" s="1">
        <v>2.3331777881474568E-2</v>
      </c>
      <c r="I9" s="3"/>
      <c r="J9" s="8">
        <v>5</v>
      </c>
      <c r="K9" s="1">
        <v>2.516309412861137</v>
      </c>
      <c r="L9" s="1" t="s">
        <v>47</v>
      </c>
      <c r="M9" s="1">
        <v>3.7037037037037037</v>
      </c>
      <c r="N9" s="1">
        <v>108</v>
      </c>
      <c r="O9" s="1">
        <v>4</v>
      </c>
      <c r="P9" s="1">
        <v>9.3196644920782848E-2</v>
      </c>
    </row>
    <row r="10" spans="1:16" x14ac:dyDescent="0.25">
      <c r="B10" s="9" t="s">
        <v>121</v>
      </c>
      <c r="C10" s="9">
        <f>SUM(C5:C9)</f>
        <v>100.00000000000001</v>
      </c>
      <c r="D10" s="9"/>
      <c r="E10" s="9"/>
      <c r="F10" s="9">
        <f t="shared" ref="D10:H10" si="0">SUM(F5:F9)</f>
        <v>4286</v>
      </c>
      <c r="G10" s="9">
        <f t="shared" si="0"/>
        <v>78</v>
      </c>
      <c r="H10" s="9"/>
      <c r="J10" s="8">
        <v>6</v>
      </c>
      <c r="K10" s="1">
        <v>0.48928238583410999</v>
      </c>
      <c r="L10" s="1" t="s">
        <v>48</v>
      </c>
      <c r="M10" s="1">
        <v>85.714285714285708</v>
      </c>
      <c r="N10" s="1">
        <v>21</v>
      </c>
      <c r="O10" s="1">
        <v>18</v>
      </c>
      <c r="P10" s="1">
        <v>0.41938490214352286</v>
      </c>
    </row>
    <row r="11" spans="1:16" x14ac:dyDescent="0.25">
      <c r="J11" s="8">
        <v>7</v>
      </c>
      <c r="K11" s="1">
        <v>6.9897483690587139E-2</v>
      </c>
      <c r="L11" s="1" t="s">
        <v>126</v>
      </c>
      <c r="M11" s="1">
        <v>66.666666666666671</v>
      </c>
      <c r="N11" s="1">
        <v>3</v>
      </c>
      <c r="O11" s="1">
        <v>2</v>
      </c>
      <c r="P11" s="1">
        <v>4.6598322460391424E-2</v>
      </c>
    </row>
    <row r="12" spans="1:16" x14ac:dyDescent="0.25">
      <c r="J12" s="9" t="s">
        <v>121</v>
      </c>
      <c r="K12" s="9">
        <f>SUM(K5:K11)</f>
        <v>100</v>
      </c>
      <c r="L12" s="9"/>
      <c r="M12" s="9"/>
      <c r="N12" s="9">
        <f t="shared" ref="L12:P12" si="1">SUM(N5:N11)</f>
        <v>4292</v>
      </c>
      <c r="O12" s="9">
        <f t="shared" si="1"/>
        <v>129</v>
      </c>
      <c r="P12" s="9"/>
    </row>
  </sheetData>
  <sortState ref="J5:P12">
    <sortCondition descending="1" ref="N5:N12"/>
  </sortState>
  <mergeCells count="2">
    <mergeCell ref="J3:P3"/>
    <mergeCell ref="B3:H3"/>
  </mergeCells>
  <conditionalFormatting sqref="E5:E9">
    <cfRule type="cellIs" dxfId="95" priority="10" operator="greaterThan">
      <formula>5</formula>
    </cfRule>
  </conditionalFormatting>
  <conditionalFormatting sqref="E5:E9">
    <cfRule type="cellIs" dxfId="94" priority="9" operator="lessThan">
      <formula>1.09</formula>
    </cfRule>
  </conditionalFormatting>
  <conditionalFormatting sqref="E5:E9">
    <cfRule type="cellIs" dxfId="93" priority="8" operator="between">
      <formula>1.1</formula>
      <formula>4.99</formula>
    </cfRule>
  </conditionalFormatting>
  <conditionalFormatting sqref="M5:M11">
    <cfRule type="cellIs" dxfId="92" priority="5" operator="between">
      <formula>1.1</formula>
      <formula>4.99</formula>
    </cfRule>
    <cfRule type="cellIs" dxfId="91" priority="6" operator="lessThan">
      <formula>1.09</formula>
    </cfRule>
    <cfRule type="cellIs" dxfId="90" priority="7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9 M5:M11">
    <cfRule type="cellIs" dxfId="87" priority="3" operator="greaterThan">
      <formula>11</formula>
    </cfRule>
    <cfRule type="cellIs" dxfId="88" priority="2" operator="lessThan">
      <formula>6</formula>
    </cfRule>
    <cfRule type="cellIs" dxfId="89" priority="1" operator="between">
      <formula>6</formula>
      <formula>10.99999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44B1-2EEE-426B-9172-031E4C077B3A}">
  <dimension ref="A1:P18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203</v>
      </c>
      <c r="C1" s="6" t="s">
        <v>204</v>
      </c>
      <c r="D1" s="7" t="s">
        <v>205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20</v>
      </c>
      <c r="E4" s="9" t="s">
        <v>206</v>
      </c>
      <c r="F4" s="9" t="s">
        <v>207</v>
      </c>
      <c r="G4" s="9" t="s">
        <v>208</v>
      </c>
      <c r="H4" s="9" t="s">
        <v>209</v>
      </c>
      <c r="I4" s="3"/>
      <c r="J4" s="9" t="s">
        <v>120</v>
      </c>
      <c r="K4" s="9" t="s">
        <v>2</v>
      </c>
      <c r="L4" s="9" t="s">
        <v>20</v>
      </c>
      <c r="M4" s="9" t="s">
        <v>206</v>
      </c>
      <c r="N4" s="9" t="s">
        <v>207</v>
      </c>
      <c r="O4" s="9" t="s">
        <v>208</v>
      </c>
      <c r="P4" s="9" t="s">
        <v>209</v>
      </c>
    </row>
    <row r="5" spans="1:16" x14ac:dyDescent="0.25">
      <c r="B5" s="1">
        <v>1</v>
      </c>
      <c r="C5" s="1">
        <v>28.581427904806347</v>
      </c>
      <c r="D5" s="1" t="s">
        <v>158</v>
      </c>
      <c r="E5" s="1">
        <v>0</v>
      </c>
      <c r="F5" s="1">
        <v>1225</v>
      </c>
      <c r="G5" s="1">
        <v>0</v>
      </c>
      <c r="H5" s="1">
        <v>0</v>
      </c>
      <c r="I5" s="3"/>
      <c r="J5" s="8">
        <v>1</v>
      </c>
      <c r="K5" s="1">
        <v>30.568499534016777</v>
      </c>
      <c r="L5" s="1" t="s">
        <v>22</v>
      </c>
      <c r="M5" s="1">
        <v>2.7439024390243905</v>
      </c>
      <c r="N5" s="1">
        <v>1312</v>
      </c>
      <c r="O5" s="1">
        <v>36.000000000000007</v>
      </c>
      <c r="P5" s="1">
        <v>0.83876980428704573</v>
      </c>
    </row>
    <row r="6" spans="1:16" x14ac:dyDescent="0.25">
      <c r="B6" s="1">
        <v>2</v>
      </c>
      <c r="C6" s="11">
        <v>24.801679888007467</v>
      </c>
      <c r="D6" s="11" t="s">
        <v>159</v>
      </c>
      <c r="E6" s="11">
        <v>0</v>
      </c>
      <c r="F6" s="11">
        <v>1063</v>
      </c>
      <c r="G6" s="11">
        <v>0</v>
      </c>
      <c r="H6" s="11">
        <v>0</v>
      </c>
      <c r="I6" s="3"/>
      <c r="J6" s="8">
        <v>2</v>
      </c>
      <c r="K6" s="1">
        <v>19.338303821062443</v>
      </c>
      <c r="L6" s="1" t="s">
        <v>26</v>
      </c>
      <c r="M6" s="1">
        <v>0.72289156626506024</v>
      </c>
      <c r="N6" s="1">
        <v>830</v>
      </c>
      <c r="O6" s="1">
        <v>6</v>
      </c>
      <c r="P6" s="1">
        <v>0.13979496738117428</v>
      </c>
    </row>
    <row r="7" spans="1:16" x14ac:dyDescent="0.25">
      <c r="B7" s="1">
        <v>3</v>
      </c>
      <c r="C7" s="1">
        <v>19.038730751283246</v>
      </c>
      <c r="D7" s="1" t="s">
        <v>22</v>
      </c>
      <c r="E7" s="1">
        <v>0.12254901960784313</v>
      </c>
      <c r="F7" s="1">
        <v>816</v>
      </c>
      <c r="G7" s="1">
        <v>1</v>
      </c>
      <c r="H7" s="1">
        <v>2.3331777881474568E-2</v>
      </c>
      <c r="I7" s="3"/>
      <c r="J7" s="8">
        <v>3</v>
      </c>
      <c r="K7" s="1">
        <v>14.049394221808015</v>
      </c>
      <c r="L7" s="1" t="s">
        <v>24</v>
      </c>
      <c r="M7" s="1">
        <v>0.82918739635157546</v>
      </c>
      <c r="N7" s="1">
        <v>603</v>
      </c>
      <c r="O7" s="1">
        <v>5</v>
      </c>
      <c r="P7" s="1">
        <v>0.11649580615097857</v>
      </c>
    </row>
    <row r="8" spans="1:16" x14ac:dyDescent="0.25">
      <c r="B8" s="1">
        <v>4</v>
      </c>
      <c r="C8" s="1">
        <v>10.242650489967335</v>
      </c>
      <c r="D8" s="1" t="s">
        <v>25</v>
      </c>
      <c r="E8" s="1">
        <v>0.22779043280182232</v>
      </c>
      <c r="F8" s="1">
        <v>439</v>
      </c>
      <c r="G8" s="1">
        <v>1</v>
      </c>
      <c r="H8" s="1">
        <v>2.3331777881474568E-2</v>
      </c>
      <c r="I8" s="3"/>
      <c r="J8" s="8">
        <v>4</v>
      </c>
      <c r="K8" s="1">
        <v>8.7371854613233921</v>
      </c>
      <c r="L8" s="1" t="s">
        <v>166</v>
      </c>
      <c r="M8" s="1">
        <v>0</v>
      </c>
      <c r="N8" s="1">
        <v>375</v>
      </c>
      <c r="O8" s="1">
        <v>0</v>
      </c>
      <c r="P8" s="1">
        <v>0</v>
      </c>
    </row>
    <row r="9" spans="1:16" x14ac:dyDescent="0.25">
      <c r="B9" s="1">
        <v>5</v>
      </c>
      <c r="C9" s="1">
        <v>4.9696686887540826</v>
      </c>
      <c r="D9" s="1" t="s">
        <v>23</v>
      </c>
      <c r="E9" s="1">
        <v>2.347417840375587</v>
      </c>
      <c r="F9" s="1">
        <v>213</v>
      </c>
      <c r="G9" s="1">
        <v>5.0000000000000009</v>
      </c>
      <c r="H9" s="1">
        <v>0.11665888940737285</v>
      </c>
      <c r="I9" s="3"/>
      <c r="J9" s="8">
        <v>5</v>
      </c>
      <c r="K9" s="1">
        <v>4.9394221808014915</v>
      </c>
      <c r="L9" s="1" t="s">
        <v>27</v>
      </c>
      <c r="M9" s="1">
        <v>0.47169811320754718</v>
      </c>
      <c r="N9" s="1">
        <v>212</v>
      </c>
      <c r="O9" s="1">
        <v>1</v>
      </c>
      <c r="P9" s="1">
        <v>2.3299161230195712E-2</v>
      </c>
    </row>
    <row r="10" spans="1:16" x14ac:dyDescent="0.25">
      <c r="B10" s="1">
        <v>6</v>
      </c>
      <c r="C10" s="1">
        <v>4.8763415772281844</v>
      </c>
      <c r="D10" s="1" t="s">
        <v>21</v>
      </c>
      <c r="E10" s="1">
        <v>33.971291866028707</v>
      </c>
      <c r="F10" s="1">
        <v>209</v>
      </c>
      <c r="G10" s="1">
        <v>71</v>
      </c>
      <c r="H10" s="1">
        <v>1.6565562295846943</v>
      </c>
      <c r="J10" s="8">
        <v>6</v>
      </c>
      <c r="K10" s="1">
        <v>4.8928238583410995</v>
      </c>
      <c r="L10" s="1" t="s">
        <v>124</v>
      </c>
      <c r="M10" s="1">
        <v>29.523809523809526</v>
      </c>
      <c r="N10" s="1">
        <v>210</v>
      </c>
      <c r="O10" s="1">
        <v>62</v>
      </c>
      <c r="P10" s="1">
        <v>1.4445479962721341</v>
      </c>
    </row>
    <row r="11" spans="1:16" x14ac:dyDescent="0.25">
      <c r="B11" s="1">
        <v>7</v>
      </c>
      <c r="C11" s="1">
        <v>2.7764815678954737</v>
      </c>
      <c r="D11" s="1" t="s">
        <v>24</v>
      </c>
      <c r="E11" s="1">
        <v>0</v>
      </c>
      <c r="F11" s="1">
        <v>119</v>
      </c>
      <c r="G11" s="1">
        <v>0</v>
      </c>
      <c r="H11" s="1">
        <v>0</v>
      </c>
      <c r="J11" s="8">
        <v>7</v>
      </c>
      <c r="K11" s="1">
        <v>4.7064305684995338</v>
      </c>
      <c r="L11" s="1" t="s">
        <v>29</v>
      </c>
      <c r="M11" s="1">
        <v>7.4257425742574261</v>
      </c>
      <c r="N11" s="1">
        <v>202</v>
      </c>
      <c r="O11" s="1">
        <v>15.000000000000002</v>
      </c>
      <c r="P11" s="1">
        <v>0.34948741845293568</v>
      </c>
    </row>
    <row r="12" spans="1:16" x14ac:dyDescent="0.25">
      <c r="B12" s="1">
        <v>8</v>
      </c>
      <c r="C12" s="1">
        <v>1.8898740083994401</v>
      </c>
      <c r="D12" s="1" t="s">
        <v>160</v>
      </c>
      <c r="E12" s="1">
        <v>0</v>
      </c>
      <c r="F12" s="1">
        <v>81</v>
      </c>
      <c r="G12" s="1">
        <v>0</v>
      </c>
      <c r="H12" s="1">
        <v>0</v>
      </c>
      <c r="J12" s="8">
        <v>8</v>
      </c>
      <c r="K12" s="1">
        <v>3.7744641192917054</v>
      </c>
      <c r="L12" s="1" t="s">
        <v>164</v>
      </c>
      <c r="M12" s="1">
        <v>0</v>
      </c>
      <c r="N12" s="1">
        <v>162</v>
      </c>
      <c r="O12" s="1">
        <v>0</v>
      </c>
      <c r="P12" s="1">
        <v>0</v>
      </c>
    </row>
    <row r="13" spans="1:16" x14ac:dyDescent="0.25">
      <c r="B13" s="1">
        <v>9</v>
      </c>
      <c r="C13" s="1">
        <v>1.1899206719552029</v>
      </c>
      <c r="D13" s="1" t="s">
        <v>162</v>
      </c>
      <c r="E13" s="1">
        <v>0</v>
      </c>
      <c r="F13" s="1">
        <v>51</v>
      </c>
      <c r="G13" s="1">
        <v>0</v>
      </c>
      <c r="H13" s="1">
        <v>0</v>
      </c>
      <c r="J13" s="8">
        <v>9</v>
      </c>
      <c r="K13" s="1">
        <v>2.8890959925442683</v>
      </c>
      <c r="L13" s="1" t="s">
        <v>165</v>
      </c>
      <c r="M13" s="1">
        <v>0</v>
      </c>
      <c r="N13" s="1">
        <v>124</v>
      </c>
      <c r="O13" s="1">
        <v>0</v>
      </c>
      <c r="P13" s="1">
        <v>0</v>
      </c>
    </row>
    <row r="14" spans="1:16" x14ac:dyDescent="0.25">
      <c r="B14" s="1">
        <v>10</v>
      </c>
      <c r="C14" s="1">
        <v>0.97993467102193188</v>
      </c>
      <c r="D14" s="1" t="s">
        <v>161</v>
      </c>
      <c r="E14" s="1">
        <v>0</v>
      </c>
      <c r="F14" s="1">
        <v>42</v>
      </c>
      <c r="G14" s="1">
        <v>0</v>
      </c>
      <c r="H14" s="1">
        <v>0</v>
      </c>
      <c r="J14" s="8">
        <v>10</v>
      </c>
      <c r="K14" s="11">
        <v>2.8657968313140727</v>
      </c>
      <c r="L14" s="11" t="s">
        <v>158</v>
      </c>
      <c r="M14" s="11">
        <v>0</v>
      </c>
      <c r="N14" s="11">
        <v>123</v>
      </c>
      <c r="O14" s="11">
        <v>0</v>
      </c>
      <c r="P14" s="11">
        <v>0</v>
      </c>
    </row>
    <row r="15" spans="1:16" x14ac:dyDescent="0.25">
      <c r="B15" s="1">
        <v>11</v>
      </c>
      <c r="C15" s="1">
        <v>0.65328978068128796</v>
      </c>
      <c r="D15" s="1" t="s">
        <v>163</v>
      </c>
      <c r="E15" s="1">
        <v>0</v>
      </c>
      <c r="F15" s="1">
        <v>28</v>
      </c>
      <c r="G15" s="1">
        <v>0</v>
      </c>
      <c r="H15" s="1">
        <v>0</v>
      </c>
      <c r="J15" s="8">
        <v>11</v>
      </c>
      <c r="K15" s="1">
        <v>2.0736253494874184</v>
      </c>
      <c r="L15" s="1" t="s">
        <v>28</v>
      </c>
      <c r="M15" s="1">
        <v>4.4943820224719104</v>
      </c>
      <c r="N15" s="1">
        <v>89</v>
      </c>
      <c r="O15" s="1">
        <v>4.0000000000000009</v>
      </c>
      <c r="P15" s="1">
        <v>9.3196644920782848E-2</v>
      </c>
    </row>
    <row r="16" spans="1:16" x14ac:dyDescent="0.25">
      <c r="B16" s="9" t="s">
        <v>121</v>
      </c>
      <c r="C16" s="9">
        <f>SUM(C5:C15)</f>
        <v>100.00000000000001</v>
      </c>
      <c r="D16" s="9"/>
      <c r="E16" s="9"/>
      <c r="F16" s="9">
        <f t="shared" ref="D16:H16" si="0">SUM(F5:F15)</f>
        <v>4286</v>
      </c>
      <c r="G16" s="9">
        <f t="shared" si="0"/>
        <v>78</v>
      </c>
      <c r="H16" s="9"/>
      <c r="J16" s="8">
        <v>12</v>
      </c>
      <c r="K16" s="1">
        <v>1.048462255358807</v>
      </c>
      <c r="L16" s="1" t="s">
        <v>162</v>
      </c>
      <c r="M16" s="1">
        <v>0</v>
      </c>
      <c r="N16" s="1">
        <v>45</v>
      </c>
      <c r="O16" s="1">
        <v>0</v>
      </c>
      <c r="P16" s="1">
        <v>0</v>
      </c>
    </row>
    <row r="17" spans="10:16" x14ac:dyDescent="0.25">
      <c r="J17" s="8">
        <v>13</v>
      </c>
      <c r="K17" s="1">
        <v>0.11649580615097857</v>
      </c>
      <c r="L17" s="1" t="s">
        <v>161</v>
      </c>
      <c r="M17" s="1">
        <v>0</v>
      </c>
      <c r="N17" s="1">
        <v>5</v>
      </c>
      <c r="O17" s="1">
        <v>0</v>
      </c>
      <c r="P17" s="1">
        <v>0</v>
      </c>
    </row>
    <row r="18" spans="10:16" x14ac:dyDescent="0.25">
      <c r="J18" s="9" t="s">
        <v>121</v>
      </c>
      <c r="K18" s="9">
        <f>SUM(K5:K17)</f>
        <v>100</v>
      </c>
      <c r="L18" s="9"/>
      <c r="M18" s="9"/>
      <c r="N18" s="9">
        <f t="shared" ref="L18:P18" si="1">SUM(N5:N17)</f>
        <v>4292</v>
      </c>
      <c r="O18" s="9">
        <f t="shared" si="1"/>
        <v>129</v>
      </c>
      <c r="P18" s="9"/>
    </row>
  </sheetData>
  <sortState ref="J5:P17">
    <sortCondition descending="1" ref="N5:N17"/>
  </sortState>
  <mergeCells count="2">
    <mergeCell ref="J3:P3"/>
    <mergeCell ref="B3:H3"/>
  </mergeCells>
  <conditionalFormatting sqref="E5:E9">
    <cfRule type="cellIs" dxfId="113" priority="8" operator="between">
      <formula>1.1</formula>
      <formula>4.99</formula>
    </cfRule>
    <cfRule type="cellIs" dxfId="112" priority="9" operator="lessThan">
      <formula>1.09</formula>
    </cfRule>
    <cfRule type="cellIs" dxfId="111" priority="10" operator="greaterThan">
      <formula>5</formula>
    </cfRule>
  </conditionalFormatting>
  <conditionalFormatting sqref="M5:M12">
    <cfRule type="cellIs" dxfId="110" priority="5" operator="between">
      <formula>1.1</formula>
      <formula>4.99</formula>
    </cfRule>
    <cfRule type="cellIs" dxfId="109" priority="6" operator="lessThan">
      <formula>1.09</formula>
    </cfRule>
    <cfRule type="cellIs" dxfId="108" priority="7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5 M5:M17">
    <cfRule type="cellIs" dxfId="105" priority="3" operator="greaterThan">
      <formula>11</formula>
    </cfRule>
    <cfRule type="cellIs" dxfId="106" priority="2" operator="lessThan">
      <formula>6</formula>
    </cfRule>
    <cfRule type="cellIs" dxfId="107" priority="1" operator="between">
      <formula>6</formula>
      <formula>10.99999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111A-5F3C-48A8-B84F-A207A2792006}">
  <dimension ref="A1:P20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203</v>
      </c>
      <c r="C1" s="6" t="s">
        <v>204</v>
      </c>
      <c r="D1" s="7" t="s">
        <v>205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30</v>
      </c>
      <c r="E4" s="9" t="s">
        <v>206</v>
      </c>
      <c r="F4" s="9" t="s">
        <v>207</v>
      </c>
      <c r="G4" s="9" t="s">
        <v>208</v>
      </c>
      <c r="H4" s="9" t="s">
        <v>209</v>
      </c>
      <c r="I4" s="3"/>
      <c r="J4" s="9" t="s">
        <v>120</v>
      </c>
      <c r="K4" s="9" t="s">
        <v>2</v>
      </c>
      <c r="L4" s="9" t="s">
        <v>30</v>
      </c>
      <c r="M4" s="9" t="s">
        <v>206</v>
      </c>
      <c r="N4" s="9" t="s">
        <v>207</v>
      </c>
      <c r="O4" s="9" t="s">
        <v>208</v>
      </c>
      <c r="P4" s="9" t="s">
        <v>209</v>
      </c>
    </row>
    <row r="5" spans="1:16" x14ac:dyDescent="0.25">
      <c r="B5" s="1">
        <v>1</v>
      </c>
      <c r="C5" s="1">
        <v>51.003266448903403</v>
      </c>
      <c r="D5" s="1" t="s">
        <v>31</v>
      </c>
      <c r="E5" s="1">
        <v>0.32021957913998172</v>
      </c>
      <c r="F5" s="1">
        <v>2186</v>
      </c>
      <c r="G5" s="1">
        <v>7.0000000000000009</v>
      </c>
      <c r="H5" s="1">
        <v>0.16332244517032199</v>
      </c>
      <c r="I5" s="3"/>
      <c r="J5" s="8">
        <v>1</v>
      </c>
      <c r="K5" s="1">
        <v>46.714818266542402</v>
      </c>
      <c r="L5" s="1" t="s">
        <v>34</v>
      </c>
      <c r="M5" s="1">
        <v>0.69825436408977559</v>
      </c>
      <c r="N5" s="1">
        <v>2005</v>
      </c>
      <c r="O5" s="1">
        <v>14</v>
      </c>
      <c r="P5" s="1">
        <v>0.32618825722273997</v>
      </c>
    </row>
    <row r="6" spans="1:16" x14ac:dyDescent="0.25">
      <c r="B6" s="1">
        <v>2</v>
      </c>
      <c r="C6" s="1">
        <v>44.260382641157257</v>
      </c>
      <c r="D6" s="1" t="s">
        <v>32</v>
      </c>
      <c r="E6" s="1">
        <v>5.2714812862414341E-2</v>
      </c>
      <c r="F6" s="1">
        <v>1897</v>
      </c>
      <c r="G6" s="1">
        <v>1</v>
      </c>
      <c r="H6" s="1">
        <v>2.3331777881474572E-2</v>
      </c>
      <c r="I6" s="3"/>
      <c r="J6" s="8">
        <v>2</v>
      </c>
      <c r="K6" s="1">
        <v>8.8769804287045666</v>
      </c>
      <c r="L6" s="1" t="s">
        <v>35</v>
      </c>
      <c r="M6" s="1">
        <v>1.3123359580052494</v>
      </c>
      <c r="N6" s="1">
        <v>381</v>
      </c>
      <c r="O6" s="1">
        <v>5</v>
      </c>
      <c r="P6" s="1">
        <v>0.11649580615097857</v>
      </c>
    </row>
    <row r="7" spans="1:16" x14ac:dyDescent="0.25">
      <c r="B7" s="1">
        <v>3</v>
      </c>
      <c r="C7" s="1">
        <v>4.7363509099393371</v>
      </c>
      <c r="D7" s="1" t="s">
        <v>33</v>
      </c>
      <c r="E7" s="1">
        <v>34.482758620689658</v>
      </c>
      <c r="F7" s="1">
        <v>203</v>
      </c>
      <c r="G7" s="1">
        <v>70</v>
      </c>
      <c r="H7" s="1">
        <v>1.6332244517032197</v>
      </c>
      <c r="I7" s="3"/>
      <c r="J7" s="8">
        <v>3</v>
      </c>
      <c r="K7" s="1">
        <v>6.9664492078285178</v>
      </c>
      <c r="L7" s="1" t="s">
        <v>38</v>
      </c>
      <c r="M7" s="1">
        <v>0.66889632107023411</v>
      </c>
      <c r="N7" s="1">
        <v>299</v>
      </c>
      <c r="O7" s="1">
        <v>2</v>
      </c>
      <c r="P7" s="1">
        <v>4.6598322460391424E-2</v>
      </c>
    </row>
    <row r="8" spans="1:16" x14ac:dyDescent="0.25">
      <c r="B8" s="9" t="s">
        <v>121</v>
      </c>
      <c r="C8" s="9">
        <f>SUM(C5:C7)</f>
        <v>99.999999999999986</v>
      </c>
      <c r="D8" s="9"/>
      <c r="E8" s="9"/>
      <c r="F8" s="9">
        <f t="shared" ref="D8:H8" si="0">SUM(F5:F7)</f>
        <v>4286</v>
      </c>
      <c r="G8" s="9">
        <f t="shared" si="0"/>
        <v>78</v>
      </c>
      <c r="H8" s="9"/>
      <c r="J8" s="8">
        <v>4</v>
      </c>
      <c r="K8" s="1">
        <v>6.6402609506057786</v>
      </c>
      <c r="L8" s="1" t="s">
        <v>39</v>
      </c>
      <c r="M8" s="1">
        <v>10.526315789473685</v>
      </c>
      <c r="N8" s="1">
        <v>285</v>
      </c>
      <c r="O8" s="1">
        <v>30.000000000000004</v>
      </c>
      <c r="P8" s="1">
        <v>0.69897483690587148</v>
      </c>
    </row>
    <row r="9" spans="1:16" x14ac:dyDescent="0.25">
      <c r="J9" s="8">
        <v>5</v>
      </c>
      <c r="K9" s="1">
        <v>4.7064305684995338</v>
      </c>
      <c r="L9" s="1" t="s">
        <v>40</v>
      </c>
      <c r="M9" s="1">
        <v>0.49504950495049505</v>
      </c>
      <c r="N9" s="1">
        <v>202</v>
      </c>
      <c r="O9" s="1">
        <v>1</v>
      </c>
      <c r="P9" s="1">
        <v>2.3299161230195712E-2</v>
      </c>
    </row>
    <row r="10" spans="1:16" x14ac:dyDescent="0.25">
      <c r="J10" s="8">
        <v>6</v>
      </c>
      <c r="K10" s="1">
        <v>4.6831314072693386</v>
      </c>
      <c r="L10" s="1" t="s">
        <v>42</v>
      </c>
      <c r="M10" s="1">
        <v>7.4626865671641793</v>
      </c>
      <c r="N10" s="1">
        <v>201</v>
      </c>
      <c r="O10" s="1">
        <v>15.000000000000002</v>
      </c>
      <c r="P10" s="1">
        <v>0.34948741845293574</v>
      </c>
    </row>
    <row r="11" spans="1:16" x14ac:dyDescent="0.25">
      <c r="J11" s="8">
        <v>7</v>
      </c>
      <c r="K11" s="1">
        <v>2.679403541472507</v>
      </c>
      <c r="L11" s="1" t="s">
        <v>168</v>
      </c>
      <c r="M11" s="1">
        <v>0</v>
      </c>
      <c r="N11" s="1">
        <v>115</v>
      </c>
      <c r="O11" s="1">
        <v>0</v>
      </c>
      <c r="P11" s="1">
        <v>0</v>
      </c>
    </row>
    <row r="12" spans="1:16" x14ac:dyDescent="0.25">
      <c r="J12" s="8">
        <v>8</v>
      </c>
      <c r="K12" s="1">
        <v>2.3066169617893757</v>
      </c>
      <c r="L12" s="1" t="s">
        <v>169</v>
      </c>
      <c r="M12" s="1">
        <v>0</v>
      </c>
      <c r="N12" s="1">
        <v>99</v>
      </c>
      <c r="O12" s="1">
        <v>0</v>
      </c>
      <c r="P12" s="1">
        <v>0</v>
      </c>
    </row>
    <row r="13" spans="1:16" x14ac:dyDescent="0.25">
      <c r="J13" s="8">
        <v>9</v>
      </c>
      <c r="K13" s="1">
        <v>2.12022367194781</v>
      </c>
      <c r="L13" s="1" t="s">
        <v>37</v>
      </c>
      <c r="M13" s="1">
        <v>1.098901098901099</v>
      </c>
      <c r="N13" s="1">
        <v>91</v>
      </c>
      <c r="O13" s="1">
        <v>1</v>
      </c>
      <c r="P13" s="1">
        <v>2.3299161230195719E-2</v>
      </c>
    </row>
    <row r="14" spans="1:16" x14ac:dyDescent="0.25">
      <c r="J14" s="8">
        <v>10</v>
      </c>
      <c r="K14" s="1">
        <v>2.0736253494874184</v>
      </c>
      <c r="L14" s="1" t="s">
        <v>36</v>
      </c>
      <c r="M14" s="1">
        <v>2.2471910112359552</v>
      </c>
      <c r="N14" s="1">
        <v>89</v>
      </c>
      <c r="O14" s="1">
        <v>2.0000000000000004</v>
      </c>
      <c r="P14" s="1">
        <v>4.6598322460391424E-2</v>
      </c>
    </row>
    <row r="15" spans="1:16" x14ac:dyDescent="0.25">
      <c r="J15" s="8">
        <v>11</v>
      </c>
      <c r="K15" s="1">
        <v>1.9105312208760485</v>
      </c>
      <c r="L15" s="1" t="s">
        <v>167</v>
      </c>
      <c r="M15" s="1">
        <v>0</v>
      </c>
      <c r="N15" s="1">
        <v>82</v>
      </c>
      <c r="O15" s="1">
        <v>0</v>
      </c>
      <c r="P15" s="1">
        <v>0</v>
      </c>
    </row>
    <row r="16" spans="1:16" x14ac:dyDescent="0.25">
      <c r="J16" s="8">
        <v>12</v>
      </c>
      <c r="K16" s="1">
        <v>1.7940354147250699</v>
      </c>
      <c r="L16" s="1" t="s">
        <v>41</v>
      </c>
      <c r="M16" s="1">
        <v>2.5974025974025974</v>
      </c>
      <c r="N16" s="1">
        <v>77</v>
      </c>
      <c r="O16" s="1">
        <v>1.9999999999999998</v>
      </c>
      <c r="P16" s="1">
        <v>4.6598322460391424E-2</v>
      </c>
    </row>
    <row r="17" spans="10:16" x14ac:dyDescent="0.25">
      <c r="J17" s="8">
        <v>13</v>
      </c>
      <c r="K17" s="1">
        <v>1.2581547064305685</v>
      </c>
      <c r="L17" s="1" t="s">
        <v>125</v>
      </c>
      <c r="M17" s="1">
        <v>100</v>
      </c>
      <c r="N17" s="1">
        <v>54</v>
      </c>
      <c r="O17" s="1">
        <v>54</v>
      </c>
      <c r="P17" s="1">
        <v>1.2581547064305685</v>
      </c>
    </row>
    <row r="18" spans="10:16" x14ac:dyDescent="0.25">
      <c r="J18" s="8">
        <v>14</v>
      </c>
      <c r="K18" s="1">
        <v>1.0950605778191984</v>
      </c>
      <c r="L18" s="1" t="s">
        <v>43</v>
      </c>
      <c r="M18" s="1">
        <v>0</v>
      </c>
      <c r="N18" s="1">
        <v>47</v>
      </c>
      <c r="O18" s="1">
        <v>0</v>
      </c>
      <c r="P18" s="1">
        <v>0</v>
      </c>
    </row>
    <row r="19" spans="10:16" x14ac:dyDescent="0.25">
      <c r="J19" s="8">
        <v>15</v>
      </c>
      <c r="K19" s="1">
        <f>N19/4292*100</f>
        <v>6.174277726001864</v>
      </c>
      <c r="L19" s="8" t="s">
        <v>200</v>
      </c>
      <c r="M19" s="1">
        <f>O19/N19*100</f>
        <v>1.1320754716981132</v>
      </c>
      <c r="N19" s="8">
        <v>265</v>
      </c>
      <c r="O19" s="8">
        <v>3</v>
      </c>
      <c r="P19" s="1">
        <f>K19*M19/100</f>
        <v>6.9897483690587139E-2</v>
      </c>
    </row>
    <row r="20" spans="10:16" x14ac:dyDescent="0.25">
      <c r="J20" s="9" t="s">
        <v>121</v>
      </c>
      <c r="K20" s="9">
        <f>SUM(K5:K19)</f>
        <v>100</v>
      </c>
      <c r="L20" s="9"/>
      <c r="M20" s="9"/>
      <c r="N20" s="9">
        <f t="shared" ref="L20:P20" si="1">SUM(N5:N19)</f>
        <v>4292</v>
      </c>
      <c r="O20" s="9">
        <f t="shared" si="1"/>
        <v>129</v>
      </c>
      <c r="P20" s="9"/>
    </row>
  </sheetData>
  <sortState ref="J5:P20">
    <sortCondition descending="1" ref="N5:N20"/>
  </sortState>
  <mergeCells count="2">
    <mergeCell ref="J3:P3"/>
    <mergeCell ref="B3:H3"/>
  </mergeCells>
  <conditionalFormatting sqref="E5:E7">
    <cfRule type="cellIs" dxfId="104" priority="10" operator="between">
      <formula>1.1</formula>
      <formula>4.99</formula>
    </cfRule>
    <cfRule type="cellIs" dxfId="103" priority="11" operator="lessThan">
      <formula>1.09</formula>
    </cfRule>
    <cfRule type="cellIs" dxfId="102" priority="12" operator="greaterThan">
      <formula>5</formula>
    </cfRule>
  </conditionalFormatting>
  <conditionalFormatting sqref="M5:M17">
    <cfRule type="cellIs" dxfId="101" priority="5" operator="between">
      <formula>1.1</formula>
      <formula>4.99</formula>
    </cfRule>
    <cfRule type="cellIs" dxfId="100" priority="6" operator="lessThan">
      <formula>1.09</formula>
    </cfRule>
    <cfRule type="cellIs" dxfId="99" priority="7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 M5:M19">
    <cfRule type="cellIs" dxfId="96" priority="3" operator="greaterThan">
      <formula>11</formula>
    </cfRule>
    <cfRule type="cellIs" dxfId="97" priority="2" operator="lessThan">
      <formula>6</formula>
    </cfRule>
    <cfRule type="cellIs" dxfId="98" priority="1" operator="between">
      <formula>6</formula>
      <formula>10.99999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1BAC-C2EA-4726-8229-39B320F9C61E}">
  <dimension ref="A1:P21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203</v>
      </c>
      <c r="C1" s="6" t="s">
        <v>204</v>
      </c>
      <c r="D1" s="7" t="s">
        <v>205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89</v>
      </c>
      <c r="E4" s="9" t="s">
        <v>206</v>
      </c>
      <c r="F4" s="9" t="s">
        <v>207</v>
      </c>
      <c r="G4" s="9" t="s">
        <v>208</v>
      </c>
      <c r="H4" s="9" t="s">
        <v>209</v>
      </c>
      <c r="I4" s="3"/>
      <c r="J4" s="9" t="s">
        <v>120</v>
      </c>
      <c r="K4" s="9" t="s">
        <v>2</v>
      </c>
      <c r="L4" s="9" t="s">
        <v>89</v>
      </c>
      <c r="M4" s="9" t="s">
        <v>206</v>
      </c>
      <c r="N4" s="9" t="s">
        <v>207</v>
      </c>
      <c r="O4" s="9" t="s">
        <v>208</v>
      </c>
      <c r="P4" s="9" t="s">
        <v>209</v>
      </c>
    </row>
    <row r="5" spans="1:16" x14ac:dyDescent="0.25">
      <c r="B5" s="1">
        <v>1</v>
      </c>
      <c r="C5" s="1">
        <v>87.050863275781609</v>
      </c>
      <c r="D5" s="1" t="s">
        <v>90</v>
      </c>
      <c r="E5" s="1">
        <v>8.0407397480568216E-2</v>
      </c>
      <c r="F5" s="1">
        <v>3731</v>
      </c>
      <c r="G5" s="1">
        <v>3</v>
      </c>
      <c r="H5" s="1">
        <v>6.9995333644423702E-2</v>
      </c>
      <c r="I5" s="3"/>
      <c r="J5" s="8">
        <v>1</v>
      </c>
      <c r="K5" s="1">
        <v>16.612301957129542</v>
      </c>
      <c r="L5" s="1" t="s">
        <v>94</v>
      </c>
      <c r="M5" s="1">
        <v>7.8541374474053294</v>
      </c>
      <c r="N5" s="1">
        <v>713</v>
      </c>
      <c r="O5" s="1">
        <v>56</v>
      </c>
      <c r="P5" s="1">
        <v>1.3047530288909599</v>
      </c>
    </row>
    <row r="6" spans="1:16" x14ac:dyDescent="0.25">
      <c r="B6" s="1">
        <v>2</v>
      </c>
      <c r="C6" s="1">
        <v>5.0863275781614563</v>
      </c>
      <c r="D6" s="1" t="s">
        <v>92</v>
      </c>
      <c r="E6" s="1">
        <v>2.2935779816513762</v>
      </c>
      <c r="F6" s="1">
        <v>218</v>
      </c>
      <c r="G6" s="1">
        <v>5</v>
      </c>
      <c r="H6" s="1">
        <v>0.11665888940737285</v>
      </c>
      <c r="I6" s="3"/>
      <c r="J6" s="8">
        <v>2</v>
      </c>
      <c r="K6" s="1">
        <v>16.216216216216218</v>
      </c>
      <c r="L6" s="1" t="s">
        <v>95</v>
      </c>
      <c r="M6" s="1">
        <v>0.57471264367816088</v>
      </c>
      <c r="N6" s="1">
        <v>696</v>
      </c>
      <c r="O6" s="1">
        <v>4</v>
      </c>
      <c r="P6" s="1">
        <v>9.3196644920782848E-2</v>
      </c>
    </row>
    <row r="7" spans="1:16" x14ac:dyDescent="0.25">
      <c r="B7" s="1">
        <v>3</v>
      </c>
      <c r="C7" s="1">
        <v>3.8730751283247784</v>
      </c>
      <c r="D7" s="1" t="s">
        <v>43</v>
      </c>
      <c r="E7" s="1">
        <v>0</v>
      </c>
      <c r="F7" s="1">
        <v>166</v>
      </c>
      <c r="G7" s="1">
        <v>0</v>
      </c>
      <c r="H7" s="1">
        <v>0</v>
      </c>
      <c r="I7" s="3"/>
      <c r="J7" s="8">
        <v>3</v>
      </c>
      <c r="K7" s="1">
        <v>15.424044734389563</v>
      </c>
      <c r="L7" s="1" t="s">
        <v>93</v>
      </c>
      <c r="M7" s="1">
        <v>0.60422960725075525</v>
      </c>
      <c r="N7" s="1">
        <v>662</v>
      </c>
      <c r="O7" s="1">
        <v>4</v>
      </c>
      <c r="P7" s="1">
        <v>9.3196644920782848E-2</v>
      </c>
    </row>
    <row r="8" spans="1:16" x14ac:dyDescent="0.25">
      <c r="B8" s="1">
        <v>4</v>
      </c>
      <c r="C8" s="12">
        <v>2.263182454503033</v>
      </c>
      <c r="D8" s="12" t="s">
        <v>194</v>
      </c>
      <c r="E8" s="12">
        <v>0</v>
      </c>
      <c r="F8" s="12">
        <v>97</v>
      </c>
      <c r="G8" s="12">
        <v>0</v>
      </c>
      <c r="H8" s="12">
        <v>0</v>
      </c>
      <c r="I8" s="3"/>
      <c r="J8" s="8">
        <v>4</v>
      </c>
      <c r="K8" s="1">
        <v>8.9235787511649587</v>
      </c>
      <c r="L8" s="1" t="s">
        <v>90</v>
      </c>
      <c r="M8" s="1">
        <v>6.7885117493472587</v>
      </c>
      <c r="N8" s="1">
        <v>383</v>
      </c>
      <c r="O8" s="1">
        <v>26.000000000000004</v>
      </c>
      <c r="P8" s="1">
        <v>0.60577819198508864</v>
      </c>
    </row>
    <row r="9" spans="1:16" x14ac:dyDescent="0.25">
      <c r="B9" s="1">
        <v>5</v>
      </c>
      <c r="C9" s="1">
        <v>1.726551563229118</v>
      </c>
      <c r="D9" s="1" t="s">
        <v>91</v>
      </c>
      <c r="E9" s="1">
        <v>94.594594594594597</v>
      </c>
      <c r="F9" s="1">
        <v>74</v>
      </c>
      <c r="G9" s="1">
        <v>70</v>
      </c>
      <c r="H9" s="1">
        <v>1.6332244517032197</v>
      </c>
      <c r="J9" s="8">
        <v>5</v>
      </c>
      <c r="K9" s="1">
        <v>7.7353215284249766</v>
      </c>
      <c r="L9" s="1" t="s">
        <v>98</v>
      </c>
      <c r="M9" s="1">
        <v>0.30120481927710846</v>
      </c>
      <c r="N9" s="1">
        <v>332</v>
      </c>
      <c r="O9" s="1">
        <v>1</v>
      </c>
      <c r="P9" s="1">
        <v>2.3299161230195712E-2</v>
      </c>
    </row>
    <row r="10" spans="1:16" x14ac:dyDescent="0.25">
      <c r="B10" s="9" t="s">
        <v>121</v>
      </c>
      <c r="C10" s="9">
        <f>SUM(C5:C9)</f>
        <v>100</v>
      </c>
      <c r="D10" s="9"/>
      <c r="E10" s="9"/>
      <c r="F10" s="9">
        <f t="shared" ref="D10:H10" si="0">SUM(F5:F9)</f>
        <v>4286</v>
      </c>
      <c r="G10" s="9">
        <f t="shared" si="0"/>
        <v>78</v>
      </c>
      <c r="H10" s="9"/>
      <c r="J10" s="8">
        <v>6</v>
      </c>
      <c r="K10" s="1">
        <v>7.5489282385834109</v>
      </c>
      <c r="L10" s="1" t="s">
        <v>92</v>
      </c>
      <c r="M10" s="1">
        <v>0.61728395061728392</v>
      </c>
      <c r="N10" s="1">
        <v>324</v>
      </c>
      <c r="O10" s="1">
        <v>2</v>
      </c>
      <c r="P10" s="1">
        <v>4.6598322460391424E-2</v>
      </c>
    </row>
    <row r="11" spans="1:16" x14ac:dyDescent="0.25">
      <c r="J11" s="8">
        <v>7</v>
      </c>
      <c r="K11" s="1">
        <v>4.5200372786579681</v>
      </c>
      <c r="L11" s="1" t="s">
        <v>196</v>
      </c>
      <c r="M11" s="1">
        <v>0</v>
      </c>
      <c r="N11" s="1">
        <v>194</v>
      </c>
      <c r="O11" s="1">
        <v>0</v>
      </c>
      <c r="P11" s="1">
        <v>0</v>
      </c>
    </row>
    <row r="12" spans="1:16" x14ac:dyDescent="0.25">
      <c r="J12" s="8">
        <v>8</v>
      </c>
      <c r="K12" s="1">
        <v>3.9142590866728799</v>
      </c>
      <c r="L12" s="1" t="s">
        <v>130</v>
      </c>
      <c r="M12" s="1">
        <v>2.9761904761904763</v>
      </c>
      <c r="N12" s="1">
        <v>168</v>
      </c>
      <c r="O12" s="1">
        <v>5</v>
      </c>
      <c r="P12" s="1">
        <v>0.11649580615097857</v>
      </c>
    </row>
    <row r="13" spans="1:16" x14ac:dyDescent="0.25">
      <c r="J13" s="8">
        <v>9</v>
      </c>
      <c r="K13" s="1">
        <v>3.6113699906803354</v>
      </c>
      <c r="L13" s="1" t="s">
        <v>43</v>
      </c>
      <c r="M13" s="1">
        <v>3.225806451612903</v>
      </c>
      <c r="N13" s="1">
        <v>155</v>
      </c>
      <c r="O13" s="1">
        <v>5</v>
      </c>
      <c r="P13" s="1">
        <v>0.11649580615097856</v>
      </c>
    </row>
    <row r="14" spans="1:16" x14ac:dyDescent="0.25">
      <c r="J14" s="8">
        <v>10</v>
      </c>
      <c r="K14" s="1">
        <v>3.4948741845293569</v>
      </c>
      <c r="L14" s="1" t="s">
        <v>129</v>
      </c>
      <c r="M14" s="1">
        <v>5.333333333333333</v>
      </c>
      <c r="N14" s="1">
        <v>150</v>
      </c>
      <c r="O14" s="1">
        <v>7.9999999999999991</v>
      </c>
      <c r="P14" s="1">
        <v>0.1863932898415657</v>
      </c>
    </row>
    <row r="15" spans="1:16" x14ac:dyDescent="0.25">
      <c r="J15" s="8">
        <v>11</v>
      </c>
      <c r="K15" s="1">
        <v>2.6328052190121154</v>
      </c>
      <c r="L15" s="1" t="s">
        <v>197</v>
      </c>
      <c r="M15" s="1">
        <v>0</v>
      </c>
      <c r="N15" s="1">
        <v>113</v>
      </c>
      <c r="O15" s="1">
        <v>0</v>
      </c>
      <c r="P15" s="1">
        <v>0</v>
      </c>
    </row>
    <row r="16" spans="1:16" x14ac:dyDescent="0.25">
      <c r="J16" s="8">
        <v>12</v>
      </c>
      <c r="K16" s="1">
        <v>2.2134203168685929</v>
      </c>
      <c r="L16" s="1" t="s">
        <v>96</v>
      </c>
      <c r="M16" s="1">
        <v>6.3157894736842106</v>
      </c>
      <c r="N16" s="1">
        <v>95</v>
      </c>
      <c r="O16" s="1">
        <v>6</v>
      </c>
      <c r="P16" s="1">
        <v>0.13979496738117431</v>
      </c>
    </row>
    <row r="17" spans="10:16" x14ac:dyDescent="0.25">
      <c r="J17" s="8">
        <v>13</v>
      </c>
      <c r="K17" s="1">
        <v>2.12022367194781</v>
      </c>
      <c r="L17" s="1" t="s">
        <v>99</v>
      </c>
      <c r="M17" s="1">
        <v>12.087912087912088</v>
      </c>
      <c r="N17" s="1">
        <v>91</v>
      </c>
      <c r="O17" s="1">
        <v>11</v>
      </c>
      <c r="P17" s="1">
        <v>0.25629077353215285</v>
      </c>
    </row>
    <row r="18" spans="10:16" x14ac:dyDescent="0.25">
      <c r="J18" s="8">
        <v>14</v>
      </c>
      <c r="K18" s="1">
        <v>1.0018639328984156</v>
      </c>
      <c r="L18" s="1" t="s">
        <v>195</v>
      </c>
      <c r="M18" s="1">
        <v>0</v>
      </c>
      <c r="N18" s="1">
        <v>43</v>
      </c>
      <c r="O18" s="1">
        <v>0</v>
      </c>
      <c r="P18" s="1">
        <v>0</v>
      </c>
    </row>
    <row r="19" spans="10:16" x14ac:dyDescent="0.25">
      <c r="J19" s="8">
        <v>15</v>
      </c>
      <c r="K19" s="1">
        <v>0.93196644920782856</v>
      </c>
      <c r="L19" s="1" t="s">
        <v>97</v>
      </c>
      <c r="M19" s="1">
        <v>0</v>
      </c>
      <c r="N19" s="1">
        <v>40</v>
      </c>
      <c r="O19" s="1">
        <v>0</v>
      </c>
      <c r="P19" s="1">
        <v>0</v>
      </c>
    </row>
    <row r="20" spans="10:16" x14ac:dyDescent="0.25">
      <c r="J20" s="8">
        <v>16</v>
      </c>
      <c r="K20" s="1">
        <f>N20/4292*100</f>
        <v>3.09878844361603</v>
      </c>
      <c r="L20" s="8" t="s">
        <v>198</v>
      </c>
      <c r="M20" s="1">
        <f>O20/N20*100</f>
        <v>0.75187969924812026</v>
      </c>
      <c r="N20" s="8">
        <v>133</v>
      </c>
      <c r="O20" s="8">
        <v>1</v>
      </c>
      <c r="P20" s="1">
        <f>K20*M20/100</f>
        <v>2.3299161230195712E-2</v>
      </c>
    </row>
    <row r="21" spans="10:16" x14ac:dyDescent="0.25">
      <c r="J21" s="9" t="s">
        <v>121</v>
      </c>
      <c r="K21" s="9">
        <f>SUM(K5:K20)</f>
        <v>100</v>
      </c>
      <c r="L21" s="9"/>
      <c r="M21" s="9"/>
      <c r="N21" s="9">
        <f t="shared" ref="L21:P21" si="1">SUM(N5:N20)</f>
        <v>4292</v>
      </c>
      <c r="O21" s="9">
        <f t="shared" si="1"/>
        <v>129</v>
      </c>
      <c r="P21" s="9"/>
    </row>
  </sheetData>
  <sortState ref="J5:P25">
    <sortCondition descending="1" ref="N5:N25"/>
  </sortState>
  <mergeCells count="2">
    <mergeCell ref="J3:P3"/>
    <mergeCell ref="B3:H3"/>
  </mergeCells>
  <conditionalFormatting sqref="E5:E8">
    <cfRule type="cellIs" dxfId="48" priority="8" operator="between">
      <formula>1.1</formula>
      <formula>4.99</formula>
    </cfRule>
    <cfRule type="cellIs" dxfId="47" priority="9" operator="lessThan">
      <formula>1.09</formula>
    </cfRule>
    <cfRule type="cellIs" dxfId="46" priority="10" operator="greaterThan">
      <formula>5</formula>
    </cfRule>
  </conditionalFormatting>
  <conditionalFormatting sqref="M5:M18">
    <cfRule type="cellIs" dxfId="45" priority="5" operator="between">
      <formula>1.1</formula>
      <formula>4.99</formula>
    </cfRule>
    <cfRule type="cellIs" dxfId="44" priority="6" operator="lessThan">
      <formula>1.09</formula>
    </cfRule>
    <cfRule type="cellIs" dxfId="43" priority="7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9 M5:M20">
    <cfRule type="cellIs" dxfId="40" priority="3" operator="greaterThan">
      <formula>11</formula>
    </cfRule>
    <cfRule type="cellIs" dxfId="41" priority="2" operator="lessThan">
      <formula>6</formula>
    </cfRule>
    <cfRule type="cellIs" dxfId="42" priority="1" operator="between">
      <formula>6</formula>
      <formula>10.99999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2D93-55FC-49A0-8063-C46A82B50808}">
  <dimension ref="A1:P7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203</v>
      </c>
      <c r="C1" s="6" t="s">
        <v>204</v>
      </c>
      <c r="D1" s="7" t="s">
        <v>205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101</v>
      </c>
      <c r="E4" s="9" t="s">
        <v>206</v>
      </c>
      <c r="F4" s="9" t="s">
        <v>207</v>
      </c>
      <c r="G4" s="9" t="s">
        <v>208</v>
      </c>
      <c r="H4" s="9" t="s">
        <v>209</v>
      </c>
      <c r="I4" s="3"/>
      <c r="J4" s="9" t="s">
        <v>120</v>
      </c>
      <c r="K4" s="9" t="s">
        <v>2</v>
      </c>
      <c r="L4" s="9" t="s">
        <v>101</v>
      </c>
      <c r="M4" s="9" t="s">
        <v>206</v>
      </c>
      <c r="N4" s="9" t="s">
        <v>207</v>
      </c>
      <c r="O4" s="9" t="s">
        <v>208</v>
      </c>
      <c r="P4" s="9" t="s">
        <v>209</v>
      </c>
    </row>
    <row r="5" spans="1:16" x14ac:dyDescent="0.25">
      <c r="B5" s="1">
        <v>1</v>
      </c>
      <c r="C5" s="1">
        <v>53.733084461035929</v>
      </c>
      <c r="D5" s="1" t="s">
        <v>131</v>
      </c>
      <c r="E5" s="1">
        <v>2.0842379504993485</v>
      </c>
      <c r="F5" s="1">
        <v>2303</v>
      </c>
      <c r="G5" s="1">
        <v>48</v>
      </c>
      <c r="H5" s="1">
        <v>1.119925338310779</v>
      </c>
      <c r="I5" s="3"/>
      <c r="J5" s="8">
        <v>1</v>
      </c>
      <c r="K5" s="1">
        <v>49.370922646784713</v>
      </c>
      <c r="L5" s="1" t="s">
        <v>131</v>
      </c>
      <c r="M5" s="1">
        <v>4.2472864558754129</v>
      </c>
      <c r="N5" s="1">
        <v>2119</v>
      </c>
      <c r="O5" s="1">
        <v>89.999999999999986</v>
      </c>
      <c r="P5" s="1">
        <v>2.096924510717614</v>
      </c>
    </row>
    <row r="6" spans="1:16" x14ac:dyDescent="0.25">
      <c r="B6" s="1">
        <v>2</v>
      </c>
      <c r="C6" s="1">
        <f>F6/4286*100</f>
        <v>46.266915538964071</v>
      </c>
      <c r="D6" s="1" t="s">
        <v>202</v>
      </c>
      <c r="E6" s="1">
        <f>G6/F6*100</f>
        <v>1.5128593040847202</v>
      </c>
      <c r="F6" s="1">
        <v>1983</v>
      </c>
      <c r="G6" s="1">
        <v>30</v>
      </c>
      <c r="H6" s="1">
        <f>C6*E6/100</f>
        <v>0.69995333644423707</v>
      </c>
      <c r="I6" s="3"/>
      <c r="J6" s="1">
        <v>2</v>
      </c>
      <c r="K6" s="1">
        <f>N6/4292*100</f>
        <v>50.62907735321528</v>
      </c>
      <c r="L6" s="1" t="s">
        <v>202</v>
      </c>
      <c r="M6" s="1">
        <f>O6/N6*100</f>
        <v>1.7947537965945699</v>
      </c>
      <c r="N6" s="1">
        <v>2173</v>
      </c>
      <c r="O6" s="1">
        <v>39</v>
      </c>
      <c r="P6" s="1">
        <f>K6*M6/100</f>
        <v>0.90866728797763285</v>
      </c>
    </row>
    <row r="7" spans="1:16" x14ac:dyDescent="0.25">
      <c r="B7" s="9" t="s">
        <v>121</v>
      </c>
      <c r="C7" s="9">
        <f>SUM(C5:C6)</f>
        <v>100</v>
      </c>
      <c r="D7" s="9"/>
      <c r="E7" s="9"/>
      <c r="F7" s="9">
        <f t="shared" ref="D7:H7" si="0">SUM(F5:F6)</f>
        <v>4286</v>
      </c>
      <c r="G7" s="9">
        <f t="shared" si="0"/>
        <v>78</v>
      </c>
      <c r="H7" s="9"/>
      <c r="J7" s="9" t="s">
        <v>121</v>
      </c>
      <c r="K7" s="9">
        <f>SUM(K5:K6)</f>
        <v>100</v>
      </c>
      <c r="L7" s="9"/>
      <c r="M7" s="9"/>
      <c r="N7" s="9">
        <f t="shared" ref="L7:P7" si="1">SUM(N5:N6)</f>
        <v>4292</v>
      </c>
      <c r="O7" s="9">
        <f t="shared" si="1"/>
        <v>129</v>
      </c>
      <c r="P7" s="9"/>
    </row>
  </sheetData>
  <sortState ref="J5:P6">
    <sortCondition descending="1" ref="N5:N6"/>
  </sortState>
  <mergeCells count="2">
    <mergeCell ref="J3:P3"/>
    <mergeCell ref="B3:H3"/>
  </mergeCells>
  <conditionalFormatting sqref="E5 M5">
    <cfRule type="cellIs" dxfId="30" priority="6" operator="between">
      <formula>1.1</formula>
      <formula>4.99</formula>
    </cfRule>
    <cfRule type="cellIs" dxfId="29" priority="7" operator="lessThan">
      <formula>1.09</formula>
    </cfRule>
    <cfRule type="cellIs" dxfId="28" priority="8" operator="greaterThan">
      <formula>5</formula>
    </cfRule>
  </conditionalFormatting>
  <conditionalFormatting sqref="B1:D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6 M5:M6">
    <cfRule type="cellIs" dxfId="27" priority="1" operator="less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Archive</vt:lpstr>
      <vt:lpstr>Species</vt:lpstr>
      <vt:lpstr>Strain</vt:lpstr>
      <vt:lpstr>Gender</vt:lpstr>
      <vt:lpstr>Developmental stage</vt:lpstr>
      <vt:lpstr>Brain region</vt:lpstr>
      <vt:lpstr>Cell type</vt:lpstr>
      <vt:lpstr>Stain</vt:lpstr>
      <vt:lpstr>Experimental condition</vt:lpstr>
      <vt:lpstr>Protocol</vt:lpstr>
      <vt:lpstr>Format</vt:lpstr>
      <vt:lpstr>Magnification</vt:lpstr>
      <vt:lpstr>Objective</vt:lpstr>
      <vt:lpstr>Slice</vt:lpstr>
      <vt:lpstr>Physical integrity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Masood Akram</dc:creator>
  <cp:lastModifiedBy>vselabs</cp:lastModifiedBy>
  <dcterms:created xsi:type="dcterms:W3CDTF">2022-02-17T23:44:59Z</dcterms:created>
  <dcterms:modified xsi:type="dcterms:W3CDTF">2022-03-25T17:30:27Z</dcterms:modified>
</cp:coreProperties>
</file>