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asgr.sharepoint.com/sites/MASDataScience-HighThroughputPhenotyping/Documents partages/🛰️ High Throughput Phenotyping/Internship Massamba 2025/Ressources/"/>
    </mc:Choice>
  </mc:AlternateContent>
  <xr:revisionPtr revIDLastSave="186" documentId="13_ncr:1_{F7C373E5-C027-4503-B43A-14182C20807D}" xr6:coauthVersionLast="47" xr6:coauthVersionMax="47" xr10:uidLastSave="{4174C486-FDE4-46FE-AA0D-0E890EF0C122}"/>
  <bookViews>
    <workbookView xWindow="28680" yWindow="-6780" windowWidth="29040" windowHeight="15720" tabRatio="726" firstSheet="3" activeTab="8" xr2:uid="{00000000-000D-0000-FFFF-FFFF00000000}"/>
  </bookViews>
  <sheets>
    <sheet name="Rules" sheetId="20" r:id="rId1"/>
    <sheet name="indicators" sheetId="5" r:id="rId2"/>
    <sheet name="stage_gaps" sheetId="17" r:id="rId3"/>
    <sheet name="indicators_x_stage_gaps" sheetId="19" r:id="rId4"/>
    <sheet name="stage_gaps_x_crop" sheetId="12" r:id="rId5"/>
    <sheet name="indicators_x_stage_gap_x_crop" sheetId="14" r:id="rId6"/>
    <sheet name="raw data" sheetId="11" r:id="rId7"/>
    <sheet name="Feuil1" sheetId="21" r:id="rId8"/>
    <sheet name="indicators_description" sheetId="22" r:id="rId9"/>
    <sheet name="stage_gaps_x_precocity" sheetId="16" r:id="rId10"/>
    <sheet name="Formulas" sheetId="9" r:id="rId11"/>
  </sheets>
  <definedNames>
    <definedName name="_xlnm._FilterDatabase" localSheetId="1" hidden="1">indicators!$A$1:$I$34</definedName>
    <definedName name="_xlnm._FilterDatabase" localSheetId="5" hidden="1">Feuil1!$A$1:$E$37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2" l="1"/>
  <c r="N3" i="14"/>
  <c r="N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  <c r="N46" i="14"/>
  <c r="N47" i="14"/>
  <c r="N48" i="14"/>
  <c r="N49" i="14"/>
  <c r="N50" i="14"/>
  <c r="N51" i="14"/>
  <c r="N52" i="14"/>
  <c r="N53" i="14"/>
  <c r="N54" i="14"/>
  <c r="N55" i="14"/>
  <c r="N56" i="14"/>
  <c r="N57" i="14"/>
  <c r="N58" i="14"/>
  <c r="N59" i="14"/>
  <c r="N60" i="14"/>
  <c r="N61" i="14"/>
  <c r="N62" i="14"/>
  <c r="N63" i="14"/>
  <c r="N64" i="14"/>
  <c r="N65" i="14"/>
  <c r="N66" i="14"/>
  <c r="N67" i="14"/>
  <c r="N68" i="14"/>
  <c r="N69" i="14"/>
  <c r="N70" i="14"/>
  <c r="N71" i="14"/>
  <c r="N72" i="14"/>
  <c r="N73" i="14"/>
  <c r="N74" i="14"/>
  <c r="N75" i="14"/>
  <c r="N76" i="14"/>
  <c r="N77" i="14"/>
  <c r="N78" i="14"/>
  <c r="N79" i="14"/>
  <c r="N80" i="14"/>
  <c r="N81" i="14"/>
  <c r="N82" i="14"/>
  <c r="N83" i="14"/>
  <c r="N84" i="14"/>
  <c r="N85" i="14"/>
  <c r="N86" i="14"/>
  <c r="N87" i="14"/>
  <c r="N88" i="14"/>
  <c r="N89" i="14"/>
  <c r="N90" i="14"/>
  <c r="N91" i="14"/>
  <c r="N92" i="14"/>
  <c r="N93" i="14"/>
  <c r="N94" i="14"/>
  <c r="N95" i="14"/>
  <c r="N96" i="14"/>
  <c r="N97" i="14"/>
  <c r="N98" i="14"/>
  <c r="N99" i="14"/>
  <c r="N100" i="14"/>
  <c r="N101" i="14"/>
  <c r="N102" i="14"/>
  <c r="N103" i="14"/>
  <c r="N104" i="14"/>
  <c r="N105" i="14"/>
  <c r="N106" i="14"/>
  <c r="N107" i="14"/>
  <c r="N108" i="14"/>
  <c r="N109" i="14"/>
  <c r="N110" i="14"/>
  <c r="N111" i="14"/>
  <c r="N112" i="14"/>
  <c r="N113" i="14"/>
  <c r="N114" i="14"/>
  <c r="N115" i="14"/>
  <c r="N116" i="14"/>
  <c r="N117" i="14"/>
  <c r="N118" i="14"/>
  <c r="N119" i="14"/>
  <c r="N120" i="14"/>
  <c r="N121" i="14"/>
  <c r="N2" i="14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61" i="19"/>
  <c r="F2" i="19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2" i="19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79" i="14"/>
  <c r="J80" i="14"/>
  <c r="J81" i="14"/>
  <c r="J82" i="14"/>
  <c r="J83" i="14"/>
  <c r="J84" i="14"/>
  <c r="J85" i="14"/>
  <c r="J86" i="14"/>
  <c r="J87" i="14"/>
  <c r="J88" i="14"/>
  <c r="J89" i="14"/>
  <c r="J90" i="14"/>
  <c r="J91" i="14"/>
  <c r="J92" i="14"/>
  <c r="J93" i="14"/>
  <c r="J94" i="14"/>
  <c r="J95" i="14"/>
  <c r="J96" i="14"/>
  <c r="J97" i="14"/>
  <c r="J98" i="14"/>
  <c r="J99" i="14"/>
  <c r="J100" i="14"/>
  <c r="J101" i="14"/>
  <c r="J102" i="14"/>
  <c r="J103" i="14"/>
  <c r="J104" i="14"/>
  <c r="J105" i="14"/>
  <c r="J106" i="14"/>
  <c r="J107" i="14"/>
  <c r="J108" i="14"/>
  <c r="J109" i="14"/>
  <c r="J110" i="14"/>
  <c r="J111" i="14"/>
  <c r="J112" i="14"/>
  <c r="J113" i="14"/>
  <c r="J114" i="14"/>
  <c r="J115" i="14"/>
  <c r="J116" i="14"/>
  <c r="J117" i="14"/>
  <c r="J118" i="14"/>
  <c r="J119" i="14"/>
  <c r="J120" i="14"/>
  <c r="J121" i="14"/>
  <c r="J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2" i="14"/>
  <c r="F87" i="14"/>
  <c r="G3" i="14"/>
  <c r="G4" i="14"/>
  <c r="G5" i="14"/>
  <c r="O5" i="14" s="1"/>
  <c r="G6" i="14"/>
  <c r="G7" i="14"/>
  <c r="G8" i="14"/>
  <c r="G69" i="14"/>
  <c r="G75" i="14"/>
  <c r="O75" i="14" s="1"/>
  <c r="G73" i="14"/>
  <c r="G71" i="14"/>
  <c r="G72" i="14"/>
  <c r="G13" i="14"/>
  <c r="G14" i="14"/>
  <c r="G87" i="14"/>
  <c r="G17" i="14"/>
  <c r="O17" i="14" s="1"/>
  <c r="G18" i="14"/>
  <c r="G19" i="14"/>
  <c r="G20" i="14"/>
  <c r="O20" i="14" s="1"/>
  <c r="G21" i="14"/>
  <c r="G22" i="14"/>
  <c r="G23" i="14"/>
  <c r="G24" i="14"/>
  <c r="G25" i="14"/>
  <c r="G26" i="14"/>
  <c r="G27" i="14"/>
  <c r="G28" i="14"/>
  <c r="G29" i="14"/>
  <c r="O29" i="14" s="1"/>
  <c r="G30" i="14"/>
  <c r="G31" i="14"/>
  <c r="G32" i="14"/>
  <c r="G33" i="14"/>
  <c r="O33" i="14" s="1"/>
  <c r="G34" i="14"/>
  <c r="G35" i="14"/>
  <c r="O35" i="14" s="1"/>
  <c r="G36" i="14"/>
  <c r="G37" i="14"/>
  <c r="G38" i="14"/>
  <c r="G39" i="14"/>
  <c r="G40" i="14"/>
  <c r="G41" i="14"/>
  <c r="O41" i="14" s="1"/>
  <c r="G42" i="14"/>
  <c r="G43" i="14"/>
  <c r="G44" i="14"/>
  <c r="O44" i="14" s="1"/>
  <c r="G45" i="14"/>
  <c r="O45" i="14" s="1"/>
  <c r="G46" i="14"/>
  <c r="G47" i="14"/>
  <c r="O47" i="14" s="1"/>
  <c r="G48" i="14"/>
  <c r="G49" i="14"/>
  <c r="G50" i="14"/>
  <c r="G51" i="14"/>
  <c r="G52" i="14"/>
  <c r="G53" i="14"/>
  <c r="O53" i="14" s="1"/>
  <c r="G54" i="14"/>
  <c r="G55" i="14"/>
  <c r="G56" i="14"/>
  <c r="G57" i="14"/>
  <c r="O57" i="14" s="1"/>
  <c r="G58" i="14"/>
  <c r="G59" i="14"/>
  <c r="O59" i="14" s="1"/>
  <c r="G60" i="14"/>
  <c r="G61" i="14"/>
  <c r="G62" i="14"/>
  <c r="G63" i="14"/>
  <c r="G64" i="14"/>
  <c r="G65" i="14"/>
  <c r="O65" i="14" s="1"/>
  <c r="G66" i="14"/>
  <c r="G67" i="14"/>
  <c r="G68" i="14"/>
  <c r="O68" i="14" s="1"/>
  <c r="G116" i="14"/>
  <c r="O116" i="14" s="1"/>
  <c r="G117" i="14"/>
  <c r="G101" i="14"/>
  <c r="G11" i="14"/>
  <c r="G113" i="14"/>
  <c r="G15" i="14"/>
  <c r="G115" i="14"/>
  <c r="G95" i="14"/>
  <c r="G77" i="14"/>
  <c r="O77" i="14" s="1"/>
  <c r="G78" i="14"/>
  <c r="G79" i="14"/>
  <c r="G99" i="14"/>
  <c r="O99" i="14" s="1"/>
  <c r="G81" i="14"/>
  <c r="O81" i="14" s="1"/>
  <c r="G82" i="14"/>
  <c r="G83" i="14"/>
  <c r="O83" i="14" s="1"/>
  <c r="G84" i="14"/>
  <c r="G85" i="14"/>
  <c r="G86" i="14"/>
  <c r="G97" i="14"/>
  <c r="G88" i="14"/>
  <c r="G89" i="14"/>
  <c r="O89" i="14" s="1"/>
  <c r="G90" i="14"/>
  <c r="G91" i="14"/>
  <c r="G92" i="14"/>
  <c r="O92" i="14" s="1"/>
  <c r="G93" i="14"/>
  <c r="O93" i="14" s="1"/>
  <c r="G94" i="14"/>
  <c r="G9" i="14"/>
  <c r="G96" i="14"/>
  <c r="G10" i="14"/>
  <c r="G98" i="14"/>
  <c r="G119" i="14"/>
  <c r="G100" i="14"/>
  <c r="G121" i="14"/>
  <c r="G102" i="14"/>
  <c r="G103" i="14"/>
  <c r="G104" i="14"/>
  <c r="G105" i="14"/>
  <c r="O105" i="14" s="1"/>
  <c r="G106" i="14"/>
  <c r="G107" i="14"/>
  <c r="O107" i="14" s="1"/>
  <c r="G108" i="14"/>
  <c r="G109" i="14"/>
  <c r="G110" i="14"/>
  <c r="G111" i="14"/>
  <c r="G112" i="14"/>
  <c r="G76" i="14"/>
  <c r="O76" i="14" s="1"/>
  <c r="G114" i="14"/>
  <c r="G80" i="14"/>
  <c r="G74" i="14"/>
  <c r="G12" i="14"/>
  <c r="G118" i="14"/>
  <c r="G16" i="14"/>
  <c r="G120" i="14"/>
  <c r="G70" i="14"/>
  <c r="G2" i="14"/>
  <c r="H3" i="14"/>
  <c r="H4" i="14"/>
  <c r="H5" i="14"/>
  <c r="H6" i="14"/>
  <c r="H7" i="14"/>
  <c r="H8" i="14"/>
  <c r="H69" i="14"/>
  <c r="H75" i="14"/>
  <c r="H73" i="14"/>
  <c r="H71" i="14"/>
  <c r="H72" i="14"/>
  <c r="H13" i="14"/>
  <c r="H14" i="14"/>
  <c r="H87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116" i="14"/>
  <c r="H117" i="14"/>
  <c r="H101" i="14"/>
  <c r="H11" i="14"/>
  <c r="H113" i="14"/>
  <c r="H15" i="14"/>
  <c r="H115" i="14"/>
  <c r="H95" i="14"/>
  <c r="H77" i="14"/>
  <c r="H78" i="14"/>
  <c r="H79" i="14"/>
  <c r="H99" i="14"/>
  <c r="H81" i="14"/>
  <c r="H82" i="14"/>
  <c r="H83" i="14"/>
  <c r="H84" i="14"/>
  <c r="H85" i="14"/>
  <c r="H86" i="14"/>
  <c r="H97" i="14"/>
  <c r="H88" i="14"/>
  <c r="H89" i="14"/>
  <c r="H90" i="14"/>
  <c r="H91" i="14"/>
  <c r="H92" i="14"/>
  <c r="H93" i="14"/>
  <c r="H94" i="14"/>
  <c r="H9" i="14"/>
  <c r="H96" i="14"/>
  <c r="H10" i="14"/>
  <c r="H98" i="14"/>
  <c r="H119" i="14"/>
  <c r="H100" i="14"/>
  <c r="H121" i="14"/>
  <c r="H102" i="14"/>
  <c r="H103" i="14"/>
  <c r="H104" i="14"/>
  <c r="H105" i="14"/>
  <c r="H106" i="14"/>
  <c r="H107" i="14"/>
  <c r="H108" i="14"/>
  <c r="H109" i="14"/>
  <c r="H110" i="14"/>
  <c r="H111" i="14"/>
  <c r="H112" i="14"/>
  <c r="H76" i="14"/>
  <c r="H114" i="14"/>
  <c r="H80" i="14"/>
  <c r="H74" i="14"/>
  <c r="H12" i="14"/>
  <c r="H118" i="14"/>
  <c r="H16" i="14"/>
  <c r="H120" i="14"/>
  <c r="H70" i="14"/>
  <c r="H2" i="14"/>
  <c r="K3" i="19"/>
  <c r="K4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31" i="19"/>
  <c r="K32" i="19"/>
  <c r="K33" i="19"/>
  <c r="K34" i="19"/>
  <c r="K35" i="19"/>
  <c r="K36" i="19"/>
  <c r="K37" i="19"/>
  <c r="K38" i="19"/>
  <c r="K39" i="19"/>
  <c r="K40" i="19"/>
  <c r="K41" i="19"/>
  <c r="K42" i="19"/>
  <c r="K43" i="19"/>
  <c r="K44" i="19"/>
  <c r="K45" i="19"/>
  <c r="K46" i="19"/>
  <c r="K47" i="19"/>
  <c r="K48" i="19"/>
  <c r="K49" i="19"/>
  <c r="K50" i="19"/>
  <c r="K51" i="19"/>
  <c r="K52" i="19"/>
  <c r="K53" i="19"/>
  <c r="K54" i="19"/>
  <c r="K55" i="19"/>
  <c r="K56" i="19"/>
  <c r="K57" i="19"/>
  <c r="K58" i="19"/>
  <c r="K59" i="19"/>
  <c r="K60" i="19"/>
  <c r="K61" i="19"/>
  <c r="K2" i="19"/>
  <c r="M3" i="14"/>
  <c r="M4" i="14"/>
  <c r="M5" i="14"/>
  <c r="M6" i="14"/>
  <c r="M7" i="14"/>
  <c r="M8" i="14"/>
  <c r="M69" i="14"/>
  <c r="M75" i="14"/>
  <c r="M73" i="14"/>
  <c r="M71" i="14"/>
  <c r="M72" i="14"/>
  <c r="M13" i="14"/>
  <c r="M14" i="14"/>
  <c r="M87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116" i="14"/>
  <c r="M117" i="14"/>
  <c r="M101" i="14"/>
  <c r="M11" i="14"/>
  <c r="M113" i="14"/>
  <c r="M15" i="14"/>
  <c r="M115" i="14"/>
  <c r="M95" i="14"/>
  <c r="M77" i="14"/>
  <c r="M78" i="14"/>
  <c r="M79" i="14"/>
  <c r="M99" i="14"/>
  <c r="M81" i="14"/>
  <c r="M82" i="14"/>
  <c r="M83" i="14"/>
  <c r="M84" i="14"/>
  <c r="M85" i="14"/>
  <c r="M86" i="14"/>
  <c r="M97" i="14"/>
  <c r="M88" i="14"/>
  <c r="M89" i="14"/>
  <c r="M90" i="14"/>
  <c r="M91" i="14"/>
  <c r="M92" i="14"/>
  <c r="M93" i="14"/>
  <c r="M94" i="14"/>
  <c r="M9" i="14"/>
  <c r="M96" i="14"/>
  <c r="M10" i="14"/>
  <c r="M98" i="14"/>
  <c r="M119" i="14"/>
  <c r="M100" i="14"/>
  <c r="M121" i="14"/>
  <c r="M102" i="14"/>
  <c r="M103" i="14"/>
  <c r="M104" i="14"/>
  <c r="M105" i="14"/>
  <c r="M106" i="14"/>
  <c r="M107" i="14"/>
  <c r="M108" i="14"/>
  <c r="M109" i="14"/>
  <c r="M110" i="14"/>
  <c r="M111" i="14"/>
  <c r="M112" i="14"/>
  <c r="M76" i="14"/>
  <c r="M114" i="14"/>
  <c r="M80" i="14"/>
  <c r="M74" i="14"/>
  <c r="M12" i="14"/>
  <c r="M118" i="14"/>
  <c r="M16" i="14"/>
  <c r="M120" i="14"/>
  <c r="M70" i="14"/>
  <c r="M2" i="14"/>
  <c r="L3" i="14"/>
  <c r="L4" i="14"/>
  <c r="L5" i="14"/>
  <c r="L6" i="14"/>
  <c r="L7" i="14"/>
  <c r="L8" i="14"/>
  <c r="L69" i="14"/>
  <c r="L75" i="14"/>
  <c r="L73" i="14"/>
  <c r="L71" i="14"/>
  <c r="L72" i="14"/>
  <c r="L13" i="14"/>
  <c r="L14" i="14"/>
  <c r="L87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116" i="14"/>
  <c r="L117" i="14"/>
  <c r="L101" i="14"/>
  <c r="L11" i="14"/>
  <c r="L113" i="14"/>
  <c r="L15" i="14"/>
  <c r="L115" i="14"/>
  <c r="L95" i="14"/>
  <c r="L77" i="14"/>
  <c r="L78" i="14"/>
  <c r="L79" i="14"/>
  <c r="L99" i="14"/>
  <c r="L81" i="14"/>
  <c r="L82" i="14"/>
  <c r="L83" i="14"/>
  <c r="L84" i="14"/>
  <c r="L85" i="14"/>
  <c r="L86" i="14"/>
  <c r="L97" i="14"/>
  <c r="L88" i="14"/>
  <c r="L89" i="14"/>
  <c r="L90" i="14"/>
  <c r="L91" i="14"/>
  <c r="L92" i="14"/>
  <c r="L93" i="14"/>
  <c r="L94" i="14"/>
  <c r="L9" i="14"/>
  <c r="L96" i="14"/>
  <c r="L10" i="14"/>
  <c r="L98" i="14"/>
  <c r="L119" i="14"/>
  <c r="L100" i="14"/>
  <c r="L121" i="14"/>
  <c r="L102" i="14"/>
  <c r="L103" i="14"/>
  <c r="L104" i="14"/>
  <c r="L105" i="14"/>
  <c r="L106" i="14"/>
  <c r="L107" i="14"/>
  <c r="L108" i="14"/>
  <c r="L109" i="14"/>
  <c r="L110" i="14"/>
  <c r="L111" i="14"/>
  <c r="L112" i="14"/>
  <c r="L76" i="14"/>
  <c r="L114" i="14"/>
  <c r="L80" i="14"/>
  <c r="L74" i="14"/>
  <c r="L12" i="14"/>
  <c r="L118" i="14"/>
  <c r="L16" i="14"/>
  <c r="L120" i="14"/>
  <c r="L70" i="14"/>
  <c r="L2" i="14"/>
  <c r="K3" i="14"/>
  <c r="K4" i="14"/>
  <c r="K5" i="14"/>
  <c r="K6" i="14"/>
  <c r="K7" i="14"/>
  <c r="K8" i="14"/>
  <c r="K69" i="14"/>
  <c r="K75" i="14"/>
  <c r="K73" i="14"/>
  <c r="K71" i="14"/>
  <c r="K72" i="14"/>
  <c r="K13" i="14"/>
  <c r="K14" i="14"/>
  <c r="K87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116" i="14"/>
  <c r="K117" i="14"/>
  <c r="K101" i="14"/>
  <c r="K11" i="14"/>
  <c r="K113" i="14"/>
  <c r="K15" i="14"/>
  <c r="K115" i="14"/>
  <c r="K95" i="14"/>
  <c r="K77" i="14"/>
  <c r="K78" i="14"/>
  <c r="K79" i="14"/>
  <c r="K99" i="14"/>
  <c r="K81" i="14"/>
  <c r="K82" i="14"/>
  <c r="K83" i="14"/>
  <c r="K84" i="14"/>
  <c r="K85" i="14"/>
  <c r="K86" i="14"/>
  <c r="K97" i="14"/>
  <c r="K88" i="14"/>
  <c r="K89" i="14"/>
  <c r="K90" i="14"/>
  <c r="K91" i="14"/>
  <c r="K92" i="14"/>
  <c r="K93" i="14"/>
  <c r="K94" i="14"/>
  <c r="K9" i="14"/>
  <c r="K96" i="14"/>
  <c r="K10" i="14"/>
  <c r="K98" i="14"/>
  <c r="K119" i="14"/>
  <c r="K100" i="14"/>
  <c r="K121" i="14"/>
  <c r="K102" i="14"/>
  <c r="K103" i="14"/>
  <c r="K104" i="14"/>
  <c r="K105" i="14"/>
  <c r="K106" i="14"/>
  <c r="K107" i="14"/>
  <c r="K108" i="14"/>
  <c r="K109" i="14"/>
  <c r="K110" i="14"/>
  <c r="K111" i="14"/>
  <c r="K112" i="14"/>
  <c r="K76" i="14"/>
  <c r="K114" i="14"/>
  <c r="K80" i="14"/>
  <c r="K74" i="14"/>
  <c r="K12" i="14"/>
  <c r="K118" i="14"/>
  <c r="K16" i="14"/>
  <c r="K120" i="14"/>
  <c r="K70" i="14"/>
  <c r="K2" i="14"/>
  <c r="F3" i="14"/>
  <c r="F4" i="14"/>
  <c r="F5" i="14"/>
  <c r="F6" i="14"/>
  <c r="F7" i="14"/>
  <c r="F8" i="14"/>
  <c r="F69" i="14"/>
  <c r="F75" i="14"/>
  <c r="F73" i="14"/>
  <c r="F71" i="14"/>
  <c r="F72" i="14"/>
  <c r="F13" i="14"/>
  <c r="F14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116" i="14"/>
  <c r="F117" i="14"/>
  <c r="F101" i="14"/>
  <c r="F11" i="14"/>
  <c r="F113" i="14"/>
  <c r="F15" i="14"/>
  <c r="F115" i="14"/>
  <c r="F95" i="14"/>
  <c r="F77" i="14"/>
  <c r="F78" i="14"/>
  <c r="F79" i="14"/>
  <c r="F99" i="14"/>
  <c r="F81" i="14"/>
  <c r="F82" i="14"/>
  <c r="F83" i="14"/>
  <c r="F84" i="14"/>
  <c r="F85" i="14"/>
  <c r="F86" i="14"/>
  <c r="F97" i="14"/>
  <c r="F88" i="14"/>
  <c r="F89" i="14"/>
  <c r="F90" i="14"/>
  <c r="F91" i="14"/>
  <c r="F92" i="14"/>
  <c r="F93" i="14"/>
  <c r="F94" i="14"/>
  <c r="F9" i="14"/>
  <c r="F96" i="14"/>
  <c r="F10" i="14"/>
  <c r="F98" i="14"/>
  <c r="F119" i="14"/>
  <c r="F100" i="14"/>
  <c r="F121" i="14"/>
  <c r="F102" i="14"/>
  <c r="F103" i="14"/>
  <c r="F104" i="14"/>
  <c r="F105" i="14"/>
  <c r="F106" i="14"/>
  <c r="F107" i="14"/>
  <c r="F108" i="14"/>
  <c r="F109" i="14"/>
  <c r="F110" i="14"/>
  <c r="F111" i="14"/>
  <c r="F112" i="14"/>
  <c r="F76" i="14"/>
  <c r="F114" i="14"/>
  <c r="F80" i="14"/>
  <c r="F74" i="14"/>
  <c r="F12" i="14"/>
  <c r="F118" i="14"/>
  <c r="F16" i="14"/>
  <c r="F120" i="14"/>
  <c r="F70" i="14"/>
  <c r="F2" i="14"/>
  <c r="J8" i="19"/>
  <c r="J9" i="19"/>
  <c r="J16" i="19"/>
  <c r="J17" i="19"/>
  <c r="J24" i="19"/>
  <c r="J25" i="19"/>
  <c r="J33" i="19"/>
  <c r="J40" i="19"/>
  <c r="J41" i="19"/>
  <c r="J49" i="19"/>
  <c r="J56" i="19"/>
  <c r="J57" i="19"/>
  <c r="I3" i="19"/>
  <c r="I4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2" i="19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H60" i="19"/>
  <c r="H61" i="19"/>
  <c r="H2" i="19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2" i="19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7" i="12"/>
  <c r="C2" i="12"/>
  <c r="E9" i="17"/>
  <c r="F17" i="12" s="1"/>
  <c r="E8" i="17"/>
  <c r="F15" i="12" s="1"/>
  <c r="E7" i="17"/>
  <c r="F14" i="12" s="1"/>
  <c r="E6" i="17"/>
  <c r="F13" i="12" s="1"/>
  <c r="E5" i="17"/>
  <c r="F12" i="12" s="1"/>
  <c r="E4" i="17"/>
  <c r="F11" i="12" s="1"/>
  <c r="E3" i="17"/>
  <c r="F3" i="12" s="1"/>
  <c r="E2" i="17"/>
  <c r="F9" i="12" s="1"/>
  <c r="H153" i="16"/>
  <c r="H152" i="16"/>
  <c r="H151" i="16"/>
  <c r="H150" i="16"/>
  <c r="H149" i="16"/>
  <c r="H148" i="16"/>
  <c r="H147" i="16"/>
  <c r="H146" i="16"/>
  <c r="H145" i="16"/>
  <c r="H144" i="16"/>
  <c r="H143" i="16"/>
  <c r="H142" i="16"/>
  <c r="H141" i="16"/>
  <c r="H140" i="16"/>
  <c r="H139" i="16"/>
  <c r="H138" i="16"/>
  <c r="H137" i="16"/>
  <c r="H136" i="16"/>
  <c r="H135" i="16"/>
  <c r="H134" i="16"/>
  <c r="H133" i="16"/>
  <c r="H132" i="16"/>
  <c r="H131" i="16"/>
  <c r="H130" i="16"/>
  <c r="H129" i="16"/>
  <c r="H128" i="16"/>
  <c r="H127" i="16"/>
  <c r="H126" i="16"/>
  <c r="H125" i="16"/>
  <c r="H124" i="16"/>
  <c r="H123" i="16"/>
  <c r="H122" i="16"/>
  <c r="H121" i="16"/>
  <c r="H120" i="16"/>
  <c r="H119" i="16"/>
  <c r="H118" i="16"/>
  <c r="H117" i="16"/>
  <c r="H116" i="16"/>
  <c r="H115" i="16"/>
  <c r="H114" i="16"/>
  <c r="H113" i="16"/>
  <c r="H112" i="16"/>
  <c r="H111" i="16"/>
  <c r="H110" i="16"/>
  <c r="H109" i="16"/>
  <c r="H108" i="16"/>
  <c r="H107" i="16"/>
  <c r="H106" i="16"/>
  <c r="H105" i="16"/>
  <c r="H104" i="16"/>
  <c r="H103" i="16"/>
  <c r="H102" i="16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  <c r="O16" i="14" l="1"/>
  <c r="O101" i="14"/>
  <c r="O113" i="14"/>
  <c r="O117" i="14"/>
  <c r="O21" i="14"/>
  <c r="O109" i="14"/>
  <c r="O85" i="14"/>
  <c r="O61" i="14"/>
  <c r="O49" i="14"/>
  <c r="O37" i="14"/>
  <c r="O103" i="14"/>
  <c r="O91" i="14"/>
  <c r="O79" i="14"/>
  <c r="O67" i="14"/>
  <c r="O55" i="14"/>
  <c r="O43" i="14"/>
  <c r="O19" i="14"/>
  <c r="O31" i="14"/>
  <c r="O10" i="14"/>
  <c r="O108" i="14"/>
  <c r="O84" i="14"/>
  <c r="O11" i="14"/>
  <c r="O60" i="14"/>
  <c r="O36" i="14"/>
  <c r="O100" i="14"/>
  <c r="O52" i="14"/>
  <c r="O28" i="14"/>
  <c r="O4" i="14"/>
  <c r="O12" i="14"/>
  <c r="O13" i="14"/>
  <c r="O25" i="14"/>
  <c r="O23" i="14"/>
  <c r="O69" i="14"/>
  <c r="O7" i="14"/>
  <c r="O111" i="14"/>
  <c r="O115" i="14"/>
  <c r="O63" i="14"/>
  <c r="O51" i="14"/>
  <c r="O39" i="14"/>
  <c r="O27" i="14"/>
  <c r="O3" i="14"/>
  <c r="O97" i="14"/>
  <c r="O121" i="14"/>
  <c r="O9" i="14"/>
  <c r="O73" i="14"/>
  <c r="O2" i="14"/>
  <c r="O70" i="14"/>
  <c r="O14" i="14"/>
  <c r="O118" i="14"/>
  <c r="O110" i="14"/>
  <c r="O102" i="14"/>
  <c r="O94" i="14"/>
  <c r="O86" i="14"/>
  <c r="O78" i="14"/>
  <c r="O62" i="14"/>
  <c r="O54" i="14"/>
  <c r="O38" i="14"/>
  <c r="O30" i="14"/>
  <c r="O22" i="14"/>
  <c r="O6" i="14"/>
  <c r="O120" i="14"/>
  <c r="O112" i="14"/>
  <c r="O104" i="14"/>
  <c r="O96" i="14"/>
  <c r="O88" i="14"/>
  <c r="O64" i="14"/>
  <c r="O56" i="14"/>
  <c r="O48" i="14"/>
  <c r="O40" i="14"/>
  <c r="O32" i="14"/>
  <c r="O24" i="14"/>
  <c r="O87" i="14"/>
  <c r="O72" i="14"/>
  <c r="O74" i="14"/>
  <c r="O95" i="14"/>
  <c r="O71" i="14"/>
  <c r="O80" i="14"/>
  <c r="O119" i="14"/>
  <c r="O114" i="14"/>
  <c r="O106" i="14"/>
  <c r="O98" i="14"/>
  <c r="O90" i="14"/>
  <c r="O82" i="14"/>
  <c r="O15" i="14"/>
  <c r="O66" i="14"/>
  <c r="O58" i="14"/>
  <c r="O50" i="14"/>
  <c r="O42" i="14"/>
  <c r="O34" i="14"/>
  <c r="O26" i="14"/>
  <c r="O18" i="14"/>
  <c r="O8" i="14"/>
  <c r="O46" i="14"/>
  <c r="J58" i="19"/>
  <c r="J50" i="19"/>
  <c r="J42" i="19"/>
  <c r="J34" i="19"/>
  <c r="J26" i="19"/>
  <c r="J18" i="19"/>
  <c r="J10" i="19"/>
  <c r="J55" i="19"/>
  <c r="J47" i="19"/>
  <c r="J39" i="19"/>
  <c r="J31" i="19"/>
  <c r="J23" i="19"/>
  <c r="J15" i="19"/>
  <c r="J7" i="19"/>
  <c r="J2" i="19"/>
  <c r="J54" i="19"/>
  <c r="J46" i="19"/>
  <c r="J38" i="19"/>
  <c r="J30" i="19"/>
  <c r="J22" i="19"/>
  <c r="J14" i="19"/>
  <c r="J6" i="19"/>
  <c r="J32" i="19"/>
  <c r="J61" i="19"/>
  <c r="J53" i="19"/>
  <c r="J45" i="19"/>
  <c r="J37" i="19"/>
  <c r="J29" i="19"/>
  <c r="J21" i="19"/>
  <c r="J13" i="19"/>
  <c r="J5" i="19"/>
  <c r="J60" i="19"/>
  <c r="J52" i="19"/>
  <c r="J44" i="19"/>
  <c r="J36" i="19"/>
  <c r="J28" i="19"/>
  <c r="J20" i="19"/>
  <c r="J12" i="19"/>
  <c r="J4" i="19"/>
  <c r="J48" i="19"/>
  <c r="F16" i="12"/>
  <c r="J59" i="19"/>
  <c r="J51" i="19"/>
  <c r="J43" i="19"/>
  <c r="J35" i="19"/>
  <c r="J27" i="19"/>
  <c r="J19" i="19"/>
  <c r="J11" i="19"/>
  <c r="J3" i="19"/>
  <c r="F2" i="12"/>
  <c r="F10" i="12"/>
  <c r="F8" i="12"/>
  <c r="F7" i="12"/>
  <c r="F6" i="12"/>
  <c r="F5" i="12"/>
  <c r="F4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tc={77A53213-8338-4B74-A488-47980018C2C3}</author>
    <author>tc={1BD3535B-F200-4EC9-AC1E-67C7E8C3942F}</author>
    <author>tc={7E40572B-FC27-4C96-9C4D-9DA79B8E7AF3}</author>
    <author>tc={36CEB354-05C0-4506-AD20-F87DC8990245}</author>
    <author>tc={F301972F-4C1C-4D14-BC9B-F1B846221260}</author>
    <author>tc={55AC294C-CB40-4D2E-B3B6-B98CA1E620B2}</author>
  </authors>
  <commentList>
    <comment ref="C5" authorId="0" shapeId="0" xr:uid="{77A53213-8338-4B74-A488-47980018C2C3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Used to be called NB_JOURS_INF_T_MIN</t>
      </text>
    </comment>
    <comment ref="C6" authorId="1" shapeId="0" xr:uid="{1BD3535B-F200-4EC9-AC1E-67C7E8C3942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Used to be called NB_JOURS_INF_T_MIN2</t>
      </text>
    </comment>
    <comment ref="C7" authorId="2" shapeId="0" xr:uid="{7E40572B-FC27-4C96-9C4D-9DA79B8E7AF3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Used to be called NB_JOURS_SUP_T_MAX</t>
      </text>
    </comment>
    <comment ref="C46" authorId="3" shapeId="0" xr:uid="{36CEB354-05C0-4506-AD20-F87DC8990245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Used to be called NB_JOURS_INF_T_MIN</t>
      </text>
    </comment>
    <comment ref="C47" authorId="4" shapeId="0" xr:uid="{F301972F-4C1C-4D14-BC9B-F1B84622126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Used to be called NB_JOURS_INF_T_MIN2</t>
      </text>
    </comment>
    <comment ref="C48" authorId="5" shapeId="0" xr:uid="{55AC294C-CB40-4D2E-B3B6-B98CA1E620B2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Used to be called NB_JOURS_SUP_T_MAX</t>
      </text>
    </comment>
  </commentList>
</comments>
</file>

<file path=xl/sharedStrings.xml><?xml version="1.0" encoding="utf-8"?>
<sst xmlns="http://schemas.openxmlformats.org/spreadsheetml/2006/main" count="1564" uniqueCount="295">
  <si>
    <t>GREEN COLUMN NAME</t>
  </si>
  <si>
    <t>ID of the table</t>
  </si>
  <si>
    <t>GREY COLUMN NAME</t>
  </si>
  <si>
    <t>Foreign key</t>
  </si>
  <si>
    <t>PURPLE COLUMN NAME</t>
  </si>
  <si>
    <t>Column of this level</t>
  </si>
  <si>
    <t>BLUE COLUMN NAME</t>
  </si>
  <si>
    <t>Column joined from foreign keys</t>
  </si>
  <si>
    <t>RAW_DATA_ID</t>
  </si>
  <si>
    <t>NAME</t>
  </si>
  <si>
    <t>DESCRIPTION</t>
  </si>
  <si>
    <t>UNIT</t>
  </si>
  <si>
    <t>RAIN</t>
  </si>
  <si>
    <t>Amount of rain in the day</t>
  </si>
  <si>
    <t>L/m²</t>
  </si>
  <si>
    <t>T_min</t>
  </si>
  <si>
    <t>Minimum of temperature</t>
  </si>
  <si>
    <t>°C</t>
  </si>
  <si>
    <t>T_max</t>
  </si>
  <si>
    <t>Maximum of temperature</t>
  </si>
  <si>
    <t>T_moy</t>
  </si>
  <si>
    <t>Mean of temperature</t>
  </si>
  <si>
    <t>ETP</t>
  </si>
  <si>
    <t>Evapotranspiration</t>
  </si>
  <si>
    <t>Rg</t>
  </si>
  <si>
    <t>Radiation</t>
  </si>
  <si>
    <t>wh/m²</t>
  </si>
  <si>
    <t>INDICATOR_ID</t>
  </si>
  <si>
    <t>INDICATOR_ORIGINAL_NAME</t>
  </si>
  <si>
    <t>INDICATOR_NAME</t>
  </si>
  <si>
    <t>INDICATOR_SHORTNAME</t>
  </si>
  <si>
    <t>INDICATOR_INPUTS</t>
  </si>
  <si>
    <t>COMPUTING_DIFFICULTY</t>
  </si>
  <si>
    <t>INDICATOR_DESCRIPTION</t>
  </si>
  <si>
    <t>INDICATOR_TYPE</t>
  </si>
  <si>
    <t>USEFULNESS</t>
  </si>
  <si>
    <t>nb_jours</t>
  </si>
  <si>
    <t>nb_days_cycle</t>
  </si>
  <si>
    <t>NBD</t>
  </si>
  <si>
    <t>average</t>
  </si>
  <si>
    <t>nombre de jours du cycle</t>
  </si>
  <si>
    <t>TEMPERATURE</t>
  </si>
  <si>
    <t>USEFUL</t>
  </si>
  <si>
    <t>EAU CYCLE</t>
  </si>
  <si>
    <t>Rain + irr</t>
  </si>
  <si>
    <t>SUMH2O</t>
  </si>
  <si>
    <t>RAIN, IRRIGATION</t>
  </si>
  <si>
    <t>easy</t>
  </si>
  <si>
    <t>cumul pluie + irrigation sur le cycle</t>
  </si>
  <si>
    <t>WATER</t>
  </si>
  <si>
    <t>MOYTMIN</t>
  </si>
  <si>
    <t>Tmin</t>
  </si>
  <si>
    <t>moyenne de T_min sur le cycle</t>
  </si>
  <si>
    <t>NB_JOURS_INF_T_MIN</t>
  </si>
  <si>
    <t>Nb days T &lt; 10°</t>
  </si>
  <si>
    <t>NBDMIN1</t>
  </si>
  <si>
    <t>Tmin, min_threshold</t>
  </si>
  <si>
    <t>nb jours avec température inférieure à T_min_seuil 1 (10°)</t>
  </si>
  <si>
    <t>NB_JOURS_INF_T_MIN2</t>
  </si>
  <si>
    <t>Nb days T &lt; 8°</t>
  </si>
  <si>
    <t>NBDMIN2</t>
  </si>
  <si>
    <t>Tmin, min_threshold_2</t>
  </si>
  <si>
    <t>Nb jours avec température inférieure à T_min_seuil 2 (8°)</t>
  </si>
  <si>
    <t>NB_JOURS_SUP_T_MAX</t>
  </si>
  <si>
    <t>Nb days T &gt; 34°</t>
  </si>
  <si>
    <t>NBDMAX1</t>
  </si>
  <si>
    <t>Tmax, max_threshold</t>
  </si>
  <si>
    <t>Nb jours avec température supérieure à T_max_seuil 1 (34°)</t>
  </si>
  <si>
    <t>NB_JOURS_DEFICIT EAU</t>
  </si>
  <si>
    <t>Nb days water stress</t>
  </si>
  <si>
    <t>NBDWS</t>
  </si>
  <si>
    <t>RAIN, bilan hydrique, RU</t>
  </si>
  <si>
    <t>difficult</t>
  </si>
  <si>
    <t>nb jours avec reserve en eau inferieur a RFU</t>
  </si>
  <si>
    <t>stress_hydrique</t>
  </si>
  <si>
    <t>Water stress index</t>
  </si>
  <si>
    <t>IWS</t>
  </si>
  <si>
    <t>1-indice de deficit hydrique (som ETR/som ETM)</t>
  </si>
  <si>
    <t>Rayonnement_somme</t>
  </si>
  <si>
    <t>Radiation sum</t>
  </si>
  <si>
    <t>SUMRG</t>
  </si>
  <si>
    <t>somme de rayonnement par cycle (Rg en mégajoules / m2)</t>
  </si>
  <si>
    <t>LIGHT</t>
  </si>
  <si>
    <t>Rayonnment_moy</t>
  </si>
  <si>
    <t>Radiation avg</t>
  </si>
  <si>
    <t>MOYRG</t>
  </si>
  <si>
    <t xml:space="preserve">moyenne de rayonnement journalier par cycle </t>
  </si>
  <si>
    <t>PTQ_moy</t>
  </si>
  <si>
    <t>Radiation/heat avg</t>
  </si>
  <si>
    <t>MOYPTQ</t>
  </si>
  <si>
    <t>Rg by day, min and max thresholds</t>
  </si>
  <si>
    <t>moyenne de PTQ (coefficient photothermique) sur le cycle : quantité de rayonnement par unité chaleur. (entre 1 et 3,5)</t>
  </si>
  <si>
    <t>LongueurJour_moy</t>
  </si>
  <si>
    <t>Lenght day avg</t>
  </si>
  <si>
    <t>MOYDAY</t>
  </si>
  <si>
    <t>moyenne des longueurs du jour en heures (basé sur heures avec un rayonnement &gt; 50w/m²)</t>
  </si>
  <si>
    <t>MOYTMAX</t>
  </si>
  <si>
    <t>Tmax</t>
  </si>
  <si>
    <t>moyenne des T_max sur le cycle</t>
  </si>
  <si>
    <t>USELESS</t>
  </si>
  <si>
    <t>MOYTMOY</t>
  </si>
  <si>
    <t>Tmoy</t>
  </si>
  <si>
    <t>moyenne des T_moy sur le cycle</t>
  </si>
  <si>
    <t>Amplitude</t>
  </si>
  <si>
    <t>MOYAMP</t>
  </si>
  <si>
    <t>Tmin, Tmax</t>
  </si>
  <si>
    <t>moyenne des T_max-T_min par jour sur le cycle (amplitudes de t°)</t>
  </si>
  <si>
    <t>NB_JOURS_SUP_T_MAX2</t>
  </si>
  <si>
    <t>NBDMAX2</t>
  </si>
  <si>
    <t>Tmax, max_threshold_2</t>
  </si>
  <si>
    <t>Nb jours avec température supérieure à T_max_seuil 2 (39°)</t>
  </si>
  <si>
    <t>stress_hydrique_nbjours</t>
  </si>
  <si>
    <t>INBDWS</t>
  </si>
  <si>
    <t>RAIN, bilan hydrique</t>
  </si>
  <si>
    <t>nb jrs deficit/nb jrs fenetre de temps</t>
  </si>
  <si>
    <t>Cold Stress Emergence</t>
  </si>
  <si>
    <t>coup froid levée</t>
  </si>
  <si>
    <t>Cold Stress Growth</t>
  </si>
  <si>
    <t>coup de froid montaison 3-4</t>
  </si>
  <si>
    <t>Hard Emergence</t>
  </si>
  <si>
    <t>levée difficile</t>
  </si>
  <si>
    <t>Heat Stress Filling</t>
  </si>
  <si>
    <t>coup chaud remp</t>
  </si>
  <si>
    <t>Heat Stress Flowering</t>
  </si>
  <si>
    <t>coup chaud flo</t>
  </si>
  <si>
    <t>Heat Stress Growth</t>
  </si>
  <si>
    <t>coup de chaud montaison 3-4</t>
  </si>
  <si>
    <t>Water Stress Filling</t>
  </si>
  <si>
    <t>stress hydrique remp</t>
  </si>
  <si>
    <t>Water Stress Filling NBD</t>
  </si>
  <si>
    <t>stress hydrique nb de jours remplissage</t>
  </si>
  <si>
    <t>Water Stress Flowering</t>
  </si>
  <si>
    <t>stress hydrique flo</t>
  </si>
  <si>
    <t>Water Stress Flowering NBD</t>
  </si>
  <si>
    <t>stress hydrique nb de jours flo</t>
  </si>
  <si>
    <t>Water Stress Growth</t>
  </si>
  <si>
    <t>stress hydrique montaison 3-4</t>
  </si>
  <si>
    <t>Water Stress Growth NBD</t>
  </si>
  <si>
    <t>stress hydrique nb de jours montaison</t>
  </si>
  <si>
    <t>Light deficiency</t>
  </si>
  <si>
    <t>bouchonnage</t>
  </si>
  <si>
    <t>water cycle</t>
  </si>
  <si>
    <t>cumul pluie</t>
  </si>
  <si>
    <t>UC_cycle</t>
  </si>
  <si>
    <t>nombre de degrés jour semis-récolte</t>
  </si>
  <si>
    <t>STAGE_GAP_ID</t>
  </si>
  <si>
    <t>STAGE_GAP_NAME</t>
  </si>
  <si>
    <t>START_STAGE</t>
  </si>
  <si>
    <t>END_STAGE</t>
  </si>
  <si>
    <t>DURATION</t>
  </si>
  <si>
    <t>Emergence</t>
  </si>
  <si>
    <t>Growth</t>
  </si>
  <si>
    <t>Flo Initiation</t>
  </si>
  <si>
    <t>Pre-Flowering</t>
  </si>
  <si>
    <t>Full Flowering</t>
  </si>
  <si>
    <t>Flowering</t>
  </si>
  <si>
    <t>Filling</t>
  </si>
  <si>
    <t>Ripening</t>
  </si>
  <si>
    <t>INDICATOR_X_STAGE_GAP_ID</t>
  </si>
  <si>
    <t>CAP2020_ID</t>
  </si>
  <si>
    <t>STAGE_GAP_X_CROP_ID</t>
  </si>
  <si>
    <t>STAGE_NAME</t>
  </si>
  <si>
    <t>CROP</t>
  </si>
  <si>
    <t>STAGE_GAP_X_CROP_CODE</t>
  </si>
  <si>
    <t>CORN</t>
  </si>
  <si>
    <t>S-VE</t>
  </si>
  <si>
    <t>VE-V7</t>
  </si>
  <si>
    <t>V7-V12</t>
  </si>
  <si>
    <t>V12-R1</t>
  </si>
  <si>
    <t>V12-R2</t>
  </si>
  <si>
    <t>R1-R2</t>
  </si>
  <si>
    <t>R2-R6</t>
  </si>
  <si>
    <t>SUNFLOWER</t>
  </si>
  <si>
    <t>VE-E1</t>
  </si>
  <si>
    <t>E1-F1</t>
  </si>
  <si>
    <t>F1-R5</t>
  </si>
  <si>
    <t>F1-M0</t>
  </si>
  <si>
    <t>R5-M0</t>
  </si>
  <si>
    <t>M0-M3</t>
  </si>
  <si>
    <t>R6-H</t>
  </si>
  <si>
    <t>M3-H</t>
  </si>
  <si>
    <t>INDIC_X_STAGE_X_CROP_ID</t>
  </si>
  <si>
    <t>INDIC_X_STAGE_X_CROP_NAME</t>
  </si>
  <si>
    <t>USE</t>
  </si>
  <si>
    <t>clustering_SUNFLOWER</t>
  </si>
  <si>
    <t>product positionning CORN, clustering CORN</t>
  </si>
  <si>
    <t>product positionning CORN</t>
  </si>
  <si>
    <t>clustering_CORN</t>
  </si>
  <si>
    <t>PRECOCITY</t>
  </si>
  <si>
    <t>STAGE_CODE</t>
  </si>
  <si>
    <t>HEAT_UNITS_SUM</t>
  </si>
  <si>
    <t>A</t>
  </si>
  <si>
    <t>B</t>
  </si>
  <si>
    <t>C1</t>
  </si>
  <si>
    <t>C2</t>
  </si>
  <si>
    <t>D</t>
  </si>
  <si>
    <t>E</t>
  </si>
  <si>
    <t>F</t>
  </si>
  <si>
    <t>G</t>
  </si>
  <si>
    <t>S0</t>
  </si>
  <si>
    <t>S00</t>
  </si>
  <si>
    <t>S1</t>
  </si>
  <si>
    <t>S2</t>
  </si>
  <si>
    <t>S3</t>
  </si>
  <si>
    <t>S5</t>
  </si>
  <si>
    <t>S7</t>
  </si>
  <si>
    <t>C</t>
  </si>
  <si>
    <t>NBD_R6-H</t>
  </si>
  <si>
    <t>NBD_M3-H</t>
  </si>
  <si>
    <t>Evapotranspiration Potentielle du sol</t>
  </si>
  <si>
    <t>ETM</t>
  </si>
  <si>
    <t>Evapotranspiration Maximale de la plante + sol</t>
  </si>
  <si>
    <t>ETR</t>
  </si>
  <si>
    <t>Evapotranspiration Réelle plante + sol</t>
  </si>
  <si>
    <t>ET0</t>
  </si>
  <si>
    <t>Evapotranspiration Potentielle du sol?</t>
  </si>
  <si>
    <t>Kc</t>
  </si>
  <si>
    <t xml:space="preserve">Coefficient cultural, dépend de la plante et de son stade de croissance ; prend en compte la partie de l'eau qui est potentiellement évaporée par le sol? </t>
  </si>
  <si>
    <t>RU</t>
  </si>
  <si>
    <t>réserve totale du sol</t>
  </si>
  <si>
    <t>RFU</t>
  </si>
  <si>
    <t>Réserve d'eau facilement utilisable? (1/3 de la RU?)</t>
  </si>
  <si>
    <t>Code du stade</t>
  </si>
  <si>
    <t>IWS_F1-M0</t>
  </si>
  <si>
    <t>IWS_M0-M3</t>
  </si>
  <si>
    <t>MOYDAY_E1-F1</t>
  </si>
  <si>
    <t>SUMH2O_R1-R2</t>
  </si>
  <si>
    <t>SUMH2O_R2-R6</t>
  </si>
  <si>
    <t>MOYDAY_F1-M0</t>
  </si>
  <si>
    <t>NBDMIN1_V7-V12</t>
  </si>
  <si>
    <t>NBDMIN1_V12-R1</t>
  </si>
  <si>
    <t>NBDMIN1_R1-R2</t>
  </si>
  <si>
    <t>NBDMIN1_R2-R6</t>
  </si>
  <si>
    <t>NBDMAX1_R2-R6</t>
  </si>
  <si>
    <t>IWS_V12-R1</t>
  </si>
  <si>
    <t>IWS_R1-R2</t>
  </si>
  <si>
    <t>SUMRG_V12-R1</t>
  </si>
  <si>
    <t>SUMRG_R1-R2</t>
  </si>
  <si>
    <t>SUMRG_R2-R6</t>
  </si>
  <si>
    <t>MOYRG_VE-V7</t>
  </si>
  <si>
    <t>MOYRG_V7-V12</t>
  </si>
  <si>
    <t>MOYDAY_R1-R2</t>
  </si>
  <si>
    <t>SUMH2O_S-VE</t>
  </si>
  <si>
    <t>MOYDAY_M0-M3</t>
  </si>
  <si>
    <t>SUMH2O_V7-V12</t>
  </si>
  <si>
    <t>MOYDAY_VE-E1</t>
  </si>
  <si>
    <t>SUMH2O_VE-V7</t>
  </si>
  <si>
    <t>MOYPTQ_F1-M0</t>
  </si>
  <si>
    <t>MOYPTQ_M0-M3</t>
  </si>
  <si>
    <t>MOYTMIN_S-VE</t>
  </si>
  <si>
    <t>NBDMAX1_E1-F1</t>
  </si>
  <si>
    <t>NBDMIN1_E1-F1</t>
  </si>
  <si>
    <t>SUMH2O_E1-F1</t>
  </si>
  <si>
    <t>SUMH2O_F1-M0</t>
  </si>
  <si>
    <t>SUMH2O_M0-M3</t>
  </si>
  <si>
    <t>SUMH2O_VE-E1</t>
  </si>
  <si>
    <t>SUMRG_E1-F1</t>
  </si>
  <si>
    <t>SUMRG_F1-M0</t>
  </si>
  <si>
    <t>Total amount of rain + irrigation</t>
  </si>
  <si>
    <t>Water stress index (sum of ETR/sum of ETM)</t>
  </si>
  <si>
    <t>Average of daily radiation</t>
  </si>
  <si>
    <t>no dimension</t>
  </si>
  <si>
    <t>mol/m²*day*°C</t>
  </si>
  <si>
    <t>mol/m²*°C</t>
  </si>
  <si>
    <t>Average of photothermal ratio (PTR) : amount of radiation by heat unit (between 1 and 3.5)</t>
  </si>
  <si>
    <t>Average of daily minimum temperature</t>
  </si>
  <si>
    <t>Average length of light time (light defined as radiation &gt; 50w/m²)</t>
  </si>
  <si>
    <t>hours</t>
  </si>
  <si>
    <t>days</t>
  </si>
  <si>
    <t>Number of days with temperature inferior to 10°C</t>
  </si>
  <si>
    <t>Number of days with temperature superior to 34°C</t>
  </si>
  <si>
    <t>sum of radiation</t>
  </si>
  <si>
    <t>megajoule/m²</t>
  </si>
  <si>
    <t>ID_INDIC</t>
  </si>
  <si>
    <t>SPECIES</t>
  </si>
  <si>
    <t>ICSPER_NAME</t>
  </si>
  <si>
    <t>CLUSTERING</t>
  </si>
  <si>
    <t>MOYTMIN_V7-V12</t>
  </si>
  <si>
    <t>NBDMIN1_S-VE</t>
  </si>
  <si>
    <t>NBDMIN2_V7-V12</t>
  </si>
  <si>
    <t>NBDMIN2_V12-R1</t>
  </si>
  <si>
    <t>NBDMIN2_R2-R6</t>
  </si>
  <si>
    <t>NBDWS_R2-R6</t>
  </si>
  <si>
    <t>IWS_R2-R6</t>
  </si>
  <si>
    <t>SUMRG_VE-V7</t>
  </si>
  <si>
    <t>SUMRG_V7-V12</t>
  </si>
  <si>
    <t>MOYPTQ_VE-V7</t>
  </si>
  <si>
    <t>MOYPTQ_V7-V12</t>
  </si>
  <si>
    <t>MOYPTQ_V12-R1</t>
  </si>
  <si>
    <t>MOYPTQ_R1-R2</t>
  </si>
  <si>
    <t>MOYPTQ_R2-R6</t>
  </si>
  <si>
    <t>MOYDAY_VE-V7</t>
  </si>
  <si>
    <t>MOYDAY_V7-V12</t>
  </si>
  <si>
    <t>MOYDAY_V12-R1</t>
  </si>
  <si>
    <t>Sum of radiation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</si>
</sst>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8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7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13" fillId="36" borderId="10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13" fillId="36" borderId="0" xfId="0" applyFont="1" applyFill="1" applyAlignment="1">
      <alignment horizontal="center"/>
    </xf>
    <xf numFmtId="0" fontId="7" fillId="3" borderId="10" xfId="7" applyBorder="1" applyAlignment="1">
      <alignment horizontal="center" vertical="center"/>
    </xf>
    <xf numFmtId="0" fontId="6" fillId="2" borderId="10" xfId="6" applyBorder="1" applyAlignment="1">
      <alignment horizontal="center" vertical="center"/>
    </xf>
    <xf numFmtId="0" fontId="7" fillId="3" borderId="10" xfId="7" applyBorder="1" applyAlignment="1">
      <alignment horizontal="center"/>
    </xf>
    <xf numFmtId="0" fontId="7" fillId="3" borderId="10" xfId="7" applyBorder="1"/>
    <xf numFmtId="0" fontId="18" fillId="0" borderId="10" xfId="0" applyFon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10" xfId="0" quotePrefix="1" applyNumberFormat="1" applyBorder="1" applyAlignment="1">
      <alignment horizontal="center"/>
    </xf>
    <xf numFmtId="0" fontId="13" fillId="38" borderId="0" xfId="0" applyFont="1" applyFill="1" applyAlignment="1">
      <alignment horizontal="center"/>
    </xf>
    <xf numFmtId="0" fontId="13" fillId="38" borderId="10" xfId="0" applyFont="1" applyFill="1" applyBorder="1" applyAlignment="1">
      <alignment horizontal="center" vertical="center"/>
    </xf>
    <xf numFmtId="0" fontId="13" fillId="39" borderId="10" xfId="0" applyFont="1" applyFill="1" applyBorder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3" fillId="37" borderId="10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3" fillId="37" borderId="13" xfId="0" applyFont="1" applyFill="1" applyBorder="1" applyAlignment="1">
      <alignment horizontal="center" vertical="center"/>
    </xf>
    <xf numFmtId="0" fontId="13" fillId="36" borderId="14" xfId="0" applyFont="1" applyFill="1" applyBorder="1" applyAlignment="1">
      <alignment horizontal="center" vertical="center"/>
    </xf>
    <xf numFmtId="0" fontId="13" fillId="37" borderId="14" xfId="0" applyFont="1" applyFill="1" applyBorder="1" applyAlignment="1">
      <alignment horizontal="center" vertical="center"/>
    </xf>
    <xf numFmtId="0" fontId="13" fillId="37" borderId="15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3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6</xdr:col>
      <xdr:colOff>466191</xdr:colOff>
      <xdr:row>15</xdr:row>
      <xdr:rowOff>56810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571500"/>
          <a:ext cx="4276191" cy="27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9</xdr:col>
      <xdr:colOff>646594</xdr:colOff>
      <xdr:row>57</xdr:row>
      <xdr:rowOff>75476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B61E884C-2A16-FEC9-FA99-A045F506DD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5143500"/>
          <a:ext cx="8847619" cy="579047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ALVET Boris" id="{A0874BC0-EFE1-4C00-8A35-65D7079D875A}" userId="S::CALVET@maisadour.com::0509459b-f8fe-4362-9d3b-73a213e88950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FC2FBC-C372-46BC-9E2C-8E4013DCE585}" name="Tableau1" displayName="Tableau1" ref="A1:E37" totalsRowShown="0" headerRowDxfId="34" dataDxfId="32" headerRowBorderDxfId="33" tableBorderDxfId="31" totalsRowBorderDxfId="30">
  <autoFilter ref="A1:E37" xr:uid="{D9FC2FBC-C372-46BC-9E2C-8E4013DCE585}"/>
  <sortState xmlns:xlrd2="http://schemas.microsoft.com/office/spreadsheetml/2017/richdata2" ref="A2:E37">
    <sortCondition ref="B1:B37"/>
  </sortState>
  <tableColumns count="5">
    <tableColumn id="1" xr3:uid="{A0084A9B-2685-4E09-95D1-BD9AA99E0667}" name="CROP" dataDxfId="29"/>
    <tableColumn id="2" xr3:uid="{F3C1D81E-78C6-4BCF-9FA3-DBE7FB93E0E1}" name="INDIC_X_STAGE_X_CROP_NAME" dataDxfId="28"/>
    <tableColumn id="4" xr3:uid="{F723A7B2-D9FC-4B6A-9B09-198A7FE2F057}" name="INDICATOR_DESCRIPTION" dataDxfId="27"/>
    <tableColumn id="6" xr3:uid="{6E245DA0-D114-4E38-A489-896234AA3731}" name="UNIT" dataDxfId="26"/>
    <tableColumn id="5" xr3:uid="{3032A543-00F9-4720-B50C-84232704AD9E}" name="STAGE_GAP_NAME" dataDxfId="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9BF79F-3303-4654-94E7-AC143A8EB067}" name="Tableau2" displayName="Tableau2" ref="A1:G54" totalsRowShown="0" headerRowDxfId="24" dataDxfId="23">
  <autoFilter ref="A1:G54" xr:uid="{909BF79F-3303-4654-94E7-AC143A8EB067}"/>
  <tableColumns count="7">
    <tableColumn id="1" xr3:uid="{BB312ECE-DB13-4DD7-9A09-EBEB1DAEAD01}" name="ID_INDIC" dataDxfId="22"/>
    <tableColumn id="2" xr3:uid="{650AB75B-D98F-4E7F-9043-EC84A6119E1C}" name="SPECIES" dataDxfId="21"/>
    <tableColumn id="3" xr3:uid="{2FAD69C6-8325-4FA5-87A4-661C69060DC1}" name="ICSPER_NAME" dataDxfId="20"/>
    <tableColumn id="4" xr3:uid="{77089761-891F-48D2-B193-1A25BEF36781}" name="CLUSTERING" dataDxfId="19"/>
    <tableColumn id="5" xr3:uid="{E4830994-3709-4983-898F-104C04E9BBC0}" name="INDICATOR_DESCRIPTION" dataDxfId="18"/>
    <tableColumn id="6" xr3:uid="{8279E321-B4D9-4FA0-8EC0-D00FD556AB9E}" name="UNIT" dataDxfId="17"/>
    <tableColumn id="7" xr3:uid="{A4A65B86-3040-4BA5-BB14-874C8197FD01}" name="STAGE_GAP_NAME" dataDxf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5" dT="2023-10-10T07:24:44.13" personId="{A0874BC0-EFE1-4C00-8A35-65D7079D875A}" id="{77A53213-8338-4B74-A488-47980018C2C3}">
    <text>Used to be called NB_JOURS_INF_T_MIN</text>
  </threadedComment>
  <threadedComment ref="C6" dT="2023-10-10T07:25:22.79" personId="{A0874BC0-EFE1-4C00-8A35-65D7079D875A}" id="{1BD3535B-F200-4EC9-AC1E-67C7E8C3942F}">
    <text>Used to be called NB_JOURS_INF_T_MIN2</text>
  </threadedComment>
  <threadedComment ref="C7" dT="2023-10-10T07:25:47.68" personId="{A0874BC0-EFE1-4C00-8A35-65D7079D875A}" id="{7E40572B-FC27-4C96-9C4D-9DA79B8E7AF3}">
    <text>Used to be called NB_JOURS_SUP_T_MAX</text>
  </threadedComment>
  <threadedComment ref="C46" dT="2023-10-10T07:24:44.13" personId="{A0874BC0-EFE1-4C00-8A35-65D7079D875A}" id="{36CEB354-05C0-4506-AD20-F87DC8990245}">
    <text>Used to be called NB_JOURS_INF_T_MIN</text>
  </threadedComment>
  <threadedComment ref="C47" dT="2023-10-10T07:25:22.79" personId="{A0874BC0-EFE1-4C00-8A35-65D7079D875A}" id="{F301972F-4C1C-4D14-BC9B-F1B846221260}">
    <text>Used to be called NB_JOURS_INF_T_MIN2</text>
  </threadedComment>
  <threadedComment ref="C48" dT="2023-10-10T07:25:47.68" personId="{A0874BC0-EFE1-4C00-8A35-65D7079D875A}" id="{55AC294C-CB40-4D2E-B3B6-B98CA1E620B2}">
    <text>Used to be called NB_JOURS_SUP_T_MAX</text>
  </threadedComment>
</ThreadedComment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62BB6-0322-4B68-8135-13F71A087FED}">
  <sheetPr>
    <tabColor rgb="FFFF0000"/>
  </sheetPr>
  <dimension ref="A1:B4"/>
  <sheetViews>
    <sheetView workbookViewId="0">
      <selection activeCell="B5" sqref="B5"/>
    </sheetView>
  </sheetViews>
  <sheetFormatPr baseColWidth="10" defaultColWidth="11.44140625" defaultRowHeight="14.4" x14ac:dyDescent="0.3"/>
  <cols>
    <col min="1" max="1" width="22.5546875" bestFit="1" customWidth="1"/>
    <col min="2" max="2" width="29.33203125" bestFit="1" customWidth="1"/>
  </cols>
  <sheetData>
    <row r="1" spans="1:2" x14ac:dyDescent="0.3">
      <c r="A1" s="22" t="s">
        <v>0</v>
      </c>
      <c r="B1" t="s">
        <v>1</v>
      </c>
    </row>
    <row r="2" spans="1:2" x14ac:dyDescent="0.3">
      <c r="A2" s="23" t="s">
        <v>2</v>
      </c>
      <c r="B2" t="s">
        <v>3</v>
      </c>
    </row>
    <row r="3" spans="1:2" x14ac:dyDescent="0.3">
      <c r="A3" s="9" t="s">
        <v>4</v>
      </c>
      <c r="B3" t="s">
        <v>5</v>
      </c>
    </row>
    <row r="4" spans="1:2" x14ac:dyDescent="0.3">
      <c r="A4" s="26" t="s">
        <v>6</v>
      </c>
      <c r="B4" t="s">
        <v>7</v>
      </c>
    </row>
  </sheetData>
  <conditionalFormatting sqref="A1">
    <cfRule type="duplicateValues" dxfId="15" priority="1"/>
    <cfRule type="duplicateValues" dxfId="14" priority="2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EAEA0-3A7E-4141-BDAE-2C9F86A42535}">
  <dimension ref="A1:I153"/>
  <sheetViews>
    <sheetView workbookViewId="0">
      <selection activeCell="C13" sqref="C13"/>
    </sheetView>
  </sheetViews>
  <sheetFormatPr baseColWidth="10" defaultColWidth="11.44140625" defaultRowHeight="14.4" x14ac:dyDescent="0.3"/>
  <cols>
    <col min="1" max="1" width="22.6640625" style="3" bestFit="1" customWidth="1"/>
    <col min="2" max="2" width="12" style="3" bestFit="1" customWidth="1"/>
    <col min="3" max="3" width="10.6640625" style="3" bestFit="1" customWidth="1"/>
    <col min="4" max="4" width="12.5546875" style="3" bestFit="1" customWidth="1"/>
    <col min="5" max="5" width="13.5546875" style="3" bestFit="1" customWidth="1"/>
    <col min="6" max="6" width="13.109375" style="3" bestFit="1" customWidth="1"/>
    <col min="7" max="7" width="11.44140625" style="3" bestFit="1"/>
    <col min="8" max="8" width="10.5546875" style="3" bestFit="1" customWidth="1"/>
    <col min="9" max="9" width="17.44140625" style="3" bestFit="1" customWidth="1"/>
  </cols>
  <sheetData>
    <row r="1" spans="1:9" x14ac:dyDescent="0.3">
      <c r="A1" s="22" t="s">
        <v>160</v>
      </c>
      <c r="B1" s="9" t="s">
        <v>162</v>
      </c>
      <c r="C1" s="9" t="s">
        <v>188</v>
      </c>
      <c r="D1" s="9" t="s">
        <v>189</v>
      </c>
      <c r="E1" s="9" t="s">
        <v>161</v>
      </c>
      <c r="F1" s="9" t="s">
        <v>147</v>
      </c>
      <c r="G1" s="9" t="s">
        <v>148</v>
      </c>
      <c r="H1" s="9" t="s">
        <v>149</v>
      </c>
      <c r="I1" s="9" t="s">
        <v>190</v>
      </c>
    </row>
    <row r="2" spans="1:9" x14ac:dyDescent="0.3">
      <c r="A2" s="2">
        <v>1</v>
      </c>
      <c r="B2" s="2" t="s">
        <v>164</v>
      </c>
      <c r="C2" s="2" t="s">
        <v>191</v>
      </c>
      <c r="D2" s="2" t="s">
        <v>165</v>
      </c>
      <c r="E2" s="2" t="s">
        <v>150</v>
      </c>
      <c r="F2" s="19">
        <v>0</v>
      </c>
      <c r="G2" s="19">
        <v>1</v>
      </c>
      <c r="H2" s="19">
        <f>G2-F2</f>
        <v>1</v>
      </c>
      <c r="I2" s="2">
        <v>80</v>
      </c>
    </row>
    <row r="3" spans="1:9" x14ac:dyDescent="0.3">
      <c r="A3" s="2">
        <v>2</v>
      </c>
      <c r="B3" s="2" t="s">
        <v>164</v>
      </c>
      <c r="C3" s="2" t="s">
        <v>191</v>
      </c>
      <c r="D3" s="2" t="s">
        <v>166</v>
      </c>
      <c r="E3" s="2" t="s">
        <v>151</v>
      </c>
      <c r="F3" s="20">
        <v>1</v>
      </c>
      <c r="G3" s="20">
        <v>3</v>
      </c>
      <c r="H3" s="19">
        <f t="shared" ref="H3:H66" si="0">G3-F3</f>
        <v>2</v>
      </c>
      <c r="I3" s="2">
        <v>352</v>
      </c>
    </row>
    <row r="4" spans="1:9" x14ac:dyDescent="0.3">
      <c r="A4" s="2">
        <v>3</v>
      </c>
      <c r="B4" s="2" t="s">
        <v>164</v>
      </c>
      <c r="C4" s="2" t="s">
        <v>191</v>
      </c>
      <c r="D4" s="2" t="s">
        <v>167</v>
      </c>
      <c r="E4" s="2" t="s">
        <v>152</v>
      </c>
      <c r="F4" s="20">
        <v>3</v>
      </c>
      <c r="G4" s="20">
        <v>4</v>
      </c>
      <c r="H4" s="19">
        <f t="shared" si="0"/>
        <v>1</v>
      </c>
      <c r="I4" s="2">
        <v>128</v>
      </c>
    </row>
    <row r="5" spans="1:9" x14ac:dyDescent="0.3">
      <c r="A5" s="2">
        <v>4</v>
      </c>
      <c r="B5" s="2" t="s">
        <v>164</v>
      </c>
      <c r="C5" s="2" t="s">
        <v>191</v>
      </c>
      <c r="D5" s="2" t="s">
        <v>168</v>
      </c>
      <c r="E5" s="2" t="s">
        <v>153</v>
      </c>
      <c r="F5" s="20">
        <v>4</v>
      </c>
      <c r="G5" s="20">
        <v>5</v>
      </c>
      <c r="H5" s="19">
        <f t="shared" si="0"/>
        <v>1</v>
      </c>
      <c r="I5" s="2">
        <v>250</v>
      </c>
    </row>
    <row r="6" spans="1:9" x14ac:dyDescent="0.3">
      <c r="A6" s="2">
        <v>5</v>
      </c>
      <c r="B6" s="2" t="s">
        <v>164</v>
      </c>
      <c r="C6" s="2" t="s">
        <v>191</v>
      </c>
      <c r="D6" s="2" t="s">
        <v>169</v>
      </c>
      <c r="E6" s="2" t="s">
        <v>154</v>
      </c>
      <c r="F6" s="20">
        <v>4</v>
      </c>
      <c r="G6" s="20">
        <v>6</v>
      </c>
      <c r="H6" s="19">
        <f t="shared" si="0"/>
        <v>2</v>
      </c>
      <c r="I6" s="2">
        <v>500</v>
      </c>
    </row>
    <row r="7" spans="1:9" x14ac:dyDescent="0.3">
      <c r="A7" s="2">
        <v>6</v>
      </c>
      <c r="B7" s="2" t="s">
        <v>164</v>
      </c>
      <c r="C7" s="2" t="s">
        <v>191</v>
      </c>
      <c r="D7" s="2" t="s">
        <v>170</v>
      </c>
      <c r="E7" s="2" t="s">
        <v>155</v>
      </c>
      <c r="F7" s="20">
        <v>5</v>
      </c>
      <c r="G7" s="20">
        <v>6</v>
      </c>
      <c r="H7" s="19">
        <f t="shared" si="0"/>
        <v>1</v>
      </c>
      <c r="I7" s="2">
        <v>250</v>
      </c>
    </row>
    <row r="8" spans="1:9" x14ac:dyDescent="0.3">
      <c r="A8" s="2">
        <v>7</v>
      </c>
      <c r="B8" s="2" t="s">
        <v>164</v>
      </c>
      <c r="C8" s="2" t="s">
        <v>191</v>
      </c>
      <c r="D8" s="2" t="s">
        <v>171</v>
      </c>
      <c r="E8" s="2" t="s">
        <v>156</v>
      </c>
      <c r="F8" s="20">
        <v>6</v>
      </c>
      <c r="G8" s="20">
        <v>7</v>
      </c>
      <c r="H8" s="19">
        <f t="shared" si="0"/>
        <v>1</v>
      </c>
      <c r="I8" s="2">
        <v>515</v>
      </c>
    </row>
    <row r="9" spans="1:9" x14ac:dyDescent="0.3">
      <c r="A9" s="2">
        <v>8</v>
      </c>
      <c r="B9" s="2" t="s">
        <v>164</v>
      </c>
      <c r="C9" s="2" t="s">
        <v>192</v>
      </c>
      <c r="D9" s="2" t="s">
        <v>165</v>
      </c>
      <c r="E9" s="2" t="s">
        <v>150</v>
      </c>
      <c r="F9" s="19">
        <v>0</v>
      </c>
      <c r="G9" s="19">
        <v>1</v>
      </c>
      <c r="H9" s="19">
        <f t="shared" si="0"/>
        <v>1</v>
      </c>
      <c r="I9" s="2">
        <v>80</v>
      </c>
    </row>
    <row r="10" spans="1:9" x14ac:dyDescent="0.3">
      <c r="A10" s="2">
        <v>9</v>
      </c>
      <c r="B10" s="2" t="s">
        <v>164</v>
      </c>
      <c r="C10" s="2" t="s">
        <v>192</v>
      </c>
      <c r="D10" s="2" t="s">
        <v>166</v>
      </c>
      <c r="E10" s="2" t="s">
        <v>151</v>
      </c>
      <c r="F10" s="20">
        <v>1</v>
      </c>
      <c r="G10" s="20">
        <v>3</v>
      </c>
      <c r="H10" s="19">
        <f t="shared" si="0"/>
        <v>2</v>
      </c>
      <c r="I10" s="2">
        <v>352</v>
      </c>
    </row>
    <row r="11" spans="1:9" x14ac:dyDescent="0.3">
      <c r="A11" s="2">
        <v>10</v>
      </c>
      <c r="B11" s="2" t="s">
        <v>164</v>
      </c>
      <c r="C11" s="2" t="s">
        <v>192</v>
      </c>
      <c r="D11" s="2" t="s">
        <v>167</v>
      </c>
      <c r="E11" s="2" t="s">
        <v>152</v>
      </c>
      <c r="F11" s="20">
        <v>3</v>
      </c>
      <c r="G11" s="20">
        <v>4</v>
      </c>
      <c r="H11" s="19">
        <f t="shared" si="0"/>
        <v>1</v>
      </c>
      <c r="I11" s="2">
        <v>173</v>
      </c>
    </row>
    <row r="12" spans="1:9" x14ac:dyDescent="0.3">
      <c r="A12" s="2">
        <v>11</v>
      </c>
      <c r="B12" s="2" t="s">
        <v>164</v>
      </c>
      <c r="C12" s="2" t="s">
        <v>192</v>
      </c>
      <c r="D12" s="2" t="s">
        <v>168</v>
      </c>
      <c r="E12" s="2" t="s">
        <v>153</v>
      </c>
      <c r="F12" s="20">
        <v>4</v>
      </c>
      <c r="G12" s="20">
        <v>5</v>
      </c>
      <c r="H12" s="19">
        <f t="shared" si="0"/>
        <v>1</v>
      </c>
      <c r="I12" s="2">
        <v>250</v>
      </c>
    </row>
    <row r="13" spans="1:9" x14ac:dyDescent="0.3">
      <c r="A13" s="2">
        <v>12</v>
      </c>
      <c r="B13" s="2" t="s">
        <v>164</v>
      </c>
      <c r="C13" s="2" t="s">
        <v>192</v>
      </c>
      <c r="D13" s="2" t="s">
        <v>169</v>
      </c>
      <c r="E13" s="2" t="s">
        <v>154</v>
      </c>
      <c r="F13" s="20">
        <v>4</v>
      </c>
      <c r="G13" s="20">
        <v>6</v>
      </c>
      <c r="H13" s="19">
        <f t="shared" si="0"/>
        <v>2</v>
      </c>
      <c r="I13" s="2">
        <v>500</v>
      </c>
    </row>
    <row r="14" spans="1:9" x14ac:dyDescent="0.3">
      <c r="A14" s="2">
        <v>13</v>
      </c>
      <c r="B14" s="2" t="s">
        <v>164</v>
      </c>
      <c r="C14" s="2" t="s">
        <v>192</v>
      </c>
      <c r="D14" s="2" t="s">
        <v>170</v>
      </c>
      <c r="E14" s="2" t="s">
        <v>155</v>
      </c>
      <c r="F14" s="20">
        <v>5</v>
      </c>
      <c r="G14" s="20">
        <v>6</v>
      </c>
      <c r="H14" s="19">
        <f t="shared" si="0"/>
        <v>1</v>
      </c>
      <c r="I14" s="2">
        <v>250</v>
      </c>
    </row>
    <row r="15" spans="1:9" x14ac:dyDescent="0.3">
      <c r="A15" s="2">
        <v>14</v>
      </c>
      <c r="B15" s="2" t="s">
        <v>164</v>
      </c>
      <c r="C15" s="2" t="s">
        <v>192</v>
      </c>
      <c r="D15" s="2" t="s">
        <v>171</v>
      </c>
      <c r="E15" s="2" t="s">
        <v>156</v>
      </c>
      <c r="F15" s="20">
        <v>6</v>
      </c>
      <c r="G15" s="20">
        <v>7</v>
      </c>
      <c r="H15" s="19">
        <f t="shared" si="0"/>
        <v>1</v>
      </c>
      <c r="I15" s="2">
        <v>532.5</v>
      </c>
    </row>
    <row r="16" spans="1:9" x14ac:dyDescent="0.3">
      <c r="A16" s="2">
        <v>15</v>
      </c>
      <c r="B16" s="2" t="s">
        <v>164</v>
      </c>
      <c r="C16" s="2" t="s">
        <v>193</v>
      </c>
      <c r="D16" s="2" t="s">
        <v>165</v>
      </c>
      <c r="E16" s="2" t="s">
        <v>150</v>
      </c>
      <c r="F16" s="19">
        <v>0</v>
      </c>
      <c r="G16" s="19">
        <v>1</v>
      </c>
      <c r="H16" s="19">
        <f t="shared" si="0"/>
        <v>1</v>
      </c>
      <c r="I16" s="2">
        <v>80</v>
      </c>
    </row>
    <row r="17" spans="1:9" x14ac:dyDescent="0.3">
      <c r="A17" s="2">
        <v>16</v>
      </c>
      <c r="B17" s="2" t="s">
        <v>164</v>
      </c>
      <c r="C17" s="2" t="s">
        <v>193</v>
      </c>
      <c r="D17" s="2" t="s">
        <v>166</v>
      </c>
      <c r="E17" s="2" t="s">
        <v>151</v>
      </c>
      <c r="F17" s="20">
        <v>1</v>
      </c>
      <c r="G17" s="20">
        <v>3</v>
      </c>
      <c r="H17" s="19">
        <f t="shared" si="0"/>
        <v>2</v>
      </c>
      <c r="I17" s="2">
        <v>352</v>
      </c>
    </row>
    <row r="18" spans="1:9" x14ac:dyDescent="0.3">
      <c r="A18" s="2">
        <v>17</v>
      </c>
      <c r="B18" s="2" t="s">
        <v>164</v>
      </c>
      <c r="C18" s="2" t="s">
        <v>193</v>
      </c>
      <c r="D18" s="2" t="s">
        <v>167</v>
      </c>
      <c r="E18" s="2" t="s">
        <v>152</v>
      </c>
      <c r="F18" s="20">
        <v>3</v>
      </c>
      <c r="G18" s="20">
        <v>4</v>
      </c>
      <c r="H18" s="19">
        <f t="shared" si="0"/>
        <v>1</v>
      </c>
      <c r="I18" s="2">
        <v>208</v>
      </c>
    </row>
    <row r="19" spans="1:9" x14ac:dyDescent="0.3">
      <c r="A19" s="2">
        <v>18</v>
      </c>
      <c r="B19" s="2" t="s">
        <v>164</v>
      </c>
      <c r="C19" s="2" t="s">
        <v>193</v>
      </c>
      <c r="D19" s="2" t="s">
        <v>168</v>
      </c>
      <c r="E19" s="2" t="s">
        <v>153</v>
      </c>
      <c r="F19" s="20">
        <v>4</v>
      </c>
      <c r="G19" s="20">
        <v>5</v>
      </c>
      <c r="H19" s="19">
        <f t="shared" si="0"/>
        <v>1</v>
      </c>
      <c r="I19" s="2">
        <v>250</v>
      </c>
    </row>
    <row r="20" spans="1:9" x14ac:dyDescent="0.3">
      <c r="A20" s="2">
        <v>19</v>
      </c>
      <c r="B20" s="2" t="s">
        <v>164</v>
      </c>
      <c r="C20" s="2" t="s">
        <v>193</v>
      </c>
      <c r="D20" s="2" t="s">
        <v>169</v>
      </c>
      <c r="E20" s="2" t="s">
        <v>154</v>
      </c>
      <c r="F20" s="20">
        <v>4</v>
      </c>
      <c r="G20" s="20">
        <v>6</v>
      </c>
      <c r="H20" s="19">
        <f t="shared" si="0"/>
        <v>2</v>
      </c>
      <c r="I20" s="2">
        <v>505</v>
      </c>
    </row>
    <row r="21" spans="1:9" x14ac:dyDescent="0.3">
      <c r="A21" s="2">
        <v>20</v>
      </c>
      <c r="B21" s="2" t="s">
        <v>164</v>
      </c>
      <c r="C21" s="2" t="s">
        <v>193</v>
      </c>
      <c r="D21" s="2" t="s">
        <v>170</v>
      </c>
      <c r="E21" s="2" t="s">
        <v>155</v>
      </c>
      <c r="F21" s="20">
        <v>5</v>
      </c>
      <c r="G21" s="20">
        <v>6</v>
      </c>
      <c r="H21" s="19">
        <f t="shared" si="0"/>
        <v>1</v>
      </c>
      <c r="I21" s="2">
        <v>255</v>
      </c>
    </row>
    <row r="22" spans="1:9" x14ac:dyDescent="0.3">
      <c r="A22" s="2">
        <v>21</v>
      </c>
      <c r="B22" s="2" t="s">
        <v>164</v>
      </c>
      <c r="C22" s="2" t="s">
        <v>193</v>
      </c>
      <c r="D22" s="2" t="s">
        <v>171</v>
      </c>
      <c r="E22" s="2" t="s">
        <v>156</v>
      </c>
      <c r="F22" s="20">
        <v>6</v>
      </c>
      <c r="G22" s="20">
        <v>7</v>
      </c>
      <c r="H22" s="19">
        <f t="shared" si="0"/>
        <v>1</v>
      </c>
      <c r="I22" s="2">
        <v>555</v>
      </c>
    </row>
    <row r="23" spans="1:9" x14ac:dyDescent="0.3">
      <c r="A23" s="2">
        <v>22</v>
      </c>
      <c r="B23" s="2" t="s">
        <v>164</v>
      </c>
      <c r="C23" s="2" t="s">
        <v>194</v>
      </c>
      <c r="D23" s="2" t="s">
        <v>165</v>
      </c>
      <c r="E23" s="2" t="s">
        <v>150</v>
      </c>
      <c r="F23" s="19">
        <v>0</v>
      </c>
      <c r="G23" s="19">
        <v>1</v>
      </c>
      <c r="H23" s="19">
        <f t="shared" si="0"/>
        <v>1</v>
      </c>
      <c r="I23" s="2">
        <v>80</v>
      </c>
    </row>
    <row r="24" spans="1:9" x14ac:dyDescent="0.3">
      <c r="A24" s="2">
        <v>23</v>
      </c>
      <c r="B24" s="2" t="s">
        <v>164</v>
      </c>
      <c r="C24" s="2" t="s">
        <v>194</v>
      </c>
      <c r="D24" s="2" t="s">
        <v>166</v>
      </c>
      <c r="E24" s="2" t="s">
        <v>151</v>
      </c>
      <c r="F24" s="20">
        <v>1</v>
      </c>
      <c r="G24" s="20">
        <v>3</v>
      </c>
      <c r="H24" s="19">
        <f t="shared" si="0"/>
        <v>2</v>
      </c>
      <c r="I24" s="2">
        <v>370</v>
      </c>
    </row>
    <row r="25" spans="1:9" x14ac:dyDescent="0.3">
      <c r="A25" s="2">
        <v>24</v>
      </c>
      <c r="B25" s="2" t="s">
        <v>164</v>
      </c>
      <c r="C25" s="2" t="s">
        <v>194</v>
      </c>
      <c r="D25" s="2" t="s">
        <v>167</v>
      </c>
      <c r="E25" s="2" t="s">
        <v>152</v>
      </c>
      <c r="F25" s="20">
        <v>3</v>
      </c>
      <c r="G25" s="20">
        <v>4</v>
      </c>
      <c r="H25" s="19">
        <f t="shared" si="0"/>
        <v>1</v>
      </c>
      <c r="I25" s="2">
        <v>230</v>
      </c>
    </row>
    <row r="26" spans="1:9" x14ac:dyDescent="0.3">
      <c r="A26" s="2">
        <v>25</v>
      </c>
      <c r="B26" s="2" t="s">
        <v>164</v>
      </c>
      <c r="C26" s="2" t="s">
        <v>194</v>
      </c>
      <c r="D26" s="2" t="s">
        <v>168</v>
      </c>
      <c r="E26" s="2" t="s">
        <v>153</v>
      </c>
      <c r="F26" s="20">
        <v>4</v>
      </c>
      <c r="G26" s="20">
        <v>5</v>
      </c>
      <c r="H26" s="19">
        <f t="shared" si="0"/>
        <v>1</v>
      </c>
      <c r="I26" s="2">
        <v>250</v>
      </c>
    </row>
    <row r="27" spans="1:9" x14ac:dyDescent="0.3">
      <c r="A27" s="2">
        <v>26</v>
      </c>
      <c r="B27" s="2" t="s">
        <v>164</v>
      </c>
      <c r="C27" s="2" t="s">
        <v>194</v>
      </c>
      <c r="D27" s="2" t="s">
        <v>169</v>
      </c>
      <c r="E27" s="2" t="s">
        <v>154</v>
      </c>
      <c r="F27" s="20">
        <v>4</v>
      </c>
      <c r="G27" s="20">
        <v>6</v>
      </c>
      <c r="H27" s="19">
        <f t="shared" si="0"/>
        <v>2</v>
      </c>
      <c r="I27" s="2">
        <v>500</v>
      </c>
    </row>
    <row r="28" spans="1:9" x14ac:dyDescent="0.3">
      <c r="A28" s="2">
        <v>27</v>
      </c>
      <c r="B28" s="2" t="s">
        <v>164</v>
      </c>
      <c r="C28" s="2" t="s">
        <v>194</v>
      </c>
      <c r="D28" s="2" t="s">
        <v>170</v>
      </c>
      <c r="E28" s="2" t="s">
        <v>155</v>
      </c>
      <c r="F28" s="20">
        <v>5</v>
      </c>
      <c r="G28" s="20">
        <v>6</v>
      </c>
      <c r="H28" s="19">
        <f t="shared" si="0"/>
        <v>1</v>
      </c>
      <c r="I28" s="2">
        <v>250</v>
      </c>
    </row>
    <row r="29" spans="1:9" x14ac:dyDescent="0.3">
      <c r="A29" s="2">
        <v>28</v>
      </c>
      <c r="B29" s="2" t="s">
        <v>164</v>
      </c>
      <c r="C29" s="2" t="s">
        <v>194</v>
      </c>
      <c r="D29" s="2" t="s">
        <v>171</v>
      </c>
      <c r="E29" s="2" t="s">
        <v>156</v>
      </c>
      <c r="F29" s="20">
        <v>6</v>
      </c>
      <c r="G29" s="20">
        <v>7</v>
      </c>
      <c r="H29" s="19">
        <f t="shared" si="0"/>
        <v>1</v>
      </c>
      <c r="I29" s="2">
        <v>610</v>
      </c>
    </row>
    <row r="30" spans="1:9" x14ac:dyDescent="0.3">
      <c r="A30" s="2">
        <v>29</v>
      </c>
      <c r="B30" s="2" t="s">
        <v>164</v>
      </c>
      <c r="C30" s="2" t="s">
        <v>195</v>
      </c>
      <c r="D30" s="2" t="s">
        <v>165</v>
      </c>
      <c r="E30" s="2" t="s">
        <v>150</v>
      </c>
      <c r="F30" s="19">
        <v>0</v>
      </c>
      <c r="G30" s="19">
        <v>1</v>
      </c>
      <c r="H30" s="19">
        <f t="shared" si="0"/>
        <v>1</v>
      </c>
      <c r="I30" s="2">
        <v>80</v>
      </c>
    </row>
    <row r="31" spans="1:9" x14ac:dyDescent="0.3">
      <c r="A31" s="2">
        <v>30</v>
      </c>
      <c r="B31" s="2" t="s">
        <v>164</v>
      </c>
      <c r="C31" s="2" t="s">
        <v>195</v>
      </c>
      <c r="D31" s="2" t="s">
        <v>166</v>
      </c>
      <c r="E31" s="2" t="s">
        <v>151</v>
      </c>
      <c r="F31" s="20">
        <v>1</v>
      </c>
      <c r="G31" s="20">
        <v>3</v>
      </c>
      <c r="H31" s="19">
        <f t="shared" si="0"/>
        <v>2</v>
      </c>
      <c r="I31" s="2">
        <v>440</v>
      </c>
    </row>
    <row r="32" spans="1:9" x14ac:dyDescent="0.3">
      <c r="A32" s="2">
        <v>31</v>
      </c>
      <c r="B32" s="2" t="s">
        <v>164</v>
      </c>
      <c r="C32" s="2" t="s">
        <v>195</v>
      </c>
      <c r="D32" s="2" t="s">
        <v>167</v>
      </c>
      <c r="E32" s="2" t="s">
        <v>152</v>
      </c>
      <c r="F32" s="20">
        <v>3</v>
      </c>
      <c r="G32" s="20">
        <v>4</v>
      </c>
      <c r="H32" s="19">
        <f t="shared" si="0"/>
        <v>1</v>
      </c>
      <c r="I32" s="2">
        <v>240</v>
      </c>
    </row>
    <row r="33" spans="1:9" x14ac:dyDescent="0.3">
      <c r="A33" s="2">
        <v>32</v>
      </c>
      <c r="B33" s="2" t="s">
        <v>164</v>
      </c>
      <c r="C33" s="2" t="s">
        <v>195</v>
      </c>
      <c r="D33" s="2" t="s">
        <v>168</v>
      </c>
      <c r="E33" s="2" t="s">
        <v>153</v>
      </c>
      <c r="F33" s="20">
        <v>4</v>
      </c>
      <c r="G33" s="20">
        <v>5</v>
      </c>
      <c r="H33" s="19">
        <f t="shared" si="0"/>
        <v>1</v>
      </c>
      <c r="I33" s="2">
        <v>250</v>
      </c>
    </row>
    <row r="34" spans="1:9" x14ac:dyDescent="0.3">
      <c r="A34" s="2">
        <v>33</v>
      </c>
      <c r="B34" s="2" t="s">
        <v>164</v>
      </c>
      <c r="C34" s="2" t="s">
        <v>195</v>
      </c>
      <c r="D34" s="2" t="s">
        <v>169</v>
      </c>
      <c r="E34" s="2" t="s">
        <v>154</v>
      </c>
      <c r="F34" s="20">
        <v>4</v>
      </c>
      <c r="G34" s="20">
        <v>6</v>
      </c>
      <c r="H34" s="19">
        <f t="shared" si="0"/>
        <v>2</v>
      </c>
      <c r="I34" s="2">
        <v>500</v>
      </c>
    </row>
    <row r="35" spans="1:9" x14ac:dyDescent="0.3">
      <c r="A35" s="2">
        <v>34</v>
      </c>
      <c r="B35" s="2" t="s">
        <v>164</v>
      </c>
      <c r="C35" s="2" t="s">
        <v>195</v>
      </c>
      <c r="D35" s="2" t="s">
        <v>170</v>
      </c>
      <c r="E35" s="2" t="s">
        <v>155</v>
      </c>
      <c r="F35" s="20">
        <v>5</v>
      </c>
      <c r="G35" s="20">
        <v>6</v>
      </c>
      <c r="H35" s="19">
        <f t="shared" si="0"/>
        <v>1</v>
      </c>
      <c r="I35" s="2">
        <v>250</v>
      </c>
    </row>
    <row r="36" spans="1:9" x14ac:dyDescent="0.3">
      <c r="A36" s="2">
        <v>35</v>
      </c>
      <c r="B36" s="2" t="s">
        <v>164</v>
      </c>
      <c r="C36" s="2" t="s">
        <v>195</v>
      </c>
      <c r="D36" s="2" t="s">
        <v>171</v>
      </c>
      <c r="E36" s="2" t="s">
        <v>156</v>
      </c>
      <c r="F36" s="20">
        <v>6</v>
      </c>
      <c r="G36" s="20">
        <v>7</v>
      </c>
      <c r="H36" s="19">
        <f t="shared" si="0"/>
        <v>1</v>
      </c>
      <c r="I36" s="2">
        <v>652.5</v>
      </c>
    </row>
    <row r="37" spans="1:9" x14ac:dyDescent="0.3">
      <c r="A37" s="2">
        <v>36</v>
      </c>
      <c r="B37" s="2" t="s">
        <v>164</v>
      </c>
      <c r="C37" s="2" t="s">
        <v>196</v>
      </c>
      <c r="D37" s="2" t="s">
        <v>165</v>
      </c>
      <c r="E37" s="2" t="s">
        <v>150</v>
      </c>
      <c r="F37" s="19">
        <v>0</v>
      </c>
      <c r="G37" s="19">
        <v>1</v>
      </c>
      <c r="H37" s="19">
        <f t="shared" si="0"/>
        <v>1</v>
      </c>
      <c r="I37" s="2">
        <v>80</v>
      </c>
    </row>
    <row r="38" spans="1:9" x14ac:dyDescent="0.3">
      <c r="A38" s="2">
        <v>37</v>
      </c>
      <c r="B38" s="2" t="s">
        <v>164</v>
      </c>
      <c r="C38" s="2" t="s">
        <v>196</v>
      </c>
      <c r="D38" s="2" t="s">
        <v>166</v>
      </c>
      <c r="E38" s="2" t="s">
        <v>151</v>
      </c>
      <c r="F38" s="20">
        <v>1</v>
      </c>
      <c r="G38" s="20">
        <v>3</v>
      </c>
      <c r="H38" s="19">
        <f t="shared" si="0"/>
        <v>2</v>
      </c>
      <c r="I38" s="2">
        <v>440</v>
      </c>
    </row>
    <row r="39" spans="1:9" x14ac:dyDescent="0.3">
      <c r="A39" s="2">
        <v>38</v>
      </c>
      <c r="B39" s="2" t="s">
        <v>164</v>
      </c>
      <c r="C39" s="2" t="s">
        <v>196</v>
      </c>
      <c r="D39" s="2" t="s">
        <v>167</v>
      </c>
      <c r="E39" s="2" t="s">
        <v>152</v>
      </c>
      <c r="F39" s="20">
        <v>3</v>
      </c>
      <c r="G39" s="20">
        <v>4</v>
      </c>
      <c r="H39" s="19">
        <f t="shared" si="0"/>
        <v>1</v>
      </c>
      <c r="I39" s="2">
        <v>280</v>
      </c>
    </row>
    <row r="40" spans="1:9" x14ac:dyDescent="0.3">
      <c r="A40" s="2">
        <v>39</v>
      </c>
      <c r="B40" s="2" t="s">
        <v>164</v>
      </c>
      <c r="C40" s="2" t="s">
        <v>196</v>
      </c>
      <c r="D40" s="2" t="s">
        <v>168</v>
      </c>
      <c r="E40" s="2" t="s">
        <v>153</v>
      </c>
      <c r="F40" s="20">
        <v>4</v>
      </c>
      <c r="G40" s="20">
        <v>5</v>
      </c>
      <c r="H40" s="19">
        <f t="shared" si="0"/>
        <v>1</v>
      </c>
      <c r="I40" s="2">
        <v>250</v>
      </c>
    </row>
    <row r="41" spans="1:9" x14ac:dyDescent="0.3">
      <c r="A41" s="2">
        <v>40</v>
      </c>
      <c r="B41" s="2" t="s">
        <v>164</v>
      </c>
      <c r="C41" s="2" t="s">
        <v>196</v>
      </c>
      <c r="D41" s="2" t="s">
        <v>169</v>
      </c>
      <c r="E41" s="2" t="s">
        <v>154</v>
      </c>
      <c r="F41" s="20">
        <v>4</v>
      </c>
      <c r="G41" s="20">
        <v>6</v>
      </c>
      <c r="H41" s="19">
        <f t="shared" si="0"/>
        <v>2</v>
      </c>
      <c r="I41" s="2">
        <v>500</v>
      </c>
    </row>
    <row r="42" spans="1:9" x14ac:dyDescent="0.3">
      <c r="A42" s="2">
        <v>41</v>
      </c>
      <c r="B42" s="2" t="s">
        <v>164</v>
      </c>
      <c r="C42" s="2" t="s">
        <v>196</v>
      </c>
      <c r="D42" s="2" t="s">
        <v>170</v>
      </c>
      <c r="E42" s="2" t="s">
        <v>155</v>
      </c>
      <c r="F42" s="20">
        <v>5</v>
      </c>
      <c r="G42" s="20">
        <v>6</v>
      </c>
      <c r="H42" s="19">
        <f t="shared" si="0"/>
        <v>1</v>
      </c>
      <c r="I42" s="2">
        <v>250</v>
      </c>
    </row>
    <row r="43" spans="1:9" x14ac:dyDescent="0.3">
      <c r="A43" s="2">
        <v>42</v>
      </c>
      <c r="B43" s="2" t="s">
        <v>164</v>
      </c>
      <c r="C43" s="2" t="s">
        <v>196</v>
      </c>
      <c r="D43" s="2" t="s">
        <v>171</v>
      </c>
      <c r="E43" s="2" t="s">
        <v>156</v>
      </c>
      <c r="F43" s="20">
        <v>6</v>
      </c>
      <c r="G43" s="20">
        <v>7</v>
      </c>
      <c r="H43" s="19">
        <f t="shared" si="0"/>
        <v>1</v>
      </c>
      <c r="I43" s="2">
        <v>640</v>
      </c>
    </row>
    <row r="44" spans="1:9" x14ac:dyDescent="0.3">
      <c r="A44" s="2">
        <v>43</v>
      </c>
      <c r="B44" s="2" t="s">
        <v>164</v>
      </c>
      <c r="C44" s="2" t="s">
        <v>197</v>
      </c>
      <c r="D44" s="2" t="s">
        <v>165</v>
      </c>
      <c r="E44" s="2" t="s">
        <v>150</v>
      </c>
      <c r="F44" s="19">
        <v>0</v>
      </c>
      <c r="G44" s="19">
        <v>1</v>
      </c>
      <c r="H44" s="19">
        <f t="shared" si="0"/>
        <v>1</v>
      </c>
      <c r="I44" s="2">
        <v>80</v>
      </c>
    </row>
    <row r="45" spans="1:9" x14ac:dyDescent="0.3">
      <c r="A45" s="2">
        <v>44</v>
      </c>
      <c r="B45" s="2" t="s">
        <v>164</v>
      </c>
      <c r="C45" s="2" t="s">
        <v>197</v>
      </c>
      <c r="D45" s="2" t="s">
        <v>166</v>
      </c>
      <c r="E45" s="2" t="s">
        <v>151</v>
      </c>
      <c r="F45" s="20">
        <v>1</v>
      </c>
      <c r="G45" s="20">
        <v>3</v>
      </c>
      <c r="H45" s="19">
        <f t="shared" si="0"/>
        <v>2</v>
      </c>
      <c r="I45" s="2">
        <v>440</v>
      </c>
    </row>
    <row r="46" spans="1:9" x14ac:dyDescent="0.3">
      <c r="A46" s="2">
        <v>45</v>
      </c>
      <c r="B46" s="2" t="s">
        <v>164</v>
      </c>
      <c r="C46" s="2" t="s">
        <v>197</v>
      </c>
      <c r="D46" s="2" t="s">
        <v>167</v>
      </c>
      <c r="E46" s="2" t="s">
        <v>152</v>
      </c>
      <c r="F46" s="20">
        <v>3</v>
      </c>
      <c r="G46" s="20">
        <v>4</v>
      </c>
      <c r="H46" s="19">
        <f t="shared" si="0"/>
        <v>1</v>
      </c>
      <c r="I46" s="2">
        <v>310</v>
      </c>
    </row>
    <row r="47" spans="1:9" x14ac:dyDescent="0.3">
      <c r="A47" s="2">
        <v>46</v>
      </c>
      <c r="B47" s="2" t="s">
        <v>164</v>
      </c>
      <c r="C47" s="2" t="s">
        <v>197</v>
      </c>
      <c r="D47" s="2" t="s">
        <v>168</v>
      </c>
      <c r="E47" s="2" t="s">
        <v>153</v>
      </c>
      <c r="F47" s="20">
        <v>4</v>
      </c>
      <c r="G47" s="20">
        <v>5</v>
      </c>
      <c r="H47" s="19">
        <f t="shared" si="0"/>
        <v>1</v>
      </c>
      <c r="I47" s="2">
        <v>250</v>
      </c>
    </row>
    <row r="48" spans="1:9" x14ac:dyDescent="0.3">
      <c r="A48" s="2">
        <v>47</v>
      </c>
      <c r="B48" s="2" t="s">
        <v>164</v>
      </c>
      <c r="C48" s="2" t="s">
        <v>197</v>
      </c>
      <c r="D48" s="2" t="s">
        <v>169</v>
      </c>
      <c r="E48" s="2" t="s">
        <v>154</v>
      </c>
      <c r="F48" s="20">
        <v>4</v>
      </c>
      <c r="G48" s="20">
        <v>6</v>
      </c>
      <c r="H48" s="19">
        <f t="shared" si="0"/>
        <v>2</v>
      </c>
      <c r="I48" s="2">
        <v>500</v>
      </c>
    </row>
    <row r="49" spans="1:9" x14ac:dyDescent="0.3">
      <c r="A49" s="2">
        <v>48</v>
      </c>
      <c r="B49" s="2" t="s">
        <v>164</v>
      </c>
      <c r="C49" s="2" t="s">
        <v>197</v>
      </c>
      <c r="D49" s="2" t="s">
        <v>170</v>
      </c>
      <c r="E49" s="2" t="s">
        <v>155</v>
      </c>
      <c r="F49" s="20">
        <v>5</v>
      </c>
      <c r="G49" s="20">
        <v>6</v>
      </c>
      <c r="H49" s="19">
        <f t="shared" si="0"/>
        <v>1</v>
      </c>
      <c r="I49" s="2">
        <v>250</v>
      </c>
    </row>
    <row r="50" spans="1:9" x14ac:dyDescent="0.3">
      <c r="A50" s="2">
        <v>49</v>
      </c>
      <c r="B50" s="2" t="s">
        <v>164</v>
      </c>
      <c r="C50" s="2" t="s">
        <v>197</v>
      </c>
      <c r="D50" s="2" t="s">
        <v>171</v>
      </c>
      <c r="E50" s="2" t="s">
        <v>156</v>
      </c>
      <c r="F50" s="20">
        <v>6</v>
      </c>
      <c r="G50" s="20">
        <v>7</v>
      </c>
      <c r="H50" s="19">
        <f t="shared" si="0"/>
        <v>1</v>
      </c>
      <c r="I50" s="2">
        <v>650</v>
      </c>
    </row>
    <row r="51" spans="1:9" x14ac:dyDescent="0.3">
      <c r="A51" s="2">
        <v>50</v>
      </c>
      <c r="B51" s="2" t="s">
        <v>164</v>
      </c>
      <c r="C51" s="2" t="s">
        <v>198</v>
      </c>
      <c r="D51" s="2" t="s">
        <v>165</v>
      </c>
      <c r="E51" s="2" t="s">
        <v>150</v>
      </c>
      <c r="F51" s="19">
        <v>0</v>
      </c>
      <c r="G51" s="19">
        <v>1</v>
      </c>
      <c r="H51" s="19">
        <f t="shared" si="0"/>
        <v>1</v>
      </c>
      <c r="I51" s="2">
        <v>80</v>
      </c>
    </row>
    <row r="52" spans="1:9" x14ac:dyDescent="0.3">
      <c r="A52" s="2">
        <v>51</v>
      </c>
      <c r="B52" s="2" t="s">
        <v>164</v>
      </c>
      <c r="C52" s="2" t="s">
        <v>198</v>
      </c>
      <c r="D52" s="2" t="s">
        <v>166</v>
      </c>
      <c r="E52" s="2" t="s">
        <v>151</v>
      </c>
      <c r="F52" s="20">
        <v>1</v>
      </c>
      <c r="G52" s="20">
        <v>3</v>
      </c>
      <c r="H52" s="19">
        <f t="shared" si="0"/>
        <v>2</v>
      </c>
      <c r="I52" s="2">
        <v>440</v>
      </c>
    </row>
    <row r="53" spans="1:9" x14ac:dyDescent="0.3">
      <c r="A53" s="2">
        <v>52</v>
      </c>
      <c r="B53" s="2" t="s">
        <v>164</v>
      </c>
      <c r="C53" s="2" t="s">
        <v>198</v>
      </c>
      <c r="D53" s="2" t="s">
        <v>167</v>
      </c>
      <c r="E53" s="2" t="s">
        <v>152</v>
      </c>
      <c r="F53" s="20">
        <v>3</v>
      </c>
      <c r="G53" s="20">
        <v>4</v>
      </c>
      <c r="H53" s="19">
        <f t="shared" si="0"/>
        <v>1</v>
      </c>
      <c r="I53" s="2">
        <v>380</v>
      </c>
    </row>
    <row r="54" spans="1:9" x14ac:dyDescent="0.3">
      <c r="A54" s="2">
        <v>53</v>
      </c>
      <c r="B54" s="2" t="s">
        <v>164</v>
      </c>
      <c r="C54" s="2" t="s">
        <v>198</v>
      </c>
      <c r="D54" s="2" t="s">
        <v>168</v>
      </c>
      <c r="E54" s="2" t="s">
        <v>153</v>
      </c>
      <c r="F54" s="20">
        <v>4</v>
      </c>
      <c r="G54" s="20">
        <v>5</v>
      </c>
      <c r="H54" s="19">
        <f t="shared" si="0"/>
        <v>1</v>
      </c>
      <c r="I54" s="2">
        <v>250</v>
      </c>
    </row>
    <row r="55" spans="1:9" x14ac:dyDescent="0.3">
      <c r="A55" s="2">
        <v>54</v>
      </c>
      <c r="B55" s="2" t="s">
        <v>164</v>
      </c>
      <c r="C55" s="2" t="s">
        <v>198</v>
      </c>
      <c r="D55" s="2" t="s">
        <v>169</v>
      </c>
      <c r="E55" s="2" t="s">
        <v>154</v>
      </c>
      <c r="F55" s="20">
        <v>4</v>
      </c>
      <c r="G55" s="20">
        <v>6</v>
      </c>
      <c r="H55" s="19">
        <f t="shared" si="0"/>
        <v>2</v>
      </c>
      <c r="I55" s="2">
        <v>500</v>
      </c>
    </row>
    <row r="56" spans="1:9" x14ac:dyDescent="0.3">
      <c r="A56" s="2">
        <v>55</v>
      </c>
      <c r="B56" s="2" t="s">
        <v>164</v>
      </c>
      <c r="C56" s="2" t="s">
        <v>198</v>
      </c>
      <c r="D56" s="2" t="s">
        <v>170</v>
      </c>
      <c r="E56" s="2" t="s">
        <v>155</v>
      </c>
      <c r="F56" s="20">
        <v>5</v>
      </c>
      <c r="G56" s="20">
        <v>6</v>
      </c>
      <c r="H56" s="19">
        <f t="shared" si="0"/>
        <v>1</v>
      </c>
      <c r="I56" s="2">
        <v>250</v>
      </c>
    </row>
    <row r="57" spans="1:9" x14ac:dyDescent="0.3">
      <c r="A57" s="2">
        <v>56</v>
      </c>
      <c r="B57" s="2" t="s">
        <v>164</v>
      </c>
      <c r="C57" s="2" t="s">
        <v>198</v>
      </c>
      <c r="D57" s="2" t="s">
        <v>171</v>
      </c>
      <c r="E57" s="2" t="s">
        <v>156</v>
      </c>
      <c r="F57" s="20">
        <v>6</v>
      </c>
      <c r="G57" s="20">
        <v>7</v>
      </c>
      <c r="H57" s="19">
        <f t="shared" si="0"/>
        <v>1</v>
      </c>
      <c r="I57" s="2">
        <v>650</v>
      </c>
    </row>
    <row r="58" spans="1:9" x14ac:dyDescent="0.3">
      <c r="A58" s="2">
        <v>57</v>
      </c>
      <c r="B58" s="2" t="s">
        <v>164</v>
      </c>
      <c r="C58" s="2" t="s">
        <v>199</v>
      </c>
      <c r="D58" s="2" t="s">
        <v>165</v>
      </c>
      <c r="E58" s="2" t="s">
        <v>150</v>
      </c>
      <c r="F58" s="19">
        <v>0</v>
      </c>
      <c r="G58" s="19">
        <v>1</v>
      </c>
      <c r="H58" s="19">
        <f t="shared" si="0"/>
        <v>1</v>
      </c>
      <c r="I58" s="2">
        <v>80</v>
      </c>
    </row>
    <row r="59" spans="1:9" x14ac:dyDescent="0.3">
      <c r="A59" s="2">
        <v>58</v>
      </c>
      <c r="B59" s="2" t="s">
        <v>164</v>
      </c>
      <c r="C59" s="2" t="s">
        <v>199</v>
      </c>
      <c r="D59" s="2" t="s">
        <v>166</v>
      </c>
      <c r="E59" s="2" t="s">
        <v>151</v>
      </c>
      <c r="F59" s="20">
        <v>1</v>
      </c>
      <c r="G59" s="20">
        <v>3</v>
      </c>
      <c r="H59" s="19">
        <f t="shared" si="0"/>
        <v>2</v>
      </c>
      <c r="I59" s="2">
        <v>352</v>
      </c>
    </row>
    <row r="60" spans="1:9" x14ac:dyDescent="0.3">
      <c r="A60" s="2">
        <v>59</v>
      </c>
      <c r="B60" s="2" t="s">
        <v>164</v>
      </c>
      <c r="C60" s="2" t="s">
        <v>199</v>
      </c>
      <c r="D60" s="2" t="s">
        <v>167</v>
      </c>
      <c r="E60" s="2" t="s">
        <v>152</v>
      </c>
      <c r="F60" s="20">
        <v>3</v>
      </c>
      <c r="G60" s="20">
        <v>4</v>
      </c>
      <c r="H60" s="19">
        <f t="shared" si="0"/>
        <v>1</v>
      </c>
      <c r="I60" s="2">
        <v>153</v>
      </c>
    </row>
    <row r="61" spans="1:9" x14ac:dyDescent="0.3">
      <c r="A61" s="2">
        <v>60</v>
      </c>
      <c r="B61" s="2" t="s">
        <v>164</v>
      </c>
      <c r="C61" s="2" t="s">
        <v>199</v>
      </c>
      <c r="D61" s="2" t="s">
        <v>168</v>
      </c>
      <c r="E61" s="2" t="s">
        <v>153</v>
      </c>
      <c r="F61" s="20">
        <v>4</v>
      </c>
      <c r="G61" s="20">
        <v>5</v>
      </c>
      <c r="H61" s="19">
        <f t="shared" si="0"/>
        <v>1</v>
      </c>
      <c r="I61" s="2">
        <v>250</v>
      </c>
    </row>
    <row r="62" spans="1:9" x14ac:dyDescent="0.3">
      <c r="A62" s="2">
        <v>61</v>
      </c>
      <c r="B62" s="2" t="s">
        <v>164</v>
      </c>
      <c r="C62" s="2" t="s">
        <v>199</v>
      </c>
      <c r="D62" s="2" t="s">
        <v>169</v>
      </c>
      <c r="E62" s="2" t="s">
        <v>154</v>
      </c>
      <c r="F62" s="20">
        <v>4</v>
      </c>
      <c r="G62" s="20">
        <v>6</v>
      </c>
      <c r="H62" s="19">
        <f t="shared" si="0"/>
        <v>2</v>
      </c>
      <c r="I62" s="2">
        <v>500</v>
      </c>
    </row>
    <row r="63" spans="1:9" x14ac:dyDescent="0.3">
      <c r="A63" s="2">
        <v>62</v>
      </c>
      <c r="B63" s="2" t="s">
        <v>164</v>
      </c>
      <c r="C63" s="2" t="s">
        <v>199</v>
      </c>
      <c r="D63" s="2" t="s">
        <v>170</v>
      </c>
      <c r="E63" s="2" t="s">
        <v>155</v>
      </c>
      <c r="F63" s="20">
        <v>5</v>
      </c>
      <c r="G63" s="20">
        <v>6</v>
      </c>
      <c r="H63" s="19">
        <f t="shared" si="0"/>
        <v>1</v>
      </c>
      <c r="I63" s="2">
        <v>250</v>
      </c>
    </row>
    <row r="64" spans="1:9" x14ac:dyDescent="0.3">
      <c r="A64" s="2">
        <v>63</v>
      </c>
      <c r="B64" s="2" t="s">
        <v>164</v>
      </c>
      <c r="C64" s="2" t="s">
        <v>199</v>
      </c>
      <c r="D64" s="2" t="s">
        <v>171</v>
      </c>
      <c r="E64" s="2" t="s">
        <v>156</v>
      </c>
      <c r="F64" s="20">
        <v>6</v>
      </c>
      <c r="G64" s="20">
        <v>7</v>
      </c>
      <c r="H64" s="19">
        <f t="shared" si="0"/>
        <v>1</v>
      </c>
      <c r="I64" s="2">
        <v>315</v>
      </c>
    </row>
    <row r="65" spans="1:9" x14ac:dyDescent="0.3">
      <c r="A65" s="2">
        <v>64</v>
      </c>
      <c r="B65" s="2" t="s">
        <v>164</v>
      </c>
      <c r="C65" s="2" t="s">
        <v>200</v>
      </c>
      <c r="D65" s="2" t="s">
        <v>165</v>
      </c>
      <c r="E65" s="2" t="s">
        <v>150</v>
      </c>
      <c r="F65" s="19">
        <v>0</v>
      </c>
      <c r="G65" s="19">
        <v>1</v>
      </c>
      <c r="H65" s="19">
        <f t="shared" si="0"/>
        <v>1</v>
      </c>
      <c r="I65" s="2">
        <v>80</v>
      </c>
    </row>
    <row r="66" spans="1:9" x14ac:dyDescent="0.3">
      <c r="A66" s="2">
        <v>65</v>
      </c>
      <c r="B66" s="2" t="s">
        <v>164</v>
      </c>
      <c r="C66" s="2" t="s">
        <v>200</v>
      </c>
      <c r="D66" s="2" t="s">
        <v>166</v>
      </c>
      <c r="E66" s="2" t="s">
        <v>151</v>
      </c>
      <c r="F66" s="20">
        <v>1</v>
      </c>
      <c r="G66" s="20">
        <v>3</v>
      </c>
      <c r="H66" s="19">
        <f t="shared" si="0"/>
        <v>2</v>
      </c>
      <c r="I66" s="2">
        <v>352</v>
      </c>
    </row>
    <row r="67" spans="1:9" x14ac:dyDescent="0.3">
      <c r="A67" s="2">
        <v>66</v>
      </c>
      <c r="B67" s="2" t="s">
        <v>164</v>
      </c>
      <c r="C67" s="2" t="s">
        <v>200</v>
      </c>
      <c r="D67" s="2" t="s">
        <v>167</v>
      </c>
      <c r="E67" s="2" t="s">
        <v>152</v>
      </c>
      <c r="F67" s="20">
        <v>3</v>
      </c>
      <c r="G67" s="20">
        <v>4</v>
      </c>
      <c r="H67" s="19">
        <f t="shared" ref="H67:H130" si="1">G67-F67</f>
        <v>1</v>
      </c>
      <c r="I67" s="2">
        <v>108</v>
      </c>
    </row>
    <row r="68" spans="1:9" x14ac:dyDescent="0.3">
      <c r="A68" s="2">
        <v>67</v>
      </c>
      <c r="B68" s="2" t="s">
        <v>164</v>
      </c>
      <c r="C68" s="2" t="s">
        <v>200</v>
      </c>
      <c r="D68" s="2" t="s">
        <v>168</v>
      </c>
      <c r="E68" s="2" t="s">
        <v>153</v>
      </c>
      <c r="F68" s="20">
        <v>4</v>
      </c>
      <c r="G68" s="20">
        <v>5</v>
      </c>
      <c r="H68" s="19">
        <f t="shared" si="1"/>
        <v>1</v>
      </c>
      <c r="I68" s="2">
        <v>250</v>
      </c>
    </row>
    <row r="69" spans="1:9" x14ac:dyDescent="0.3">
      <c r="A69" s="2">
        <v>68</v>
      </c>
      <c r="B69" s="2" t="s">
        <v>164</v>
      </c>
      <c r="C69" s="2" t="s">
        <v>200</v>
      </c>
      <c r="D69" s="2" t="s">
        <v>169</v>
      </c>
      <c r="E69" s="2" t="s">
        <v>154</v>
      </c>
      <c r="F69" s="20">
        <v>4</v>
      </c>
      <c r="G69" s="20">
        <v>6</v>
      </c>
      <c r="H69" s="19">
        <f t="shared" si="1"/>
        <v>2</v>
      </c>
      <c r="I69" s="2">
        <v>500</v>
      </c>
    </row>
    <row r="70" spans="1:9" x14ac:dyDescent="0.3">
      <c r="A70" s="2">
        <v>69</v>
      </c>
      <c r="B70" s="2" t="s">
        <v>164</v>
      </c>
      <c r="C70" s="2" t="s">
        <v>200</v>
      </c>
      <c r="D70" s="2" t="s">
        <v>170</v>
      </c>
      <c r="E70" s="2" t="s">
        <v>155</v>
      </c>
      <c r="F70" s="20">
        <v>5</v>
      </c>
      <c r="G70" s="20">
        <v>6</v>
      </c>
      <c r="H70" s="19">
        <f t="shared" si="1"/>
        <v>1</v>
      </c>
      <c r="I70" s="2">
        <v>250</v>
      </c>
    </row>
    <row r="71" spans="1:9" x14ac:dyDescent="0.3">
      <c r="A71" s="2">
        <v>70</v>
      </c>
      <c r="B71" s="2" t="s">
        <v>164</v>
      </c>
      <c r="C71" s="2" t="s">
        <v>200</v>
      </c>
      <c r="D71" s="2" t="s">
        <v>171</v>
      </c>
      <c r="E71" s="2" t="s">
        <v>156</v>
      </c>
      <c r="F71" s="20">
        <v>6</v>
      </c>
      <c r="G71" s="20">
        <v>7</v>
      </c>
      <c r="H71" s="19">
        <f t="shared" si="1"/>
        <v>1</v>
      </c>
      <c r="I71" s="2">
        <v>345</v>
      </c>
    </row>
    <row r="72" spans="1:9" x14ac:dyDescent="0.3">
      <c r="A72" s="2">
        <v>71</v>
      </c>
      <c r="B72" s="2" t="s">
        <v>164</v>
      </c>
      <c r="C72" s="2" t="s">
        <v>201</v>
      </c>
      <c r="D72" s="2" t="s">
        <v>165</v>
      </c>
      <c r="E72" s="2" t="s">
        <v>150</v>
      </c>
      <c r="F72" s="19">
        <v>0</v>
      </c>
      <c r="G72" s="19">
        <v>1</v>
      </c>
      <c r="H72" s="19">
        <f t="shared" si="1"/>
        <v>1</v>
      </c>
      <c r="I72" s="2">
        <v>80</v>
      </c>
    </row>
    <row r="73" spans="1:9" x14ac:dyDescent="0.3">
      <c r="A73" s="2">
        <v>72</v>
      </c>
      <c r="B73" s="2" t="s">
        <v>164</v>
      </c>
      <c r="C73" s="2" t="s">
        <v>201</v>
      </c>
      <c r="D73" s="2" t="s">
        <v>166</v>
      </c>
      <c r="E73" s="2" t="s">
        <v>151</v>
      </c>
      <c r="F73" s="20">
        <v>1</v>
      </c>
      <c r="G73" s="20">
        <v>3</v>
      </c>
      <c r="H73" s="19">
        <f t="shared" si="1"/>
        <v>2</v>
      </c>
      <c r="I73" s="2">
        <v>352</v>
      </c>
    </row>
    <row r="74" spans="1:9" x14ac:dyDescent="0.3">
      <c r="A74" s="2">
        <v>73</v>
      </c>
      <c r="B74" s="2" t="s">
        <v>164</v>
      </c>
      <c r="C74" s="2" t="s">
        <v>201</v>
      </c>
      <c r="D74" s="2" t="s">
        <v>167</v>
      </c>
      <c r="E74" s="2" t="s">
        <v>152</v>
      </c>
      <c r="F74" s="20">
        <v>3</v>
      </c>
      <c r="G74" s="20">
        <v>4</v>
      </c>
      <c r="H74" s="19">
        <f t="shared" si="1"/>
        <v>1</v>
      </c>
      <c r="I74" s="2">
        <v>178</v>
      </c>
    </row>
    <row r="75" spans="1:9" x14ac:dyDescent="0.3">
      <c r="A75" s="2">
        <v>74</v>
      </c>
      <c r="B75" s="2" t="s">
        <v>164</v>
      </c>
      <c r="C75" s="2" t="s">
        <v>201</v>
      </c>
      <c r="D75" s="2" t="s">
        <v>168</v>
      </c>
      <c r="E75" s="2" t="s">
        <v>153</v>
      </c>
      <c r="F75" s="20">
        <v>4</v>
      </c>
      <c r="G75" s="20">
        <v>5</v>
      </c>
      <c r="H75" s="19">
        <f t="shared" si="1"/>
        <v>1</v>
      </c>
      <c r="I75" s="2">
        <v>250</v>
      </c>
    </row>
    <row r="76" spans="1:9" x14ac:dyDescent="0.3">
      <c r="A76" s="2">
        <v>75</v>
      </c>
      <c r="B76" s="2" t="s">
        <v>164</v>
      </c>
      <c r="C76" s="2" t="s">
        <v>201</v>
      </c>
      <c r="D76" s="2" t="s">
        <v>169</v>
      </c>
      <c r="E76" s="2" t="s">
        <v>154</v>
      </c>
      <c r="F76" s="20">
        <v>4</v>
      </c>
      <c r="G76" s="20">
        <v>6</v>
      </c>
      <c r="H76" s="19">
        <f t="shared" si="1"/>
        <v>2</v>
      </c>
      <c r="I76" s="2">
        <v>500</v>
      </c>
    </row>
    <row r="77" spans="1:9" x14ac:dyDescent="0.3">
      <c r="A77" s="2">
        <v>76</v>
      </c>
      <c r="B77" s="2" t="s">
        <v>164</v>
      </c>
      <c r="C77" s="2" t="s">
        <v>201</v>
      </c>
      <c r="D77" s="2" t="s">
        <v>170</v>
      </c>
      <c r="E77" s="2" t="s">
        <v>155</v>
      </c>
      <c r="F77" s="20">
        <v>5</v>
      </c>
      <c r="G77" s="20">
        <v>6</v>
      </c>
      <c r="H77" s="19">
        <f t="shared" si="1"/>
        <v>1</v>
      </c>
      <c r="I77" s="2">
        <v>250</v>
      </c>
    </row>
    <row r="78" spans="1:9" x14ac:dyDescent="0.3">
      <c r="A78" s="2">
        <v>77</v>
      </c>
      <c r="B78" s="2" t="s">
        <v>164</v>
      </c>
      <c r="C78" s="2" t="s">
        <v>201</v>
      </c>
      <c r="D78" s="2" t="s">
        <v>171</v>
      </c>
      <c r="E78" s="2" t="s">
        <v>156</v>
      </c>
      <c r="F78" s="20">
        <v>6</v>
      </c>
      <c r="G78" s="20">
        <v>7</v>
      </c>
      <c r="H78" s="19">
        <f t="shared" si="1"/>
        <v>1</v>
      </c>
      <c r="I78" s="2">
        <v>315</v>
      </c>
    </row>
    <row r="79" spans="1:9" x14ac:dyDescent="0.3">
      <c r="A79" s="2">
        <v>78</v>
      </c>
      <c r="B79" s="2" t="s">
        <v>164</v>
      </c>
      <c r="C79" s="2" t="s">
        <v>202</v>
      </c>
      <c r="D79" s="2" t="s">
        <v>165</v>
      </c>
      <c r="E79" s="2" t="s">
        <v>150</v>
      </c>
      <c r="F79" s="19">
        <v>0</v>
      </c>
      <c r="G79" s="19">
        <v>1</v>
      </c>
      <c r="H79" s="19">
        <f t="shared" si="1"/>
        <v>1</v>
      </c>
      <c r="I79" s="2">
        <v>80</v>
      </c>
    </row>
    <row r="80" spans="1:9" x14ac:dyDescent="0.3">
      <c r="A80" s="2">
        <v>79</v>
      </c>
      <c r="B80" s="2" t="s">
        <v>164</v>
      </c>
      <c r="C80" s="2" t="s">
        <v>202</v>
      </c>
      <c r="D80" s="2" t="s">
        <v>166</v>
      </c>
      <c r="E80" s="2" t="s">
        <v>151</v>
      </c>
      <c r="F80" s="20">
        <v>1</v>
      </c>
      <c r="G80" s="20">
        <v>3</v>
      </c>
      <c r="H80" s="19">
        <f t="shared" si="1"/>
        <v>2</v>
      </c>
      <c r="I80" s="2">
        <v>352</v>
      </c>
    </row>
    <row r="81" spans="1:9" x14ac:dyDescent="0.3">
      <c r="A81" s="2">
        <v>80</v>
      </c>
      <c r="B81" s="2" t="s">
        <v>164</v>
      </c>
      <c r="C81" s="2" t="s">
        <v>202</v>
      </c>
      <c r="D81" s="2" t="s">
        <v>167</v>
      </c>
      <c r="E81" s="2" t="s">
        <v>152</v>
      </c>
      <c r="F81" s="20">
        <v>3</v>
      </c>
      <c r="G81" s="20">
        <v>4</v>
      </c>
      <c r="H81" s="19">
        <f t="shared" si="1"/>
        <v>1</v>
      </c>
      <c r="I81" s="2">
        <v>208</v>
      </c>
    </row>
    <row r="82" spans="1:9" x14ac:dyDescent="0.3">
      <c r="A82" s="2">
        <v>81</v>
      </c>
      <c r="B82" s="2" t="s">
        <v>164</v>
      </c>
      <c r="C82" s="2" t="s">
        <v>202</v>
      </c>
      <c r="D82" s="2" t="s">
        <v>168</v>
      </c>
      <c r="E82" s="2" t="s">
        <v>153</v>
      </c>
      <c r="F82" s="20">
        <v>4</v>
      </c>
      <c r="G82" s="20">
        <v>5</v>
      </c>
      <c r="H82" s="19">
        <f t="shared" si="1"/>
        <v>1</v>
      </c>
      <c r="I82" s="2">
        <v>250</v>
      </c>
    </row>
    <row r="83" spans="1:9" x14ac:dyDescent="0.3">
      <c r="A83" s="2">
        <v>82</v>
      </c>
      <c r="B83" s="2" t="s">
        <v>164</v>
      </c>
      <c r="C83" s="2" t="s">
        <v>202</v>
      </c>
      <c r="D83" s="2" t="s">
        <v>169</v>
      </c>
      <c r="E83" s="2" t="s">
        <v>154</v>
      </c>
      <c r="F83" s="20">
        <v>4</v>
      </c>
      <c r="G83" s="20">
        <v>6</v>
      </c>
      <c r="H83" s="19">
        <f t="shared" si="1"/>
        <v>2</v>
      </c>
      <c r="I83" s="2">
        <v>505</v>
      </c>
    </row>
    <row r="84" spans="1:9" x14ac:dyDescent="0.3">
      <c r="A84" s="2">
        <v>83</v>
      </c>
      <c r="B84" s="2" t="s">
        <v>164</v>
      </c>
      <c r="C84" s="2" t="s">
        <v>202</v>
      </c>
      <c r="D84" s="2" t="s">
        <v>170</v>
      </c>
      <c r="E84" s="2" t="s">
        <v>155</v>
      </c>
      <c r="F84" s="20">
        <v>5</v>
      </c>
      <c r="G84" s="20">
        <v>6</v>
      </c>
      <c r="H84" s="19">
        <f t="shared" si="1"/>
        <v>1</v>
      </c>
      <c r="I84" s="2">
        <v>255</v>
      </c>
    </row>
    <row r="85" spans="1:9" x14ac:dyDescent="0.3">
      <c r="A85" s="2">
        <v>84</v>
      </c>
      <c r="B85" s="2" t="s">
        <v>164</v>
      </c>
      <c r="C85" s="2" t="s">
        <v>202</v>
      </c>
      <c r="D85" s="2" t="s">
        <v>171</v>
      </c>
      <c r="E85" s="2" t="s">
        <v>156</v>
      </c>
      <c r="F85" s="20">
        <v>6</v>
      </c>
      <c r="G85" s="20">
        <v>7</v>
      </c>
      <c r="H85" s="19">
        <f t="shared" si="1"/>
        <v>1</v>
      </c>
      <c r="I85" s="2">
        <v>340</v>
      </c>
    </row>
    <row r="86" spans="1:9" x14ac:dyDescent="0.3">
      <c r="A86" s="2">
        <v>85</v>
      </c>
      <c r="B86" s="2" t="s">
        <v>164</v>
      </c>
      <c r="C86" s="2" t="s">
        <v>203</v>
      </c>
      <c r="D86" s="2" t="s">
        <v>165</v>
      </c>
      <c r="E86" s="2" t="s">
        <v>150</v>
      </c>
      <c r="F86" s="19">
        <v>0</v>
      </c>
      <c r="G86" s="19">
        <v>1</v>
      </c>
      <c r="H86" s="19">
        <f t="shared" si="1"/>
        <v>1</v>
      </c>
      <c r="I86" s="2">
        <v>80</v>
      </c>
    </row>
    <row r="87" spans="1:9" x14ac:dyDescent="0.3">
      <c r="A87" s="2">
        <v>86</v>
      </c>
      <c r="B87" s="2" t="s">
        <v>164</v>
      </c>
      <c r="C87" s="2" t="s">
        <v>203</v>
      </c>
      <c r="D87" s="2" t="s">
        <v>166</v>
      </c>
      <c r="E87" s="2" t="s">
        <v>151</v>
      </c>
      <c r="F87" s="20">
        <v>1</v>
      </c>
      <c r="G87" s="20">
        <v>3</v>
      </c>
      <c r="H87" s="19">
        <f t="shared" si="1"/>
        <v>2</v>
      </c>
      <c r="I87" s="2">
        <v>370</v>
      </c>
    </row>
    <row r="88" spans="1:9" x14ac:dyDescent="0.3">
      <c r="A88" s="2">
        <v>87</v>
      </c>
      <c r="B88" s="2" t="s">
        <v>164</v>
      </c>
      <c r="C88" s="2" t="s">
        <v>203</v>
      </c>
      <c r="D88" s="2" t="s">
        <v>167</v>
      </c>
      <c r="E88" s="2" t="s">
        <v>152</v>
      </c>
      <c r="F88" s="20">
        <v>3</v>
      </c>
      <c r="G88" s="20">
        <v>4</v>
      </c>
      <c r="H88" s="19">
        <f t="shared" si="1"/>
        <v>1</v>
      </c>
      <c r="I88" s="2">
        <v>230</v>
      </c>
    </row>
    <row r="89" spans="1:9" x14ac:dyDescent="0.3">
      <c r="A89" s="2">
        <v>88</v>
      </c>
      <c r="B89" s="2" t="s">
        <v>164</v>
      </c>
      <c r="C89" s="2" t="s">
        <v>203</v>
      </c>
      <c r="D89" s="2" t="s">
        <v>168</v>
      </c>
      <c r="E89" s="2" t="s">
        <v>153</v>
      </c>
      <c r="F89" s="20">
        <v>4</v>
      </c>
      <c r="G89" s="20">
        <v>5</v>
      </c>
      <c r="H89" s="19">
        <f t="shared" si="1"/>
        <v>1</v>
      </c>
      <c r="I89" s="2">
        <v>250</v>
      </c>
    </row>
    <row r="90" spans="1:9" x14ac:dyDescent="0.3">
      <c r="A90" s="2">
        <v>89</v>
      </c>
      <c r="B90" s="2" t="s">
        <v>164</v>
      </c>
      <c r="C90" s="2" t="s">
        <v>203</v>
      </c>
      <c r="D90" s="2" t="s">
        <v>169</v>
      </c>
      <c r="E90" s="2" t="s">
        <v>154</v>
      </c>
      <c r="F90" s="20">
        <v>4</v>
      </c>
      <c r="G90" s="20">
        <v>6</v>
      </c>
      <c r="H90" s="19">
        <f t="shared" si="1"/>
        <v>2</v>
      </c>
      <c r="I90" s="2">
        <v>500</v>
      </c>
    </row>
    <row r="91" spans="1:9" x14ac:dyDescent="0.3">
      <c r="A91" s="2">
        <v>90</v>
      </c>
      <c r="B91" s="2" t="s">
        <v>164</v>
      </c>
      <c r="C91" s="2" t="s">
        <v>203</v>
      </c>
      <c r="D91" s="2" t="s">
        <v>170</v>
      </c>
      <c r="E91" s="2" t="s">
        <v>155</v>
      </c>
      <c r="F91" s="20">
        <v>5</v>
      </c>
      <c r="G91" s="20">
        <v>6</v>
      </c>
      <c r="H91" s="19">
        <f t="shared" si="1"/>
        <v>1</v>
      </c>
      <c r="I91" s="2">
        <v>250</v>
      </c>
    </row>
    <row r="92" spans="1:9" x14ac:dyDescent="0.3">
      <c r="A92" s="2">
        <v>91</v>
      </c>
      <c r="B92" s="2" t="s">
        <v>164</v>
      </c>
      <c r="C92" s="2" t="s">
        <v>203</v>
      </c>
      <c r="D92" s="2" t="s">
        <v>171</v>
      </c>
      <c r="E92" s="2" t="s">
        <v>156</v>
      </c>
      <c r="F92" s="20">
        <v>6</v>
      </c>
      <c r="G92" s="20">
        <v>7</v>
      </c>
      <c r="H92" s="19">
        <f t="shared" si="1"/>
        <v>1</v>
      </c>
      <c r="I92" s="2">
        <v>390</v>
      </c>
    </row>
    <row r="93" spans="1:9" x14ac:dyDescent="0.3">
      <c r="A93" s="2">
        <v>92</v>
      </c>
      <c r="B93" s="2" t="s">
        <v>164</v>
      </c>
      <c r="C93" s="2" t="s">
        <v>204</v>
      </c>
      <c r="D93" s="2" t="s">
        <v>165</v>
      </c>
      <c r="E93" s="2" t="s">
        <v>150</v>
      </c>
      <c r="F93" s="19">
        <v>0</v>
      </c>
      <c r="G93" s="19">
        <v>1</v>
      </c>
      <c r="H93" s="19">
        <f t="shared" si="1"/>
        <v>1</v>
      </c>
      <c r="I93" s="2">
        <v>80</v>
      </c>
    </row>
    <row r="94" spans="1:9" x14ac:dyDescent="0.3">
      <c r="A94" s="2">
        <v>93</v>
      </c>
      <c r="B94" s="2" t="s">
        <v>164</v>
      </c>
      <c r="C94" s="2" t="s">
        <v>204</v>
      </c>
      <c r="D94" s="2" t="s">
        <v>166</v>
      </c>
      <c r="E94" s="2" t="s">
        <v>151</v>
      </c>
      <c r="F94" s="20">
        <v>1</v>
      </c>
      <c r="G94" s="20">
        <v>3</v>
      </c>
      <c r="H94" s="19">
        <f t="shared" si="1"/>
        <v>2</v>
      </c>
      <c r="I94" s="2">
        <v>440</v>
      </c>
    </row>
    <row r="95" spans="1:9" x14ac:dyDescent="0.3">
      <c r="A95" s="2">
        <v>94</v>
      </c>
      <c r="B95" s="2" t="s">
        <v>164</v>
      </c>
      <c r="C95" s="2" t="s">
        <v>204</v>
      </c>
      <c r="D95" s="2" t="s">
        <v>167</v>
      </c>
      <c r="E95" s="2" t="s">
        <v>152</v>
      </c>
      <c r="F95" s="20">
        <v>3</v>
      </c>
      <c r="G95" s="20">
        <v>4</v>
      </c>
      <c r="H95" s="19">
        <f t="shared" si="1"/>
        <v>1</v>
      </c>
      <c r="I95" s="2">
        <v>280</v>
      </c>
    </row>
    <row r="96" spans="1:9" x14ac:dyDescent="0.3">
      <c r="A96" s="2">
        <v>95</v>
      </c>
      <c r="B96" s="2" t="s">
        <v>164</v>
      </c>
      <c r="C96" s="2" t="s">
        <v>204</v>
      </c>
      <c r="D96" s="2" t="s">
        <v>168</v>
      </c>
      <c r="E96" s="2" t="s">
        <v>153</v>
      </c>
      <c r="F96" s="20">
        <v>4</v>
      </c>
      <c r="G96" s="20">
        <v>5</v>
      </c>
      <c r="H96" s="19">
        <f t="shared" si="1"/>
        <v>1</v>
      </c>
      <c r="I96" s="2">
        <v>250</v>
      </c>
    </row>
    <row r="97" spans="1:9" x14ac:dyDescent="0.3">
      <c r="A97" s="2">
        <v>96</v>
      </c>
      <c r="B97" s="2" t="s">
        <v>164</v>
      </c>
      <c r="C97" s="2" t="s">
        <v>204</v>
      </c>
      <c r="D97" s="2" t="s">
        <v>169</v>
      </c>
      <c r="E97" s="2" t="s">
        <v>154</v>
      </c>
      <c r="F97" s="20">
        <v>4</v>
      </c>
      <c r="G97" s="20">
        <v>6</v>
      </c>
      <c r="H97" s="19">
        <f t="shared" si="1"/>
        <v>2</v>
      </c>
      <c r="I97" s="2">
        <v>500</v>
      </c>
    </row>
    <row r="98" spans="1:9" x14ac:dyDescent="0.3">
      <c r="A98" s="2">
        <v>97</v>
      </c>
      <c r="B98" s="2" t="s">
        <v>164</v>
      </c>
      <c r="C98" s="2" t="s">
        <v>204</v>
      </c>
      <c r="D98" s="2" t="s">
        <v>170</v>
      </c>
      <c r="E98" s="2" t="s">
        <v>155</v>
      </c>
      <c r="F98" s="20">
        <v>5</v>
      </c>
      <c r="G98" s="20">
        <v>6</v>
      </c>
      <c r="H98" s="19">
        <f t="shared" si="1"/>
        <v>1</v>
      </c>
      <c r="I98" s="2">
        <v>250</v>
      </c>
    </row>
    <row r="99" spans="1:9" x14ac:dyDescent="0.3">
      <c r="A99" s="2">
        <v>98</v>
      </c>
      <c r="B99" s="2" t="s">
        <v>164</v>
      </c>
      <c r="C99" s="2" t="s">
        <v>204</v>
      </c>
      <c r="D99" s="2" t="s">
        <v>171</v>
      </c>
      <c r="E99" s="2" t="s">
        <v>156</v>
      </c>
      <c r="F99" s="20">
        <v>6</v>
      </c>
      <c r="G99" s="20">
        <v>7</v>
      </c>
      <c r="H99" s="19">
        <f t="shared" si="1"/>
        <v>1</v>
      </c>
      <c r="I99" s="2">
        <v>400</v>
      </c>
    </row>
    <row r="100" spans="1:9" x14ac:dyDescent="0.3">
      <c r="A100" s="2">
        <v>99</v>
      </c>
      <c r="B100" s="2" t="s">
        <v>164</v>
      </c>
      <c r="C100" s="2" t="s">
        <v>205</v>
      </c>
      <c r="D100" s="2" t="s">
        <v>165</v>
      </c>
      <c r="E100" s="2" t="s">
        <v>150</v>
      </c>
      <c r="F100" s="19">
        <v>0</v>
      </c>
      <c r="G100" s="19">
        <v>1</v>
      </c>
      <c r="H100" s="19">
        <f t="shared" si="1"/>
        <v>1</v>
      </c>
      <c r="I100" s="2">
        <v>80</v>
      </c>
    </row>
    <row r="101" spans="1:9" x14ac:dyDescent="0.3">
      <c r="A101" s="2">
        <v>100</v>
      </c>
      <c r="B101" s="2" t="s">
        <v>164</v>
      </c>
      <c r="C101" s="2" t="s">
        <v>205</v>
      </c>
      <c r="D101" s="2" t="s">
        <v>166</v>
      </c>
      <c r="E101" s="2" t="s">
        <v>151</v>
      </c>
      <c r="F101" s="20">
        <v>1</v>
      </c>
      <c r="G101" s="20">
        <v>3</v>
      </c>
      <c r="H101" s="19">
        <f t="shared" si="1"/>
        <v>2</v>
      </c>
      <c r="I101" s="2">
        <v>440</v>
      </c>
    </row>
    <row r="102" spans="1:9" x14ac:dyDescent="0.3">
      <c r="A102" s="2">
        <v>101</v>
      </c>
      <c r="B102" s="2" t="s">
        <v>164</v>
      </c>
      <c r="C102" s="2" t="s">
        <v>205</v>
      </c>
      <c r="D102" s="2" t="s">
        <v>167</v>
      </c>
      <c r="E102" s="2" t="s">
        <v>152</v>
      </c>
      <c r="F102" s="20">
        <v>3</v>
      </c>
      <c r="G102" s="20">
        <v>4</v>
      </c>
      <c r="H102" s="19">
        <f t="shared" si="1"/>
        <v>1</v>
      </c>
      <c r="I102" s="2">
        <v>380</v>
      </c>
    </row>
    <row r="103" spans="1:9" x14ac:dyDescent="0.3">
      <c r="A103" s="2">
        <v>102</v>
      </c>
      <c r="B103" s="2" t="s">
        <v>164</v>
      </c>
      <c r="C103" s="2" t="s">
        <v>205</v>
      </c>
      <c r="D103" s="2" t="s">
        <v>168</v>
      </c>
      <c r="E103" s="2" t="s">
        <v>153</v>
      </c>
      <c r="F103" s="20">
        <v>4</v>
      </c>
      <c r="G103" s="20">
        <v>5</v>
      </c>
      <c r="H103" s="19">
        <f t="shared" si="1"/>
        <v>1</v>
      </c>
      <c r="I103" s="2">
        <v>250</v>
      </c>
    </row>
    <row r="104" spans="1:9" x14ac:dyDescent="0.3">
      <c r="A104" s="2">
        <v>103</v>
      </c>
      <c r="B104" s="2" t="s">
        <v>164</v>
      </c>
      <c r="C104" s="2" t="s">
        <v>205</v>
      </c>
      <c r="D104" s="2" t="s">
        <v>169</v>
      </c>
      <c r="E104" s="2" t="s">
        <v>154</v>
      </c>
      <c r="F104" s="20">
        <v>4</v>
      </c>
      <c r="G104" s="20">
        <v>6</v>
      </c>
      <c r="H104" s="19">
        <f t="shared" si="1"/>
        <v>2</v>
      </c>
      <c r="I104" s="2">
        <v>500</v>
      </c>
    </row>
    <row r="105" spans="1:9" x14ac:dyDescent="0.3">
      <c r="A105" s="2">
        <v>104</v>
      </c>
      <c r="B105" s="2" t="s">
        <v>164</v>
      </c>
      <c r="C105" s="2" t="s">
        <v>205</v>
      </c>
      <c r="D105" s="2" t="s">
        <v>170</v>
      </c>
      <c r="E105" s="2" t="s">
        <v>155</v>
      </c>
      <c r="F105" s="20">
        <v>5</v>
      </c>
      <c r="G105" s="20">
        <v>6</v>
      </c>
      <c r="H105" s="19">
        <f t="shared" si="1"/>
        <v>1</v>
      </c>
      <c r="I105" s="2">
        <v>250</v>
      </c>
    </row>
    <row r="106" spans="1:9" x14ac:dyDescent="0.3">
      <c r="A106" s="2">
        <v>105</v>
      </c>
      <c r="B106" s="2" t="s">
        <v>164</v>
      </c>
      <c r="C106" s="2" t="s">
        <v>205</v>
      </c>
      <c r="D106" s="2" t="s">
        <v>171</v>
      </c>
      <c r="E106" s="2" t="s">
        <v>156</v>
      </c>
      <c r="F106" s="20">
        <v>6</v>
      </c>
      <c r="G106" s="20">
        <v>7</v>
      </c>
      <c r="H106" s="19">
        <f t="shared" si="1"/>
        <v>1</v>
      </c>
      <c r="I106" s="2">
        <v>400</v>
      </c>
    </row>
    <row r="107" spans="1:9" x14ac:dyDescent="0.3">
      <c r="A107" s="2">
        <v>106</v>
      </c>
      <c r="B107" s="2" t="s">
        <v>172</v>
      </c>
      <c r="C107" s="2" t="s">
        <v>191</v>
      </c>
      <c r="D107" s="2" t="s">
        <v>165</v>
      </c>
      <c r="E107" s="2" t="s">
        <v>150</v>
      </c>
      <c r="F107" s="19">
        <v>0</v>
      </c>
      <c r="G107" s="19">
        <v>1</v>
      </c>
      <c r="H107" s="19">
        <f t="shared" si="1"/>
        <v>1</v>
      </c>
      <c r="I107" s="2">
        <v>95</v>
      </c>
    </row>
    <row r="108" spans="1:9" x14ac:dyDescent="0.3">
      <c r="A108" s="2">
        <v>107</v>
      </c>
      <c r="B108" s="2" t="s">
        <v>172</v>
      </c>
      <c r="C108" s="2" t="s">
        <v>191</v>
      </c>
      <c r="D108" s="2" t="s">
        <v>173</v>
      </c>
      <c r="E108" s="2" t="s">
        <v>151</v>
      </c>
      <c r="F108" s="20">
        <v>1</v>
      </c>
      <c r="G108" s="20">
        <v>3</v>
      </c>
      <c r="H108" s="19">
        <f t="shared" si="1"/>
        <v>2</v>
      </c>
      <c r="I108" s="2">
        <v>405</v>
      </c>
    </row>
    <row r="109" spans="1:9" x14ac:dyDescent="0.3">
      <c r="A109" s="2">
        <v>108</v>
      </c>
      <c r="B109" s="2" t="s">
        <v>172</v>
      </c>
      <c r="C109" s="2" t="s">
        <v>191</v>
      </c>
      <c r="D109" s="2" t="s">
        <v>174</v>
      </c>
      <c r="E109" s="2" t="s">
        <v>152</v>
      </c>
      <c r="F109" s="20">
        <v>3</v>
      </c>
      <c r="G109" s="20">
        <v>4</v>
      </c>
      <c r="H109" s="19">
        <f t="shared" si="1"/>
        <v>1</v>
      </c>
      <c r="I109" s="2">
        <v>250</v>
      </c>
    </row>
    <row r="110" spans="1:9" x14ac:dyDescent="0.3">
      <c r="A110" s="2">
        <v>109</v>
      </c>
      <c r="B110" s="2" t="s">
        <v>172</v>
      </c>
      <c r="C110" s="2" t="s">
        <v>191</v>
      </c>
      <c r="D110" s="2" t="s">
        <v>175</v>
      </c>
      <c r="E110" s="2" t="s">
        <v>153</v>
      </c>
      <c r="F110" s="20">
        <v>4</v>
      </c>
      <c r="G110" s="20">
        <v>5</v>
      </c>
      <c r="H110" s="19">
        <f t="shared" si="1"/>
        <v>1</v>
      </c>
      <c r="I110" s="2">
        <v>100</v>
      </c>
    </row>
    <row r="111" spans="1:9" x14ac:dyDescent="0.3">
      <c r="A111" s="2">
        <v>110</v>
      </c>
      <c r="B111" s="2" t="s">
        <v>172</v>
      </c>
      <c r="C111" s="2" t="s">
        <v>191</v>
      </c>
      <c r="D111" s="2" t="s">
        <v>176</v>
      </c>
      <c r="E111" s="2" t="s">
        <v>154</v>
      </c>
      <c r="F111" s="20">
        <v>4</v>
      </c>
      <c r="G111" s="20">
        <v>6</v>
      </c>
      <c r="H111" s="19">
        <f t="shared" si="1"/>
        <v>2</v>
      </c>
      <c r="I111" s="2">
        <v>300</v>
      </c>
    </row>
    <row r="112" spans="1:9" x14ac:dyDescent="0.3">
      <c r="A112" s="2">
        <v>111</v>
      </c>
      <c r="B112" s="2" t="s">
        <v>172</v>
      </c>
      <c r="C112" s="2" t="s">
        <v>191</v>
      </c>
      <c r="D112" s="2" t="s">
        <v>177</v>
      </c>
      <c r="E112" s="2" t="s">
        <v>155</v>
      </c>
      <c r="F112" s="20">
        <v>5</v>
      </c>
      <c r="G112" s="20">
        <v>6</v>
      </c>
      <c r="H112" s="19">
        <f t="shared" si="1"/>
        <v>1</v>
      </c>
      <c r="I112" s="2">
        <v>200</v>
      </c>
    </row>
    <row r="113" spans="1:9" x14ac:dyDescent="0.3">
      <c r="A113" s="2">
        <v>112</v>
      </c>
      <c r="B113" s="2" t="s">
        <v>172</v>
      </c>
      <c r="C113" s="2" t="s">
        <v>191</v>
      </c>
      <c r="D113" s="2" t="s">
        <v>178</v>
      </c>
      <c r="E113" s="2" t="s">
        <v>156</v>
      </c>
      <c r="F113" s="20">
        <v>6</v>
      </c>
      <c r="G113" s="20">
        <v>7</v>
      </c>
      <c r="H113" s="19">
        <f t="shared" si="1"/>
        <v>1</v>
      </c>
      <c r="I113" s="2">
        <v>450</v>
      </c>
    </row>
    <row r="114" spans="1:9" x14ac:dyDescent="0.3">
      <c r="A114" s="2">
        <v>113</v>
      </c>
      <c r="B114" s="2" t="s">
        <v>172</v>
      </c>
      <c r="C114" s="2" t="s">
        <v>192</v>
      </c>
      <c r="D114" s="2" t="s">
        <v>165</v>
      </c>
      <c r="E114" s="2" t="s">
        <v>150</v>
      </c>
      <c r="F114" s="19">
        <v>0</v>
      </c>
      <c r="G114" s="19">
        <v>1</v>
      </c>
      <c r="H114" s="19">
        <f t="shared" si="1"/>
        <v>1</v>
      </c>
      <c r="I114" s="2">
        <v>95</v>
      </c>
    </row>
    <row r="115" spans="1:9" x14ac:dyDescent="0.3">
      <c r="A115" s="2">
        <v>114</v>
      </c>
      <c r="B115" s="2" t="s">
        <v>172</v>
      </c>
      <c r="C115" s="2" t="s">
        <v>192</v>
      </c>
      <c r="D115" s="2" t="s">
        <v>173</v>
      </c>
      <c r="E115" s="2" t="s">
        <v>151</v>
      </c>
      <c r="F115" s="20">
        <v>1</v>
      </c>
      <c r="G115" s="20">
        <v>3</v>
      </c>
      <c r="H115" s="19">
        <f t="shared" si="1"/>
        <v>2</v>
      </c>
      <c r="I115" s="2">
        <v>405</v>
      </c>
    </row>
    <row r="116" spans="1:9" x14ac:dyDescent="0.3">
      <c r="A116" s="2">
        <v>115</v>
      </c>
      <c r="B116" s="2" t="s">
        <v>172</v>
      </c>
      <c r="C116" s="2" t="s">
        <v>192</v>
      </c>
      <c r="D116" s="2" t="s">
        <v>174</v>
      </c>
      <c r="E116" s="2" t="s">
        <v>152</v>
      </c>
      <c r="F116" s="20">
        <v>3</v>
      </c>
      <c r="G116" s="20">
        <v>4</v>
      </c>
      <c r="H116" s="19">
        <f t="shared" si="1"/>
        <v>1</v>
      </c>
      <c r="I116" s="2">
        <v>280</v>
      </c>
    </row>
    <row r="117" spans="1:9" x14ac:dyDescent="0.3">
      <c r="A117" s="2">
        <v>116</v>
      </c>
      <c r="B117" s="2" t="s">
        <v>172</v>
      </c>
      <c r="C117" s="2" t="s">
        <v>192</v>
      </c>
      <c r="D117" s="2" t="s">
        <v>175</v>
      </c>
      <c r="E117" s="2" t="s">
        <v>153</v>
      </c>
      <c r="F117" s="20">
        <v>4</v>
      </c>
      <c r="G117" s="20">
        <v>5</v>
      </c>
      <c r="H117" s="19">
        <f t="shared" si="1"/>
        <v>1</v>
      </c>
      <c r="I117" s="2">
        <v>100</v>
      </c>
    </row>
    <row r="118" spans="1:9" x14ac:dyDescent="0.3">
      <c r="A118" s="2">
        <v>117</v>
      </c>
      <c r="B118" s="2" t="s">
        <v>172</v>
      </c>
      <c r="C118" s="2" t="s">
        <v>192</v>
      </c>
      <c r="D118" s="2" t="s">
        <v>176</v>
      </c>
      <c r="E118" s="2" t="s">
        <v>154</v>
      </c>
      <c r="F118" s="20">
        <v>4</v>
      </c>
      <c r="G118" s="20">
        <v>6</v>
      </c>
      <c r="H118" s="19">
        <f t="shared" si="1"/>
        <v>2</v>
      </c>
      <c r="I118" s="2">
        <v>300</v>
      </c>
    </row>
    <row r="119" spans="1:9" x14ac:dyDescent="0.3">
      <c r="A119" s="2">
        <v>118</v>
      </c>
      <c r="B119" s="2" t="s">
        <v>172</v>
      </c>
      <c r="C119" s="2" t="s">
        <v>192</v>
      </c>
      <c r="D119" s="2" t="s">
        <v>177</v>
      </c>
      <c r="E119" s="2" t="s">
        <v>155</v>
      </c>
      <c r="F119" s="20">
        <v>5</v>
      </c>
      <c r="G119" s="20">
        <v>6</v>
      </c>
      <c r="H119" s="19">
        <f t="shared" si="1"/>
        <v>1</v>
      </c>
      <c r="I119" s="2">
        <v>200</v>
      </c>
    </row>
    <row r="120" spans="1:9" x14ac:dyDescent="0.3">
      <c r="A120" s="2">
        <v>119</v>
      </c>
      <c r="B120" s="2" t="s">
        <v>172</v>
      </c>
      <c r="C120" s="2" t="s">
        <v>192</v>
      </c>
      <c r="D120" s="2" t="s">
        <v>178</v>
      </c>
      <c r="E120" s="2" t="s">
        <v>156</v>
      </c>
      <c r="F120" s="20">
        <v>6</v>
      </c>
      <c r="G120" s="20">
        <v>7</v>
      </c>
      <c r="H120" s="19">
        <f t="shared" si="1"/>
        <v>1</v>
      </c>
      <c r="I120" s="2">
        <v>490</v>
      </c>
    </row>
    <row r="121" spans="1:9" x14ac:dyDescent="0.3">
      <c r="A121" s="2">
        <v>120</v>
      </c>
      <c r="B121" s="2" t="s">
        <v>172</v>
      </c>
      <c r="C121" s="2" t="s">
        <v>206</v>
      </c>
      <c r="D121" s="2" t="s">
        <v>165</v>
      </c>
      <c r="E121" s="2" t="s">
        <v>150</v>
      </c>
      <c r="F121" s="19">
        <v>0</v>
      </c>
      <c r="G121" s="19">
        <v>1</v>
      </c>
      <c r="H121" s="19">
        <f t="shared" si="1"/>
        <v>1</v>
      </c>
      <c r="I121" s="2">
        <v>95</v>
      </c>
    </row>
    <row r="122" spans="1:9" x14ac:dyDescent="0.3">
      <c r="A122" s="2">
        <v>121</v>
      </c>
      <c r="B122" s="2" t="s">
        <v>172</v>
      </c>
      <c r="C122" s="2" t="s">
        <v>206</v>
      </c>
      <c r="D122" s="2" t="s">
        <v>173</v>
      </c>
      <c r="E122" s="2" t="s">
        <v>151</v>
      </c>
      <c r="F122" s="20">
        <v>1</v>
      </c>
      <c r="G122" s="20">
        <v>3</v>
      </c>
      <c r="H122" s="19">
        <f t="shared" si="1"/>
        <v>2</v>
      </c>
      <c r="I122" s="2">
        <v>405</v>
      </c>
    </row>
    <row r="123" spans="1:9" x14ac:dyDescent="0.3">
      <c r="A123" s="2">
        <v>122</v>
      </c>
      <c r="B123" s="2" t="s">
        <v>172</v>
      </c>
      <c r="C123" s="2" t="s">
        <v>206</v>
      </c>
      <c r="D123" s="2" t="s">
        <v>174</v>
      </c>
      <c r="E123" s="2" t="s">
        <v>152</v>
      </c>
      <c r="F123" s="20">
        <v>3</v>
      </c>
      <c r="G123" s="20">
        <v>4</v>
      </c>
      <c r="H123" s="19">
        <f t="shared" si="1"/>
        <v>1</v>
      </c>
      <c r="I123" s="2">
        <v>310</v>
      </c>
    </row>
    <row r="124" spans="1:9" x14ac:dyDescent="0.3">
      <c r="A124" s="2">
        <v>123</v>
      </c>
      <c r="B124" s="2" t="s">
        <v>172</v>
      </c>
      <c r="C124" s="2" t="s">
        <v>206</v>
      </c>
      <c r="D124" s="2" t="s">
        <v>175</v>
      </c>
      <c r="E124" s="2" t="s">
        <v>153</v>
      </c>
      <c r="F124" s="20">
        <v>4</v>
      </c>
      <c r="G124" s="20">
        <v>5</v>
      </c>
      <c r="H124" s="19">
        <f t="shared" si="1"/>
        <v>1</v>
      </c>
      <c r="I124" s="2">
        <v>100</v>
      </c>
    </row>
    <row r="125" spans="1:9" x14ac:dyDescent="0.3">
      <c r="A125" s="2">
        <v>124</v>
      </c>
      <c r="B125" s="2" t="s">
        <v>172</v>
      </c>
      <c r="C125" s="2" t="s">
        <v>206</v>
      </c>
      <c r="D125" s="2" t="s">
        <v>176</v>
      </c>
      <c r="E125" s="2" t="s">
        <v>154</v>
      </c>
      <c r="F125" s="20">
        <v>4</v>
      </c>
      <c r="G125" s="20">
        <v>6</v>
      </c>
      <c r="H125" s="19">
        <f t="shared" si="1"/>
        <v>2</v>
      </c>
      <c r="I125" s="2">
        <v>300</v>
      </c>
    </row>
    <row r="126" spans="1:9" x14ac:dyDescent="0.3">
      <c r="A126" s="2">
        <v>125</v>
      </c>
      <c r="B126" s="2" t="s">
        <v>172</v>
      </c>
      <c r="C126" s="2" t="s">
        <v>206</v>
      </c>
      <c r="D126" s="2" t="s">
        <v>177</v>
      </c>
      <c r="E126" s="2" t="s">
        <v>155</v>
      </c>
      <c r="F126" s="20">
        <v>5</v>
      </c>
      <c r="G126" s="20">
        <v>6</v>
      </c>
      <c r="H126" s="19">
        <f t="shared" si="1"/>
        <v>1</v>
      </c>
      <c r="I126" s="2">
        <v>200</v>
      </c>
    </row>
    <row r="127" spans="1:9" x14ac:dyDescent="0.3">
      <c r="A127" s="2">
        <v>126</v>
      </c>
      <c r="B127" s="2" t="s">
        <v>172</v>
      </c>
      <c r="C127" s="2" t="s">
        <v>206</v>
      </c>
      <c r="D127" s="2" t="s">
        <v>178</v>
      </c>
      <c r="E127" s="2" t="s">
        <v>156</v>
      </c>
      <c r="F127" s="20">
        <v>6</v>
      </c>
      <c r="G127" s="20">
        <v>7</v>
      </c>
      <c r="H127" s="19">
        <f t="shared" si="1"/>
        <v>1</v>
      </c>
      <c r="I127" s="2">
        <v>520</v>
      </c>
    </row>
    <row r="128" spans="1:9" x14ac:dyDescent="0.3">
      <c r="A128" s="2">
        <v>127</v>
      </c>
      <c r="B128" s="2" t="s">
        <v>172</v>
      </c>
      <c r="C128" s="2" t="s">
        <v>195</v>
      </c>
      <c r="D128" s="2" t="s">
        <v>165</v>
      </c>
      <c r="E128" s="2" t="s">
        <v>150</v>
      </c>
      <c r="F128" s="19">
        <v>0</v>
      </c>
      <c r="G128" s="19">
        <v>1</v>
      </c>
      <c r="H128" s="19">
        <f t="shared" si="1"/>
        <v>1</v>
      </c>
      <c r="I128" s="2">
        <v>95</v>
      </c>
    </row>
    <row r="129" spans="1:9" x14ac:dyDescent="0.3">
      <c r="A129" s="2">
        <v>128</v>
      </c>
      <c r="B129" s="2" t="s">
        <v>172</v>
      </c>
      <c r="C129" s="2" t="s">
        <v>195</v>
      </c>
      <c r="D129" s="2" t="s">
        <v>173</v>
      </c>
      <c r="E129" s="2" t="s">
        <v>151</v>
      </c>
      <c r="F129" s="20">
        <v>1</v>
      </c>
      <c r="G129" s="20">
        <v>3</v>
      </c>
      <c r="H129" s="19">
        <f t="shared" si="1"/>
        <v>2</v>
      </c>
      <c r="I129" s="2">
        <v>405</v>
      </c>
    </row>
    <row r="130" spans="1:9" x14ac:dyDescent="0.3">
      <c r="A130" s="2">
        <v>129</v>
      </c>
      <c r="B130" s="2" t="s">
        <v>172</v>
      </c>
      <c r="C130" s="2" t="s">
        <v>195</v>
      </c>
      <c r="D130" s="2" t="s">
        <v>174</v>
      </c>
      <c r="E130" s="2" t="s">
        <v>152</v>
      </c>
      <c r="F130" s="20">
        <v>3</v>
      </c>
      <c r="G130" s="20">
        <v>4</v>
      </c>
      <c r="H130" s="19">
        <f t="shared" si="1"/>
        <v>1</v>
      </c>
      <c r="I130" s="2">
        <v>340</v>
      </c>
    </row>
    <row r="131" spans="1:9" x14ac:dyDescent="0.3">
      <c r="A131" s="2">
        <v>130</v>
      </c>
      <c r="B131" s="2" t="s">
        <v>172</v>
      </c>
      <c r="C131" s="2" t="s">
        <v>195</v>
      </c>
      <c r="D131" s="2" t="s">
        <v>175</v>
      </c>
      <c r="E131" s="2" t="s">
        <v>153</v>
      </c>
      <c r="F131" s="20">
        <v>4</v>
      </c>
      <c r="G131" s="20">
        <v>5</v>
      </c>
      <c r="H131" s="19">
        <f t="shared" ref="H131:H153" si="2">G131-F131</f>
        <v>1</v>
      </c>
      <c r="I131" s="2">
        <v>100</v>
      </c>
    </row>
    <row r="132" spans="1:9" x14ac:dyDescent="0.3">
      <c r="A132" s="2">
        <v>131</v>
      </c>
      <c r="B132" s="2" t="s">
        <v>172</v>
      </c>
      <c r="C132" s="2" t="s">
        <v>195</v>
      </c>
      <c r="D132" s="2" t="s">
        <v>176</v>
      </c>
      <c r="E132" s="2" t="s">
        <v>154</v>
      </c>
      <c r="F132" s="20">
        <v>4</v>
      </c>
      <c r="G132" s="20">
        <v>6</v>
      </c>
      <c r="H132" s="19">
        <f t="shared" si="2"/>
        <v>2</v>
      </c>
      <c r="I132" s="2">
        <v>300</v>
      </c>
    </row>
    <row r="133" spans="1:9" x14ac:dyDescent="0.3">
      <c r="A133" s="2">
        <v>132</v>
      </c>
      <c r="B133" s="2" t="s">
        <v>172</v>
      </c>
      <c r="C133" s="2" t="s">
        <v>195</v>
      </c>
      <c r="D133" s="2" t="s">
        <v>177</v>
      </c>
      <c r="E133" s="2" t="s">
        <v>155</v>
      </c>
      <c r="F133" s="20">
        <v>5</v>
      </c>
      <c r="G133" s="20">
        <v>6</v>
      </c>
      <c r="H133" s="19">
        <f t="shared" si="2"/>
        <v>1</v>
      </c>
      <c r="I133" s="2">
        <v>200</v>
      </c>
    </row>
    <row r="134" spans="1:9" x14ac:dyDescent="0.3">
      <c r="A134" s="2">
        <v>133</v>
      </c>
      <c r="B134" s="2" t="s">
        <v>172</v>
      </c>
      <c r="C134" s="2" t="s">
        <v>195</v>
      </c>
      <c r="D134" s="2" t="s">
        <v>178</v>
      </c>
      <c r="E134" s="2" t="s">
        <v>156</v>
      </c>
      <c r="F134" s="20">
        <v>6</v>
      </c>
      <c r="G134" s="20">
        <v>7</v>
      </c>
      <c r="H134" s="19">
        <f t="shared" si="2"/>
        <v>1</v>
      </c>
      <c r="I134" s="2">
        <v>560</v>
      </c>
    </row>
    <row r="135" spans="1:9" x14ac:dyDescent="0.3">
      <c r="A135" s="2">
        <v>134</v>
      </c>
      <c r="B135" s="2" t="s">
        <v>164</v>
      </c>
      <c r="C135" s="2" t="s">
        <v>191</v>
      </c>
      <c r="D135" s="2" t="s">
        <v>207</v>
      </c>
      <c r="E135" s="2" t="s">
        <v>157</v>
      </c>
      <c r="F135" s="2">
        <v>7</v>
      </c>
      <c r="G135" s="2">
        <v>8</v>
      </c>
      <c r="H135" s="2">
        <f t="shared" si="2"/>
        <v>1</v>
      </c>
      <c r="I135" s="2"/>
    </row>
    <row r="136" spans="1:9" x14ac:dyDescent="0.3">
      <c r="A136" s="2">
        <v>135</v>
      </c>
      <c r="B136" s="2" t="s">
        <v>164</v>
      </c>
      <c r="C136" s="2" t="s">
        <v>192</v>
      </c>
      <c r="D136" s="2" t="s">
        <v>207</v>
      </c>
      <c r="E136" s="2" t="s">
        <v>157</v>
      </c>
      <c r="F136" s="2">
        <v>7</v>
      </c>
      <c r="G136" s="2">
        <v>8</v>
      </c>
      <c r="H136" s="2">
        <f t="shared" si="2"/>
        <v>1</v>
      </c>
      <c r="I136" s="2"/>
    </row>
    <row r="137" spans="1:9" x14ac:dyDescent="0.3">
      <c r="A137" s="2">
        <v>136</v>
      </c>
      <c r="B137" s="2" t="s">
        <v>164</v>
      </c>
      <c r="C137" s="2" t="s">
        <v>193</v>
      </c>
      <c r="D137" s="2" t="s">
        <v>207</v>
      </c>
      <c r="E137" s="2" t="s">
        <v>157</v>
      </c>
      <c r="F137" s="2">
        <v>7</v>
      </c>
      <c r="G137" s="2">
        <v>8</v>
      </c>
      <c r="H137" s="2">
        <f t="shared" si="2"/>
        <v>1</v>
      </c>
      <c r="I137" s="2"/>
    </row>
    <row r="138" spans="1:9" x14ac:dyDescent="0.3">
      <c r="A138" s="2">
        <v>137</v>
      </c>
      <c r="B138" s="2" t="s">
        <v>164</v>
      </c>
      <c r="C138" s="2" t="s">
        <v>194</v>
      </c>
      <c r="D138" s="2" t="s">
        <v>207</v>
      </c>
      <c r="E138" s="2" t="s">
        <v>157</v>
      </c>
      <c r="F138" s="2">
        <v>7</v>
      </c>
      <c r="G138" s="2">
        <v>8</v>
      </c>
      <c r="H138" s="2">
        <f t="shared" si="2"/>
        <v>1</v>
      </c>
      <c r="I138" s="2"/>
    </row>
    <row r="139" spans="1:9" x14ac:dyDescent="0.3">
      <c r="A139" s="2">
        <v>138</v>
      </c>
      <c r="B139" s="2" t="s">
        <v>164</v>
      </c>
      <c r="C139" s="2" t="s">
        <v>195</v>
      </c>
      <c r="D139" s="2" t="s">
        <v>207</v>
      </c>
      <c r="E139" s="2" t="s">
        <v>157</v>
      </c>
      <c r="F139" s="2">
        <v>7</v>
      </c>
      <c r="G139" s="2">
        <v>8</v>
      </c>
      <c r="H139" s="2">
        <f t="shared" si="2"/>
        <v>1</v>
      </c>
      <c r="I139" s="2"/>
    </row>
    <row r="140" spans="1:9" x14ac:dyDescent="0.3">
      <c r="A140" s="2">
        <v>139</v>
      </c>
      <c r="B140" s="2" t="s">
        <v>164</v>
      </c>
      <c r="C140" s="2" t="s">
        <v>196</v>
      </c>
      <c r="D140" s="2" t="s">
        <v>207</v>
      </c>
      <c r="E140" s="2" t="s">
        <v>157</v>
      </c>
      <c r="F140" s="2">
        <v>7</v>
      </c>
      <c r="G140" s="2">
        <v>8</v>
      </c>
      <c r="H140" s="2">
        <f t="shared" si="2"/>
        <v>1</v>
      </c>
      <c r="I140" s="2"/>
    </row>
    <row r="141" spans="1:9" x14ac:dyDescent="0.3">
      <c r="A141" s="2">
        <v>140</v>
      </c>
      <c r="B141" s="2" t="s">
        <v>164</v>
      </c>
      <c r="C141" s="2" t="s">
        <v>197</v>
      </c>
      <c r="D141" s="2" t="s">
        <v>207</v>
      </c>
      <c r="E141" s="2" t="s">
        <v>157</v>
      </c>
      <c r="F141" s="2">
        <v>7</v>
      </c>
      <c r="G141" s="2">
        <v>8</v>
      </c>
      <c r="H141" s="2">
        <f t="shared" si="2"/>
        <v>1</v>
      </c>
      <c r="I141" s="2"/>
    </row>
    <row r="142" spans="1:9" x14ac:dyDescent="0.3">
      <c r="A142" s="2">
        <v>141</v>
      </c>
      <c r="B142" s="2" t="s">
        <v>164</v>
      </c>
      <c r="C142" s="2" t="s">
        <v>198</v>
      </c>
      <c r="D142" s="2" t="s">
        <v>207</v>
      </c>
      <c r="E142" s="2" t="s">
        <v>157</v>
      </c>
      <c r="F142" s="2">
        <v>7</v>
      </c>
      <c r="G142" s="2">
        <v>8</v>
      </c>
      <c r="H142" s="2">
        <f t="shared" si="2"/>
        <v>1</v>
      </c>
      <c r="I142" s="2"/>
    </row>
    <row r="143" spans="1:9" x14ac:dyDescent="0.3">
      <c r="A143" s="2">
        <v>142</v>
      </c>
      <c r="B143" s="2" t="s">
        <v>164</v>
      </c>
      <c r="C143" s="2" t="s">
        <v>199</v>
      </c>
      <c r="D143" s="2" t="s">
        <v>207</v>
      </c>
      <c r="E143" s="2" t="s">
        <v>157</v>
      </c>
      <c r="F143" s="2">
        <v>7</v>
      </c>
      <c r="G143" s="2">
        <v>8</v>
      </c>
      <c r="H143" s="2">
        <f t="shared" si="2"/>
        <v>1</v>
      </c>
      <c r="I143" s="2"/>
    </row>
    <row r="144" spans="1:9" x14ac:dyDescent="0.3">
      <c r="A144" s="2">
        <v>143</v>
      </c>
      <c r="B144" s="2" t="s">
        <v>164</v>
      </c>
      <c r="C144" s="2" t="s">
        <v>200</v>
      </c>
      <c r="D144" s="2" t="s">
        <v>207</v>
      </c>
      <c r="E144" s="2" t="s">
        <v>157</v>
      </c>
      <c r="F144" s="2">
        <v>7</v>
      </c>
      <c r="G144" s="2">
        <v>8</v>
      </c>
      <c r="H144" s="2">
        <f t="shared" si="2"/>
        <v>1</v>
      </c>
      <c r="I144" s="2"/>
    </row>
    <row r="145" spans="1:9" x14ac:dyDescent="0.3">
      <c r="A145" s="2">
        <v>144</v>
      </c>
      <c r="B145" s="2" t="s">
        <v>164</v>
      </c>
      <c r="C145" s="2" t="s">
        <v>201</v>
      </c>
      <c r="D145" s="2" t="s">
        <v>207</v>
      </c>
      <c r="E145" s="2" t="s">
        <v>157</v>
      </c>
      <c r="F145" s="2">
        <v>7</v>
      </c>
      <c r="G145" s="2">
        <v>8</v>
      </c>
      <c r="H145" s="2">
        <f t="shared" si="2"/>
        <v>1</v>
      </c>
      <c r="I145" s="2"/>
    </row>
    <row r="146" spans="1:9" x14ac:dyDescent="0.3">
      <c r="A146" s="2">
        <v>145</v>
      </c>
      <c r="B146" s="2" t="s">
        <v>164</v>
      </c>
      <c r="C146" s="2" t="s">
        <v>202</v>
      </c>
      <c r="D146" s="2" t="s">
        <v>207</v>
      </c>
      <c r="E146" s="2" t="s">
        <v>157</v>
      </c>
      <c r="F146" s="2">
        <v>7</v>
      </c>
      <c r="G146" s="2">
        <v>8</v>
      </c>
      <c r="H146" s="2">
        <f t="shared" si="2"/>
        <v>1</v>
      </c>
      <c r="I146" s="2"/>
    </row>
    <row r="147" spans="1:9" x14ac:dyDescent="0.3">
      <c r="A147" s="2">
        <v>146</v>
      </c>
      <c r="B147" s="2" t="s">
        <v>164</v>
      </c>
      <c r="C147" s="2" t="s">
        <v>203</v>
      </c>
      <c r="D147" s="2" t="s">
        <v>207</v>
      </c>
      <c r="E147" s="2" t="s">
        <v>157</v>
      </c>
      <c r="F147" s="2">
        <v>7</v>
      </c>
      <c r="G147" s="2">
        <v>8</v>
      </c>
      <c r="H147" s="2">
        <f t="shared" si="2"/>
        <v>1</v>
      </c>
      <c r="I147" s="2"/>
    </row>
    <row r="148" spans="1:9" x14ac:dyDescent="0.3">
      <c r="A148" s="2">
        <v>147</v>
      </c>
      <c r="B148" s="2" t="s">
        <v>164</v>
      </c>
      <c r="C148" s="2" t="s">
        <v>204</v>
      </c>
      <c r="D148" s="2" t="s">
        <v>207</v>
      </c>
      <c r="E148" s="2" t="s">
        <v>157</v>
      </c>
      <c r="F148" s="2">
        <v>7</v>
      </c>
      <c r="G148" s="2">
        <v>8</v>
      </c>
      <c r="H148" s="2">
        <f t="shared" si="2"/>
        <v>1</v>
      </c>
      <c r="I148" s="2"/>
    </row>
    <row r="149" spans="1:9" x14ac:dyDescent="0.3">
      <c r="A149" s="2">
        <v>148</v>
      </c>
      <c r="B149" s="2" t="s">
        <v>164</v>
      </c>
      <c r="C149" s="2" t="s">
        <v>205</v>
      </c>
      <c r="D149" s="2" t="s">
        <v>207</v>
      </c>
      <c r="E149" s="2" t="s">
        <v>157</v>
      </c>
      <c r="F149" s="2">
        <v>7</v>
      </c>
      <c r="G149" s="2">
        <v>8</v>
      </c>
      <c r="H149" s="2">
        <f t="shared" si="2"/>
        <v>1</v>
      </c>
      <c r="I149" s="2"/>
    </row>
    <row r="150" spans="1:9" x14ac:dyDescent="0.3">
      <c r="A150" s="2">
        <v>149</v>
      </c>
      <c r="B150" s="2" t="s">
        <v>172</v>
      </c>
      <c r="C150" s="2" t="s">
        <v>191</v>
      </c>
      <c r="D150" s="2" t="s">
        <v>208</v>
      </c>
      <c r="E150" s="2" t="s">
        <v>157</v>
      </c>
      <c r="F150" s="2">
        <v>7</v>
      </c>
      <c r="G150" s="2">
        <v>8</v>
      </c>
      <c r="H150" s="2">
        <f t="shared" si="2"/>
        <v>1</v>
      </c>
      <c r="I150" s="2"/>
    </row>
    <row r="151" spans="1:9" x14ac:dyDescent="0.3">
      <c r="A151" s="2">
        <v>150</v>
      </c>
      <c r="B151" s="2" t="s">
        <v>172</v>
      </c>
      <c r="C151" s="2" t="s">
        <v>192</v>
      </c>
      <c r="D151" s="2" t="s">
        <v>208</v>
      </c>
      <c r="E151" s="2" t="s">
        <v>157</v>
      </c>
      <c r="F151" s="2">
        <v>7</v>
      </c>
      <c r="G151" s="2">
        <v>8</v>
      </c>
      <c r="H151" s="2">
        <f t="shared" si="2"/>
        <v>1</v>
      </c>
      <c r="I151" s="2"/>
    </row>
    <row r="152" spans="1:9" x14ac:dyDescent="0.3">
      <c r="A152" s="2">
        <v>151</v>
      </c>
      <c r="B152" s="2" t="s">
        <v>172</v>
      </c>
      <c r="C152" s="2" t="s">
        <v>206</v>
      </c>
      <c r="D152" s="2" t="s">
        <v>208</v>
      </c>
      <c r="E152" s="2" t="s">
        <v>157</v>
      </c>
      <c r="F152" s="2">
        <v>7</v>
      </c>
      <c r="G152" s="2">
        <v>8</v>
      </c>
      <c r="H152" s="2">
        <f t="shared" si="2"/>
        <v>1</v>
      </c>
      <c r="I152" s="2"/>
    </row>
    <row r="153" spans="1:9" x14ac:dyDescent="0.3">
      <c r="A153" s="2">
        <v>152</v>
      </c>
      <c r="B153" s="2" t="s">
        <v>172</v>
      </c>
      <c r="C153" s="2" t="s">
        <v>195</v>
      </c>
      <c r="D153" s="2" t="s">
        <v>208</v>
      </c>
      <c r="E153" s="2" t="s">
        <v>157</v>
      </c>
      <c r="F153" s="2">
        <v>7</v>
      </c>
      <c r="G153" s="2">
        <v>8</v>
      </c>
      <c r="H153" s="2">
        <f t="shared" si="2"/>
        <v>1</v>
      </c>
      <c r="I153" s="2"/>
    </row>
  </sheetData>
  <conditionalFormatting sqref="A1:A1048576">
    <cfRule type="duplicateValues" dxfId="0" priority="2"/>
  </conditionalFormatting>
  <conditionalFormatting sqref="H1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7:B23"/>
  <sheetViews>
    <sheetView topLeftCell="A31" zoomScaleNormal="100" workbookViewId="0">
      <selection activeCell="B28" sqref="B28"/>
    </sheetView>
  </sheetViews>
  <sheetFormatPr baseColWidth="10" defaultColWidth="11.44140625" defaultRowHeight="14.4" x14ac:dyDescent="0.3"/>
  <cols>
    <col min="9" max="9" width="43" bestFit="1" customWidth="1"/>
  </cols>
  <sheetData>
    <row r="17" spans="1:2" x14ac:dyDescent="0.3">
      <c r="A17" t="s">
        <v>22</v>
      </c>
      <c r="B17" t="s">
        <v>209</v>
      </c>
    </row>
    <row r="18" spans="1:2" x14ac:dyDescent="0.3">
      <c r="A18" t="s">
        <v>210</v>
      </c>
      <c r="B18" t="s">
        <v>211</v>
      </c>
    </row>
    <row r="19" spans="1:2" x14ac:dyDescent="0.3">
      <c r="A19" t="s">
        <v>212</v>
      </c>
      <c r="B19" t="s">
        <v>213</v>
      </c>
    </row>
    <row r="20" spans="1:2" x14ac:dyDescent="0.3">
      <c r="A20" t="s">
        <v>214</v>
      </c>
      <c r="B20" t="s">
        <v>215</v>
      </c>
    </row>
    <row r="21" spans="1:2" x14ac:dyDescent="0.3">
      <c r="A21" t="s">
        <v>216</v>
      </c>
      <c r="B21" t="s">
        <v>217</v>
      </c>
    </row>
    <row r="22" spans="1:2" x14ac:dyDescent="0.3">
      <c r="A22" t="s">
        <v>218</v>
      </c>
      <c r="B22" t="s">
        <v>219</v>
      </c>
    </row>
    <row r="23" spans="1:2" x14ac:dyDescent="0.3">
      <c r="A23" t="s">
        <v>220</v>
      </c>
      <c r="B23" t="s">
        <v>221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5"/>
  <sheetViews>
    <sheetView topLeftCell="B44" zoomScale="90" zoomScaleNormal="90" workbookViewId="0">
      <selection activeCell="F66" sqref="F66"/>
    </sheetView>
  </sheetViews>
  <sheetFormatPr baseColWidth="10" defaultColWidth="11.44140625" defaultRowHeight="14.4" x14ac:dyDescent="0.3"/>
  <cols>
    <col min="1" max="1" width="13.6640625" style="4" bestFit="1" customWidth="1"/>
    <col min="2" max="2" width="27.5546875" style="4" bestFit="1" customWidth="1"/>
    <col min="3" max="3" width="26" style="4" bestFit="1" customWidth="1"/>
    <col min="4" max="4" width="23.5546875" style="4" bestFit="1" customWidth="1"/>
    <col min="5" max="5" width="32" style="4" bestFit="1" customWidth="1"/>
    <col min="6" max="6" width="23.6640625" style="4" bestFit="1" customWidth="1"/>
    <col min="7" max="7" width="109.109375" style="4" bestFit="1" customWidth="1"/>
    <col min="8" max="8" width="18.44140625" style="4" customWidth="1"/>
    <col min="9" max="9" width="14" style="4" bestFit="1" customWidth="1"/>
  </cols>
  <sheetData>
    <row r="1" spans="1:9" x14ac:dyDescent="0.3">
      <c r="A1" s="22" t="s">
        <v>27</v>
      </c>
      <c r="B1" s="9" t="s">
        <v>28</v>
      </c>
      <c r="C1" s="9" t="s">
        <v>29</v>
      </c>
      <c r="D1" s="9" t="s">
        <v>30</v>
      </c>
      <c r="E1" s="9" t="s">
        <v>31</v>
      </c>
      <c r="F1" s="9" t="s">
        <v>32</v>
      </c>
      <c r="G1" s="9" t="s">
        <v>33</v>
      </c>
      <c r="H1" s="9" t="s">
        <v>34</v>
      </c>
      <c r="I1" s="9" t="s">
        <v>35</v>
      </c>
    </row>
    <row r="2" spans="1:9" x14ac:dyDescent="0.3">
      <c r="A2" s="5">
        <v>1</v>
      </c>
      <c r="B2" s="5" t="s">
        <v>36</v>
      </c>
      <c r="C2" s="5" t="s">
        <v>37</v>
      </c>
      <c r="D2" s="5" t="s">
        <v>38</v>
      </c>
      <c r="E2" s="5"/>
      <c r="F2" s="6" t="s">
        <v>39</v>
      </c>
      <c r="G2" s="5" t="s">
        <v>40</v>
      </c>
      <c r="H2" s="5" t="s">
        <v>41</v>
      </c>
      <c r="I2" s="15" t="s">
        <v>42</v>
      </c>
    </row>
    <row r="3" spans="1:9" x14ac:dyDescent="0.3">
      <c r="A3" s="5">
        <v>2</v>
      </c>
      <c r="B3" s="5" t="s">
        <v>43</v>
      </c>
      <c r="C3" s="5" t="s">
        <v>44</v>
      </c>
      <c r="D3" s="5" t="s">
        <v>45</v>
      </c>
      <c r="E3" s="5" t="s">
        <v>46</v>
      </c>
      <c r="F3" s="7" t="s">
        <v>47</v>
      </c>
      <c r="G3" s="5" t="s">
        <v>48</v>
      </c>
      <c r="H3" s="5" t="s">
        <v>49</v>
      </c>
      <c r="I3" s="15" t="s">
        <v>42</v>
      </c>
    </row>
    <row r="4" spans="1:9" x14ac:dyDescent="0.3">
      <c r="A4" s="5">
        <v>3</v>
      </c>
      <c r="B4" s="5" t="s">
        <v>15</v>
      </c>
      <c r="C4" s="5" t="s">
        <v>15</v>
      </c>
      <c r="D4" s="5" t="s">
        <v>50</v>
      </c>
      <c r="E4" s="5" t="s">
        <v>51</v>
      </c>
      <c r="F4" s="7" t="s">
        <v>47</v>
      </c>
      <c r="G4" s="5" t="s">
        <v>52</v>
      </c>
      <c r="H4" s="5" t="s">
        <v>41</v>
      </c>
      <c r="I4" s="15" t="s">
        <v>42</v>
      </c>
    </row>
    <row r="5" spans="1:9" x14ac:dyDescent="0.3">
      <c r="A5" s="5">
        <v>7</v>
      </c>
      <c r="B5" s="5" t="s">
        <v>53</v>
      </c>
      <c r="C5" s="5" t="s">
        <v>54</v>
      </c>
      <c r="D5" s="5" t="s">
        <v>55</v>
      </c>
      <c r="E5" s="5" t="s">
        <v>56</v>
      </c>
      <c r="F5" s="6" t="s">
        <v>39</v>
      </c>
      <c r="G5" s="5" t="s">
        <v>57</v>
      </c>
      <c r="H5" s="5" t="s">
        <v>41</v>
      </c>
      <c r="I5" s="15" t="s">
        <v>42</v>
      </c>
    </row>
    <row r="6" spans="1:9" x14ac:dyDescent="0.3">
      <c r="A6" s="5">
        <v>8</v>
      </c>
      <c r="B6" s="5" t="s">
        <v>58</v>
      </c>
      <c r="C6" s="5" t="s">
        <v>59</v>
      </c>
      <c r="D6" s="5" t="s">
        <v>60</v>
      </c>
      <c r="E6" s="5" t="s">
        <v>61</v>
      </c>
      <c r="F6" s="6" t="s">
        <v>39</v>
      </c>
      <c r="G6" s="5" t="s">
        <v>62</v>
      </c>
      <c r="H6" s="5" t="s">
        <v>41</v>
      </c>
      <c r="I6" s="15" t="s">
        <v>42</v>
      </c>
    </row>
    <row r="7" spans="1:9" x14ac:dyDescent="0.3">
      <c r="A7" s="5">
        <v>9</v>
      </c>
      <c r="B7" s="5" t="s">
        <v>63</v>
      </c>
      <c r="C7" s="5" t="s">
        <v>64</v>
      </c>
      <c r="D7" s="5" t="s">
        <v>65</v>
      </c>
      <c r="E7" s="5" t="s">
        <v>66</v>
      </c>
      <c r="F7" s="6" t="s">
        <v>39</v>
      </c>
      <c r="G7" s="5" t="s">
        <v>67</v>
      </c>
      <c r="H7" s="5" t="s">
        <v>41</v>
      </c>
      <c r="I7" s="15" t="s">
        <v>42</v>
      </c>
    </row>
    <row r="8" spans="1:9" x14ac:dyDescent="0.3">
      <c r="A8" s="5">
        <v>11</v>
      </c>
      <c r="B8" s="5" t="s">
        <v>68</v>
      </c>
      <c r="C8" s="5" t="s">
        <v>69</v>
      </c>
      <c r="D8" s="5" t="s">
        <v>70</v>
      </c>
      <c r="E8" s="5" t="s">
        <v>71</v>
      </c>
      <c r="F8" s="8" t="s">
        <v>72</v>
      </c>
      <c r="G8" s="5" t="s">
        <v>73</v>
      </c>
      <c r="H8" s="5" t="s">
        <v>49</v>
      </c>
      <c r="I8" s="15" t="s">
        <v>42</v>
      </c>
    </row>
    <row r="9" spans="1:9" x14ac:dyDescent="0.3">
      <c r="A9" s="5">
        <v>12</v>
      </c>
      <c r="B9" s="5" t="s">
        <v>74</v>
      </c>
      <c r="C9" s="5" t="s">
        <v>75</v>
      </c>
      <c r="D9" s="5" t="s">
        <v>76</v>
      </c>
      <c r="E9" s="5" t="s">
        <v>71</v>
      </c>
      <c r="F9" s="8" t="s">
        <v>72</v>
      </c>
      <c r="G9" s="5" t="s">
        <v>77</v>
      </c>
      <c r="H9" s="5" t="s">
        <v>49</v>
      </c>
      <c r="I9" s="15" t="s">
        <v>42</v>
      </c>
    </row>
    <row r="10" spans="1:9" x14ac:dyDescent="0.3">
      <c r="A10" s="5">
        <v>14</v>
      </c>
      <c r="B10" s="5" t="s">
        <v>78</v>
      </c>
      <c r="C10" s="5" t="s">
        <v>79</v>
      </c>
      <c r="D10" s="5" t="s">
        <v>80</v>
      </c>
      <c r="E10" s="5" t="s">
        <v>24</v>
      </c>
      <c r="F10" s="7" t="s">
        <v>47</v>
      </c>
      <c r="G10" s="5" t="s">
        <v>81</v>
      </c>
      <c r="H10" s="5" t="s">
        <v>82</v>
      </c>
      <c r="I10" s="15" t="s">
        <v>42</v>
      </c>
    </row>
    <row r="11" spans="1:9" x14ac:dyDescent="0.3">
      <c r="A11" s="5">
        <v>15</v>
      </c>
      <c r="B11" s="5" t="s">
        <v>83</v>
      </c>
      <c r="C11" s="5" t="s">
        <v>84</v>
      </c>
      <c r="D11" s="5" t="s">
        <v>85</v>
      </c>
      <c r="E11" s="5" t="s">
        <v>24</v>
      </c>
      <c r="F11" s="7" t="s">
        <v>47</v>
      </c>
      <c r="G11" s="5" t="s">
        <v>86</v>
      </c>
      <c r="H11" s="5" t="s">
        <v>82</v>
      </c>
      <c r="I11" s="15" t="s">
        <v>42</v>
      </c>
    </row>
    <row r="12" spans="1:9" x14ac:dyDescent="0.3">
      <c r="A12" s="5">
        <v>16</v>
      </c>
      <c r="B12" s="5" t="s">
        <v>87</v>
      </c>
      <c r="C12" s="5" t="s">
        <v>88</v>
      </c>
      <c r="D12" s="5" t="s">
        <v>89</v>
      </c>
      <c r="E12" s="5" t="s">
        <v>90</v>
      </c>
      <c r="F12" s="6" t="s">
        <v>39</v>
      </c>
      <c r="G12" s="5" t="s">
        <v>91</v>
      </c>
      <c r="H12" s="5" t="s">
        <v>82</v>
      </c>
      <c r="I12" s="15" t="s">
        <v>42</v>
      </c>
    </row>
    <row r="13" spans="1:9" x14ac:dyDescent="0.3">
      <c r="A13" s="5">
        <v>17</v>
      </c>
      <c r="B13" s="5" t="s">
        <v>92</v>
      </c>
      <c r="C13" s="5" t="s">
        <v>93</v>
      </c>
      <c r="D13" s="5" t="s">
        <v>94</v>
      </c>
      <c r="E13" s="5"/>
      <c r="F13" s="8" t="s">
        <v>72</v>
      </c>
      <c r="G13" s="5" t="s">
        <v>95</v>
      </c>
      <c r="H13" s="5" t="s">
        <v>82</v>
      </c>
      <c r="I13" s="15" t="s">
        <v>42</v>
      </c>
    </row>
    <row r="14" spans="1:9" x14ac:dyDescent="0.3">
      <c r="A14" s="14">
        <v>4</v>
      </c>
      <c r="B14" s="14" t="s">
        <v>18</v>
      </c>
      <c r="C14" s="14" t="s">
        <v>18</v>
      </c>
      <c r="D14" s="14" t="s">
        <v>96</v>
      </c>
      <c r="E14" s="14" t="s">
        <v>97</v>
      </c>
      <c r="F14" s="7" t="s">
        <v>47</v>
      </c>
      <c r="G14" s="14" t="s">
        <v>98</v>
      </c>
      <c r="H14" s="14" t="s">
        <v>41</v>
      </c>
      <c r="I14" s="14" t="s">
        <v>99</v>
      </c>
    </row>
    <row r="15" spans="1:9" x14ac:dyDescent="0.3">
      <c r="A15" s="14">
        <v>5</v>
      </c>
      <c r="B15" s="14" t="s">
        <v>20</v>
      </c>
      <c r="C15" s="14" t="s">
        <v>20</v>
      </c>
      <c r="D15" s="14" t="s">
        <v>100</v>
      </c>
      <c r="E15" s="14" t="s">
        <v>101</v>
      </c>
      <c r="F15" s="7" t="s">
        <v>47</v>
      </c>
      <c r="G15" s="14" t="s">
        <v>102</v>
      </c>
      <c r="H15" s="14" t="s">
        <v>41</v>
      </c>
      <c r="I15" s="14" t="s">
        <v>99</v>
      </c>
    </row>
    <row r="16" spans="1:9" x14ac:dyDescent="0.3">
      <c r="A16" s="14">
        <v>6</v>
      </c>
      <c r="B16" s="14" t="s">
        <v>103</v>
      </c>
      <c r="C16" s="14" t="s">
        <v>103</v>
      </c>
      <c r="D16" s="14" t="s">
        <v>104</v>
      </c>
      <c r="E16" s="14" t="s">
        <v>105</v>
      </c>
      <c r="F16" s="7" t="s">
        <v>47</v>
      </c>
      <c r="G16" s="14" t="s">
        <v>106</v>
      </c>
      <c r="H16" s="14" t="s">
        <v>41</v>
      </c>
      <c r="I16" s="14" t="s">
        <v>99</v>
      </c>
    </row>
    <row r="17" spans="1:9" x14ac:dyDescent="0.3">
      <c r="A17" s="14">
        <v>10</v>
      </c>
      <c r="B17" s="14" t="s">
        <v>107</v>
      </c>
      <c r="C17" s="14" t="s">
        <v>107</v>
      </c>
      <c r="D17" s="14" t="s">
        <v>108</v>
      </c>
      <c r="E17" s="14" t="s">
        <v>109</v>
      </c>
      <c r="F17" s="6" t="s">
        <v>39</v>
      </c>
      <c r="G17" s="14" t="s">
        <v>110</v>
      </c>
      <c r="H17" s="14" t="s">
        <v>41</v>
      </c>
      <c r="I17" s="14" t="s">
        <v>99</v>
      </c>
    </row>
    <row r="18" spans="1:9" x14ac:dyDescent="0.3">
      <c r="A18" s="14">
        <v>13</v>
      </c>
      <c r="B18" s="14" t="s">
        <v>111</v>
      </c>
      <c r="C18" s="14" t="s">
        <v>111</v>
      </c>
      <c r="D18" s="14" t="s">
        <v>112</v>
      </c>
      <c r="E18" s="14" t="s">
        <v>113</v>
      </c>
      <c r="F18" s="8" t="s">
        <v>72</v>
      </c>
      <c r="G18" s="14" t="s">
        <v>114</v>
      </c>
      <c r="H18" s="14" t="s">
        <v>49</v>
      </c>
      <c r="I18" s="14" t="s">
        <v>99</v>
      </c>
    </row>
    <row r="19" spans="1:9" x14ac:dyDescent="0.3">
      <c r="A19" s="14">
        <v>18</v>
      </c>
      <c r="B19" s="14" t="s">
        <v>115</v>
      </c>
      <c r="C19" s="14" t="s">
        <v>115</v>
      </c>
      <c r="D19" s="14"/>
      <c r="E19" s="14"/>
      <c r="F19" s="14"/>
      <c r="G19" s="14" t="s">
        <v>116</v>
      </c>
      <c r="H19" s="14"/>
      <c r="I19" s="14" t="s">
        <v>99</v>
      </c>
    </row>
    <row r="20" spans="1:9" x14ac:dyDescent="0.3">
      <c r="A20" s="14">
        <v>19</v>
      </c>
      <c r="B20" s="14" t="s">
        <v>117</v>
      </c>
      <c r="C20" s="14" t="s">
        <v>117</v>
      </c>
      <c r="D20" s="14"/>
      <c r="E20" s="14"/>
      <c r="F20" s="14"/>
      <c r="G20" s="14" t="s">
        <v>118</v>
      </c>
      <c r="H20" s="14"/>
      <c r="I20" s="14" t="s">
        <v>99</v>
      </c>
    </row>
    <row r="21" spans="1:9" x14ac:dyDescent="0.3">
      <c r="A21" s="14">
        <v>20</v>
      </c>
      <c r="B21" s="14" t="s">
        <v>119</v>
      </c>
      <c r="C21" s="14" t="s">
        <v>119</v>
      </c>
      <c r="D21" s="14"/>
      <c r="E21" s="14"/>
      <c r="F21" s="14"/>
      <c r="G21" s="14" t="s">
        <v>120</v>
      </c>
      <c r="H21" s="14"/>
      <c r="I21" s="14" t="s">
        <v>99</v>
      </c>
    </row>
    <row r="22" spans="1:9" x14ac:dyDescent="0.3">
      <c r="A22" s="14">
        <v>21</v>
      </c>
      <c r="B22" s="14" t="s">
        <v>121</v>
      </c>
      <c r="C22" s="14" t="s">
        <v>121</v>
      </c>
      <c r="D22" s="14"/>
      <c r="E22" s="14"/>
      <c r="F22" s="14"/>
      <c r="G22" s="14" t="s">
        <v>122</v>
      </c>
      <c r="H22" s="14"/>
      <c r="I22" s="14" t="s">
        <v>99</v>
      </c>
    </row>
    <row r="23" spans="1:9" x14ac:dyDescent="0.3">
      <c r="A23" s="14">
        <v>22</v>
      </c>
      <c r="B23" s="14" t="s">
        <v>123</v>
      </c>
      <c r="C23" s="14" t="s">
        <v>123</v>
      </c>
      <c r="D23" s="14"/>
      <c r="E23" s="14"/>
      <c r="F23" s="14"/>
      <c r="G23" s="14" t="s">
        <v>124</v>
      </c>
      <c r="H23" s="14"/>
      <c r="I23" s="14" t="s">
        <v>99</v>
      </c>
    </row>
    <row r="24" spans="1:9" x14ac:dyDescent="0.3">
      <c r="A24" s="14">
        <v>23</v>
      </c>
      <c r="B24" s="14" t="s">
        <v>125</v>
      </c>
      <c r="C24" s="14" t="s">
        <v>125</v>
      </c>
      <c r="D24" s="14"/>
      <c r="E24" s="14"/>
      <c r="F24" s="14"/>
      <c r="G24" s="14" t="s">
        <v>126</v>
      </c>
      <c r="H24" s="14"/>
      <c r="I24" s="14" t="s">
        <v>99</v>
      </c>
    </row>
    <row r="25" spans="1:9" x14ac:dyDescent="0.3">
      <c r="A25" s="14">
        <v>24</v>
      </c>
      <c r="B25" s="14" t="s">
        <v>127</v>
      </c>
      <c r="C25" s="14" t="s">
        <v>127</v>
      </c>
      <c r="D25" s="14"/>
      <c r="E25" s="14"/>
      <c r="F25" s="14"/>
      <c r="G25" s="14" t="s">
        <v>128</v>
      </c>
      <c r="H25" s="14"/>
      <c r="I25" s="14" t="s">
        <v>99</v>
      </c>
    </row>
    <row r="26" spans="1:9" x14ac:dyDescent="0.3">
      <c r="A26" s="14">
        <v>25</v>
      </c>
      <c r="B26" s="14" t="s">
        <v>129</v>
      </c>
      <c r="C26" s="14" t="s">
        <v>129</v>
      </c>
      <c r="D26" s="14"/>
      <c r="E26" s="14"/>
      <c r="F26" s="14"/>
      <c r="G26" s="14" t="s">
        <v>130</v>
      </c>
      <c r="H26" s="14"/>
      <c r="I26" s="14" t="s">
        <v>99</v>
      </c>
    </row>
    <row r="27" spans="1:9" x14ac:dyDescent="0.3">
      <c r="A27" s="14">
        <v>26</v>
      </c>
      <c r="B27" s="14" t="s">
        <v>131</v>
      </c>
      <c r="C27" s="14" t="s">
        <v>131</v>
      </c>
      <c r="D27" s="14"/>
      <c r="E27" s="14"/>
      <c r="F27" s="14"/>
      <c r="G27" s="14" t="s">
        <v>132</v>
      </c>
      <c r="H27" s="14"/>
      <c r="I27" s="14" t="s">
        <v>99</v>
      </c>
    </row>
    <row r="28" spans="1:9" x14ac:dyDescent="0.3">
      <c r="A28" s="14">
        <v>27</v>
      </c>
      <c r="B28" s="14" t="s">
        <v>133</v>
      </c>
      <c r="C28" s="14" t="s">
        <v>133</v>
      </c>
      <c r="D28" s="14"/>
      <c r="E28" s="14"/>
      <c r="F28" s="14"/>
      <c r="G28" s="14" t="s">
        <v>134</v>
      </c>
      <c r="H28" s="14"/>
      <c r="I28" s="14" t="s">
        <v>99</v>
      </c>
    </row>
    <row r="29" spans="1:9" x14ac:dyDescent="0.3">
      <c r="A29" s="14">
        <v>28</v>
      </c>
      <c r="B29" s="14" t="s">
        <v>135</v>
      </c>
      <c r="C29" s="14" t="s">
        <v>135</v>
      </c>
      <c r="D29" s="14"/>
      <c r="E29" s="14"/>
      <c r="F29" s="14"/>
      <c r="G29" s="14" t="s">
        <v>136</v>
      </c>
      <c r="H29" s="14"/>
      <c r="I29" s="14" t="s">
        <v>99</v>
      </c>
    </row>
    <row r="30" spans="1:9" x14ac:dyDescent="0.3">
      <c r="A30" s="14">
        <v>29</v>
      </c>
      <c r="B30" s="14" t="s">
        <v>137</v>
      </c>
      <c r="C30" s="14" t="s">
        <v>137</v>
      </c>
      <c r="D30" s="14"/>
      <c r="E30" s="14"/>
      <c r="F30" s="14"/>
      <c r="G30" s="14" t="s">
        <v>138</v>
      </c>
      <c r="H30" s="14"/>
      <c r="I30" s="14" t="s">
        <v>99</v>
      </c>
    </row>
    <row r="31" spans="1:9" x14ac:dyDescent="0.3">
      <c r="A31" s="14">
        <v>30</v>
      </c>
      <c r="B31" s="14" t="s">
        <v>139</v>
      </c>
      <c r="C31" s="14" t="s">
        <v>139</v>
      </c>
      <c r="D31" s="14"/>
      <c r="E31" s="14"/>
      <c r="F31" s="14"/>
      <c r="G31" s="14" t="s">
        <v>140</v>
      </c>
      <c r="H31" s="14"/>
      <c r="I31" s="14" t="s">
        <v>99</v>
      </c>
    </row>
    <row r="32" spans="1:9" x14ac:dyDescent="0.3">
      <c r="A32" s="14">
        <v>31</v>
      </c>
      <c r="B32" s="14" t="s">
        <v>141</v>
      </c>
      <c r="C32" s="14" t="s">
        <v>141</v>
      </c>
      <c r="D32" s="14"/>
      <c r="E32" s="14"/>
      <c r="F32" s="14"/>
      <c r="G32" s="14" t="s">
        <v>142</v>
      </c>
      <c r="H32" s="14"/>
      <c r="I32" s="14" t="s">
        <v>99</v>
      </c>
    </row>
    <row r="33" spans="1:9" x14ac:dyDescent="0.3">
      <c r="A33" s="14">
        <v>32</v>
      </c>
      <c r="B33" s="14" t="s">
        <v>143</v>
      </c>
      <c r="C33" s="14" t="s">
        <v>143</v>
      </c>
      <c r="D33" s="14"/>
      <c r="E33" s="14"/>
      <c r="F33" s="14"/>
      <c r="G33" s="14" t="s">
        <v>144</v>
      </c>
      <c r="H33" s="14"/>
      <c r="I33" s="14" t="s">
        <v>99</v>
      </c>
    </row>
    <row r="34" spans="1:9" x14ac:dyDescent="0.3">
      <c r="A34" s="14">
        <v>33</v>
      </c>
      <c r="B34" s="14" t="s">
        <v>36</v>
      </c>
      <c r="C34" s="14" t="s">
        <v>36</v>
      </c>
      <c r="D34" s="14"/>
      <c r="E34" s="14"/>
      <c r="F34" s="14"/>
      <c r="G34" s="14" t="s">
        <v>40</v>
      </c>
      <c r="H34" s="14"/>
      <c r="I34" s="14" t="s">
        <v>99</v>
      </c>
    </row>
    <row r="38" spans="1:9" x14ac:dyDescent="0.3">
      <c r="F38" s="24"/>
    </row>
    <row r="41" spans="1:9" x14ac:dyDescent="0.3">
      <c r="F41" s="25"/>
    </row>
    <row r="42" spans="1:9" x14ac:dyDescent="0.3">
      <c r="C42" s="9" t="s">
        <v>29</v>
      </c>
      <c r="D42" s="9" t="s">
        <v>30</v>
      </c>
      <c r="E42" s="9" t="s">
        <v>33</v>
      </c>
      <c r="F42" s="25"/>
    </row>
    <row r="43" spans="1:9" x14ac:dyDescent="0.3">
      <c r="C43" s="5" t="s">
        <v>37</v>
      </c>
      <c r="D43" s="5" t="s">
        <v>38</v>
      </c>
      <c r="E43" s="5" t="s">
        <v>40</v>
      </c>
      <c r="F43" s="25"/>
    </row>
    <row r="44" spans="1:9" x14ac:dyDescent="0.3">
      <c r="C44" s="5" t="s">
        <v>44</v>
      </c>
      <c r="D44" s="5" t="s">
        <v>45</v>
      </c>
      <c r="E44" s="5" t="s">
        <v>48</v>
      </c>
      <c r="F44" s="25"/>
    </row>
    <row r="45" spans="1:9" x14ac:dyDescent="0.3">
      <c r="C45" s="5" t="s">
        <v>15</v>
      </c>
      <c r="D45" s="5" t="s">
        <v>50</v>
      </c>
      <c r="E45" s="5" t="s">
        <v>52</v>
      </c>
    </row>
    <row r="46" spans="1:9" x14ac:dyDescent="0.3">
      <c r="C46" s="5" t="s">
        <v>54</v>
      </c>
      <c r="D46" s="5" t="s">
        <v>55</v>
      </c>
      <c r="E46" s="5" t="s">
        <v>57</v>
      </c>
    </row>
    <row r="47" spans="1:9" x14ac:dyDescent="0.3">
      <c r="C47" s="5" t="s">
        <v>59</v>
      </c>
      <c r="D47" s="5" t="s">
        <v>60</v>
      </c>
      <c r="E47" s="5" t="s">
        <v>62</v>
      </c>
    </row>
    <row r="48" spans="1:9" x14ac:dyDescent="0.3">
      <c r="C48" s="5" t="s">
        <v>64</v>
      </c>
      <c r="D48" s="5" t="s">
        <v>65</v>
      </c>
      <c r="E48" s="5" t="s">
        <v>67</v>
      </c>
    </row>
    <row r="49" spans="3:5" x14ac:dyDescent="0.3">
      <c r="C49" s="5" t="s">
        <v>69</v>
      </c>
      <c r="D49" s="5" t="s">
        <v>70</v>
      </c>
      <c r="E49" s="5" t="s">
        <v>73</v>
      </c>
    </row>
    <row r="50" spans="3:5" x14ac:dyDescent="0.3">
      <c r="C50" s="5" t="s">
        <v>75</v>
      </c>
      <c r="D50" s="5" t="s">
        <v>76</v>
      </c>
      <c r="E50" s="5" t="s">
        <v>77</v>
      </c>
    </row>
    <row r="51" spans="3:5" x14ac:dyDescent="0.3">
      <c r="C51" s="5" t="s">
        <v>79</v>
      </c>
      <c r="D51" s="5" t="s">
        <v>80</v>
      </c>
      <c r="E51" s="5" t="s">
        <v>81</v>
      </c>
    </row>
    <row r="52" spans="3:5" x14ac:dyDescent="0.3">
      <c r="C52" s="5" t="s">
        <v>84</v>
      </c>
      <c r="D52" s="5" t="s">
        <v>85</v>
      </c>
      <c r="E52" s="5" t="s">
        <v>86</v>
      </c>
    </row>
    <row r="53" spans="3:5" x14ac:dyDescent="0.3">
      <c r="C53" s="5" t="s">
        <v>88</v>
      </c>
      <c r="D53" s="5" t="s">
        <v>89</v>
      </c>
      <c r="E53" s="5" t="s">
        <v>91</v>
      </c>
    </row>
    <row r="54" spans="3:5" x14ac:dyDescent="0.3">
      <c r="C54" s="5" t="s">
        <v>93</v>
      </c>
      <c r="D54" s="5" t="s">
        <v>94</v>
      </c>
      <c r="E54" s="5" t="s">
        <v>95</v>
      </c>
    </row>
    <row r="55" spans="3:5" x14ac:dyDescent="0.3">
      <c r="C55" s="14" t="s">
        <v>18</v>
      </c>
      <c r="D55" s="14" t="s">
        <v>96</v>
      </c>
      <c r="E55" s="14" t="s">
        <v>98</v>
      </c>
    </row>
    <row r="56" spans="3:5" x14ac:dyDescent="0.3">
      <c r="C56" s="14" t="s">
        <v>20</v>
      </c>
      <c r="D56" s="14" t="s">
        <v>100</v>
      </c>
      <c r="E56" s="14" t="s">
        <v>102</v>
      </c>
    </row>
    <row r="57" spans="3:5" x14ac:dyDescent="0.3">
      <c r="C57" s="14" t="s">
        <v>103</v>
      </c>
      <c r="D57" s="14" t="s">
        <v>104</v>
      </c>
      <c r="E57" s="14" t="s">
        <v>106</v>
      </c>
    </row>
    <row r="58" spans="3:5" x14ac:dyDescent="0.3">
      <c r="C58" s="14" t="s">
        <v>107</v>
      </c>
      <c r="D58" s="14" t="s">
        <v>108</v>
      </c>
      <c r="E58" s="14" t="s">
        <v>110</v>
      </c>
    </row>
    <row r="59" spans="3:5" x14ac:dyDescent="0.3">
      <c r="C59" s="14" t="s">
        <v>111</v>
      </c>
      <c r="D59" s="14" t="s">
        <v>112</v>
      </c>
      <c r="E59" s="14" t="s">
        <v>114</v>
      </c>
    </row>
    <row r="60" spans="3:5" x14ac:dyDescent="0.3">
      <c r="C60" s="14" t="s">
        <v>115</v>
      </c>
      <c r="D60" s="14"/>
      <c r="E60" s="14" t="s">
        <v>116</v>
      </c>
    </row>
    <row r="61" spans="3:5" x14ac:dyDescent="0.3">
      <c r="C61" s="14" t="s">
        <v>117</v>
      </c>
      <c r="E61" s="14" t="s">
        <v>118</v>
      </c>
    </row>
    <row r="62" spans="3:5" x14ac:dyDescent="0.3">
      <c r="C62" s="14" t="s">
        <v>119</v>
      </c>
      <c r="E62" s="14" t="s">
        <v>120</v>
      </c>
    </row>
    <row r="63" spans="3:5" x14ac:dyDescent="0.3">
      <c r="C63" s="14" t="s">
        <v>121</v>
      </c>
      <c r="E63" s="14" t="s">
        <v>122</v>
      </c>
    </row>
    <row r="64" spans="3:5" x14ac:dyDescent="0.3">
      <c r="C64" s="14" t="s">
        <v>123</v>
      </c>
      <c r="E64" s="14" t="s">
        <v>124</v>
      </c>
    </row>
    <row r="65" spans="3:5" x14ac:dyDescent="0.3">
      <c r="C65" s="14" t="s">
        <v>125</v>
      </c>
      <c r="E65" s="14" t="s">
        <v>126</v>
      </c>
    </row>
    <row r="66" spans="3:5" x14ac:dyDescent="0.3">
      <c r="C66" s="14" t="s">
        <v>127</v>
      </c>
      <c r="E66" s="14" t="s">
        <v>128</v>
      </c>
    </row>
    <row r="67" spans="3:5" x14ac:dyDescent="0.3">
      <c r="C67" s="14" t="s">
        <v>129</v>
      </c>
      <c r="E67" s="14" t="s">
        <v>130</v>
      </c>
    </row>
    <row r="68" spans="3:5" x14ac:dyDescent="0.3">
      <c r="C68" s="14" t="s">
        <v>131</v>
      </c>
      <c r="E68" s="14" t="s">
        <v>132</v>
      </c>
    </row>
    <row r="69" spans="3:5" x14ac:dyDescent="0.3">
      <c r="C69" s="14" t="s">
        <v>133</v>
      </c>
      <c r="E69" s="14" t="s">
        <v>134</v>
      </c>
    </row>
    <row r="70" spans="3:5" x14ac:dyDescent="0.3">
      <c r="C70" s="14" t="s">
        <v>135</v>
      </c>
      <c r="E70" s="14" t="s">
        <v>136</v>
      </c>
    </row>
    <row r="71" spans="3:5" x14ac:dyDescent="0.3">
      <c r="C71" s="14" t="s">
        <v>137</v>
      </c>
      <c r="E71" s="14" t="s">
        <v>138</v>
      </c>
    </row>
    <row r="72" spans="3:5" x14ac:dyDescent="0.3">
      <c r="C72" s="14" t="s">
        <v>139</v>
      </c>
      <c r="E72" s="14" t="s">
        <v>140</v>
      </c>
    </row>
    <row r="73" spans="3:5" x14ac:dyDescent="0.3">
      <c r="C73" s="14" t="s">
        <v>141</v>
      </c>
      <c r="E73" s="14" t="s">
        <v>142</v>
      </c>
    </row>
    <row r="74" spans="3:5" x14ac:dyDescent="0.3">
      <c r="C74" s="14" t="s">
        <v>143</v>
      </c>
      <c r="E74" s="14" t="s">
        <v>144</v>
      </c>
    </row>
    <row r="75" spans="3:5" x14ac:dyDescent="0.3">
      <c r="C75" s="14" t="s">
        <v>36</v>
      </c>
      <c r="E75" s="14" t="s">
        <v>40</v>
      </c>
    </row>
  </sheetData>
  <conditionalFormatting sqref="A5:B7 A35:B1048576 A8:A34 A1:A4">
    <cfRule type="duplicateValues" dxfId="13" priority="3"/>
  </conditionalFormatting>
  <conditionalFormatting sqref="B19:B33">
    <cfRule type="duplicateValues" dxfId="12" priority="2"/>
  </conditionalFormatting>
  <conditionalFormatting sqref="C19:C33">
    <cfRule type="duplicateValues" dxfId="11" priority="5"/>
  </conditionalFormatting>
  <conditionalFormatting sqref="C60:C74">
    <cfRule type="duplicateValues" dxfId="1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EDF52-1596-4D7E-9665-9FA66E2A69AD}">
  <dimension ref="A1:E9"/>
  <sheetViews>
    <sheetView zoomScale="115" zoomScaleNormal="115" workbookViewId="0">
      <selection activeCell="B2" sqref="B2:B9"/>
    </sheetView>
  </sheetViews>
  <sheetFormatPr baseColWidth="10" defaultColWidth="11.44140625" defaultRowHeight="14.4" x14ac:dyDescent="0.3"/>
  <cols>
    <col min="1" max="1" width="14.44140625" bestFit="1" customWidth="1"/>
    <col min="2" max="2" width="18.33203125" bestFit="1" customWidth="1"/>
    <col min="3" max="3" width="13.109375" bestFit="1" customWidth="1"/>
    <col min="5" max="5" width="10.5546875" bestFit="1" customWidth="1"/>
  </cols>
  <sheetData>
    <row r="1" spans="1:5" x14ac:dyDescent="0.3">
      <c r="A1" s="22" t="s">
        <v>145</v>
      </c>
      <c r="B1" s="9" t="s">
        <v>146</v>
      </c>
      <c r="C1" s="9" t="s">
        <v>147</v>
      </c>
      <c r="D1" s="9" t="s">
        <v>148</v>
      </c>
      <c r="E1" s="9" t="s">
        <v>149</v>
      </c>
    </row>
    <row r="2" spans="1:5" x14ac:dyDescent="0.3">
      <c r="A2" s="2">
        <v>1</v>
      </c>
      <c r="B2" s="2" t="s">
        <v>150</v>
      </c>
      <c r="C2" s="19">
        <v>0</v>
      </c>
      <c r="D2" s="19">
        <v>1</v>
      </c>
      <c r="E2" s="19">
        <f t="shared" ref="E2:E9" si="0">D2-C2</f>
        <v>1</v>
      </c>
    </row>
    <row r="3" spans="1:5" x14ac:dyDescent="0.3">
      <c r="A3" s="2">
        <v>2</v>
      </c>
      <c r="B3" s="2" t="s">
        <v>151</v>
      </c>
      <c r="C3" s="20">
        <v>1</v>
      </c>
      <c r="D3" s="20">
        <v>3</v>
      </c>
      <c r="E3" s="19">
        <f t="shared" si="0"/>
        <v>2</v>
      </c>
    </row>
    <row r="4" spans="1:5" x14ac:dyDescent="0.3">
      <c r="A4" s="2">
        <v>3</v>
      </c>
      <c r="B4" s="2" t="s">
        <v>152</v>
      </c>
      <c r="C4" s="20">
        <v>3</v>
      </c>
      <c r="D4" s="20">
        <v>4</v>
      </c>
      <c r="E4" s="19">
        <f t="shared" si="0"/>
        <v>1</v>
      </c>
    </row>
    <row r="5" spans="1:5" x14ac:dyDescent="0.3">
      <c r="A5" s="2">
        <v>4</v>
      </c>
      <c r="B5" s="2" t="s">
        <v>153</v>
      </c>
      <c r="C5" s="20">
        <v>4</v>
      </c>
      <c r="D5" s="20">
        <v>5</v>
      </c>
      <c r="E5" s="19">
        <f t="shared" si="0"/>
        <v>1</v>
      </c>
    </row>
    <row r="6" spans="1:5" x14ac:dyDescent="0.3">
      <c r="A6" s="2">
        <v>5</v>
      </c>
      <c r="B6" s="2" t="s">
        <v>154</v>
      </c>
      <c r="C6" s="20">
        <v>4</v>
      </c>
      <c r="D6" s="20">
        <v>6</v>
      </c>
      <c r="E6" s="19">
        <f t="shared" si="0"/>
        <v>2</v>
      </c>
    </row>
    <row r="7" spans="1:5" x14ac:dyDescent="0.3">
      <c r="A7" s="2">
        <v>6</v>
      </c>
      <c r="B7" s="2" t="s">
        <v>155</v>
      </c>
      <c r="C7" s="20">
        <v>5</v>
      </c>
      <c r="D7" s="20">
        <v>6</v>
      </c>
      <c r="E7" s="19">
        <f t="shared" si="0"/>
        <v>1</v>
      </c>
    </row>
    <row r="8" spans="1:5" x14ac:dyDescent="0.3">
      <c r="A8" s="2">
        <v>7</v>
      </c>
      <c r="B8" s="2" t="s">
        <v>156</v>
      </c>
      <c r="C8" s="20">
        <v>6</v>
      </c>
      <c r="D8" s="20">
        <v>7</v>
      </c>
      <c r="E8" s="19">
        <f t="shared" si="0"/>
        <v>1</v>
      </c>
    </row>
    <row r="9" spans="1:5" x14ac:dyDescent="0.3">
      <c r="A9" s="2">
        <v>8</v>
      </c>
      <c r="B9" s="2" t="s">
        <v>157</v>
      </c>
      <c r="C9" s="2">
        <v>7</v>
      </c>
      <c r="D9" s="2">
        <v>8</v>
      </c>
      <c r="E9" s="2">
        <f t="shared" si="0"/>
        <v>1</v>
      </c>
    </row>
  </sheetData>
  <conditionalFormatting sqref="A1:A9">
    <cfRule type="duplicateValues" dxfId="9" priority="9"/>
  </conditionalFormatting>
  <conditionalFormatting sqref="A1:A1048576">
    <cfRule type="duplicateValues" dxfId="8" priority="7"/>
  </conditionalFormatting>
  <conditionalFormatting sqref="E1:E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C5431-3BC0-4826-A3AC-57017506F7FE}">
  <dimension ref="A1:L61"/>
  <sheetViews>
    <sheetView topLeftCell="A31" workbookViewId="0">
      <selection activeCell="F1" sqref="F1"/>
    </sheetView>
  </sheetViews>
  <sheetFormatPr baseColWidth="10" defaultColWidth="11.44140625" defaultRowHeight="14.4" x14ac:dyDescent="0.3"/>
  <cols>
    <col min="1" max="1" width="27.88671875" style="3" bestFit="1" customWidth="1"/>
    <col min="2" max="2" width="13.6640625" style="3" bestFit="1" customWidth="1"/>
    <col min="3" max="3" width="14.44140625" style="3" bestFit="1" customWidth="1"/>
    <col min="4" max="4" width="11.44140625" style="3" bestFit="1" customWidth="1"/>
    <col min="5" max="5" width="22.109375" style="3" bestFit="1" customWidth="1"/>
    <col min="6" max="6" width="23.5546875" style="3" bestFit="1" customWidth="1"/>
    <col min="7" max="7" width="18.33203125" bestFit="1" customWidth="1"/>
    <col min="8" max="8" width="13.109375" bestFit="1" customWidth="1"/>
    <col min="12" max="12" width="27.88671875" style="3" bestFit="1" customWidth="1"/>
  </cols>
  <sheetData>
    <row r="1" spans="1:12" x14ac:dyDescent="0.3">
      <c r="A1" s="22" t="s">
        <v>158</v>
      </c>
      <c r="B1" s="23" t="s">
        <v>27</v>
      </c>
      <c r="C1" s="23" t="s">
        <v>145</v>
      </c>
      <c r="D1" s="9" t="s">
        <v>159</v>
      </c>
      <c r="E1" s="26" t="s">
        <v>29</v>
      </c>
      <c r="F1" s="26" t="s">
        <v>30</v>
      </c>
      <c r="G1" s="26" t="s">
        <v>146</v>
      </c>
      <c r="H1" s="26" t="s">
        <v>147</v>
      </c>
      <c r="I1" s="26" t="s">
        <v>148</v>
      </c>
      <c r="J1" s="26" t="s">
        <v>149</v>
      </c>
      <c r="L1" s="22" t="s">
        <v>158</v>
      </c>
    </row>
    <row r="2" spans="1:12" x14ac:dyDescent="0.3">
      <c r="A2" s="5">
        <v>1</v>
      </c>
      <c r="B2" s="5">
        <v>1</v>
      </c>
      <c r="C2" s="5">
        <v>1</v>
      </c>
      <c r="D2" s="27">
        <v>4</v>
      </c>
      <c r="E2" s="5" t="str">
        <f>VLOOKUP(B2,indicators!A:I,3,0)</f>
        <v>nb_days_cycle</v>
      </c>
      <c r="F2" s="5" t="str">
        <f>VLOOKUP(B2,indicators!A:I,4,0)</f>
        <v>NBD</v>
      </c>
      <c r="G2" s="5" t="str">
        <f>VLOOKUP(C2,stage_gaps!A:E,2,0)</f>
        <v>Emergence</v>
      </c>
      <c r="H2" s="5">
        <f>VLOOKUP(C2,stage_gaps!A:E,3,0)</f>
        <v>0</v>
      </c>
      <c r="I2" s="5">
        <f>VLOOKUP(C2,stage_gaps!A:E,4,0)</f>
        <v>1</v>
      </c>
      <c r="J2" s="5">
        <f>VLOOKUP(C2,stage_gaps!A:E,5,0)</f>
        <v>1</v>
      </c>
      <c r="K2" t="str">
        <f>B2&amp;"-"&amp;C2</f>
        <v>1-1</v>
      </c>
      <c r="L2" s="5">
        <v>1</v>
      </c>
    </row>
    <row r="3" spans="1:12" x14ac:dyDescent="0.3">
      <c r="A3" s="5">
        <v>2</v>
      </c>
      <c r="B3" s="5">
        <v>1</v>
      </c>
      <c r="C3" s="5">
        <v>3</v>
      </c>
      <c r="D3" s="27">
        <v>13</v>
      </c>
      <c r="E3" s="5" t="str">
        <f>VLOOKUP(B3,indicators!A:I,3,0)</f>
        <v>nb_days_cycle</v>
      </c>
      <c r="F3" s="5" t="str">
        <f>VLOOKUP(B3,indicators!A:I,4,0)</f>
        <v>NBD</v>
      </c>
      <c r="G3" s="5" t="str">
        <f>VLOOKUP(C3,stage_gaps!A:E,2,0)</f>
        <v>Flo Initiation</v>
      </c>
      <c r="H3" s="5">
        <f>VLOOKUP(C3,stage_gaps!A:E,3,0)</f>
        <v>3</v>
      </c>
      <c r="I3" s="5">
        <f>VLOOKUP(C3,stage_gaps!A:E,4,0)</f>
        <v>4</v>
      </c>
      <c r="J3" s="5">
        <f>VLOOKUP(C3,stage_gaps!A:E,5,0)</f>
        <v>1</v>
      </c>
      <c r="K3" t="str">
        <f t="shared" ref="K3:K61" si="0">B3&amp;"-"&amp;C3</f>
        <v>1-3</v>
      </c>
      <c r="L3" s="5">
        <v>2</v>
      </c>
    </row>
    <row r="4" spans="1:12" x14ac:dyDescent="0.3">
      <c r="A4" s="5">
        <v>3</v>
      </c>
      <c r="B4" s="5">
        <v>1</v>
      </c>
      <c r="C4" s="5">
        <v>4</v>
      </c>
      <c r="D4" s="27">
        <v>16</v>
      </c>
      <c r="E4" s="5" t="str">
        <f>VLOOKUP(B4,indicators!A:I,3,0)</f>
        <v>nb_days_cycle</v>
      </c>
      <c r="F4" s="5" t="str">
        <f>VLOOKUP(B4,indicators!A:I,4,0)</f>
        <v>NBD</v>
      </c>
      <c r="G4" s="5" t="str">
        <f>VLOOKUP(C4,stage_gaps!A:E,2,0)</f>
        <v>Pre-Flowering</v>
      </c>
      <c r="H4" s="5">
        <f>VLOOKUP(C4,stage_gaps!A:E,3,0)</f>
        <v>4</v>
      </c>
      <c r="I4" s="5">
        <f>VLOOKUP(C4,stage_gaps!A:E,4,0)</f>
        <v>5</v>
      </c>
      <c r="J4" s="5">
        <f>VLOOKUP(C4,stage_gaps!A:E,5,0)</f>
        <v>1</v>
      </c>
      <c r="K4" t="str">
        <f t="shared" si="0"/>
        <v>1-4</v>
      </c>
      <c r="L4" s="5">
        <v>3</v>
      </c>
    </row>
    <row r="5" spans="1:12" x14ac:dyDescent="0.3">
      <c r="A5" s="5">
        <v>4</v>
      </c>
      <c r="B5" s="5">
        <v>1</v>
      </c>
      <c r="C5" s="5">
        <v>6</v>
      </c>
      <c r="D5" s="27">
        <v>19</v>
      </c>
      <c r="E5" s="5" t="str">
        <f>VLOOKUP(B5,indicators!A:I,3,0)</f>
        <v>nb_days_cycle</v>
      </c>
      <c r="F5" s="5" t="str">
        <f>VLOOKUP(B5,indicators!A:I,4,0)</f>
        <v>NBD</v>
      </c>
      <c r="G5" s="5" t="str">
        <f>VLOOKUP(C5,stage_gaps!A:E,2,0)</f>
        <v>Flowering</v>
      </c>
      <c r="H5" s="5">
        <f>VLOOKUP(C5,stage_gaps!A:E,3,0)</f>
        <v>5</v>
      </c>
      <c r="I5" s="5">
        <f>VLOOKUP(C5,stage_gaps!A:E,4,0)</f>
        <v>6</v>
      </c>
      <c r="J5" s="5">
        <f>VLOOKUP(C5,stage_gaps!A:E,5,0)</f>
        <v>1</v>
      </c>
      <c r="K5" t="str">
        <f t="shared" si="0"/>
        <v>1-6</v>
      </c>
      <c r="L5" s="5">
        <v>4</v>
      </c>
    </row>
    <row r="6" spans="1:12" x14ac:dyDescent="0.3">
      <c r="A6" s="5">
        <v>5</v>
      </c>
      <c r="B6" s="5">
        <v>1</v>
      </c>
      <c r="C6" s="5">
        <v>7</v>
      </c>
      <c r="D6" s="27">
        <v>22</v>
      </c>
      <c r="E6" s="5" t="str">
        <f>VLOOKUP(B6,indicators!A:I,3,0)</f>
        <v>nb_days_cycle</v>
      </c>
      <c r="F6" s="5" t="str">
        <f>VLOOKUP(B6,indicators!A:I,4,0)</f>
        <v>NBD</v>
      </c>
      <c r="G6" s="5" t="str">
        <f>VLOOKUP(C6,stage_gaps!A:E,2,0)</f>
        <v>Filling</v>
      </c>
      <c r="H6" s="5">
        <f>VLOOKUP(C6,stage_gaps!A:E,3,0)</f>
        <v>6</v>
      </c>
      <c r="I6" s="5">
        <f>VLOOKUP(C6,stage_gaps!A:E,4,0)</f>
        <v>7</v>
      </c>
      <c r="J6" s="5">
        <f>VLOOKUP(C6,stage_gaps!A:E,5,0)</f>
        <v>1</v>
      </c>
      <c r="K6" t="str">
        <f t="shared" si="0"/>
        <v>1-7</v>
      </c>
      <c r="L6" s="5">
        <v>5</v>
      </c>
    </row>
    <row r="7" spans="1:12" x14ac:dyDescent="0.3">
      <c r="A7" s="5">
        <v>6</v>
      </c>
      <c r="B7" s="5">
        <v>1</v>
      </c>
      <c r="C7" s="5">
        <v>8</v>
      </c>
      <c r="D7" s="27">
        <v>24</v>
      </c>
      <c r="E7" s="5" t="str">
        <f>VLOOKUP(B7,indicators!A:I,3,0)</f>
        <v>nb_days_cycle</v>
      </c>
      <c r="F7" s="5" t="str">
        <f>VLOOKUP(B7,indicators!A:I,4,0)</f>
        <v>NBD</v>
      </c>
      <c r="G7" s="5" t="str">
        <f>VLOOKUP(C7,stage_gaps!A:E,2,0)</f>
        <v>Ripening</v>
      </c>
      <c r="H7" s="5">
        <f>VLOOKUP(C7,stage_gaps!A:E,3,0)</f>
        <v>7</v>
      </c>
      <c r="I7" s="5">
        <f>VLOOKUP(C7,stage_gaps!A:E,4,0)</f>
        <v>8</v>
      </c>
      <c r="J7" s="5">
        <f>VLOOKUP(C7,stage_gaps!A:E,5,0)</f>
        <v>1</v>
      </c>
      <c r="K7" t="str">
        <f t="shared" si="0"/>
        <v>1-8</v>
      </c>
      <c r="L7" s="5">
        <v>6</v>
      </c>
    </row>
    <row r="8" spans="1:12" x14ac:dyDescent="0.3">
      <c r="A8" s="5">
        <v>7</v>
      </c>
      <c r="B8" s="5">
        <v>1</v>
      </c>
      <c r="C8" s="5">
        <v>2</v>
      </c>
      <c r="D8" s="27">
        <v>200</v>
      </c>
      <c r="E8" s="5" t="str">
        <f>VLOOKUP(B8,indicators!A:I,3,0)</f>
        <v>nb_days_cycle</v>
      </c>
      <c r="F8" s="5" t="str">
        <f>VLOOKUP(B8,indicators!A:I,4,0)</f>
        <v>NBD</v>
      </c>
      <c r="G8" s="5" t="str">
        <f>VLOOKUP(C8,stage_gaps!A:E,2,0)</f>
        <v>Growth</v>
      </c>
      <c r="H8" s="5">
        <f>VLOOKUP(C8,stage_gaps!A:E,3,0)</f>
        <v>1</v>
      </c>
      <c r="I8" s="5">
        <f>VLOOKUP(C8,stage_gaps!A:E,4,0)</f>
        <v>3</v>
      </c>
      <c r="J8" s="5">
        <f>VLOOKUP(C8,stage_gaps!A:E,5,0)</f>
        <v>2</v>
      </c>
      <c r="K8" t="str">
        <f t="shared" si="0"/>
        <v>1-2</v>
      </c>
      <c r="L8" s="5">
        <v>7</v>
      </c>
    </row>
    <row r="9" spans="1:12" x14ac:dyDescent="0.3">
      <c r="A9" s="5">
        <v>8</v>
      </c>
      <c r="B9" s="5">
        <v>2</v>
      </c>
      <c r="C9" s="5">
        <v>1</v>
      </c>
      <c r="D9" s="27">
        <v>201</v>
      </c>
      <c r="E9" s="5" t="str">
        <f>VLOOKUP(B9,indicators!A:I,3,0)</f>
        <v>Rain + irr</v>
      </c>
      <c r="F9" s="5" t="str">
        <f>VLOOKUP(B9,indicators!A:I,4,0)</f>
        <v>SUMH2O</v>
      </c>
      <c r="G9" s="5" t="str">
        <f>VLOOKUP(C9,stage_gaps!A:E,2,0)</f>
        <v>Emergence</v>
      </c>
      <c r="H9" s="5">
        <f>VLOOKUP(C9,stage_gaps!A:E,3,0)</f>
        <v>0</v>
      </c>
      <c r="I9" s="5">
        <f>VLOOKUP(C9,stage_gaps!A:E,4,0)</f>
        <v>1</v>
      </c>
      <c r="J9" s="5">
        <f>VLOOKUP(C9,stage_gaps!A:E,5,0)</f>
        <v>1</v>
      </c>
      <c r="K9" t="str">
        <f t="shared" si="0"/>
        <v>2-1</v>
      </c>
      <c r="L9" s="5">
        <v>8</v>
      </c>
    </row>
    <row r="10" spans="1:12" x14ac:dyDescent="0.3">
      <c r="A10" s="5">
        <v>9</v>
      </c>
      <c r="B10" s="5">
        <v>2</v>
      </c>
      <c r="C10" s="5">
        <v>2</v>
      </c>
      <c r="D10" s="27">
        <v>207</v>
      </c>
      <c r="E10" s="5" t="str">
        <f>VLOOKUP(B10,indicators!A:I,3,0)</f>
        <v>Rain + irr</v>
      </c>
      <c r="F10" s="5" t="str">
        <f>VLOOKUP(B10,indicators!A:I,4,0)</f>
        <v>SUMH2O</v>
      </c>
      <c r="G10" s="5" t="str">
        <f>VLOOKUP(C10,stage_gaps!A:E,2,0)</f>
        <v>Growth</v>
      </c>
      <c r="H10" s="5">
        <f>VLOOKUP(C10,stage_gaps!A:E,3,0)</f>
        <v>1</v>
      </c>
      <c r="I10" s="5">
        <f>VLOOKUP(C10,stage_gaps!A:E,4,0)</f>
        <v>3</v>
      </c>
      <c r="J10" s="5">
        <f>VLOOKUP(C10,stage_gaps!A:E,5,0)</f>
        <v>2</v>
      </c>
      <c r="K10" t="str">
        <f t="shared" si="0"/>
        <v>2-2</v>
      </c>
      <c r="L10" s="5">
        <v>9</v>
      </c>
    </row>
    <row r="11" spans="1:12" x14ac:dyDescent="0.3">
      <c r="A11" s="5">
        <v>10</v>
      </c>
      <c r="B11" s="5">
        <v>2</v>
      </c>
      <c r="C11" s="5">
        <v>3</v>
      </c>
      <c r="D11" s="27">
        <v>212</v>
      </c>
      <c r="E11" s="5" t="str">
        <f>VLOOKUP(B11,indicators!A:I,3,0)</f>
        <v>Rain + irr</v>
      </c>
      <c r="F11" s="5" t="str">
        <f>VLOOKUP(B11,indicators!A:I,4,0)</f>
        <v>SUMH2O</v>
      </c>
      <c r="G11" s="5" t="str">
        <f>VLOOKUP(C11,stage_gaps!A:E,2,0)</f>
        <v>Flo Initiation</v>
      </c>
      <c r="H11" s="5">
        <f>VLOOKUP(C11,stage_gaps!A:E,3,0)</f>
        <v>3</v>
      </c>
      <c r="I11" s="5">
        <f>VLOOKUP(C11,stage_gaps!A:E,4,0)</f>
        <v>4</v>
      </c>
      <c r="J11" s="5">
        <f>VLOOKUP(C11,stage_gaps!A:E,5,0)</f>
        <v>1</v>
      </c>
      <c r="K11" t="str">
        <f t="shared" si="0"/>
        <v>2-3</v>
      </c>
      <c r="L11" s="5">
        <v>10</v>
      </c>
    </row>
    <row r="12" spans="1:12" x14ac:dyDescent="0.3">
      <c r="A12" s="5">
        <v>11</v>
      </c>
      <c r="B12" s="5">
        <v>2</v>
      </c>
      <c r="C12" s="5">
        <v>4</v>
      </c>
      <c r="D12" s="27">
        <v>216</v>
      </c>
      <c r="E12" s="5" t="str">
        <f>VLOOKUP(B12,indicators!A:I,3,0)</f>
        <v>Rain + irr</v>
      </c>
      <c r="F12" s="5" t="str">
        <f>VLOOKUP(B12,indicators!A:I,4,0)</f>
        <v>SUMH2O</v>
      </c>
      <c r="G12" s="5" t="str">
        <f>VLOOKUP(C12,stage_gaps!A:E,2,0)</f>
        <v>Pre-Flowering</v>
      </c>
      <c r="H12" s="5">
        <f>VLOOKUP(C12,stage_gaps!A:E,3,0)</f>
        <v>4</v>
      </c>
      <c r="I12" s="5">
        <f>VLOOKUP(C12,stage_gaps!A:E,4,0)</f>
        <v>5</v>
      </c>
      <c r="J12" s="5">
        <f>VLOOKUP(C12,stage_gaps!A:E,5,0)</f>
        <v>1</v>
      </c>
      <c r="K12" t="str">
        <f t="shared" si="0"/>
        <v>2-4</v>
      </c>
      <c r="L12" s="5">
        <v>11</v>
      </c>
    </row>
    <row r="13" spans="1:12" x14ac:dyDescent="0.3">
      <c r="A13" s="5">
        <v>12</v>
      </c>
      <c r="B13" s="5">
        <v>2</v>
      </c>
      <c r="C13" s="5">
        <v>5</v>
      </c>
      <c r="D13" s="27">
        <v>217</v>
      </c>
      <c r="E13" s="5" t="str">
        <f>VLOOKUP(B13,indicators!A:I,3,0)</f>
        <v>Rain + irr</v>
      </c>
      <c r="F13" s="5" t="str">
        <f>VLOOKUP(B13,indicators!A:I,4,0)</f>
        <v>SUMH2O</v>
      </c>
      <c r="G13" s="5" t="str">
        <f>VLOOKUP(C13,stage_gaps!A:E,2,0)</f>
        <v>Full Flowering</v>
      </c>
      <c r="H13" s="5">
        <f>VLOOKUP(C13,stage_gaps!A:E,3,0)</f>
        <v>4</v>
      </c>
      <c r="I13" s="5">
        <f>VLOOKUP(C13,stage_gaps!A:E,4,0)</f>
        <v>6</v>
      </c>
      <c r="J13" s="5">
        <f>VLOOKUP(C13,stage_gaps!A:E,5,0)</f>
        <v>2</v>
      </c>
      <c r="K13" t="str">
        <f t="shared" si="0"/>
        <v>2-5</v>
      </c>
      <c r="L13" s="5">
        <v>12</v>
      </c>
    </row>
    <row r="14" spans="1:12" x14ac:dyDescent="0.3">
      <c r="A14" s="5">
        <v>13</v>
      </c>
      <c r="B14" s="5">
        <v>2</v>
      </c>
      <c r="C14" s="5">
        <v>6</v>
      </c>
      <c r="D14" s="27">
        <v>219</v>
      </c>
      <c r="E14" s="5" t="str">
        <f>VLOOKUP(B14,indicators!A:I,3,0)</f>
        <v>Rain + irr</v>
      </c>
      <c r="F14" s="5" t="str">
        <f>VLOOKUP(B14,indicators!A:I,4,0)</f>
        <v>SUMH2O</v>
      </c>
      <c r="G14" s="5" t="str">
        <f>VLOOKUP(C14,stage_gaps!A:E,2,0)</f>
        <v>Flowering</v>
      </c>
      <c r="H14" s="5">
        <f>VLOOKUP(C14,stage_gaps!A:E,3,0)</f>
        <v>5</v>
      </c>
      <c r="I14" s="5">
        <f>VLOOKUP(C14,stage_gaps!A:E,4,0)</f>
        <v>6</v>
      </c>
      <c r="J14" s="5">
        <f>VLOOKUP(C14,stage_gaps!A:E,5,0)</f>
        <v>1</v>
      </c>
      <c r="K14" t="str">
        <f t="shared" si="0"/>
        <v>2-6</v>
      </c>
      <c r="L14" s="5">
        <v>13</v>
      </c>
    </row>
    <row r="15" spans="1:12" x14ac:dyDescent="0.3">
      <c r="A15" s="5">
        <v>14</v>
      </c>
      <c r="B15" s="5">
        <v>2</v>
      </c>
      <c r="C15" s="5">
        <v>7</v>
      </c>
      <c r="D15" s="27">
        <v>221</v>
      </c>
      <c r="E15" s="5" t="str">
        <f>VLOOKUP(B15,indicators!A:I,3,0)</f>
        <v>Rain + irr</v>
      </c>
      <c r="F15" s="5" t="str">
        <f>VLOOKUP(B15,indicators!A:I,4,0)</f>
        <v>SUMH2O</v>
      </c>
      <c r="G15" s="5" t="str">
        <f>VLOOKUP(C15,stage_gaps!A:E,2,0)</f>
        <v>Filling</v>
      </c>
      <c r="H15" s="5">
        <f>VLOOKUP(C15,stage_gaps!A:E,3,0)</f>
        <v>6</v>
      </c>
      <c r="I15" s="5">
        <f>VLOOKUP(C15,stage_gaps!A:E,4,0)</f>
        <v>7</v>
      </c>
      <c r="J15" s="5">
        <f>VLOOKUP(C15,stage_gaps!A:E,5,0)</f>
        <v>1</v>
      </c>
      <c r="K15" t="str">
        <f t="shared" si="0"/>
        <v>2-7</v>
      </c>
      <c r="L15" s="5">
        <v>14</v>
      </c>
    </row>
    <row r="16" spans="1:12" x14ac:dyDescent="0.3">
      <c r="A16" s="5">
        <v>15</v>
      </c>
      <c r="B16" s="5">
        <v>3</v>
      </c>
      <c r="C16" s="5">
        <v>1</v>
      </c>
      <c r="D16" s="27">
        <v>222</v>
      </c>
      <c r="E16" s="5" t="str">
        <f>VLOOKUP(B16,indicators!A:I,3,0)</f>
        <v>T_min</v>
      </c>
      <c r="F16" s="5" t="str">
        <f>VLOOKUP(B16,indicators!A:I,4,0)</f>
        <v>MOYTMIN</v>
      </c>
      <c r="G16" s="5" t="str">
        <f>VLOOKUP(C16,stage_gaps!A:E,2,0)</f>
        <v>Emergence</v>
      </c>
      <c r="H16" s="5">
        <f>VLOOKUP(C16,stage_gaps!A:E,3,0)</f>
        <v>0</v>
      </c>
      <c r="I16" s="5">
        <f>VLOOKUP(C16,stage_gaps!A:E,4,0)</f>
        <v>1</v>
      </c>
      <c r="J16" s="5">
        <f>VLOOKUP(C16,stage_gaps!A:E,5,0)</f>
        <v>1</v>
      </c>
      <c r="K16" t="str">
        <f t="shared" si="0"/>
        <v>3-1</v>
      </c>
      <c r="L16" s="5">
        <v>15</v>
      </c>
    </row>
    <row r="17" spans="1:12" x14ac:dyDescent="0.3">
      <c r="A17" s="5">
        <v>16</v>
      </c>
      <c r="B17" s="5">
        <v>3</v>
      </c>
      <c r="C17" s="5">
        <v>3</v>
      </c>
      <c r="D17" s="27">
        <v>233</v>
      </c>
      <c r="E17" s="5" t="str">
        <f>VLOOKUP(B17,indicators!A:I,3,0)</f>
        <v>T_min</v>
      </c>
      <c r="F17" s="5" t="str">
        <f>VLOOKUP(B17,indicators!A:I,4,0)</f>
        <v>MOYTMIN</v>
      </c>
      <c r="G17" s="5" t="str">
        <f>VLOOKUP(C17,stage_gaps!A:E,2,0)</f>
        <v>Flo Initiation</v>
      </c>
      <c r="H17" s="5">
        <f>VLOOKUP(C17,stage_gaps!A:E,3,0)</f>
        <v>3</v>
      </c>
      <c r="I17" s="5">
        <f>VLOOKUP(C17,stage_gaps!A:E,4,0)</f>
        <v>4</v>
      </c>
      <c r="J17" s="5">
        <f>VLOOKUP(C17,stage_gaps!A:E,5,0)</f>
        <v>1</v>
      </c>
      <c r="K17" t="str">
        <f t="shared" si="0"/>
        <v>3-3</v>
      </c>
      <c r="L17" s="5">
        <v>16</v>
      </c>
    </row>
    <row r="18" spans="1:12" x14ac:dyDescent="0.3">
      <c r="A18" s="5">
        <v>17</v>
      </c>
      <c r="B18" s="5">
        <v>7</v>
      </c>
      <c r="C18" s="5">
        <v>1</v>
      </c>
      <c r="D18" s="27">
        <v>306</v>
      </c>
      <c r="E18" s="5" t="str">
        <f>VLOOKUP(B18,indicators!A:I,3,0)</f>
        <v>Nb days T &lt; 10°</v>
      </c>
      <c r="F18" s="5" t="str">
        <f>VLOOKUP(B18,indicators!A:I,4,0)</f>
        <v>NBDMIN1</v>
      </c>
      <c r="G18" s="5" t="str">
        <f>VLOOKUP(C18,stage_gaps!A:E,2,0)</f>
        <v>Emergence</v>
      </c>
      <c r="H18" s="5">
        <f>VLOOKUP(C18,stage_gaps!A:E,3,0)</f>
        <v>0</v>
      </c>
      <c r="I18" s="5">
        <f>VLOOKUP(C18,stage_gaps!A:E,4,0)</f>
        <v>1</v>
      </c>
      <c r="J18" s="5">
        <f>VLOOKUP(C18,stage_gaps!A:E,5,0)</f>
        <v>1</v>
      </c>
      <c r="K18" t="str">
        <f t="shared" si="0"/>
        <v>7-1</v>
      </c>
      <c r="L18" s="5">
        <v>17</v>
      </c>
    </row>
    <row r="19" spans="1:12" x14ac:dyDescent="0.3">
      <c r="A19" s="5">
        <v>18</v>
      </c>
      <c r="B19" s="5">
        <v>7</v>
      </c>
      <c r="C19" s="5">
        <v>2</v>
      </c>
      <c r="D19" s="27">
        <v>312</v>
      </c>
      <c r="E19" s="5" t="str">
        <f>VLOOKUP(B19,indicators!A:I,3,0)</f>
        <v>Nb days T &lt; 10°</v>
      </c>
      <c r="F19" s="5" t="str">
        <f>VLOOKUP(B19,indicators!A:I,4,0)</f>
        <v>NBDMIN1</v>
      </c>
      <c r="G19" s="5" t="str">
        <f>VLOOKUP(C19,stage_gaps!A:E,2,0)</f>
        <v>Growth</v>
      </c>
      <c r="H19" s="5">
        <f>VLOOKUP(C19,stage_gaps!A:E,3,0)</f>
        <v>1</v>
      </c>
      <c r="I19" s="5">
        <f>VLOOKUP(C19,stage_gaps!A:E,4,0)</f>
        <v>3</v>
      </c>
      <c r="J19" s="5">
        <f>VLOOKUP(C19,stage_gaps!A:E,5,0)</f>
        <v>2</v>
      </c>
      <c r="K19" t="str">
        <f t="shared" si="0"/>
        <v>7-2</v>
      </c>
      <c r="L19" s="5">
        <v>18</v>
      </c>
    </row>
    <row r="20" spans="1:12" x14ac:dyDescent="0.3">
      <c r="A20" s="5">
        <v>19</v>
      </c>
      <c r="B20" s="5">
        <v>7</v>
      </c>
      <c r="C20" s="5">
        <v>3</v>
      </c>
      <c r="D20" s="27">
        <v>317</v>
      </c>
      <c r="E20" s="5" t="str">
        <f>VLOOKUP(B20,indicators!A:I,3,0)</f>
        <v>Nb days T &lt; 10°</v>
      </c>
      <c r="F20" s="5" t="str">
        <f>VLOOKUP(B20,indicators!A:I,4,0)</f>
        <v>NBDMIN1</v>
      </c>
      <c r="G20" s="5" t="str">
        <f>VLOOKUP(C20,stage_gaps!A:E,2,0)</f>
        <v>Flo Initiation</v>
      </c>
      <c r="H20" s="5">
        <f>VLOOKUP(C20,stage_gaps!A:E,3,0)</f>
        <v>3</v>
      </c>
      <c r="I20" s="5">
        <f>VLOOKUP(C20,stage_gaps!A:E,4,0)</f>
        <v>4</v>
      </c>
      <c r="J20" s="5">
        <f>VLOOKUP(C20,stage_gaps!A:E,5,0)</f>
        <v>1</v>
      </c>
      <c r="K20" t="str">
        <f t="shared" si="0"/>
        <v>7-3</v>
      </c>
      <c r="L20" s="5">
        <v>19</v>
      </c>
    </row>
    <row r="21" spans="1:12" x14ac:dyDescent="0.3">
      <c r="A21" s="5">
        <v>20</v>
      </c>
      <c r="B21" s="5">
        <v>7</v>
      </c>
      <c r="C21" s="5">
        <v>4</v>
      </c>
      <c r="D21" s="27">
        <v>321</v>
      </c>
      <c r="E21" s="5" t="str">
        <f>VLOOKUP(B21,indicators!A:I,3,0)</f>
        <v>Nb days T &lt; 10°</v>
      </c>
      <c r="F21" s="5" t="str">
        <f>VLOOKUP(B21,indicators!A:I,4,0)</f>
        <v>NBDMIN1</v>
      </c>
      <c r="G21" s="5" t="str">
        <f>VLOOKUP(C21,stage_gaps!A:E,2,0)</f>
        <v>Pre-Flowering</v>
      </c>
      <c r="H21" s="5">
        <f>VLOOKUP(C21,stage_gaps!A:E,3,0)</f>
        <v>4</v>
      </c>
      <c r="I21" s="5">
        <f>VLOOKUP(C21,stage_gaps!A:E,4,0)</f>
        <v>5</v>
      </c>
      <c r="J21" s="5">
        <f>VLOOKUP(C21,stage_gaps!A:E,5,0)</f>
        <v>1</v>
      </c>
      <c r="K21" t="str">
        <f t="shared" si="0"/>
        <v>7-4</v>
      </c>
      <c r="L21" s="5">
        <v>20</v>
      </c>
    </row>
    <row r="22" spans="1:12" x14ac:dyDescent="0.3">
      <c r="A22" s="5">
        <v>21</v>
      </c>
      <c r="B22" s="5">
        <v>7</v>
      </c>
      <c r="C22" s="5">
        <v>6</v>
      </c>
      <c r="D22" s="27">
        <v>324</v>
      </c>
      <c r="E22" s="5" t="str">
        <f>VLOOKUP(B22,indicators!A:I,3,0)</f>
        <v>Nb days T &lt; 10°</v>
      </c>
      <c r="F22" s="5" t="str">
        <f>VLOOKUP(B22,indicators!A:I,4,0)</f>
        <v>NBDMIN1</v>
      </c>
      <c r="G22" s="5" t="str">
        <f>VLOOKUP(C22,stage_gaps!A:E,2,0)</f>
        <v>Flowering</v>
      </c>
      <c r="H22" s="5">
        <f>VLOOKUP(C22,stage_gaps!A:E,3,0)</f>
        <v>5</v>
      </c>
      <c r="I22" s="5">
        <f>VLOOKUP(C22,stage_gaps!A:E,4,0)</f>
        <v>6</v>
      </c>
      <c r="J22" s="5">
        <f>VLOOKUP(C22,stage_gaps!A:E,5,0)</f>
        <v>1</v>
      </c>
      <c r="K22" t="str">
        <f t="shared" si="0"/>
        <v>7-6</v>
      </c>
      <c r="L22" s="5">
        <v>21</v>
      </c>
    </row>
    <row r="23" spans="1:12" x14ac:dyDescent="0.3">
      <c r="A23" s="5">
        <v>22</v>
      </c>
      <c r="B23" s="5">
        <v>7</v>
      </c>
      <c r="C23" s="5">
        <v>7</v>
      </c>
      <c r="D23" s="27">
        <v>326</v>
      </c>
      <c r="E23" s="5" t="str">
        <f>VLOOKUP(B23,indicators!A:I,3,0)</f>
        <v>Nb days T &lt; 10°</v>
      </c>
      <c r="F23" s="5" t="str">
        <f>VLOOKUP(B23,indicators!A:I,4,0)</f>
        <v>NBDMIN1</v>
      </c>
      <c r="G23" s="5" t="str">
        <f>VLOOKUP(C23,stage_gaps!A:E,2,0)</f>
        <v>Filling</v>
      </c>
      <c r="H23" s="5">
        <f>VLOOKUP(C23,stage_gaps!A:E,3,0)</f>
        <v>6</v>
      </c>
      <c r="I23" s="5">
        <f>VLOOKUP(C23,stage_gaps!A:E,4,0)</f>
        <v>7</v>
      </c>
      <c r="J23" s="5">
        <f>VLOOKUP(C23,stage_gaps!A:E,5,0)</f>
        <v>1</v>
      </c>
      <c r="K23" t="str">
        <f t="shared" si="0"/>
        <v>7-7</v>
      </c>
      <c r="L23" s="5">
        <v>22</v>
      </c>
    </row>
    <row r="24" spans="1:12" x14ac:dyDescent="0.3">
      <c r="A24" s="5">
        <v>23</v>
      </c>
      <c r="B24" s="5">
        <v>8</v>
      </c>
      <c r="C24" s="5">
        <v>3</v>
      </c>
      <c r="D24" s="27">
        <v>338</v>
      </c>
      <c r="E24" s="5" t="str">
        <f>VLOOKUP(B24,indicators!A:I,3,0)</f>
        <v>Nb days T &lt; 8°</v>
      </c>
      <c r="F24" s="5" t="str">
        <f>VLOOKUP(B24,indicators!A:I,4,0)</f>
        <v>NBDMIN2</v>
      </c>
      <c r="G24" s="5" t="str">
        <f>VLOOKUP(C24,stage_gaps!A:E,2,0)</f>
        <v>Flo Initiation</v>
      </c>
      <c r="H24" s="5">
        <f>VLOOKUP(C24,stage_gaps!A:E,3,0)</f>
        <v>3</v>
      </c>
      <c r="I24" s="5">
        <f>VLOOKUP(C24,stage_gaps!A:E,4,0)</f>
        <v>4</v>
      </c>
      <c r="J24" s="5">
        <f>VLOOKUP(C24,stage_gaps!A:E,5,0)</f>
        <v>1</v>
      </c>
      <c r="K24" t="str">
        <f t="shared" si="0"/>
        <v>8-3</v>
      </c>
      <c r="L24" s="5">
        <v>23</v>
      </c>
    </row>
    <row r="25" spans="1:12" x14ac:dyDescent="0.3">
      <c r="A25" s="5">
        <v>24</v>
      </c>
      <c r="B25" s="5">
        <v>8</v>
      </c>
      <c r="C25" s="5">
        <v>4</v>
      </c>
      <c r="D25" s="27">
        <v>342</v>
      </c>
      <c r="E25" s="5" t="str">
        <f>VLOOKUP(B25,indicators!A:I,3,0)</f>
        <v>Nb days T &lt; 8°</v>
      </c>
      <c r="F25" s="5" t="str">
        <f>VLOOKUP(B25,indicators!A:I,4,0)</f>
        <v>NBDMIN2</v>
      </c>
      <c r="G25" s="5" t="str">
        <f>VLOOKUP(C25,stage_gaps!A:E,2,0)</f>
        <v>Pre-Flowering</v>
      </c>
      <c r="H25" s="5">
        <f>VLOOKUP(C25,stage_gaps!A:E,3,0)</f>
        <v>4</v>
      </c>
      <c r="I25" s="5">
        <f>VLOOKUP(C25,stage_gaps!A:E,4,0)</f>
        <v>5</v>
      </c>
      <c r="J25" s="5">
        <f>VLOOKUP(C25,stage_gaps!A:E,5,0)</f>
        <v>1</v>
      </c>
      <c r="K25" t="str">
        <f t="shared" si="0"/>
        <v>8-4</v>
      </c>
      <c r="L25" s="5">
        <v>24</v>
      </c>
    </row>
    <row r="26" spans="1:12" x14ac:dyDescent="0.3">
      <c r="A26" s="5">
        <v>25</v>
      </c>
      <c r="B26" s="5">
        <v>8</v>
      </c>
      <c r="C26" s="5">
        <v>7</v>
      </c>
      <c r="D26" s="27">
        <v>347</v>
      </c>
      <c r="E26" s="5" t="str">
        <f>VLOOKUP(B26,indicators!A:I,3,0)</f>
        <v>Nb days T &lt; 8°</v>
      </c>
      <c r="F26" s="5" t="str">
        <f>VLOOKUP(B26,indicators!A:I,4,0)</f>
        <v>NBDMIN2</v>
      </c>
      <c r="G26" s="5" t="str">
        <f>VLOOKUP(C26,stage_gaps!A:E,2,0)</f>
        <v>Filling</v>
      </c>
      <c r="H26" s="5">
        <f>VLOOKUP(C26,stage_gaps!A:E,3,0)</f>
        <v>6</v>
      </c>
      <c r="I26" s="5">
        <f>VLOOKUP(C26,stage_gaps!A:E,4,0)</f>
        <v>7</v>
      </c>
      <c r="J26" s="5">
        <f>VLOOKUP(C26,stage_gaps!A:E,5,0)</f>
        <v>1</v>
      </c>
      <c r="K26" t="str">
        <f t="shared" si="0"/>
        <v>8-7</v>
      </c>
      <c r="L26" s="5">
        <v>25</v>
      </c>
    </row>
    <row r="27" spans="1:12" x14ac:dyDescent="0.3">
      <c r="A27" s="5">
        <v>26</v>
      </c>
      <c r="B27" s="5">
        <v>9</v>
      </c>
      <c r="C27" s="5">
        <v>3</v>
      </c>
      <c r="D27" s="27">
        <v>359</v>
      </c>
      <c r="E27" s="5" t="str">
        <f>VLOOKUP(B27,indicators!A:I,3,0)</f>
        <v>Nb days T &gt; 34°</v>
      </c>
      <c r="F27" s="5" t="str">
        <f>VLOOKUP(B27,indicators!A:I,4,0)</f>
        <v>NBDMAX1</v>
      </c>
      <c r="G27" s="5" t="str">
        <f>VLOOKUP(C27,stage_gaps!A:E,2,0)</f>
        <v>Flo Initiation</v>
      </c>
      <c r="H27" s="5">
        <f>VLOOKUP(C27,stage_gaps!A:E,3,0)</f>
        <v>3</v>
      </c>
      <c r="I27" s="5">
        <f>VLOOKUP(C27,stage_gaps!A:E,4,0)</f>
        <v>4</v>
      </c>
      <c r="J27" s="5">
        <f>VLOOKUP(C27,stage_gaps!A:E,5,0)</f>
        <v>1</v>
      </c>
      <c r="K27" t="str">
        <f t="shared" si="0"/>
        <v>9-3</v>
      </c>
      <c r="L27" s="5">
        <v>26</v>
      </c>
    </row>
    <row r="28" spans="1:12" x14ac:dyDescent="0.3">
      <c r="A28" s="5">
        <v>27</v>
      </c>
      <c r="B28" s="5">
        <v>9</v>
      </c>
      <c r="C28" s="5">
        <v>4</v>
      </c>
      <c r="D28" s="27">
        <v>363</v>
      </c>
      <c r="E28" s="5" t="str">
        <f>VLOOKUP(B28,indicators!A:I,3,0)</f>
        <v>Nb days T &gt; 34°</v>
      </c>
      <c r="F28" s="5" t="str">
        <f>VLOOKUP(B28,indicators!A:I,4,0)</f>
        <v>NBDMAX1</v>
      </c>
      <c r="G28" s="5" t="str">
        <f>VLOOKUP(C28,stage_gaps!A:E,2,0)</f>
        <v>Pre-Flowering</v>
      </c>
      <c r="H28" s="5">
        <f>VLOOKUP(C28,stage_gaps!A:E,3,0)</f>
        <v>4</v>
      </c>
      <c r="I28" s="5">
        <f>VLOOKUP(C28,stage_gaps!A:E,4,0)</f>
        <v>5</v>
      </c>
      <c r="J28" s="5">
        <f>VLOOKUP(C28,stage_gaps!A:E,5,0)</f>
        <v>1</v>
      </c>
      <c r="K28" t="str">
        <f t="shared" si="0"/>
        <v>9-4</v>
      </c>
      <c r="L28" s="5">
        <v>27</v>
      </c>
    </row>
    <row r="29" spans="1:12" x14ac:dyDescent="0.3">
      <c r="A29" s="5">
        <v>28</v>
      </c>
      <c r="B29" s="5">
        <v>9</v>
      </c>
      <c r="C29" s="5">
        <v>5</v>
      </c>
      <c r="D29" s="27">
        <v>364</v>
      </c>
      <c r="E29" s="5" t="str">
        <f>VLOOKUP(B29,indicators!A:I,3,0)</f>
        <v>Nb days T &gt; 34°</v>
      </c>
      <c r="F29" s="5" t="str">
        <f>VLOOKUP(B29,indicators!A:I,4,0)</f>
        <v>NBDMAX1</v>
      </c>
      <c r="G29" s="5" t="str">
        <f>VLOOKUP(C29,stage_gaps!A:E,2,0)</f>
        <v>Full Flowering</v>
      </c>
      <c r="H29" s="5">
        <f>VLOOKUP(C29,stage_gaps!A:E,3,0)</f>
        <v>4</v>
      </c>
      <c r="I29" s="5">
        <f>VLOOKUP(C29,stage_gaps!A:E,4,0)</f>
        <v>6</v>
      </c>
      <c r="J29" s="5">
        <f>VLOOKUP(C29,stage_gaps!A:E,5,0)</f>
        <v>2</v>
      </c>
      <c r="K29" t="str">
        <f t="shared" si="0"/>
        <v>9-5</v>
      </c>
      <c r="L29" s="5">
        <v>28</v>
      </c>
    </row>
    <row r="30" spans="1:12" x14ac:dyDescent="0.3">
      <c r="A30" s="5">
        <v>29</v>
      </c>
      <c r="B30" s="5">
        <v>9</v>
      </c>
      <c r="C30" s="5">
        <v>6</v>
      </c>
      <c r="D30" s="27">
        <v>366</v>
      </c>
      <c r="E30" s="5" t="str">
        <f>VLOOKUP(B30,indicators!A:I,3,0)</f>
        <v>Nb days T &gt; 34°</v>
      </c>
      <c r="F30" s="5" t="str">
        <f>VLOOKUP(B30,indicators!A:I,4,0)</f>
        <v>NBDMAX1</v>
      </c>
      <c r="G30" s="5" t="str">
        <f>VLOOKUP(C30,stage_gaps!A:E,2,0)</f>
        <v>Flowering</v>
      </c>
      <c r="H30" s="5">
        <f>VLOOKUP(C30,stage_gaps!A:E,3,0)</f>
        <v>5</v>
      </c>
      <c r="I30" s="5">
        <f>VLOOKUP(C30,stage_gaps!A:E,4,0)</f>
        <v>6</v>
      </c>
      <c r="J30" s="5">
        <f>VLOOKUP(C30,stage_gaps!A:E,5,0)</f>
        <v>1</v>
      </c>
      <c r="K30" t="str">
        <f t="shared" si="0"/>
        <v>9-6</v>
      </c>
      <c r="L30" s="5">
        <v>29</v>
      </c>
    </row>
    <row r="31" spans="1:12" x14ac:dyDescent="0.3">
      <c r="A31" s="5">
        <v>30</v>
      </c>
      <c r="B31" s="5">
        <v>9</v>
      </c>
      <c r="C31" s="5">
        <v>7</v>
      </c>
      <c r="D31" s="27">
        <v>368</v>
      </c>
      <c r="E31" s="5" t="str">
        <f>VLOOKUP(B31,indicators!A:I,3,0)</f>
        <v>Nb days T &gt; 34°</v>
      </c>
      <c r="F31" s="5" t="str">
        <f>VLOOKUP(B31,indicators!A:I,4,0)</f>
        <v>NBDMAX1</v>
      </c>
      <c r="G31" s="5" t="str">
        <f>VLOOKUP(C31,stage_gaps!A:E,2,0)</f>
        <v>Filling</v>
      </c>
      <c r="H31" s="5">
        <f>VLOOKUP(C31,stage_gaps!A:E,3,0)</f>
        <v>6</v>
      </c>
      <c r="I31" s="5">
        <f>VLOOKUP(C31,stage_gaps!A:E,4,0)</f>
        <v>7</v>
      </c>
      <c r="J31" s="5">
        <f>VLOOKUP(C31,stage_gaps!A:E,5,0)</f>
        <v>1</v>
      </c>
      <c r="K31" t="str">
        <f t="shared" si="0"/>
        <v>9-7</v>
      </c>
      <c r="L31" s="5">
        <v>30</v>
      </c>
    </row>
    <row r="32" spans="1:12" x14ac:dyDescent="0.3">
      <c r="A32" s="5">
        <v>31</v>
      </c>
      <c r="B32" s="5">
        <v>11</v>
      </c>
      <c r="C32" s="5">
        <v>7</v>
      </c>
      <c r="D32" s="27">
        <v>399</v>
      </c>
      <c r="E32" s="5" t="str">
        <f>VLOOKUP(B32,indicators!A:I,3,0)</f>
        <v>Nb days water stress</v>
      </c>
      <c r="F32" s="5" t="str">
        <f>VLOOKUP(B32,indicators!A:I,4,0)</f>
        <v>NBDWS</v>
      </c>
      <c r="G32" s="5" t="str">
        <f>VLOOKUP(C32,stage_gaps!A:E,2,0)</f>
        <v>Filling</v>
      </c>
      <c r="H32" s="5">
        <f>VLOOKUP(C32,stage_gaps!A:E,3,0)</f>
        <v>6</v>
      </c>
      <c r="I32" s="5">
        <f>VLOOKUP(C32,stage_gaps!A:E,4,0)</f>
        <v>7</v>
      </c>
      <c r="J32" s="5">
        <f>VLOOKUP(C32,stage_gaps!A:E,5,0)</f>
        <v>1</v>
      </c>
      <c r="K32" t="str">
        <f t="shared" si="0"/>
        <v>11-7</v>
      </c>
      <c r="L32" s="5">
        <v>31</v>
      </c>
    </row>
    <row r="33" spans="1:12" x14ac:dyDescent="0.3">
      <c r="A33" s="5">
        <v>32</v>
      </c>
      <c r="B33" s="5">
        <v>12</v>
      </c>
      <c r="C33" s="5">
        <v>3</v>
      </c>
      <c r="D33" s="27">
        <v>400</v>
      </c>
      <c r="E33" s="5" t="str">
        <f>VLOOKUP(B33,indicators!A:I,3,0)</f>
        <v>Water stress index</v>
      </c>
      <c r="F33" s="5" t="str">
        <f>VLOOKUP(B33,indicators!A:I,4,0)</f>
        <v>IWS</v>
      </c>
      <c r="G33" s="5" t="str">
        <f>VLOOKUP(C33,stage_gaps!A:E,2,0)</f>
        <v>Flo Initiation</v>
      </c>
      <c r="H33" s="5">
        <f>VLOOKUP(C33,stage_gaps!A:E,3,0)</f>
        <v>3</v>
      </c>
      <c r="I33" s="5">
        <f>VLOOKUP(C33,stage_gaps!A:E,4,0)</f>
        <v>4</v>
      </c>
      <c r="J33" s="5">
        <f>VLOOKUP(C33,stage_gaps!A:E,5,0)</f>
        <v>1</v>
      </c>
      <c r="K33" t="str">
        <f t="shared" si="0"/>
        <v>12-3</v>
      </c>
      <c r="L33" s="5">
        <v>32</v>
      </c>
    </row>
    <row r="34" spans="1:12" x14ac:dyDescent="0.3">
      <c r="A34" s="5">
        <v>33</v>
      </c>
      <c r="B34" s="5">
        <v>12</v>
      </c>
      <c r="C34" s="5">
        <v>4</v>
      </c>
      <c r="D34" s="27">
        <v>404</v>
      </c>
      <c r="E34" s="5" t="str">
        <f>VLOOKUP(B34,indicators!A:I,3,0)</f>
        <v>Water stress index</v>
      </c>
      <c r="F34" s="5" t="str">
        <f>VLOOKUP(B34,indicators!A:I,4,0)</f>
        <v>IWS</v>
      </c>
      <c r="G34" s="5" t="str">
        <f>VLOOKUP(C34,stage_gaps!A:E,2,0)</f>
        <v>Pre-Flowering</v>
      </c>
      <c r="H34" s="5">
        <f>VLOOKUP(C34,stage_gaps!A:E,3,0)</f>
        <v>4</v>
      </c>
      <c r="I34" s="5">
        <f>VLOOKUP(C34,stage_gaps!A:E,4,0)</f>
        <v>5</v>
      </c>
      <c r="J34" s="5">
        <f>VLOOKUP(C34,stage_gaps!A:E,5,0)</f>
        <v>1</v>
      </c>
      <c r="K34" t="str">
        <f t="shared" si="0"/>
        <v>12-4</v>
      </c>
      <c r="L34" s="5">
        <v>33</v>
      </c>
    </row>
    <row r="35" spans="1:12" x14ac:dyDescent="0.3">
      <c r="A35" s="5">
        <v>34</v>
      </c>
      <c r="B35" s="5">
        <v>12</v>
      </c>
      <c r="C35" s="5">
        <v>5</v>
      </c>
      <c r="D35" s="27">
        <v>405</v>
      </c>
      <c r="E35" s="5" t="str">
        <f>VLOOKUP(B35,indicators!A:I,3,0)</f>
        <v>Water stress index</v>
      </c>
      <c r="F35" s="5" t="str">
        <f>VLOOKUP(B35,indicators!A:I,4,0)</f>
        <v>IWS</v>
      </c>
      <c r="G35" s="5" t="str">
        <f>VLOOKUP(C35,stage_gaps!A:E,2,0)</f>
        <v>Full Flowering</v>
      </c>
      <c r="H35" s="5">
        <f>VLOOKUP(C35,stage_gaps!A:E,3,0)</f>
        <v>4</v>
      </c>
      <c r="I35" s="5">
        <f>VLOOKUP(C35,stage_gaps!A:E,4,0)</f>
        <v>6</v>
      </c>
      <c r="J35" s="5">
        <f>VLOOKUP(C35,stage_gaps!A:E,5,0)</f>
        <v>2</v>
      </c>
      <c r="K35" t="str">
        <f t="shared" si="0"/>
        <v>12-5</v>
      </c>
      <c r="L35" s="5">
        <v>34</v>
      </c>
    </row>
    <row r="36" spans="1:12" x14ac:dyDescent="0.3">
      <c r="A36" s="5">
        <v>35</v>
      </c>
      <c r="B36" s="5">
        <v>12</v>
      </c>
      <c r="C36" s="5">
        <v>6</v>
      </c>
      <c r="D36" s="27">
        <v>407</v>
      </c>
      <c r="E36" s="5" t="str">
        <f>VLOOKUP(B36,indicators!A:I,3,0)</f>
        <v>Water stress index</v>
      </c>
      <c r="F36" s="5" t="str">
        <f>VLOOKUP(B36,indicators!A:I,4,0)</f>
        <v>IWS</v>
      </c>
      <c r="G36" s="5" t="str">
        <f>VLOOKUP(C36,stage_gaps!A:E,2,0)</f>
        <v>Flowering</v>
      </c>
      <c r="H36" s="5">
        <f>VLOOKUP(C36,stage_gaps!A:E,3,0)</f>
        <v>5</v>
      </c>
      <c r="I36" s="5">
        <f>VLOOKUP(C36,stage_gaps!A:E,4,0)</f>
        <v>6</v>
      </c>
      <c r="J36" s="5">
        <f>VLOOKUP(C36,stage_gaps!A:E,5,0)</f>
        <v>1</v>
      </c>
      <c r="K36" t="str">
        <f t="shared" si="0"/>
        <v>12-6</v>
      </c>
      <c r="L36" s="5">
        <v>35</v>
      </c>
    </row>
    <row r="37" spans="1:12" x14ac:dyDescent="0.3">
      <c r="A37" s="5">
        <v>36</v>
      </c>
      <c r="B37" s="5">
        <v>12</v>
      </c>
      <c r="C37" s="5">
        <v>7</v>
      </c>
      <c r="D37" s="27">
        <v>409</v>
      </c>
      <c r="E37" s="5" t="str">
        <f>VLOOKUP(B37,indicators!A:I,3,0)</f>
        <v>Water stress index</v>
      </c>
      <c r="F37" s="5" t="str">
        <f>VLOOKUP(B37,indicators!A:I,4,0)</f>
        <v>IWS</v>
      </c>
      <c r="G37" s="5" t="str">
        <f>VLOOKUP(C37,stage_gaps!A:E,2,0)</f>
        <v>Filling</v>
      </c>
      <c r="H37" s="5">
        <f>VLOOKUP(C37,stage_gaps!A:E,3,0)</f>
        <v>6</v>
      </c>
      <c r="I37" s="5">
        <f>VLOOKUP(C37,stage_gaps!A:E,4,0)</f>
        <v>7</v>
      </c>
      <c r="J37" s="5">
        <f>VLOOKUP(C37,stage_gaps!A:E,5,0)</f>
        <v>1</v>
      </c>
      <c r="K37" t="str">
        <f t="shared" si="0"/>
        <v>12-7</v>
      </c>
      <c r="L37" s="5">
        <v>36</v>
      </c>
    </row>
    <row r="38" spans="1:12" x14ac:dyDescent="0.3">
      <c r="A38" s="5">
        <v>37</v>
      </c>
      <c r="B38" s="5">
        <v>14</v>
      </c>
      <c r="C38" s="5">
        <v>2</v>
      </c>
      <c r="D38" s="27">
        <v>420</v>
      </c>
      <c r="E38" s="5" t="str">
        <f>VLOOKUP(B38,indicators!A:I,3,0)</f>
        <v>Radiation sum</v>
      </c>
      <c r="F38" s="5" t="str">
        <f>VLOOKUP(B38,indicators!A:I,4,0)</f>
        <v>SUMRG</v>
      </c>
      <c r="G38" s="5" t="str">
        <f>VLOOKUP(C38,stage_gaps!A:E,2,0)</f>
        <v>Growth</v>
      </c>
      <c r="H38" s="5">
        <f>VLOOKUP(C38,stage_gaps!A:E,3,0)</f>
        <v>1</v>
      </c>
      <c r="I38" s="5">
        <f>VLOOKUP(C38,stage_gaps!A:E,4,0)</f>
        <v>3</v>
      </c>
      <c r="J38" s="5">
        <f>VLOOKUP(C38,stage_gaps!A:E,5,0)</f>
        <v>2</v>
      </c>
      <c r="K38" t="str">
        <f t="shared" si="0"/>
        <v>14-2</v>
      </c>
      <c r="L38" s="5">
        <v>37</v>
      </c>
    </row>
    <row r="39" spans="1:12" x14ac:dyDescent="0.3">
      <c r="A39" s="5">
        <v>38</v>
      </c>
      <c r="B39" s="5">
        <v>14</v>
      </c>
      <c r="C39" s="5">
        <v>3</v>
      </c>
      <c r="D39" s="27">
        <v>425</v>
      </c>
      <c r="E39" s="5" t="str">
        <f>VLOOKUP(B39,indicators!A:I,3,0)</f>
        <v>Radiation sum</v>
      </c>
      <c r="F39" s="5" t="str">
        <f>VLOOKUP(B39,indicators!A:I,4,0)</f>
        <v>SUMRG</v>
      </c>
      <c r="G39" s="5" t="str">
        <f>VLOOKUP(C39,stage_gaps!A:E,2,0)</f>
        <v>Flo Initiation</v>
      </c>
      <c r="H39" s="5">
        <f>VLOOKUP(C39,stage_gaps!A:E,3,0)</f>
        <v>3</v>
      </c>
      <c r="I39" s="5">
        <f>VLOOKUP(C39,stage_gaps!A:E,4,0)</f>
        <v>4</v>
      </c>
      <c r="J39" s="5">
        <f>VLOOKUP(C39,stage_gaps!A:E,5,0)</f>
        <v>1</v>
      </c>
      <c r="K39" t="str">
        <f t="shared" si="0"/>
        <v>14-3</v>
      </c>
      <c r="L39" s="5">
        <v>38</v>
      </c>
    </row>
    <row r="40" spans="1:12" x14ac:dyDescent="0.3">
      <c r="A40" s="5">
        <v>39</v>
      </c>
      <c r="B40" s="5">
        <v>14</v>
      </c>
      <c r="C40" s="5">
        <v>4</v>
      </c>
      <c r="D40" s="27">
        <v>429</v>
      </c>
      <c r="E40" s="5" t="str">
        <f>VLOOKUP(B40,indicators!A:I,3,0)</f>
        <v>Radiation sum</v>
      </c>
      <c r="F40" s="5" t="str">
        <f>VLOOKUP(B40,indicators!A:I,4,0)</f>
        <v>SUMRG</v>
      </c>
      <c r="G40" s="5" t="str">
        <f>VLOOKUP(C40,stage_gaps!A:E,2,0)</f>
        <v>Pre-Flowering</v>
      </c>
      <c r="H40" s="5">
        <f>VLOOKUP(C40,stage_gaps!A:E,3,0)</f>
        <v>4</v>
      </c>
      <c r="I40" s="5">
        <f>VLOOKUP(C40,stage_gaps!A:E,4,0)</f>
        <v>5</v>
      </c>
      <c r="J40" s="5">
        <f>VLOOKUP(C40,stage_gaps!A:E,5,0)</f>
        <v>1</v>
      </c>
      <c r="K40" t="str">
        <f t="shared" si="0"/>
        <v>14-4</v>
      </c>
      <c r="L40" s="5">
        <v>39</v>
      </c>
    </row>
    <row r="41" spans="1:12" x14ac:dyDescent="0.3">
      <c r="A41" s="5">
        <v>40</v>
      </c>
      <c r="B41" s="5">
        <v>14</v>
      </c>
      <c r="C41" s="5">
        <v>5</v>
      </c>
      <c r="D41" s="27">
        <v>430</v>
      </c>
      <c r="E41" s="5" t="str">
        <f>VLOOKUP(B41,indicators!A:I,3,0)</f>
        <v>Radiation sum</v>
      </c>
      <c r="F41" s="5" t="str">
        <f>VLOOKUP(B41,indicators!A:I,4,0)</f>
        <v>SUMRG</v>
      </c>
      <c r="G41" s="5" t="str">
        <f>VLOOKUP(C41,stage_gaps!A:E,2,0)</f>
        <v>Full Flowering</v>
      </c>
      <c r="H41" s="5">
        <f>VLOOKUP(C41,stage_gaps!A:E,3,0)</f>
        <v>4</v>
      </c>
      <c r="I41" s="5">
        <f>VLOOKUP(C41,stage_gaps!A:E,4,0)</f>
        <v>6</v>
      </c>
      <c r="J41" s="5">
        <f>VLOOKUP(C41,stage_gaps!A:E,5,0)</f>
        <v>2</v>
      </c>
      <c r="K41" t="str">
        <f t="shared" si="0"/>
        <v>14-5</v>
      </c>
      <c r="L41" s="5">
        <v>40</v>
      </c>
    </row>
    <row r="42" spans="1:12" x14ac:dyDescent="0.3">
      <c r="A42" s="5">
        <v>41</v>
      </c>
      <c r="B42" s="5">
        <v>14</v>
      </c>
      <c r="C42" s="5">
        <v>6</v>
      </c>
      <c r="D42" s="27">
        <v>432</v>
      </c>
      <c r="E42" s="5" t="str">
        <f>VLOOKUP(B42,indicators!A:I,3,0)</f>
        <v>Radiation sum</v>
      </c>
      <c r="F42" s="5" t="str">
        <f>VLOOKUP(B42,indicators!A:I,4,0)</f>
        <v>SUMRG</v>
      </c>
      <c r="G42" s="5" t="str">
        <f>VLOOKUP(C42,stage_gaps!A:E,2,0)</f>
        <v>Flowering</v>
      </c>
      <c r="H42" s="5">
        <f>VLOOKUP(C42,stage_gaps!A:E,3,0)</f>
        <v>5</v>
      </c>
      <c r="I42" s="5">
        <f>VLOOKUP(C42,stage_gaps!A:E,4,0)</f>
        <v>6</v>
      </c>
      <c r="J42" s="5">
        <f>VLOOKUP(C42,stage_gaps!A:E,5,0)</f>
        <v>1</v>
      </c>
      <c r="K42" t="str">
        <f t="shared" si="0"/>
        <v>14-6</v>
      </c>
      <c r="L42" s="5">
        <v>41</v>
      </c>
    </row>
    <row r="43" spans="1:12" x14ac:dyDescent="0.3">
      <c r="A43" s="5">
        <v>42</v>
      </c>
      <c r="B43" s="5">
        <v>14</v>
      </c>
      <c r="C43" s="5">
        <v>7</v>
      </c>
      <c r="D43" s="27">
        <v>434</v>
      </c>
      <c r="E43" s="5" t="str">
        <f>VLOOKUP(B43,indicators!A:I,3,0)</f>
        <v>Radiation sum</v>
      </c>
      <c r="F43" s="5" t="str">
        <f>VLOOKUP(B43,indicators!A:I,4,0)</f>
        <v>SUMRG</v>
      </c>
      <c r="G43" s="5" t="str">
        <f>VLOOKUP(C43,stage_gaps!A:E,2,0)</f>
        <v>Filling</v>
      </c>
      <c r="H43" s="5">
        <f>VLOOKUP(C43,stage_gaps!A:E,3,0)</f>
        <v>6</v>
      </c>
      <c r="I43" s="5">
        <f>VLOOKUP(C43,stage_gaps!A:E,4,0)</f>
        <v>7</v>
      </c>
      <c r="J43" s="5">
        <f>VLOOKUP(C43,stage_gaps!A:E,5,0)</f>
        <v>1</v>
      </c>
      <c r="K43" t="str">
        <f t="shared" si="0"/>
        <v>14-7</v>
      </c>
      <c r="L43" s="5">
        <v>42</v>
      </c>
    </row>
    <row r="44" spans="1:12" x14ac:dyDescent="0.3">
      <c r="A44" s="5">
        <v>43</v>
      </c>
      <c r="B44" s="5">
        <v>15</v>
      </c>
      <c r="C44" s="5">
        <v>2</v>
      </c>
      <c r="D44" s="27">
        <v>435</v>
      </c>
      <c r="E44" s="5" t="str">
        <f>VLOOKUP(B44,indicators!A:I,3,0)</f>
        <v>Radiation avg</v>
      </c>
      <c r="F44" s="5" t="str">
        <f>VLOOKUP(B44,indicators!A:I,4,0)</f>
        <v>MOYRG</v>
      </c>
      <c r="G44" s="5" t="str">
        <f>VLOOKUP(C44,stage_gaps!A:E,2,0)</f>
        <v>Growth</v>
      </c>
      <c r="H44" s="5">
        <f>VLOOKUP(C44,stage_gaps!A:E,3,0)</f>
        <v>1</v>
      </c>
      <c r="I44" s="5">
        <f>VLOOKUP(C44,stage_gaps!A:E,4,0)</f>
        <v>3</v>
      </c>
      <c r="J44" s="5">
        <f>VLOOKUP(C44,stage_gaps!A:E,5,0)</f>
        <v>2</v>
      </c>
      <c r="K44" t="str">
        <f t="shared" si="0"/>
        <v>15-2</v>
      </c>
      <c r="L44" s="5">
        <v>43</v>
      </c>
    </row>
    <row r="45" spans="1:12" x14ac:dyDescent="0.3">
      <c r="A45" s="5">
        <v>44</v>
      </c>
      <c r="B45" s="5">
        <v>15</v>
      </c>
      <c r="C45" s="5">
        <v>3</v>
      </c>
      <c r="D45" s="27">
        <v>440</v>
      </c>
      <c r="E45" s="5" t="str">
        <f>VLOOKUP(B45,indicators!A:I,3,0)</f>
        <v>Radiation avg</v>
      </c>
      <c r="F45" s="5" t="str">
        <f>VLOOKUP(B45,indicators!A:I,4,0)</f>
        <v>MOYRG</v>
      </c>
      <c r="G45" s="5" t="str">
        <f>VLOOKUP(C45,stage_gaps!A:E,2,0)</f>
        <v>Flo Initiation</v>
      </c>
      <c r="H45" s="5">
        <f>VLOOKUP(C45,stage_gaps!A:E,3,0)</f>
        <v>3</v>
      </c>
      <c r="I45" s="5">
        <f>VLOOKUP(C45,stage_gaps!A:E,4,0)</f>
        <v>4</v>
      </c>
      <c r="J45" s="5">
        <f>VLOOKUP(C45,stage_gaps!A:E,5,0)</f>
        <v>1</v>
      </c>
      <c r="K45" t="str">
        <f t="shared" si="0"/>
        <v>15-3</v>
      </c>
      <c r="L45" s="5">
        <v>44</v>
      </c>
    </row>
    <row r="46" spans="1:12" x14ac:dyDescent="0.3">
      <c r="A46" s="5">
        <v>45</v>
      </c>
      <c r="B46" s="5">
        <v>15</v>
      </c>
      <c r="C46" s="5">
        <v>4</v>
      </c>
      <c r="D46" s="27">
        <v>444</v>
      </c>
      <c r="E46" s="5" t="str">
        <f>VLOOKUP(B46,indicators!A:I,3,0)</f>
        <v>Radiation avg</v>
      </c>
      <c r="F46" s="5" t="str">
        <f>VLOOKUP(B46,indicators!A:I,4,0)</f>
        <v>MOYRG</v>
      </c>
      <c r="G46" s="5" t="str">
        <f>VLOOKUP(C46,stage_gaps!A:E,2,0)</f>
        <v>Pre-Flowering</v>
      </c>
      <c r="H46" s="5">
        <f>VLOOKUP(C46,stage_gaps!A:E,3,0)</f>
        <v>4</v>
      </c>
      <c r="I46" s="5">
        <f>VLOOKUP(C46,stage_gaps!A:E,4,0)</f>
        <v>5</v>
      </c>
      <c r="J46" s="5">
        <f>VLOOKUP(C46,stage_gaps!A:E,5,0)</f>
        <v>1</v>
      </c>
      <c r="K46" t="str">
        <f t="shared" si="0"/>
        <v>15-4</v>
      </c>
      <c r="L46" s="5">
        <v>45</v>
      </c>
    </row>
    <row r="47" spans="1:12" x14ac:dyDescent="0.3">
      <c r="A47" s="5">
        <v>46</v>
      </c>
      <c r="B47" s="5">
        <v>15</v>
      </c>
      <c r="C47" s="5">
        <v>5</v>
      </c>
      <c r="D47" s="27">
        <v>445</v>
      </c>
      <c r="E47" s="5" t="str">
        <f>VLOOKUP(B47,indicators!A:I,3,0)</f>
        <v>Radiation avg</v>
      </c>
      <c r="F47" s="5" t="str">
        <f>VLOOKUP(B47,indicators!A:I,4,0)</f>
        <v>MOYRG</v>
      </c>
      <c r="G47" s="5" t="str">
        <f>VLOOKUP(C47,stage_gaps!A:E,2,0)</f>
        <v>Full Flowering</v>
      </c>
      <c r="H47" s="5">
        <f>VLOOKUP(C47,stage_gaps!A:E,3,0)</f>
        <v>4</v>
      </c>
      <c r="I47" s="5">
        <f>VLOOKUP(C47,stage_gaps!A:E,4,0)</f>
        <v>6</v>
      </c>
      <c r="J47" s="5">
        <f>VLOOKUP(C47,stage_gaps!A:E,5,0)</f>
        <v>2</v>
      </c>
      <c r="K47" t="str">
        <f t="shared" si="0"/>
        <v>15-5</v>
      </c>
      <c r="L47" s="5">
        <v>46</v>
      </c>
    </row>
    <row r="48" spans="1:12" x14ac:dyDescent="0.3">
      <c r="A48" s="5">
        <v>47</v>
      </c>
      <c r="B48" s="5">
        <v>15</v>
      </c>
      <c r="C48" s="5">
        <v>6</v>
      </c>
      <c r="D48" s="27">
        <v>447</v>
      </c>
      <c r="E48" s="5" t="str">
        <f>VLOOKUP(B48,indicators!A:I,3,0)</f>
        <v>Radiation avg</v>
      </c>
      <c r="F48" s="5" t="str">
        <f>VLOOKUP(B48,indicators!A:I,4,0)</f>
        <v>MOYRG</v>
      </c>
      <c r="G48" s="5" t="str">
        <f>VLOOKUP(C48,stage_gaps!A:E,2,0)</f>
        <v>Flowering</v>
      </c>
      <c r="H48" s="5">
        <f>VLOOKUP(C48,stage_gaps!A:E,3,0)</f>
        <v>5</v>
      </c>
      <c r="I48" s="5">
        <f>VLOOKUP(C48,stage_gaps!A:E,4,0)</f>
        <v>6</v>
      </c>
      <c r="J48" s="5">
        <f>VLOOKUP(C48,stage_gaps!A:E,5,0)</f>
        <v>1</v>
      </c>
      <c r="K48" t="str">
        <f t="shared" si="0"/>
        <v>15-6</v>
      </c>
      <c r="L48" s="5">
        <v>47</v>
      </c>
    </row>
    <row r="49" spans="1:12" x14ac:dyDescent="0.3">
      <c r="A49" s="5">
        <v>48</v>
      </c>
      <c r="B49" s="5">
        <v>15</v>
      </c>
      <c r="C49" s="5">
        <v>7</v>
      </c>
      <c r="D49" s="27">
        <v>449</v>
      </c>
      <c r="E49" s="5" t="str">
        <f>VLOOKUP(B49,indicators!A:I,3,0)</f>
        <v>Radiation avg</v>
      </c>
      <c r="F49" s="5" t="str">
        <f>VLOOKUP(B49,indicators!A:I,4,0)</f>
        <v>MOYRG</v>
      </c>
      <c r="G49" s="5" t="str">
        <f>VLOOKUP(C49,stage_gaps!A:E,2,0)</f>
        <v>Filling</v>
      </c>
      <c r="H49" s="5">
        <f>VLOOKUP(C49,stage_gaps!A:E,3,0)</f>
        <v>6</v>
      </c>
      <c r="I49" s="5">
        <f>VLOOKUP(C49,stage_gaps!A:E,4,0)</f>
        <v>7</v>
      </c>
      <c r="J49" s="5">
        <f>VLOOKUP(C49,stage_gaps!A:E,5,0)</f>
        <v>1</v>
      </c>
      <c r="K49" t="str">
        <f t="shared" si="0"/>
        <v>15-7</v>
      </c>
      <c r="L49" s="5">
        <v>48</v>
      </c>
    </row>
    <row r="50" spans="1:12" x14ac:dyDescent="0.3">
      <c r="A50" s="5">
        <v>49</v>
      </c>
      <c r="B50" s="5">
        <v>16</v>
      </c>
      <c r="C50" s="5">
        <v>2</v>
      </c>
      <c r="D50" s="27">
        <v>450</v>
      </c>
      <c r="E50" s="5" t="str">
        <f>VLOOKUP(B50,indicators!A:I,3,0)</f>
        <v>Radiation/heat avg</v>
      </c>
      <c r="F50" s="5" t="str">
        <f>VLOOKUP(B50,indicators!A:I,4,0)</f>
        <v>MOYPTQ</v>
      </c>
      <c r="G50" s="5" t="str">
        <f>VLOOKUP(C50,stage_gaps!A:E,2,0)</f>
        <v>Growth</v>
      </c>
      <c r="H50" s="5">
        <f>VLOOKUP(C50,stage_gaps!A:E,3,0)</f>
        <v>1</v>
      </c>
      <c r="I50" s="5">
        <f>VLOOKUP(C50,stage_gaps!A:E,4,0)</f>
        <v>3</v>
      </c>
      <c r="J50" s="5">
        <f>VLOOKUP(C50,stage_gaps!A:E,5,0)</f>
        <v>2</v>
      </c>
      <c r="K50" t="str">
        <f t="shared" si="0"/>
        <v>16-2</v>
      </c>
      <c r="L50" s="5">
        <v>49</v>
      </c>
    </row>
    <row r="51" spans="1:12" x14ac:dyDescent="0.3">
      <c r="A51" s="5">
        <v>50</v>
      </c>
      <c r="B51" s="5">
        <v>16</v>
      </c>
      <c r="C51" s="5">
        <v>3</v>
      </c>
      <c r="D51" s="27">
        <v>455</v>
      </c>
      <c r="E51" s="5" t="str">
        <f>VLOOKUP(B51,indicators!A:I,3,0)</f>
        <v>Radiation/heat avg</v>
      </c>
      <c r="F51" s="5" t="str">
        <f>VLOOKUP(B51,indicators!A:I,4,0)</f>
        <v>MOYPTQ</v>
      </c>
      <c r="G51" s="5" t="str">
        <f>VLOOKUP(C51,stage_gaps!A:E,2,0)</f>
        <v>Flo Initiation</v>
      </c>
      <c r="H51" s="5">
        <f>VLOOKUP(C51,stage_gaps!A:E,3,0)</f>
        <v>3</v>
      </c>
      <c r="I51" s="5">
        <f>VLOOKUP(C51,stage_gaps!A:E,4,0)</f>
        <v>4</v>
      </c>
      <c r="J51" s="5">
        <f>VLOOKUP(C51,stage_gaps!A:E,5,0)</f>
        <v>1</v>
      </c>
      <c r="K51" t="str">
        <f t="shared" si="0"/>
        <v>16-3</v>
      </c>
      <c r="L51" s="5">
        <v>50</v>
      </c>
    </row>
    <row r="52" spans="1:12" x14ac:dyDescent="0.3">
      <c r="A52" s="5">
        <v>51</v>
      </c>
      <c r="B52" s="5">
        <v>16</v>
      </c>
      <c r="C52" s="5">
        <v>4</v>
      </c>
      <c r="D52" s="27">
        <v>459</v>
      </c>
      <c r="E52" s="5" t="str">
        <f>VLOOKUP(B52,indicators!A:I,3,0)</f>
        <v>Radiation/heat avg</v>
      </c>
      <c r="F52" s="5" t="str">
        <f>VLOOKUP(B52,indicators!A:I,4,0)</f>
        <v>MOYPTQ</v>
      </c>
      <c r="G52" s="5" t="str">
        <f>VLOOKUP(C52,stage_gaps!A:E,2,0)</f>
        <v>Pre-Flowering</v>
      </c>
      <c r="H52" s="5">
        <f>VLOOKUP(C52,stage_gaps!A:E,3,0)</f>
        <v>4</v>
      </c>
      <c r="I52" s="5">
        <f>VLOOKUP(C52,stage_gaps!A:E,4,0)</f>
        <v>5</v>
      </c>
      <c r="J52" s="5">
        <f>VLOOKUP(C52,stage_gaps!A:E,5,0)</f>
        <v>1</v>
      </c>
      <c r="K52" t="str">
        <f t="shared" si="0"/>
        <v>16-4</v>
      </c>
      <c r="L52" s="5">
        <v>51</v>
      </c>
    </row>
    <row r="53" spans="1:12" x14ac:dyDescent="0.3">
      <c r="A53" s="5">
        <v>52</v>
      </c>
      <c r="B53" s="5">
        <v>16</v>
      </c>
      <c r="C53" s="5">
        <v>5</v>
      </c>
      <c r="D53" s="27">
        <v>460</v>
      </c>
      <c r="E53" s="5" t="str">
        <f>VLOOKUP(B53,indicators!A:I,3,0)</f>
        <v>Radiation/heat avg</v>
      </c>
      <c r="F53" s="5" t="str">
        <f>VLOOKUP(B53,indicators!A:I,4,0)</f>
        <v>MOYPTQ</v>
      </c>
      <c r="G53" s="5" t="str">
        <f>VLOOKUP(C53,stage_gaps!A:E,2,0)</f>
        <v>Full Flowering</v>
      </c>
      <c r="H53" s="5">
        <f>VLOOKUP(C53,stage_gaps!A:E,3,0)</f>
        <v>4</v>
      </c>
      <c r="I53" s="5">
        <f>VLOOKUP(C53,stage_gaps!A:E,4,0)</f>
        <v>6</v>
      </c>
      <c r="J53" s="5">
        <f>VLOOKUP(C53,stage_gaps!A:E,5,0)</f>
        <v>2</v>
      </c>
      <c r="K53" t="str">
        <f t="shared" si="0"/>
        <v>16-5</v>
      </c>
      <c r="L53" s="5">
        <v>52</v>
      </c>
    </row>
    <row r="54" spans="1:12" x14ac:dyDescent="0.3">
      <c r="A54" s="5">
        <v>53</v>
      </c>
      <c r="B54" s="5">
        <v>16</v>
      </c>
      <c r="C54" s="5">
        <v>6</v>
      </c>
      <c r="D54" s="27">
        <v>462</v>
      </c>
      <c r="E54" s="5" t="str">
        <f>VLOOKUP(B54,indicators!A:I,3,0)</f>
        <v>Radiation/heat avg</v>
      </c>
      <c r="F54" s="5" t="str">
        <f>VLOOKUP(B54,indicators!A:I,4,0)</f>
        <v>MOYPTQ</v>
      </c>
      <c r="G54" s="5" t="str">
        <f>VLOOKUP(C54,stage_gaps!A:E,2,0)</f>
        <v>Flowering</v>
      </c>
      <c r="H54" s="5">
        <f>VLOOKUP(C54,stage_gaps!A:E,3,0)</f>
        <v>5</v>
      </c>
      <c r="I54" s="5">
        <f>VLOOKUP(C54,stage_gaps!A:E,4,0)</f>
        <v>6</v>
      </c>
      <c r="J54" s="5">
        <f>VLOOKUP(C54,stage_gaps!A:E,5,0)</f>
        <v>1</v>
      </c>
      <c r="K54" t="str">
        <f t="shared" si="0"/>
        <v>16-6</v>
      </c>
      <c r="L54" s="5">
        <v>53</v>
      </c>
    </row>
    <row r="55" spans="1:12" x14ac:dyDescent="0.3">
      <c r="A55" s="5">
        <v>54</v>
      </c>
      <c r="B55" s="5">
        <v>16</v>
      </c>
      <c r="C55" s="5">
        <v>7</v>
      </c>
      <c r="D55" s="27">
        <v>464</v>
      </c>
      <c r="E55" s="5" t="str">
        <f>VLOOKUP(B55,indicators!A:I,3,0)</f>
        <v>Radiation/heat avg</v>
      </c>
      <c r="F55" s="5" t="str">
        <f>VLOOKUP(B55,indicators!A:I,4,0)</f>
        <v>MOYPTQ</v>
      </c>
      <c r="G55" s="5" t="str">
        <f>VLOOKUP(C55,stage_gaps!A:E,2,0)</f>
        <v>Filling</v>
      </c>
      <c r="H55" s="5">
        <f>VLOOKUP(C55,stage_gaps!A:E,3,0)</f>
        <v>6</v>
      </c>
      <c r="I55" s="5">
        <f>VLOOKUP(C55,stage_gaps!A:E,4,0)</f>
        <v>7</v>
      </c>
      <c r="J55" s="5">
        <f>VLOOKUP(C55,stage_gaps!A:E,5,0)</f>
        <v>1</v>
      </c>
      <c r="K55" t="str">
        <f t="shared" si="0"/>
        <v>16-7</v>
      </c>
      <c r="L55" s="5">
        <v>54</v>
      </c>
    </row>
    <row r="56" spans="1:12" x14ac:dyDescent="0.3">
      <c r="A56" s="5">
        <v>55</v>
      </c>
      <c r="B56" s="5">
        <v>17</v>
      </c>
      <c r="C56" s="5">
        <v>2</v>
      </c>
      <c r="D56" s="27">
        <v>465</v>
      </c>
      <c r="E56" s="5" t="str">
        <f>VLOOKUP(B56,indicators!A:I,3,0)</f>
        <v>Lenght day avg</v>
      </c>
      <c r="F56" s="5" t="str">
        <f>VLOOKUP(B56,indicators!A:I,4,0)</f>
        <v>MOYDAY</v>
      </c>
      <c r="G56" s="5" t="str">
        <f>VLOOKUP(C56,stage_gaps!A:E,2,0)</f>
        <v>Growth</v>
      </c>
      <c r="H56" s="5">
        <f>VLOOKUP(C56,stage_gaps!A:E,3,0)</f>
        <v>1</v>
      </c>
      <c r="I56" s="5">
        <f>VLOOKUP(C56,stage_gaps!A:E,4,0)</f>
        <v>3</v>
      </c>
      <c r="J56" s="5">
        <f>VLOOKUP(C56,stage_gaps!A:E,5,0)</f>
        <v>2</v>
      </c>
      <c r="K56" t="str">
        <f t="shared" si="0"/>
        <v>17-2</v>
      </c>
      <c r="L56" s="5">
        <v>55</v>
      </c>
    </row>
    <row r="57" spans="1:12" x14ac:dyDescent="0.3">
      <c r="A57" s="5">
        <v>56</v>
      </c>
      <c r="B57" s="5">
        <v>17</v>
      </c>
      <c r="C57" s="5">
        <v>3</v>
      </c>
      <c r="D57" s="27">
        <v>470</v>
      </c>
      <c r="E57" s="5" t="str">
        <f>VLOOKUP(B57,indicators!A:I,3,0)</f>
        <v>Lenght day avg</v>
      </c>
      <c r="F57" s="5" t="str">
        <f>VLOOKUP(B57,indicators!A:I,4,0)</f>
        <v>MOYDAY</v>
      </c>
      <c r="G57" s="5" t="str">
        <f>VLOOKUP(C57,stage_gaps!A:E,2,0)</f>
        <v>Flo Initiation</v>
      </c>
      <c r="H57" s="5">
        <f>VLOOKUP(C57,stage_gaps!A:E,3,0)</f>
        <v>3</v>
      </c>
      <c r="I57" s="5">
        <f>VLOOKUP(C57,stage_gaps!A:E,4,0)</f>
        <v>4</v>
      </c>
      <c r="J57" s="5">
        <f>VLOOKUP(C57,stage_gaps!A:E,5,0)</f>
        <v>1</v>
      </c>
      <c r="K57" t="str">
        <f t="shared" si="0"/>
        <v>17-3</v>
      </c>
      <c r="L57" s="5">
        <v>56</v>
      </c>
    </row>
    <row r="58" spans="1:12" x14ac:dyDescent="0.3">
      <c r="A58" s="5">
        <v>57</v>
      </c>
      <c r="B58" s="5">
        <v>17</v>
      </c>
      <c r="C58" s="5">
        <v>4</v>
      </c>
      <c r="D58" s="27">
        <v>474</v>
      </c>
      <c r="E58" s="5" t="str">
        <f>VLOOKUP(B58,indicators!A:I,3,0)</f>
        <v>Lenght day avg</v>
      </c>
      <c r="F58" s="5" t="str">
        <f>VLOOKUP(B58,indicators!A:I,4,0)</f>
        <v>MOYDAY</v>
      </c>
      <c r="G58" s="5" t="str">
        <f>VLOOKUP(C58,stage_gaps!A:E,2,0)</f>
        <v>Pre-Flowering</v>
      </c>
      <c r="H58" s="5">
        <f>VLOOKUP(C58,stage_gaps!A:E,3,0)</f>
        <v>4</v>
      </c>
      <c r="I58" s="5">
        <f>VLOOKUP(C58,stage_gaps!A:E,4,0)</f>
        <v>5</v>
      </c>
      <c r="J58" s="5">
        <f>VLOOKUP(C58,stage_gaps!A:E,5,0)</f>
        <v>1</v>
      </c>
      <c r="K58" t="str">
        <f t="shared" si="0"/>
        <v>17-4</v>
      </c>
      <c r="L58" s="5">
        <v>57</v>
      </c>
    </row>
    <row r="59" spans="1:12" x14ac:dyDescent="0.3">
      <c r="A59" s="5">
        <v>58</v>
      </c>
      <c r="B59" s="5">
        <v>17</v>
      </c>
      <c r="C59" s="5">
        <v>5</v>
      </c>
      <c r="D59" s="27">
        <v>475</v>
      </c>
      <c r="E59" s="5" t="str">
        <f>VLOOKUP(B59,indicators!A:I,3,0)</f>
        <v>Lenght day avg</v>
      </c>
      <c r="F59" s="5" t="str">
        <f>VLOOKUP(B59,indicators!A:I,4,0)</f>
        <v>MOYDAY</v>
      </c>
      <c r="G59" s="5" t="str">
        <f>VLOOKUP(C59,stage_gaps!A:E,2,0)</f>
        <v>Full Flowering</v>
      </c>
      <c r="H59" s="5">
        <f>VLOOKUP(C59,stage_gaps!A:E,3,0)</f>
        <v>4</v>
      </c>
      <c r="I59" s="5">
        <f>VLOOKUP(C59,stage_gaps!A:E,4,0)</f>
        <v>6</v>
      </c>
      <c r="J59" s="5">
        <f>VLOOKUP(C59,stage_gaps!A:E,5,0)</f>
        <v>2</v>
      </c>
      <c r="K59" t="str">
        <f t="shared" si="0"/>
        <v>17-5</v>
      </c>
      <c r="L59" s="5">
        <v>58</v>
      </c>
    </row>
    <row r="60" spans="1:12" x14ac:dyDescent="0.3">
      <c r="A60" s="5">
        <v>59</v>
      </c>
      <c r="B60" s="5">
        <v>17</v>
      </c>
      <c r="C60" s="5">
        <v>6</v>
      </c>
      <c r="D60" s="27">
        <v>477</v>
      </c>
      <c r="E60" s="5" t="str">
        <f>VLOOKUP(B60,indicators!A:I,3,0)</f>
        <v>Lenght day avg</v>
      </c>
      <c r="F60" s="5" t="str">
        <f>VLOOKUP(B60,indicators!A:I,4,0)</f>
        <v>MOYDAY</v>
      </c>
      <c r="G60" s="5" t="str">
        <f>VLOOKUP(C60,stage_gaps!A:E,2,0)</f>
        <v>Flowering</v>
      </c>
      <c r="H60" s="5">
        <f>VLOOKUP(C60,stage_gaps!A:E,3,0)</f>
        <v>5</v>
      </c>
      <c r="I60" s="5">
        <f>VLOOKUP(C60,stage_gaps!A:E,4,0)</f>
        <v>6</v>
      </c>
      <c r="J60" s="5">
        <f>VLOOKUP(C60,stage_gaps!A:E,5,0)</f>
        <v>1</v>
      </c>
      <c r="K60" t="str">
        <f t="shared" si="0"/>
        <v>17-6</v>
      </c>
      <c r="L60" s="5">
        <v>59</v>
      </c>
    </row>
    <row r="61" spans="1:12" x14ac:dyDescent="0.3">
      <c r="A61" s="5">
        <v>60</v>
      </c>
      <c r="B61" s="5">
        <v>17</v>
      </c>
      <c r="C61" s="5">
        <v>7</v>
      </c>
      <c r="D61" s="27">
        <v>479</v>
      </c>
      <c r="E61" s="5" t="str">
        <f>VLOOKUP(B61,indicators!A:I,3,0)</f>
        <v>Lenght day avg</v>
      </c>
      <c r="F61" s="5" t="str">
        <f>VLOOKUP(B61,indicators!A:I,4,0)</f>
        <v>MOYDAY</v>
      </c>
      <c r="G61" s="5" t="str">
        <f>VLOOKUP(C61,stage_gaps!A:E,2,0)</f>
        <v>Filling</v>
      </c>
      <c r="H61" s="5">
        <f>VLOOKUP(C61,stage_gaps!A:E,3,0)</f>
        <v>6</v>
      </c>
      <c r="I61" s="5">
        <f>VLOOKUP(C61,stage_gaps!A:E,4,0)</f>
        <v>7</v>
      </c>
      <c r="J61" s="5">
        <f>VLOOKUP(C61,stage_gaps!A:E,5,0)</f>
        <v>1</v>
      </c>
      <c r="K61" t="str">
        <f t="shared" si="0"/>
        <v>17-7</v>
      </c>
      <c r="L61" s="5">
        <v>60</v>
      </c>
    </row>
  </sheetData>
  <conditionalFormatting sqref="A1">
    <cfRule type="duplicateValues" dxfId="7" priority="4"/>
  </conditionalFormatting>
  <conditionalFormatting sqref="A1:A1048576">
    <cfRule type="duplicateValues" dxfId="6" priority="3"/>
  </conditionalFormatting>
  <conditionalFormatting sqref="L1">
    <cfRule type="duplicateValues" dxfId="5" priority="2"/>
  </conditionalFormatting>
  <conditionalFormatting sqref="L1:L1048576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E10B5-4CFE-48E8-BD4A-9541503C4ECF}">
  <dimension ref="A1:N153"/>
  <sheetViews>
    <sheetView workbookViewId="0">
      <selection activeCell="F8" sqref="F8"/>
    </sheetView>
  </sheetViews>
  <sheetFormatPr baseColWidth="10" defaultColWidth="11.44140625" defaultRowHeight="14.4" x14ac:dyDescent="0.3"/>
  <cols>
    <col min="1" max="1" width="22.6640625" style="3" bestFit="1" customWidth="1"/>
    <col min="2" max="2" width="14.44140625" style="3" bestFit="1" customWidth="1"/>
    <col min="3" max="3" width="17.6640625" style="3" customWidth="1"/>
    <col min="4" max="4" width="13.109375" style="3" bestFit="1" customWidth="1"/>
    <col min="5" max="5" width="11.44140625" style="3" bestFit="1" customWidth="1"/>
    <col min="6" max="6" width="10.5546875" style="3" bestFit="1" customWidth="1"/>
    <col min="7" max="7" width="12" style="3" bestFit="1" customWidth="1"/>
    <col min="8" max="8" width="25.6640625" style="3" bestFit="1" customWidth="1"/>
  </cols>
  <sheetData>
    <row r="1" spans="1:14" x14ac:dyDescent="0.3">
      <c r="A1" s="22" t="s">
        <v>160</v>
      </c>
      <c r="B1" s="23" t="s">
        <v>145</v>
      </c>
      <c r="C1" s="26" t="s">
        <v>161</v>
      </c>
      <c r="D1" s="26" t="s">
        <v>147</v>
      </c>
      <c r="E1" s="26" t="s">
        <v>148</v>
      </c>
      <c r="F1" s="26" t="s">
        <v>149</v>
      </c>
      <c r="G1" s="9" t="s">
        <v>162</v>
      </c>
      <c r="H1" s="9" t="s">
        <v>163</v>
      </c>
    </row>
    <row r="2" spans="1:14" x14ac:dyDescent="0.3">
      <c r="A2" s="2">
        <v>1</v>
      </c>
      <c r="B2" s="2">
        <v>1</v>
      </c>
      <c r="C2" s="2" t="str">
        <f>VLOOKUP(B2,stage_gaps!$A:$E,2,0)</f>
        <v>Emergence</v>
      </c>
      <c r="D2" s="19">
        <f>VLOOKUP(B2,stage_gaps!$A:$E,3,0)</f>
        <v>0</v>
      </c>
      <c r="E2" s="19">
        <f>VLOOKUP(B2,stage_gaps!$A:$E,4,0)</f>
        <v>1</v>
      </c>
      <c r="F2" s="19">
        <f>VLOOKUP(B2,stage_gaps!$A:$E,5,0)</f>
        <v>1</v>
      </c>
      <c r="G2" s="2" t="s">
        <v>164</v>
      </c>
      <c r="H2" s="2" t="s">
        <v>165</v>
      </c>
    </row>
    <row r="3" spans="1:14" x14ac:dyDescent="0.3">
      <c r="A3" s="2">
        <v>2</v>
      </c>
      <c r="B3" s="2">
        <v>2</v>
      </c>
      <c r="C3" s="2" t="str">
        <f>VLOOKUP(B3,stage_gaps!$A:$E,2,0)</f>
        <v>Growth</v>
      </c>
      <c r="D3" s="19">
        <f>VLOOKUP(B3,stage_gaps!$A:$E,3,0)</f>
        <v>1</v>
      </c>
      <c r="E3" s="19">
        <f>VLOOKUP(B3,stage_gaps!$A:$E,4,0)</f>
        <v>3</v>
      </c>
      <c r="F3" s="19">
        <f>VLOOKUP(B3,stage_gaps!$A:$E,5,0)</f>
        <v>2</v>
      </c>
      <c r="G3" s="2" t="s">
        <v>164</v>
      </c>
      <c r="H3" s="2" t="s">
        <v>166</v>
      </c>
    </row>
    <row r="4" spans="1:14" x14ac:dyDescent="0.3">
      <c r="A4" s="2">
        <v>3</v>
      </c>
      <c r="B4" s="2">
        <v>3</v>
      </c>
      <c r="C4" s="2" t="str">
        <f>VLOOKUP(B4,stage_gaps!$A:$E,2,0)</f>
        <v>Flo Initiation</v>
      </c>
      <c r="D4" s="19">
        <f>VLOOKUP(B4,stage_gaps!$A:$E,3,0)</f>
        <v>3</v>
      </c>
      <c r="E4" s="19">
        <f>VLOOKUP(B4,stage_gaps!$A:$E,4,0)</f>
        <v>4</v>
      </c>
      <c r="F4" s="19">
        <f>VLOOKUP(B4,stage_gaps!$A:$E,5,0)</f>
        <v>1</v>
      </c>
      <c r="G4" s="2" t="s">
        <v>164</v>
      </c>
      <c r="H4" s="2" t="s">
        <v>167</v>
      </c>
    </row>
    <row r="5" spans="1:14" x14ac:dyDescent="0.3">
      <c r="A5" s="2">
        <v>4</v>
      </c>
      <c r="B5" s="2">
        <v>4</v>
      </c>
      <c r="C5" s="2" t="str">
        <f>VLOOKUP(B5,stage_gaps!$A:$E,2,0)</f>
        <v>Pre-Flowering</v>
      </c>
      <c r="D5" s="19">
        <f>VLOOKUP(B5,stage_gaps!$A:$E,3,0)</f>
        <v>4</v>
      </c>
      <c r="E5" s="19">
        <f>VLOOKUP(B5,stage_gaps!$A:$E,4,0)</f>
        <v>5</v>
      </c>
      <c r="F5" s="19">
        <f>VLOOKUP(B5,stage_gaps!$A:$E,5,0)</f>
        <v>1</v>
      </c>
      <c r="G5" s="2" t="s">
        <v>164</v>
      </c>
      <c r="H5" s="2" t="s">
        <v>168</v>
      </c>
    </row>
    <row r="6" spans="1:14" x14ac:dyDescent="0.3">
      <c r="A6" s="2">
        <v>5</v>
      </c>
      <c r="B6" s="2">
        <v>5</v>
      </c>
      <c r="C6" s="2" t="str">
        <f>VLOOKUP(B6,stage_gaps!$A:$E,2,0)</f>
        <v>Full Flowering</v>
      </c>
      <c r="D6" s="19">
        <f>VLOOKUP(B6,stage_gaps!$A:$E,3,0)</f>
        <v>4</v>
      </c>
      <c r="E6" s="19">
        <f>VLOOKUP(B6,stage_gaps!$A:$E,4,0)</f>
        <v>6</v>
      </c>
      <c r="F6" s="19">
        <f>VLOOKUP(B6,stage_gaps!$A:$E,5,0)</f>
        <v>2</v>
      </c>
      <c r="G6" s="2" t="s">
        <v>164</v>
      </c>
      <c r="H6" s="2" t="s">
        <v>169</v>
      </c>
    </row>
    <row r="7" spans="1:14" x14ac:dyDescent="0.3">
      <c r="A7" s="2">
        <v>6</v>
      </c>
      <c r="B7" s="2">
        <v>6</v>
      </c>
      <c r="C7" s="2" t="str">
        <f>VLOOKUP(B7,stage_gaps!$A:$E,2,0)</f>
        <v>Flowering</v>
      </c>
      <c r="D7" s="19">
        <f>VLOOKUP(B7,stage_gaps!$A:$E,3,0)</f>
        <v>5</v>
      </c>
      <c r="E7" s="19">
        <f>VLOOKUP(B7,stage_gaps!$A:$E,4,0)</f>
        <v>6</v>
      </c>
      <c r="F7" s="19">
        <f>VLOOKUP(B7,stage_gaps!$A:$E,5,0)</f>
        <v>1</v>
      </c>
      <c r="G7" s="2" t="s">
        <v>164</v>
      </c>
      <c r="H7" s="2" t="s">
        <v>170</v>
      </c>
    </row>
    <row r="8" spans="1:14" x14ac:dyDescent="0.3">
      <c r="A8" s="2">
        <v>7</v>
      </c>
      <c r="B8" s="2">
        <v>7</v>
      </c>
      <c r="C8" s="2" t="str">
        <f>VLOOKUP(B8,stage_gaps!$A:$E,2,0)</f>
        <v>Filling</v>
      </c>
      <c r="D8" s="19">
        <f>VLOOKUP(B8,stage_gaps!$A:$E,3,0)</f>
        <v>6</v>
      </c>
      <c r="E8" s="19">
        <f>VLOOKUP(B8,stage_gaps!$A:$E,4,0)</f>
        <v>7</v>
      </c>
      <c r="F8" s="19">
        <f>VLOOKUP(B8,stage_gaps!$A:$E,5,0)</f>
        <v>1</v>
      </c>
      <c r="G8" s="2" t="s">
        <v>164</v>
      </c>
      <c r="H8" s="2" t="s">
        <v>171</v>
      </c>
    </row>
    <row r="9" spans="1:14" x14ac:dyDescent="0.3">
      <c r="A9" s="2">
        <v>8</v>
      </c>
      <c r="B9" s="2">
        <v>1</v>
      </c>
      <c r="C9" s="2" t="str">
        <f>VLOOKUP(B9,stage_gaps!$A:$E,2,0)</f>
        <v>Emergence</v>
      </c>
      <c r="D9" s="19">
        <f>VLOOKUP(B9,stage_gaps!$A:$E,3,0)</f>
        <v>0</v>
      </c>
      <c r="E9" s="19">
        <f>VLOOKUP(B9,stage_gaps!$A:$E,4,0)</f>
        <v>1</v>
      </c>
      <c r="F9" s="19">
        <f>VLOOKUP(B9,stage_gaps!$A:$E,5,0)</f>
        <v>1</v>
      </c>
      <c r="G9" s="2" t="s">
        <v>172</v>
      </c>
      <c r="H9" s="2" t="s">
        <v>165</v>
      </c>
    </row>
    <row r="10" spans="1:14" x14ac:dyDescent="0.3">
      <c r="A10" s="2">
        <v>9</v>
      </c>
      <c r="B10" s="2">
        <v>2</v>
      </c>
      <c r="C10" s="2" t="str">
        <f>VLOOKUP(B10,stage_gaps!$A:$E,2,0)</f>
        <v>Growth</v>
      </c>
      <c r="D10" s="19">
        <f>VLOOKUP(B10,stage_gaps!$A:$E,3,0)</f>
        <v>1</v>
      </c>
      <c r="E10" s="19">
        <f>VLOOKUP(B10,stage_gaps!$A:$E,4,0)</f>
        <v>3</v>
      </c>
      <c r="F10" s="19">
        <f>VLOOKUP(B10,stage_gaps!$A:$E,5,0)</f>
        <v>2</v>
      </c>
      <c r="G10" s="2" t="s">
        <v>172</v>
      </c>
      <c r="H10" s="2" t="s">
        <v>173</v>
      </c>
    </row>
    <row r="11" spans="1:14" x14ac:dyDescent="0.3">
      <c r="A11" s="2">
        <v>10</v>
      </c>
      <c r="B11" s="2">
        <v>3</v>
      </c>
      <c r="C11" s="2" t="str">
        <f>VLOOKUP(B11,stage_gaps!$A:$E,2,0)</f>
        <v>Flo Initiation</v>
      </c>
      <c r="D11" s="19">
        <f>VLOOKUP(B11,stage_gaps!$A:$E,3,0)</f>
        <v>3</v>
      </c>
      <c r="E11" s="19">
        <f>VLOOKUP(B11,stage_gaps!$A:$E,4,0)</f>
        <v>4</v>
      </c>
      <c r="F11" s="19">
        <f>VLOOKUP(B11,stage_gaps!$A:$E,5,0)</f>
        <v>1</v>
      </c>
      <c r="G11" s="2" t="s">
        <v>172</v>
      </c>
      <c r="H11" s="2" t="s">
        <v>174</v>
      </c>
    </row>
    <row r="12" spans="1:14" x14ac:dyDescent="0.3">
      <c r="A12" s="2">
        <v>11</v>
      </c>
      <c r="B12" s="2">
        <v>4</v>
      </c>
      <c r="C12" s="2" t="str">
        <f>VLOOKUP(B12,stage_gaps!$A:$E,2,0)</f>
        <v>Pre-Flowering</v>
      </c>
      <c r="D12" s="19">
        <f>VLOOKUP(B12,stage_gaps!$A:$E,3,0)</f>
        <v>4</v>
      </c>
      <c r="E12" s="19">
        <f>VLOOKUP(B12,stage_gaps!$A:$E,4,0)</f>
        <v>5</v>
      </c>
      <c r="F12" s="19">
        <f>VLOOKUP(B12,stage_gaps!$A:$E,5,0)</f>
        <v>1</v>
      </c>
      <c r="G12" s="2" t="s">
        <v>172</v>
      </c>
      <c r="H12" s="2" t="s">
        <v>175</v>
      </c>
      <c r="M12" t="s">
        <v>161</v>
      </c>
      <c r="N12" t="s">
        <v>222</v>
      </c>
    </row>
    <row r="13" spans="1:14" x14ac:dyDescent="0.3">
      <c r="A13" s="2">
        <v>12</v>
      </c>
      <c r="B13" s="2">
        <v>5</v>
      </c>
      <c r="C13" s="2" t="str">
        <f>VLOOKUP(B13,stage_gaps!$A:$E,2,0)</f>
        <v>Full Flowering</v>
      </c>
      <c r="D13" s="19">
        <f>VLOOKUP(B13,stage_gaps!$A:$E,3,0)</f>
        <v>4</v>
      </c>
      <c r="E13" s="19">
        <f>VLOOKUP(B13,stage_gaps!$A:$E,4,0)</f>
        <v>6</v>
      </c>
      <c r="F13" s="19">
        <f>VLOOKUP(B13,stage_gaps!$A:$E,5,0)</f>
        <v>2</v>
      </c>
      <c r="G13" s="2" t="s">
        <v>172</v>
      </c>
      <c r="H13" s="2" t="s">
        <v>176</v>
      </c>
      <c r="M13" t="s">
        <v>150</v>
      </c>
      <c r="N13" t="s">
        <v>165</v>
      </c>
    </row>
    <row r="14" spans="1:14" x14ac:dyDescent="0.3">
      <c r="A14" s="2">
        <v>13</v>
      </c>
      <c r="B14" s="2">
        <v>6</v>
      </c>
      <c r="C14" s="2" t="str">
        <f>VLOOKUP(B14,stage_gaps!$A:$E,2,0)</f>
        <v>Flowering</v>
      </c>
      <c r="D14" s="19">
        <f>VLOOKUP(B14,stage_gaps!$A:$E,3,0)</f>
        <v>5</v>
      </c>
      <c r="E14" s="19">
        <f>VLOOKUP(B14,stage_gaps!$A:$E,4,0)</f>
        <v>6</v>
      </c>
      <c r="F14" s="19">
        <f>VLOOKUP(B14,stage_gaps!$A:$E,5,0)</f>
        <v>1</v>
      </c>
      <c r="G14" s="2" t="s">
        <v>172</v>
      </c>
      <c r="H14" s="2" t="s">
        <v>177</v>
      </c>
      <c r="M14" t="s">
        <v>151</v>
      </c>
      <c r="N14" t="s">
        <v>173</v>
      </c>
    </row>
    <row r="15" spans="1:14" x14ac:dyDescent="0.3">
      <c r="A15" s="2">
        <v>14</v>
      </c>
      <c r="B15" s="2">
        <v>7</v>
      </c>
      <c r="C15" s="2" t="str">
        <f>VLOOKUP(B15,stage_gaps!$A:$E,2,0)</f>
        <v>Filling</v>
      </c>
      <c r="D15" s="19">
        <f>VLOOKUP(B15,stage_gaps!$A:$E,3,0)</f>
        <v>6</v>
      </c>
      <c r="E15" s="19">
        <f>VLOOKUP(B15,stage_gaps!$A:$E,4,0)</f>
        <v>7</v>
      </c>
      <c r="F15" s="19">
        <f>VLOOKUP(B15,stage_gaps!$A:$E,5,0)</f>
        <v>1</v>
      </c>
      <c r="G15" s="2" t="s">
        <v>172</v>
      </c>
      <c r="H15" s="2" t="s">
        <v>178</v>
      </c>
      <c r="M15" t="s">
        <v>152</v>
      </c>
      <c r="N15" t="s">
        <v>174</v>
      </c>
    </row>
    <row r="16" spans="1:14" x14ac:dyDescent="0.3">
      <c r="A16" s="2">
        <v>15</v>
      </c>
      <c r="B16" s="2">
        <v>8</v>
      </c>
      <c r="C16" s="2" t="str">
        <f>VLOOKUP(B16,stage_gaps!$A:$E,2,0)</f>
        <v>Ripening</v>
      </c>
      <c r="D16" s="19">
        <f>VLOOKUP(B16,stage_gaps!$A:$E,3,0)</f>
        <v>7</v>
      </c>
      <c r="E16" s="19">
        <f>VLOOKUP(B16,stage_gaps!$A:$E,4,0)</f>
        <v>8</v>
      </c>
      <c r="F16" s="19">
        <f>VLOOKUP(B16,stage_gaps!$A:$E,5,0)</f>
        <v>1</v>
      </c>
      <c r="G16" s="2" t="s">
        <v>164</v>
      </c>
      <c r="H16" s="2" t="s">
        <v>179</v>
      </c>
      <c r="M16" t="s">
        <v>153</v>
      </c>
      <c r="N16" t="s">
        <v>175</v>
      </c>
    </row>
    <row r="17" spans="1:14" x14ac:dyDescent="0.3">
      <c r="A17" s="2">
        <v>16</v>
      </c>
      <c r="B17" s="2">
        <v>8</v>
      </c>
      <c r="C17" s="2" t="str">
        <f>VLOOKUP(B17,stage_gaps!$A:$E,2,0)</f>
        <v>Ripening</v>
      </c>
      <c r="D17" s="19">
        <f>VLOOKUP(B17,stage_gaps!$A:$E,3,0)</f>
        <v>7</v>
      </c>
      <c r="E17" s="19">
        <f>VLOOKUP(B17,stage_gaps!$A:$E,4,0)</f>
        <v>8</v>
      </c>
      <c r="F17" s="19">
        <f>VLOOKUP(B17,stage_gaps!$A:$E,5,0)</f>
        <v>1</v>
      </c>
      <c r="G17" s="2" t="s">
        <v>172</v>
      </c>
      <c r="H17" s="2" t="s">
        <v>180</v>
      </c>
      <c r="M17" t="s">
        <v>154</v>
      </c>
      <c r="N17" t="s">
        <v>176</v>
      </c>
    </row>
    <row r="18" spans="1:14" x14ac:dyDescent="0.3">
      <c r="A18"/>
      <c r="B18"/>
      <c r="C18"/>
      <c r="D18"/>
      <c r="E18"/>
      <c r="F18"/>
      <c r="G18"/>
      <c r="H18"/>
      <c r="M18" t="s">
        <v>155</v>
      </c>
      <c r="N18" t="s">
        <v>177</v>
      </c>
    </row>
    <row r="19" spans="1:14" x14ac:dyDescent="0.3">
      <c r="A19"/>
      <c r="B19"/>
      <c r="C19"/>
      <c r="D19"/>
      <c r="E19"/>
      <c r="F19"/>
      <c r="G19"/>
      <c r="H19"/>
      <c r="M19" t="s">
        <v>156</v>
      </c>
      <c r="N19" t="s">
        <v>178</v>
      </c>
    </row>
    <row r="20" spans="1:14" x14ac:dyDescent="0.3">
      <c r="A20"/>
      <c r="B20"/>
      <c r="C20"/>
      <c r="D20"/>
      <c r="E20"/>
      <c r="F20"/>
      <c r="G20"/>
      <c r="H20"/>
      <c r="M20" t="s">
        <v>157</v>
      </c>
      <c r="N20" t="s">
        <v>180</v>
      </c>
    </row>
    <row r="21" spans="1:14" x14ac:dyDescent="0.3">
      <c r="A21"/>
      <c r="B21"/>
      <c r="C21"/>
      <c r="D21"/>
      <c r="E21"/>
      <c r="F21"/>
      <c r="G21"/>
      <c r="H21"/>
    </row>
    <row r="22" spans="1:14" x14ac:dyDescent="0.3">
      <c r="A22"/>
      <c r="B22"/>
      <c r="C22"/>
      <c r="D22"/>
      <c r="E22"/>
      <c r="F22"/>
      <c r="G22"/>
      <c r="H22"/>
    </row>
    <row r="23" spans="1:14" x14ac:dyDescent="0.3">
      <c r="A23"/>
      <c r="B23"/>
      <c r="C23"/>
      <c r="D23"/>
      <c r="E23"/>
      <c r="F23"/>
      <c r="G23"/>
      <c r="H23"/>
    </row>
    <row r="24" spans="1:14" x14ac:dyDescent="0.3">
      <c r="A24"/>
      <c r="B24"/>
      <c r="C24"/>
      <c r="D24"/>
      <c r="E24"/>
      <c r="F24"/>
      <c r="G24"/>
      <c r="H24"/>
    </row>
    <row r="25" spans="1:14" x14ac:dyDescent="0.3">
      <c r="A25"/>
      <c r="B25"/>
      <c r="C25"/>
      <c r="D25"/>
      <c r="E25"/>
      <c r="F25"/>
      <c r="G25"/>
      <c r="H25"/>
    </row>
    <row r="26" spans="1:14" x14ac:dyDescent="0.3">
      <c r="A26"/>
      <c r="B26"/>
      <c r="C26"/>
      <c r="D26"/>
      <c r="E26"/>
      <c r="F26"/>
      <c r="G26"/>
      <c r="H26"/>
    </row>
    <row r="27" spans="1:14" x14ac:dyDescent="0.3">
      <c r="A27"/>
      <c r="B27"/>
      <c r="C27"/>
      <c r="D27"/>
      <c r="E27"/>
      <c r="F27"/>
      <c r="G27"/>
      <c r="H27"/>
    </row>
    <row r="28" spans="1:14" x14ac:dyDescent="0.3">
      <c r="A28"/>
      <c r="B28"/>
      <c r="C28"/>
      <c r="D28"/>
      <c r="E28"/>
      <c r="F28"/>
      <c r="G28"/>
      <c r="H28"/>
    </row>
    <row r="29" spans="1:14" x14ac:dyDescent="0.3">
      <c r="A29"/>
      <c r="B29"/>
      <c r="C29"/>
      <c r="D29"/>
      <c r="E29"/>
      <c r="F29"/>
      <c r="G29"/>
      <c r="H29"/>
    </row>
    <row r="30" spans="1:14" x14ac:dyDescent="0.3">
      <c r="A30"/>
      <c r="B30"/>
      <c r="C30"/>
      <c r="D30"/>
      <c r="E30"/>
      <c r="F30"/>
      <c r="G30"/>
      <c r="H30"/>
    </row>
    <row r="31" spans="1:14" x14ac:dyDescent="0.3">
      <c r="A31"/>
      <c r="B31"/>
      <c r="C31"/>
      <c r="D31"/>
      <c r="E31"/>
      <c r="F31"/>
      <c r="G31"/>
      <c r="H31"/>
    </row>
    <row r="32" spans="1:14" x14ac:dyDescent="0.3">
      <c r="A32"/>
      <c r="B32"/>
      <c r="C32"/>
      <c r="D32"/>
      <c r="E32"/>
      <c r="F32"/>
      <c r="G32"/>
      <c r="H32"/>
    </row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  <row r="78" customFormat="1" x14ac:dyDescent="0.3"/>
    <row r="79" customFormat="1" x14ac:dyDescent="0.3"/>
    <row r="80" customFormat="1" x14ac:dyDescent="0.3"/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</sheetData>
  <conditionalFormatting sqref="A154:A1048576 A1:A17">
    <cfRule type="duplicateValues" dxfId="3" priority="4"/>
  </conditionalFormatting>
  <conditionalFormatting sqref="F154:F1048576 F1:F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75288-CD28-41E7-8D76-2DCB9325A97E}">
  <dimension ref="A1:P162"/>
  <sheetViews>
    <sheetView topLeftCell="E109" zoomScale="85" zoomScaleNormal="85" workbookViewId="0">
      <selection activeCell="G125" sqref="G125:J161"/>
    </sheetView>
  </sheetViews>
  <sheetFormatPr baseColWidth="10" defaultColWidth="11.44140625" defaultRowHeight="14.4" x14ac:dyDescent="0.3"/>
  <cols>
    <col min="1" max="1" width="42.44140625" bestFit="1" customWidth="1"/>
    <col min="2" max="2" width="24.5546875" bestFit="1" customWidth="1"/>
    <col min="3" max="3" width="38.109375" bestFit="1" customWidth="1"/>
    <col min="4" max="5" width="26.6640625" bestFit="1" customWidth="1"/>
    <col min="6" max="6" width="16" bestFit="1" customWidth="1"/>
    <col min="7" max="7" width="22.44140625" bestFit="1" customWidth="1"/>
    <col min="8" max="8" width="16" bestFit="1" customWidth="1"/>
    <col min="9" max="9" width="103.6640625" customWidth="1"/>
    <col min="10" max="10" width="22.33203125" bestFit="1" customWidth="1"/>
    <col min="11" max="11" width="20.44140625" customWidth="1"/>
    <col min="12" max="12" width="15.44140625" customWidth="1"/>
    <col min="13" max="13" width="28.77734375" customWidth="1"/>
    <col min="14" max="14" width="69.6640625" customWidth="1"/>
    <col min="15" max="15" width="34.44140625" style="3" bestFit="1" customWidth="1"/>
    <col min="16" max="16" width="71.88671875" bestFit="1" customWidth="1"/>
  </cols>
  <sheetData>
    <row r="1" spans="1:16" x14ac:dyDescent="0.3">
      <c r="A1" s="22" t="s">
        <v>181</v>
      </c>
      <c r="B1" s="23" t="s">
        <v>27</v>
      </c>
      <c r="C1" s="23" t="s">
        <v>160</v>
      </c>
      <c r="D1" s="23" t="s">
        <v>145</v>
      </c>
      <c r="E1" s="23" t="s">
        <v>158</v>
      </c>
      <c r="F1" s="26" t="s">
        <v>162</v>
      </c>
      <c r="G1" s="26" t="s">
        <v>163</v>
      </c>
      <c r="H1" s="26" t="s">
        <v>159</v>
      </c>
      <c r="I1" s="26" t="s">
        <v>29</v>
      </c>
      <c r="J1" s="26" t="s">
        <v>30</v>
      </c>
      <c r="K1" s="26" t="s">
        <v>146</v>
      </c>
      <c r="L1" s="26" t="s">
        <v>147</v>
      </c>
      <c r="M1" s="26" t="s">
        <v>148</v>
      </c>
      <c r="N1" s="26" t="s">
        <v>33</v>
      </c>
      <c r="O1" s="9" t="s">
        <v>182</v>
      </c>
      <c r="P1" s="9" t="s">
        <v>183</v>
      </c>
    </row>
    <row r="2" spans="1:16" x14ac:dyDescent="0.3">
      <c r="A2" s="16">
        <v>1</v>
      </c>
      <c r="B2" s="16">
        <v>1</v>
      </c>
      <c r="C2" s="16">
        <v>1</v>
      </c>
      <c r="D2" s="16">
        <v>1</v>
      </c>
      <c r="E2" s="16">
        <v>1</v>
      </c>
      <c r="F2" s="16" t="str">
        <f>VLOOKUP(C2,stage_gaps_x_crop!A:H,7,0)</f>
        <v>CORN</v>
      </c>
      <c r="G2" s="16" t="str">
        <f>VLOOKUP(C2,stage_gaps_x_crop!A:H,8,0)</f>
        <v>S-VE</v>
      </c>
      <c r="H2" s="16">
        <f>VLOOKUP(E2,indicators_x_stage_gaps!A:J,4,0)</f>
        <v>4</v>
      </c>
      <c r="I2" s="16" t="str">
        <f>VLOOKUP(B2,indicators!$A:$I,3,0)</f>
        <v>nb_days_cycle</v>
      </c>
      <c r="J2" s="16" t="str">
        <f>VLOOKUP(B2,indicators!A:I,4,0)</f>
        <v>NBD</v>
      </c>
      <c r="K2" s="16" t="str">
        <f>VLOOKUP(D2,stage_gaps!A:E,2,0)</f>
        <v>Emergence</v>
      </c>
      <c r="L2" s="16">
        <f>VLOOKUP(D2,stage_gaps!A:E,3,0)</f>
        <v>0</v>
      </c>
      <c r="M2" s="16">
        <f>VLOOKUP(D2,stage_gaps!A:E,4,0)</f>
        <v>1</v>
      </c>
      <c r="N2" s="16" t="str">
        <f>VLOOKUP(B2,indicators!$A:$I,7,0)</f>
        <v>nombre de jours du cycle</v>
      </c>
      <c r="O2" s="16" t="str">
        <f>J2&amp;"_"&amp;G2</f>
        <v>NBD_S-VE</v>
      </c>
      <c r="P2" s="17"/>
    </row>
    <row r="3" spans="1:16" x14ac:dyDescent="0.3">
      <c r="A3" s="16">
        <v>2</v>
      </c>
      <c r="B3" s="16">
        <v>1</v>
      </c>
      <c r="C3" s="16">
        <v>3</v>
      </c>
      <c r="D3" s="16">
        <v>3</v>
      </c>
      <c r="E3" s="16">
        <v>2</v>
      </c>
      <c r="F3" s="16" t="str">
        <f>VLOOKUP(C3,stage_gaps_x_crop!A:H,7,0)</f>
        <v>CORN</v>
      </c>
      <c r="G3" s="16" t="str">
        <f>VLOOKUP(C3,stage_gaps_x_crop!A:H,8,0)</f>
        <v>V7-V12</v>
      </c>
      <c r="H3" s="16">
        <f>VLOOKUP(E3,indicators_x_stage_gaps!A:J,4,0)</f>
        <v>13</v>
      </c>
      <c r="I3" s="16" t="str">
        <f>VLOOKUP(B3,indicators!$A:$I,3,0)</f>
        <v>nb_days_cycle</v>
      </c>
      <c r="J3" s="16" t="str">
        <f>VLOOKUP(B3,indicators!A:I,4,0)</f>
        <v>NBD</v>
      </c>
      <c r="K3" s="16" t="str">
        <f>VLOOKUP(D3,stage_gaps!A:E,2,0)</f>
        <v>Flo Initiation</v>
      </c>
      <c r="L3" s="16">
        <f>VLOOKUP(D3,stage_gaps!A:E,3,0)</f>
        <v>3</v>
      </c>
      <c r="M3" s="16">
        <f>VLOOKUP(D3,stage_gaps!A:E,4,0)</f>
        <v>4</v>
      </c>
      <c r="N3" s="16" t="str">
        <f>VLOOKUP(B3,indicators!$A:$I,7,0)</f>
        <v>nombre de jours du cycle</v>
      </c>
      <c r="O3" s="16" t="str">
        <f t="shared" ref="O3:O8" si="0">J3&amp;"_"&amp;G3</f>
        <v>NBD_V7-V12</v>
      </c>
      <c r="P3" s="17"/>
    </row>
    <row r="4" spans="1:16" x14ac:dyDescent="0.3">
      <c r="A4" s="16">
        <v>3</v>
      </c>
      <c r="B4" s="16">
        <v>1</v>
      </c>
      <c r="C4" s="16">
        <v>4</v>
      </c>
      <c r="D4" s="16">
        <v>4</v>
      </c>
      <c r="E4" s="16">
        <v>3</v>
      </c>
      <c r="F4" s="16" t="str">
        <f>VLOOKUP(C4,stage_gaps_x_crop!A:H,7,0)</f>
        <v>CORN</v>
      </c>
      <c r="G4" s="16" t="str">
        <f>VLOOKUP(C4,stage_gaps_x_crop!A:H,8,0)</f>
        <v>V12-R1</v>
      </c>
      <c r="H4" s="16">
        <f>VLOOKUP(E4,indicators_x_stage_gaps!A:J,4,0)</f>
        <v>16</v>
      </c>
      <c r="I4" s="16" t="str">
        <f>VLOOKUP(B4,indicators!$A:$I,3,0)</f>
        <v>nb_days_cycle</v>
      </c>
      <c r="J4" s="16" t="str">
        <f>VLOOKUP(B4,indicators!A:I,4,0)</f>
        <v>NBD</v>
      </c>
      <c r="K4" s="16" t="str">
        <f>VLOOKUP(D4,stage_gaps!A:E,2,0)</f>
        <v>Pre-Flowering</v>
      </c>
      <c r="L4" s="16">
        <f>VLOOKUP(D4,stage_gaps!A:E,3,0)</f>
        <v>4</v>
      </c>
      <c r="M4" s="16">
        <f>VLOOKUP(D4,stage_gaps!A:E,4,0)</f>
        <v>5</v>
      </c>
      <c r="N4" s="16" t="str">
        <f>VLOOKUP(B4,indicators!$A:$I,7,0)</f>
        <v>nombre de jours du cycle</v>
      </c>
      <c r="O4" s="16" t="str">
        <f t="shared" si="0"/>
        <v>NBD_V12-R1</v>
      </c>
      <c r="P4" s="17"/>
    </row>
    <row r="5" spans="1:16" x14ac:dyDescent="0.3">
      <c r="A5" s="16">
        <v>4</v>
      </c>
      <c r="B5" s="16">
        <v>1</v>
      </c>
      <c r="C5" s="16">
        <v>6</v>
      </c>
      <c r="D5" s="16">
        <v>6</v>
      </c>
      <c r="E5" s="16">
        <v>4</v>
      </c>
      <c r="F5" s="16" t="str">
        <f>VLOOKUP(C5,stage_gaps_x_crop!A:H,7,0)</f>
        <v>CORN</v>
      </c>
      <c r="G5" s="16" t="str">
        <f>VLOOKUP(C5,stage_gaps_x_crop!A:H,8,0)</f>
        <v>R1-R2</v>
      </c>
      <c r="H5" s="16">
        <f>VLOOKUP(E5,indicators_x_stage_gaps!A:J,4,0)</f>
        <v>19</v>
      </c>
      <c r="I5" s="16" t="str">
        <f>VLOOKUP(B5,indicators!$A:$I,3,0)</f>
        <v>nb_days_cycle</v>
      </c>
      <c r="J5" s="16" t="str">
        <f>VLOOKUP(B5,indicators!A:I,4,0)</f>
        <v>NBD</v>
      </c>
      <c r="K5" s="16" t="str">
        <f>VLOOKUP(D5,stage_gaps!A:E,2,0)</f>
        <v>Flowering</v>
      </c>
      <c r="L5" s="16">
        <f>VLOOKUP(D5,stage_gaps!A:E,3,0)</f>
        <v>5</v>
      </c>
      <c r="M5" s="16">
        <f>VLOOKUP(D5,stage_gaps!A:E,4,0)</f>
        <v>6</v>
      </c>
      <c r="N5" s="16" t="str">
        <f>VLOOKUP(B5,indicators!$A:$I,7,0)</f>
        <v>nombre de jours du cycle</v>
      </c>
      <c r="O5" s="16" t="str">
        <f t="shared" si="0"/>
        <v>NBD_R1-R2</v>
      </c>
      <c r="P5" s="17"/>
    </row>
    <row r="6" spans="1:16" x14ac:dyDescent="0.3">
      <c r="A6" s="16">
        <v>5</v>
      </c>
      <c r="B6" s="16">
        <v>1</v>
      </c>
      <c r="C6" s="16">
        <v>7</v>
      </c>
      <c r="D6" s="16">
        <v>7</v>
      </c>
      <c r="E6" s="16">
        <v>5</v>
      </c>
      <c r="F6" s="16" t="str">
        <f>VLOOKUP(C6,stage_gaps_x_crop!A:H,7,0)</f>
        <v>CORN</v>
      </c>
      <c r="G6" s="16" t="str">
        <f>VLOOKUP(C6,stage_gaps_x_crop!A:H,8,0)</f>
        <v>R2-R6</v>
      </c>
      <c r="H6" s="16">
        <f>VLOOKUP(E6,indicators_x_stage_gaps!A:J,4,0)</f>
        <v>22</v>
      </c>
      <c r="I6" s="16" t="str">
        <f>VLOOKUP(B6,indicators!$A:$I,3,0)</f>
        <v>nb_days_cycle</v>
      </c>
      <c r="J6" s="16" t="str">
        <f>VLOOKUP(B6,indicators!A:I,4,0)</f>
        <v>NBD</v>
      </c>
      <c r="K6" s="16" t="str">
        <f>VLOOKUP(D6,stage_gaps!A:E,2,0)</f>
        <v>Filling</v>
      </c>
      <c r="L6" s="16">
        <f>VLOOKUP(D6,stage_gaps!A:E,3,0)</f>
        <v>6</v>
      </c>
      <c r="M6" s="16">
        <f>VLOOKUP(D6,stage_gaps!A:E,4,0)</f>
        <v>7</v>
      </c>
      <c r="N6" s="16" t="str">
        <f>VLOOKUP(B6,indicators!$A:$I,7,0)</f>
        <v>nombre de jours du cycle</v>
      </c>
      <c r="O6" s="16" t="str">
        <f t="shared" si="0"/>
        <v>NBD_R2-R6</v>
      </c>
      <c r="P6" s="17"/>
    </row>
    <row r="7" spans="1:16" x14ac:dyDescent="0.3">
      <c r="A7" s="16">
        <v>6</v>
      </c>
      <c r="B7" s="16">
        <v>1</v>
      </c>
      <c r="C7" s="16">
        <v>15</v>
      </c>
      <c r="D7" s="16">
        <v>8</v>
      </c>
      <c r="E7" s="16">
        <v>6</v>
      </c>
      <c r="F7" s="16" t="str">
        <f>VLOOKUP(C7,stage_gaps_x_crop!A:H,7,0)</f>
        <v>CORN</v>
      </c>
      <c r="G7" s="16" t="str">
        <f>VLOOKUP(C7,stage_gaps_x_crop!A:H,8,0)</f>
        <v>R6-H</v>
      </c>
      <c r="H7" s="16">
        <f>VLOOKUP(E7,indicators_x_stage_gaps!A:J,4,0)</f>
        <v>24</v>
      </c>
      <c r="I7" s="16" t="str">
        <f>VLOOKUP(B7,indicators!$A:$I,3,0)</f>
        <v>nb_days_cycle</v>
      </c>
      <c r="J7" s="16" t="str">
        <f>VLOOKUP(B7,indicators!A:I,4,0)</f>
        <v>NBD</v>
      </c>
      <c r="K7" s="16" t="str">
        <f>VLOOKUP(D7,stage_gaps!A:E,2,0)</f>
        <v>Ripening</v>
      </c>
      <c r="L7" s="16">
        <f>VLOOKUP(D7,stage_gaps!A:E,3,0)</f>
        <v>7</v>
      </c>
      <c r="M7" s="16">
        <f>VLOOKUP(D7,stage_gaps!A:E,4,0)</f>
        <v>8</v>
      </c>
      <c r="N7" s="16" t="str">
        <f>VLOOKUP(B7,indicators!$A:$I,7,0)</f>
        <v>nombre de jours du cycle</v>
      </c>
      <c r="O7" s="16" t="str">
        <f t="shared" si="0"/>
        <v>NBD_R6-H</v>
      </c>
      <c r="P7" s="17"/>
    </row>
    <row r="8" spans="1:16" x14ac:dyDescent="0.3">
      <c r="A8" s="16">
        <v>7</v>
      </c>
      <c r="B8" s="16">
        <v>1</v>
      </c>
      <c r="C8" s="16">
        <v>2</v>
      </c>
      <c r="D8" s="16">
        <v>2</v>
      </c>
      <c r="E8" s="16">
        <v>7</v>
      </c>
      <c r="F8" s="16" t="str">
        <f>VLOOKUP(C8,stage_gaps_x_crop!A:H,7,0)</f>
        <v>CORN</v>
      </c>
      <c r="G8" s="16" t="str">
        <f>VLOOKUP(C8,stage_gaps_x_crop!A:H,8,0)</f>
        <v>VE-V7</v>
      </c>
      <c r="H8" s="16">
        <f>VLOOKUP(E8,indicators_x_stage_gaps!A:J,4,0)</f>
        <v>200</v>
      </c>
      <c r="I8" s="16" t="str">
        <f>VLOOKUP(B8,indicators!$A:$I,3,0)</f>
        <v>nb_days_cycle</v>
      </c>
      <c r="J8" s="16" t="str">
        <f>VLOOKUP(B8,indicators!A:I,4,0)</f>
        <v>NBD</v>
      </c>
      <c r="K8" s="16" t="str">
        <f>VLOOKUP(D8,stage_gaps!A:E,2,0)</f>
        <v>Growth</v>
      </c>
      <c r="L8" s="16">
        <f>VLOOKUP(D8,stage_gaps!A:E,3,0)</f>
        <v>1</v>
      </c>
      <c r="M8" s="16">
        <f>VLOOKUP(D8,stage_gaps!A:E,4,0)</f>
        <v>3</v>
      </c>
      <c r="N8" s="16" t="str">
        <f>VLOOKUP(B8,indicators!$A:$I,7,0)</f>
        <v>nombre de jours du cycle</v>
      </c>
      <c r="O8" s="16" t="str">
        <f t="shared" si="0"/>
        <v>NBD_VE-V7</v>
      </c>
      <c r="P8" s="17"/>
    </row>
    <row r="9" spans="1:16" x14ac:dyDescent="0.3">
      <c r="A9" s="18">
        <v>94</v>
      </c>
      <c r="B9" s="18">
        <v>12</v>
      </c>
      <c r="C9" s="2">
        <v>12</v>
      </c>
      <c r="D9" s="2">
        <v>5</v>
      </c>
      <c r="E9" s="2">
        <v>34</v>
      </c>
      <c r="F9" s="2" t="str">
        <f>VLOOKUP(C9,stage_gaps_x_crop!A:H,7,0)</f>
        <v>SUNFLOWER</v>
      </c>
      <c r="G9" s="2" t="str">
        <f>VLOOKUP(C9,stage_gaps_x_crop!A:H,8,0)</f>
        <v>F1-M0</v>
      </c>
      <c r="H9" s="2">
        <f>VLOOKUP(E9,indicators_x_stage_gaps!A:J,4,0)</f>
        <v>405</v>
      </c>
      <c r="I9" s="2" t="str">
        <f>VLOOKUP(B9,indicators!$A:$I,3,0)</f>
        <v>Water stress index</v>
      </c>
      <c r="J9" s="2" t="str">
        <f>VLOOKUP(B9,indicators!A:I,4,0)</f>
        <v>IWS</v>
      </c>
      <c r="K9" s="2" t="str">
        <f>VLOOKUP(D9,stage_gaps!A:E,2,0)</f>
        <v>Full Flowering</v>
      </c>
      <c r="L9" s="2">
        <f>VLOOKUP(D9,stage_gaps!A:E,3,0)</f>
        <v>4</v>
      </c>
      <c r="M9" s="2">
        <f>VLOOKUP(D9,stage_gaps!A:E,4,0)</f>
        <v>6</v>
      </c>
      <c r="N9" s="2" t="str">
        <f>VLOOKUP(B9,indicators!$A:$I,7,0)</f>
        <v>1-indice de deficit hydrique (som ETR/som ETM)</v>
      </c>
      <c r="O9" s="2" t="str">
        <f t="shared" ref="O9:O40" si="1">J9&amp;"_"&amp;G9</f>
        <v>IWS_F1-M0</v>
      </c>
      <c r="P9" s="1" t="s">
        <v>184</v>
      </c>
    </row>
    <row r="10" spans="1:16" x14ac:dyDescent="0.3">
      <c r="A10" s="18">
        <v>96</v>
      </c>
      <c r="B10" s="18">
        <v>12</v>
      </c>
      <c r="C10" s="2">
        <v>14</v>
      </c>
      <c r="D10" s="2">
        <v>7</v>
      </c>
      <c r="E10" s="2">
        <v>36</v>
      </c>
      <c r="F10" s="2" t="str">
        <f>VLOOKUP(C10,stage_gaps_x_crop!A:H,7,0)</f>
        <v>SUNFLOWER</v>
      </c>
      <c r="G10" s="2" t="str">
        <f>VLOOKUP(C10,stage_gaps_x_crop!A:H,8,0)</f>
        <v>M0-M3</v>
      </c>
      <c r="H10" s="2">
        <f>VLOOKUP(E10,indicators_x_stage_gaps!A:J,4,0)</f>
        <v>409</v>
      </c>
      <c r="I10" s="2" t="str">
        <f>VLOOKUP(B10,indicators!$A:$I,3,0)</f>
        <v>Water stress index</v>
      </c>
      <c r="J10" s="2" t="str">
        <f>VLOOKUP(B10,indicators!A:I,4,0)</f>
        <v>IWS</v>
      </c>
      <c r="K10" s="2" t="str">
        <f>VLOOKUP(D10,stage_gaps!A:E,2,0)</f>
        <v>Filling</v>
      </c>
      <c r="L10" s="2">
        <f>VLOOKUP(D10,stage_gaps!A:E,3,0)</f>
        <v>6</v>
      </c>
      <c r="M10" s="2">
        <f>VLOOKUP(D10,stage_gaps!A:E,4,0)</f>
        <v>7</v>
      </c>
      <c r="N10" s="2" t="str">
        <f>VLOOKUP(B10,indicators!$A:$I,7,0)</f>
        <v>1-indice de deficit hydrique (som ETR/som ETM)</v>
      </c>
      <c r="O10" s="2" t="str">
        <f t="shared" si="1"/>
        <v>IWS_M0-M3</v>
      </c>
      <c r="P10" s="1" t="s">
        <v>184</v>
      </c>
    </row>
    <row r="11" spans="1:16" x14ac:dyDescent="0.3">
      <c r="A11" s="16">
        <v>71</v>
      </c>
      <c r="B11" s="16">
        <v>2</v>
      </c>
      <c r="C11" s="16">
        <v>11</v>
      </c>
      <c r="D11" s="16">
        <v>4</v>
      </c>
      <c r="E11" s="16">
        <v>11</v>
      </c>
      <c r="F11" s="16" t="str">
        <f>VLOOKUP(C11,stage_gaps_x_crop!A:H,7,0)</f>
        <v>SUNFLOWER</v>
      </c>
      <c r="G11" s="16" t="str">
        <f>VLOOKUP(C11,stage_gaps_x_crop!A:H,8,0)</f>
        <v>F1-R5</v>
      </c>
      <c r="H11" s="16">
        <f>VLOOKUP(E11,indicators_x_stage_gaps!A:J,4,0)</f>
        <v>216</v>
      </c>
      <c r="I11" s="16" t="str">
        <f>VLOOKUP(B11,indicators!$A:$I,3,0)</f>
        <v>Rain + irr</v>
      </c>
      <c r="J11" s="16" t="str">
        <f>VLOOKUP(B11,indicators!A:I,4,0)</f>
        <v>SUMH2O</v>
      </c>
      <c r="K11" s="16" t="str">
        <f>VLOOKUP(D11,stage_gaps!A:E,2,0)</f>
        <v>Pre-Flowering</v>
      </c>
      <c r="L11" s="16">
        <f>VLOOKUP(D11,stage_gaps!A:E,3,0)</f>
        <v>4</v>
      </c>
      <c r="M11" s="16">
        <f>VLOOKUP(D11,stage_gaps!A:E,4,0)</f>
        <v>5</v>
      </c>
      <c r="N11" s="16" t="str">
        <f>VLOOKUP(B11,indicators!$A:$I,7,0)</f>
        <v>cumul pluie + irrigation sur le cycle</v>
      </c>
      <c r="O11" s="16" t="str">
        <f t="shared" si="1"/>
        <v>SUMH2O_F1-R5</v>
      </c>
      <c r="P11" s="17"/>
    </row>
    <row r="12" spans="1:16" x14ac:dyDescent="0.3">
      <c r="A12" s="18">
        <v>116</v>
      </c>
      <c r="B12" s="18">
        <v>17</v>
      </c>
      <c r="C12" s="2">
        <v>10</v>
      </c>
      <c r="D12" s="2">
        <v>3</v>
      </c>
      <c r="E12" s="2">
        <v>56</v>
      </c>
      <c r="F12" s="2" t="str">
        <f>VLOOKUP(C12,stage_gaps_x_crop!A:H,7,0)</f>
        <v>SUNFLOWER</v>
      </c>
      <c r="G12" s="2" t="str">
        <f>VLOOKUP(C12,stage_gaps_x_crop!A:H,8,0)</f>
        <v>E1-F1</v>
      </c>
      <c r="H12" s="2">
        <f>VLOOKUP(E12,indicators_x_stage_gaps!A:J,4,0)</f>
        <v>470</v>
      </c>
      <c r="I12" s="2" t="str">
        <f>VLOOKUP(B12,indicators!$A:$I,3,0)</f>
        <v>Lenght day avg</v>
      </c>
      <c r="J12" s="2" t="str">
        <f>VLOOKUP(B12,indicators!A:I,4,0)</f>
        <v>MOYDAY</v>
      </c>
      <c r="K12" s="2" t="str">
        <f>VLOOKUP(D12,stage_gaps!A:E,2,0)</f>
        <v>Flo Initiation</v>
      </c>
      <c r="L12" s="2">
        <f>VLOOKUP(D12,stage_gaps!A:E,3,0)</f>
        <v>3</v>
      </c>
      <c r="M12" s="2">
        <f>VLOOKUP(D12,stage_gaps!A:E,4,0)</f>
        <v>4</v>
      </c>
      <c r="N12" s="2" t="str">
        <f>VLOOKUP(B12,indicators!$A:$I,7,0)</f>
        <v>moyenne des longueurs du jour en heures (basé sur heures avec un rayonnement &gt; 50w/m²)</v>
      </c>
      <c r="O12" s="2" t="str">
        <f t="shared" si="1"/>
        <v>MOYDAY_E1-F1</v>
      </c>
      <c r="P12" s="1" t="s">
        <v>184</v>
      </c>
    </row>
    <row r="13" spans="1:16" x14ac:dyDescent="0.3">
      <c r="A13" s="18">
        <v>13</v>
      </c>
      <c r="B13" s="18">
        <v>2</v>
      </c>
      <c r="C13" s="2">
        <v>6</v>
      </c>
      <c r="D13" s="2">
        <v>6</v>
      </c>
      <c r="E13" s="2">
        <v>13</v>
      </c>
      <c r="F13" s="2" t="str">
        <f>VLOOKUP(C13,stage_gaps_x_crop!A:H,7,0)</f>
        <v>CORN</v>
      </c>
      <c r="G13" s="2" t="str">
        <f>VLOOKUP(C13,stage_gaps_x_crop!A:H,8,0)</f>
        <v>R1-R2</v>
      </c>
      <c r="H13" s="2">
        <f>VLOOKUP(E13,indicators_x_stage_gaps!A:J,4,0)</f>
        <v>219</v>
      </c>
      <c r="I13" s="2" t="str">
        <f>VLOOKUP(B13,indicators!$A:$I,3,0)</f>
        <v>Rain + irr</v>
      </c>
      <c r="J13" s="2" t="str">
        <f>VLOOKUP(B13,indicators!A:I,4,0)</f>
        <v>SUMH2O</v>
      </c>
      <c r="K13" s="2" t="str">
        <f>VLOOKUP(D13,stage_gaps!A:E,2,0)</f>
        <v>Flowering</v>
      </c>
      <c r="L13" s="2">
        <f>VLOOKUP(D13,stage_gaps!A:E,3,0)</f>
        <v>5</v>
      </c>
      <c r="M13" s="2">
        <f>VLOOKUP(D13,stage_gaps!A:E,4,0)</f>
        <v>6</v>
      </c>
      <c r="N13" s="2" t="str">
        <f>VLOOKUP(B13,indicators!$A:$I,7,0)</f>
        <v>cumul pluie + irrigation sur le cycle</v>
      </c>
      <c r="O13" s="2" t="str">
        <f t="shared" si="1"/>
        <v>SUMH2O_R1-R2</v>
      </c>
      <c r="P13" s="1" t="s">
        <v>185</v>
      </c>
    </row>
    <row r="14" spans="1:16" x14ac:dyDescent="0.3">
      <c r="A14" s="18">
        <v>14</v>
      </c>
      <c r="B14" s="18">
        <v>2</v>
      </c>
      <c r="C14" s="2">
        <v>7</v>
      </c>
      <c r="D14" s="2">
        <v>7</v>
      </c>
      <c r="E14" s="2">
        <v>14</v>
      </c>
      <c r="F14" s="2" t="str">
        <f>VLOOKUP(C14,stage_gaps_x_crop!A:H,7,0)</f>
        <v>CORN</v>
      </c>
      <c r="G14" s="2" t="str">
        <f>VLOOKUP(C14,stage_gaps_x_crop!A:H,8,0)</f>
        <v>R2-R6</v>
      </c>
      <c r="H14" s="2">
        <f>VLOOKUP(E14,indicators_x_stage_gaps!A:J,4,0)</f>
        <v>221</v>
      </c>
      <c r="I14" s="2" t="str">
        <f>VLOOKUP(B14,indicators!$A:$I,3,0)</f>
        <v>Rain + irr</v>
      </c>
      <c r="J14" s="2" t="str">
        <f>VLOOKUP(B14,indicators!A:I,4,0)</f>
        <v>SUMH2O</v>
      </c>
      <c r="K14" s="2" t="str">
        <f>VLOOKUP(D14,stage_gaps!A:E,2,0)</f>
        <v>Filling</v>
      </c>
      <c r="L14" s="2">
        <f>VLOOKUP(D14,stage_gaps!A:E,3,0)</f>
        <v>6</v>
      </c>
      <c r="M14" s="2">
        <f>VLOOKUP(D14,stage_gaps!A:E,4,0)</f>
        <v>7</v>
      </c>
      <c r="N14" s="2" t="str">
        <f>VLOOKUP(B14,indicators!$A:$I,7,0)</f>
        <v>cumul pluie + irrigation sur le cycle</v>
      </c>
      <c r="O14" s="2" t="str">
        <f t="shared" si="1"/>
        <v>SUMH2O_R2-R6</v>
      </c>
      <c r="P14" s="1" t="s">
        <v>185</v>
      </c>
    </row>
    <row r="15" spans="1:16" x14ac:dyDescent="0.3">
      <c r="A15" s="16">
        <v>73</v>
      </c>
      <c r="B15" s="16">
        <v>2</v>
      </c>
      <c r="C15" s="16">
        <v>13</v>
      </c>
      <c r="D15" s="16">
        <v>6</v>
      </c>
      <c r="E15" s="16">
        <v>13</v>
      </c>
      <c r="F15" s="16" t="str">
        <f>VLOOKUP(C15,stage_gaps_x_crop!A:H,7,0)</f>
        <v>SUNFLOWER</v>
      </c>
      <c r="G15" s="16" t="str">
        <f>VLOOKUP(C15,stage_gaps_x_crop!A:H,8,0)</f>
        <v>R5-M0</v>
      </c>
      <c r="H15" s="16">
        <f>VLOOKUP(E15,indicators_x_stage_gaps!A:J,4,0)</f>
        <v>219</v>
      </c>
      <c r="I15" s="16" t="str">
        <f>VLOOKUP(B15,indicators!$A:$I,3,0)</f>
        <v>Rain + irr</v>
      </c>
      <c r="J15" s="16" t="str">
        <f>VLOOKUP(B15,indicators!A:I,4,0)</f>
        <v>SUMH2O</v>
      </c>
      <c r="K15" s="16" t="str">
        <f>VLOOKUP(D15,stage_gaps!A:E,2,0)</f>
        <v>Flowering</v>
      </c>
      <c r="L15" s="16">
        <f>VLOOKUP(D15,stage_gaps!A:E,3,0)</f>
        <v>5</v>
      </c>
      <c r="M15" s="16">
        <f>VLOOKUP(D15,stage_gaps!A:E,4,0)</f>
        <v>6</v>
      </c>
      <c r="N15" s="16" t="str">
        <f>VLOOKUP(B15,indicators!$A:$I,7,0)</f>
        <v>cumul pluie + irrigation sur le cycle</v>
      </c>
      <c r="O15" s="16" t="str">
        <f t="shared" si="1"/>
        <v>SUMH2O_R5-M0</v>
      </c>
      <c r="P15" s="17"/>
    </row>
    <row r="16" spans="1:16" x14ac:dyDescent="0.3">
      <c r="A16" s="18">
        <v>118</v>
      </c>
      <c r="B16" s="18">
        <v>17</v>
      </c>
      <c r="C16" s="2">
        <v>12</v>
      </c>
      <c r="D16" s="2">
        <v>5</v>
      </c>
      <c r="E16" s="2">
        <v>58</v>
      </c>
      <c r="F16" s="2" t="str">
        <f>VLOOKUP(C16,stage_gaps_x_crop!A:H,7,0)</f>
        <v>SUNFLOWER</v>
      </c>
      <c r="G16" s="2" t="str">
        <f>VLOOKUP(C16,stage_gaps_x_crop!A:H,8,0)</f>
        <v>F1-M0</v>
      </c>
      <c r="H16" s="2">
        <f>VLOOKUP(E16,indicators_x_stage_gaps!A:J,4,0)</f>
        <v>475</v>
      </c>
      <c r="I16" s="2" t="str">
        <f>VLOOKUP(B16,indicators!$A:$I,3,0)</f>
        <v>Lenght day avg</v>
      </c>
      <c r="J16" s="2" t="str">
        <f>VLOOKUP(B16,indicators!A:I,4,0)</f>
        <v>MOYDAY</v>
      </c>
      <c r="K16" s="2" t="str">
        <f>VLOOKUP(D16,stage_gaps!A:E,2,0)</f>
        <v>Full Flowering</v>
      </c>
      <c r="L16" s="2">
        <f>VLOOKUP(D16,stage_gaps!A:E,3,0)</f>
        <v>4</v>
      </c>
      <c r="M16" s="2">
        <f>VLOOKUP(D16,stage_gaps!A:E,4,0)</f>
        <v>6</v>
      </c>
      <c r="N16" s="2" t="str">
        <f>VLOOKUP(B16,indicators!$A:$I,7,0)</f>
        <v>moyenne des longueurs du jour en heures (basé sur heures avec un rayonnement &gt; 50w/m²)</v>
      </c>
      <c r="O16" s="2" t="str">
        <f t="shared" si="1"/>
        <v>MOYDAY_F1-M0</v>
      </c>
      <c r="P16" s="1" t="s">
        <v>184</v>
      </c>
    </row>
    <row r="17" spans="1:16" x14ac:dyDescent="0.3">
      <c r="A17" s="18">
        <v>16</v>
      </c>
      <c r="B17" s="18">
        <v>3</v>
      </c>
      <c r="C17" s="2">
        <v>3</v>
      </c>
      <c r="D17" s="2">
        <v>3</v>
      </c>
      <c r="E17" s="2">
        <v>16</v>
      </c>
      <c r="F17" s="2" t="str">
        <f>VLOOKUP(C17,stage_gaps_x_crop!A:H,7,0)</f>
        <v>CORN</v>
      </c>
      <c r="G17" s="2" t="str">
        <f>VLOOKUP(C17,stage_gaps_x_crop!A:H,8,0)</f>
        <v>V7-V12</v>
      </c>
      <c r="H17" s="2">
        <f>VLOOKUP(E17,indicators_x_stage_gaps!A:J,4,0)</f>
        <v>233</v>
      </c>
      <c r="I17" s="2" t="str">
        <f>VLOOKUP(B17,indicators!$A:$I,3,0)</f>
        <v>T_min</v>
      </c>
      <c r="J17" s="2" t="str">
        <f>VLOOKUP(B17,indicators!A:I,4,0)</f>
        <v>MOYTMIN</v>
      </c>
      <c r="K17" s="2" t="str">
        <f>VLOOKUP(D17,stage_gaps!A:E,2,0)</f>
        <v>Flo Initiation</v>
      </c>
      <c r="L17" s="2">
        <f>VLOOKUP(D17,stage_gaps!A:E,3,0)</f>
        <v>3</v>
      </c>
      <c r="M17" s="2">
        <f>VLOOKUP(D17,stage_gaps!A:E,4,0)</f>
        <v>4</v>
      </c>
      <c r="N17" s="2" t="str">
        <f>VLOOKUP(B17,indicators!$A:$I,7,0)</f>
        <v>moyenne de T_min sur le cycle</v>
      </c>
      <c r="O17" s="2" t="str">
        <f t="shared" si="1"/>
        <v>MOYTMIN_V7-V12</v>
      </c>
      <c r="P17" s="1" t="s">
        <v>186</v>
      </c>
    </row>
    <row r="18" spans="1:16" x14ac:dyDescent="0.3">
      <c r="A18" s="18">
        <v>17</v>
      </c>
      <c r="B18" s="18">
        <v>7</v>
      </c>
      <c r="C18" s="2">
        <v>1</v>
      </c>
      <c r="D18" s="2">
        <v>1</v>
      </c>
      <c r="E18" s="2">
        <v>17</v>
      </c>
      <c r="F18" s="2" t="str">
        <f>VLOOKUP(C18,stage_gaps_x_crop!A:H,7,0)</f>
        <v>CORN</v>
      </c>
      <c r="G18" s="2" t="str">
        <f>VLOOKUP(C18,stage_gaps_x_crop!A:H,8,0)</f>
        <v>S-VE</v>
      </c>
      <c r="H18" s="2">
        <f>VLOOKUP(E18,indicators_x_stage_gaps!A:J,4,0)</f>
        <v>306</v>
      </c>
      <c r="I18" s="2" t="str">
        <f>VLOOKUP(B18,indicators!$A:$I,3,0)</f>
        <v>Nb days T &lt; 10°</v>
      </c>
      <c r="J18" s="2" t="str">
        <f>VLOOKUP(B18,indicators!A:I,4,0)</f>
        <v>NBDMIN1</v>
      </c>
      <c r="K18" s="2" t="str">
        <f>VLOOKUP(D18,stage_gaps!A:E,2,0)</f>
        <v>Emergence</v>
      </c>
      <c r="L18" s="2">
        <f>VLOOKUP(D18,stage_gaps!A:E,3,0)</f>
        <v>0</v>
      </c>
      <c r="M18" s="2">
        <f>VLOOKUP(D18,stage_gaps!A:E,4,0)</f>
        <v>1</v>
      </c>
      <c r="N18" s="2" t="str">
        <f>VLOOKUP(B18,indicators!$A:$I,7,0)</f>
        <v>nb jours avec température inférieure à T_min_seuil 1 (10°)</v>
      </c>
      <c r="O18" s="2" t="str">
        <f t="shared" si="1"/>
        <v>NBDMIN1_S-VE</v>
      </c>
      <c r="P18" s="1" t="s">
        <v>186</v>
      </c>
    </row>
    <row r="19" spans="1:16" x14ac:dyDescent="0.3">
      <c r="A19" s="16">
        <v>18</v>
      </c>
      <c r="B19" s="16">
        <v>7</v>
      </c>
      <c r="C19" s="16">
        <v>2</v>
      </c>
      <c r="D19" s="16">
        <v>2</v>
      </c>
      <c r="E19" s="16">
        <v>18</v>
      </c>
      <c r="F19" s="16" t="str">
        <f>VLOOKUP(C19,stage_gaps_x_crop!A:H,7,0)</f>
        <v>CORN</v>
      </c>
      <c r="G19" s="16" t="str">
        <f>VLOOKUP(C19,stage_gaps_x_crop!A:H,8,0)</f>
        <v>VE-V7</v>
      </c>
      <c r="H19" s="16">
        <f>VLOOKUP(E19,indicators_x_stage_gaps!A:J,4,0)</f>
        <v>312</v>
      </c>
      <c r="I19" s="16" t="str">
        <f>VLOOKUP(B19,indicators!$A:$I,3,0)</f>
        <v>Nb days T &lt; 10°</v>
      </c>
      <c r="J19" s="16" t="str">
        <f>VLOOKUP(B19,indicators!A:I,4,0)</f>
        <v>NBDMIN1</v>
      </c>
      <c r="K19" s="16" t="str">
        <f>VLOOKUP(D19,stage_gaps!A:E,2,0)</f>
        <v>Growth</v>
      </c>
      <c r="L19" s="16">
        <f>VLOOKUP(D19,stage_gaps!A:E,3,0)</f>
        <v>1</v>
      </c>
      <c r="M19" s="16">
        <f>VLOOKUP(D19,stage_gaps!A:E,4,0)</f>
        <v>3</v>
      </c>
      <c r="N19" s="16" t="str">
        <f>VLOOKUP(B19,indicators!$A:$I,7,0)</f>
        <v>nb jours avec température inférieure à T_min_seuil 1 (10°)</v>
      </c>
      <c r="O19" s="16" t="str">
        <f t="shared" si="1"/>
        <v>NBDMIN1_VE-V7</v>
      </c>
      <c r="P19" s="17"/>
    </row>
    <row r="20" spans="1:16" x14ac:dyDescent="0.3">
      <c r="A20" s="18">
        <v>19</v>
      </c>
      <c r="B20" s="18">
        <v>7</v>
      </c>
      <c r="C20" s="2">
        <v>3</v>
      </c>
      <c r="D20" s="2">
        <v>3</v>
      </c>
      <c r="E20" s="2">
        <v>19</v>
      </c>
      <c r="F20" s="2" t="str">
        <f>VLOOKUP(C20,stage_gaps_x_crop!A:H,7,0)</f>
        <v>CORN</v>
      </c>
      <c r="G20" s="2" t="str">
        <f>VLOOKUP(C20,stage_gaps_x_crop!A:H,8,0)</f>
        <v>V7-V12</v>
      </c>
      <c r="H20" s="2">
        <f>VLOOKUP(E20,indicators_x_stage_gaps!A:J,4,0)</f>
        <v>317</v>
      </c>
      <c r="I20" s="2" t="str">
        <f>VLOOKUP(B20,indicators!$A:$I,3,0)</f>
        <v>Nb days T &lt; 10°</v>
      </c>
      <c r="J20" s="2" t="str">
        <f>VLOOKUP(B20,indicators!A:I,4,0)</f>
        <v>NBDMIN1</v>
      </c>
      <c r="K20" s="2" t="str">
        <f>VLOOKUP(D20,stage_gaps!A:E,2,0)</f>
        <v>Flo Initiation</v>
      </c>
      <c r="L20" s="2">
        <f>VLOOKUP(D20,stage_gaps!A:E,3,0)</f>
        <v>3</v>
      </c>
      <c r="M20" s="2">
        <f>VLOOKUP(D20,stage_gaps!A:E,4,0)</f>
        <v>4</v>
      </c>
      <c r="N20" s="2" t="str">
        <f>VLOOKUP(B20,indicators!$A:$I,7,0)</f>
        <v>nb jours avec température inférieure à T_min_seuil 1 (10°)</v>
      </c>
      <c r="O20" s="2" t="str">
        <f t="shared" si="1"/>
        <v>NBDMIN1_V7-V12</v>
      </c>
      <c r="P20" s="1" t="s">
        <v>185</v>
      </c>
    </row>
    <row r="21" spans="1:16" x14ac:dyDescent="0.3">
      <c r="A21" s="18">
        <v>20</v>
      </c>
      <c r="B21" s="18">
        <v>7</v>
      </c>
      <c r="C21" s="2">
        <v>4</v>
      </c>
      <c r="D21" s="2">
        <v>4</v>
      </c>
      <c r="E21" s="2">
        <v>20</v>
      </c>
      <c r="F21" s="2" t="str">
        <f>VLOOKUP(C21,stage_gaps_x_crop!A:H,7,0)</f>
        <v>CORN</v>
      </c>
      <c r="G21" s="2" t="str">
        <f>VLOOKUP(C21,stage_gaps_x_crop!A:H,8,0)</f>
        <v>V12-R1</v>
      </c>
      <c r="H21" s="2">
        <f>VLOOKUP(E21,indicators_x_stage_gaps!A:J,4,0)</f>
        <v>321</v>
      </c>
      <c r="I21" s="2" t="str">
        <f>VLOOKUP(B21,indicators!$A:$I,3,0)</f>
        <v>Nb days T &lt; 10°</v>
      </c>
      <c r="J21" s="2" t="str">
        <f>VLOOKUP(B21,indicators!A:I,4,0)</f>
        <v>NBDMIN1</v>
      </c>
      <c r="K21" s="2" t="str">
        <f>VLOOKUP(D21,stage_gaps!A:E,2,0)</f>
        <v>Pre-Flowering</v>
      </c>
      <c r="L21" s="2">
        <f>VLOOKUP(D21,stage_gaps!A:E,3,0)</f>
        <v>4</v>
      </c>
      <c r="M21" s="2">
        <f>VLOOKUP(D21,stage_gaps!A:E,4,0)</f>
        <v>5</v>
      </c>
      <c r="N21" s="2" t="str">
        <f>VLOOKUP(B21,indicators!$A:$I,7,0)</f>
        <v>nb jours avec température inférieure à T_min_seuil 1 (10°)</v>
      </c>
      <c r="O21" s="2" t="str">
        <f t="shared" si="1"/>
        <v>NBDMIN1_V12-R1</v>
      </c>
      <c r="P21" s="1" t="s">
        <v>185</v>
      </c>
    </row>
    <row r="22" spans="1:16" x14ac:dyDescent="0.3">
      <c r="A22" s="18">
        <v>21</v>
      </c>
      <c r="B22" s="18">
        <v>7</v>
      </c>
      <c r="C22" s="2">
        <v>6</v>
      </c>
      <c r="D22" s="2">
        <v>6</v>
      </c>
      <c r="E22" s="2">
        <v>21</v>
      </c>
      <c r="F22" s="2" t="str">
        <f>VLOOKUP(C22,stage_gaps_x_crop!A:H,7,0)</f>
        <v>CORN</v>
      </c>
      <c r="G22" s="2" t="str">
        <f>VLOOKUP(C22,stage_gaps_x_crop!A:H,8,0)</f>
        <v>R1-R2</v>
      </c>
      <c r="H22" s="2">
        <f>VLOOKUP(E22,indicators_x_stage_gaps!A:J,4,0)</f>
        <v>324</v>
      </c>
      <c r="I22" s="2" t="str">
        <f>VLOOKUP(B22,indicators!$A:$I,3,0)</f>
        <v>Nb days T &lt; 10°</v>
      </c>
      <c r="J22" s="2" t="str">
        <f>VLOOKUP(B22,indicators!A:I,4,0)</f>
        <v>NBDMIN1</v>
      </c>
      <c r="K22" s="2" t="str">
        <f>VLOOKUP(D22,stage_gaps!A:E,2,0)</f>
        <v>Flowering</v>
      </c>
      <c r="L22" s="2">
        <f>VLOOKUP(D22,stage_gaps!A:E,3,0)</f>
        <v>5</v>
      </c>
      <c r="M22" s="2">
        <f>VLOOKUP(D22,stage_gaps!A:E,4,0)</f>
        <v>6</v>
      </c>
      <c r="N22" s="2" t="str">
        <f>VLOOKUP(B22,indicators!$A:$I,7,0)</f>
        <v>nb jours avec température inférieure à T_min_seuil 1 (10°)</v>
      </c>
      <c r="O22" s="2" t="str">
        <f t="shared" si="1"/>
        <v>NBDMIN1_R1-R2</v>
      </c>
      <c r="P22" s="1" t="s">
        <v>185</v>
      </c>
    </row>
    <row r="23" spans="1:16" x14ac:dyDescent="0.3">
      <c r="A23" s="18">
        <v>22</v>
      </c>
      <c r="B23" s="18">
        <v>7</v>
      </c>
      <c r="C23" s="2">
        <v>7</v>
      </c>
      <c r="D23" s="2">
        <v>7</v>
      </c>
      <c r="E23" s="2">
        <v>22</v>
      </c>
      <c r="F23" s="2" t="str">
        <f>VLOOKUP(C23,stage_gaps_x_crop!A:H,7,0)</f>
        <v>CORN</v>
      </c>
      <c r="G23" s="2" t="str">
        <f>VLOOKUP(C23,stage_gaps_x_crop!A:H,8,0)</f>
        <v>R2-R6</v>
      </c>
      <c r="H23" s="2">
        <f>VLOOKUP(E23,indicators_x_stage_gaps!A:J,4,0)</f>
        <v>326</v>
      </c>
      <c r="I23" s="2" t="str">
        <f>VLOOKUP(B23,indicators!$A:$I,3,0)</f>
        <v>Nb days T &lt; 10°</v>
      </c>
      <c r="J23" s="2" t="str">
        <f>VLOOKUP(B23,indicators!A:I,4,0)</f>
        <v>NBDMIN1</v>
      </c>
      <c r="K23" s="2" t="str">
        <f>VLOOKUP(D23,stage_gaps!A:E,2,0)</f>
        <v>Filling</v>
      </c>
      <c r="L23" s="2">
        <f>VLOOKUP(D23,stage_gaps!A:E,3,0)</f>
        <v>6</v>
      </c>
      <c r="M23" s="2">
        <f>VLOOKUP(D23,stage_gaps!A:E,4,0)</f>
        <v>7</v>
      </c>
      <c r="N23" s="2" t="str">
        <f>VLOOKUP(B23,indicators!$A:$I,7,0)</f>
        <v>nb jours avec température inférieure à T_min_seuil 1 (10°)</v>
      </c>
      <c r="O23" s="2" t="str">
        <f t="shared" si="1"/>
        <v>NBDMIN1_R2-R6</v>
      </c>
      <c r="P23" s="1" t="s">
        <v>185</v>
      </c>
    </row>
    <row r="24" spans="1:16" x14ac:dyDescent="0.3">
      <c r="A24" s="18">
        <v>23</v>
      </c>
      <c r="B24" s="18">
        <v>8</v>
      </c>
      <c r="C24" s="2">
        <v>3</v>
      </c>
      <c r="D24" s="2">
        <v>3</v>
      </c>
      <c r="E24" s="2">
        <v>23</v>
      </c>
      <c r="F24" s="2" t="str">
        <f>VLOOKUP(C24,stage_gaps_x_crop!A:H,7,0)</f>
        <v>CORN</v>
      </c>
      <c r="G24" s="2" t="str">
        <f>VLOOKUP(C24,stage_gaps_x_crop!A:H,8,0)</f>
        <v>V7-V12</v>
      </c>
      <c r="H24" s="2">
        <f>VLOOKUP(E24,indicators_x_stage_gaps!A:J,4,0)</f>
        <v>338</v>
      </c>
      <c r="I24" s="2" t="str">
        <f>VLOOKUP(B24,indicators!$A:$I,3,0)</f>
        <v>Nb days T &lt; 8°</v>
      </c>
      <c r="J24" s="2" t="str">
        <f>VLOOKUP(B24,indicators!A:I,4,0)</f>
        <v>NBDMIN2</v>
      </c>
      <c r="K24" s="2" t="str">
        <f>VLOOKUP(D24,stage_gaps!A:E,2,0)</f>
        <v>Flo Initiation</v>
      </c>
      <c r="L24" s="2">
        <f>VLOOKUP(D24,stage_gaps!A:E,3,0)</f>
        <v>3</v>
      </c>
      <c r="M24" s="2">
        <f>VLOOKUP(D24,stage_gaps!A:E,4,0)</f>
        <v>4</v>
      </c>
      <c r="N24" s="2" t="str">
        <f>VLOOKUP(B24,indicators!$A:$I,7,0)</f>
        <v>Nb jours avec température inférieure à T_min_seuil 2 (8°)</v>
      </c>
      <c r="O24" s="2" t="str">
        <f t="shared" si="1"/>
        <v>NBDMIN2_V7-V12</v>
      </c>
      <c r="P24" s="1" t="s">
        <v>186</v>
      </c>
    </row>
    <row r="25" spans="1:16" x14ac:dyDescent="0.3">
      <c r="A25" s="18">
        <v>24</v>
      </c>
      <c r="B25" s="18">
        <v>8</v>
      </c>
      <c r="C25" s="2">
        <v>4</v>
      </c>
      <c r="D25" s="2">
        <v>4</v>
      </c>
      <c r="E25" s="2">
        <v>24</v>
      </c>
      <c r="F25" s="2" t="str">
        <f>VLOOKUP(C25,stage_gaps_x_crop!A:H,7,0)</f>
        <v>CORN</v>
      </c>
      <c r="G25" s="2" t="str">
        <f>VLOOKUP(C25,stage_gaps_x_crop!A:H,8,0)</f>
        <v>V12-R1</v>
      </c>
      <c r="H25" s="2">
        <f>VLOOKUP(E25,indicators_x_stage_gaps!A:J,4,0)</f>
        <v>342</v>
      </c>
      <c r="I25" s="2" t="str">
        <f>VLOOKUP(B25,indicators!$A:$I,3,0)</f>
        <v>Nb days T &lt; 8°</v>
      </c>
      <c r="J25" s="2" t="str">
        <f>VLOOKUP(B25,indicators!A:I,4,0)</f>
        <v>NBDMIN2</v>
      </c>
      <c r="K25" s="2" t="str">
        <f>VLOOKUP(D25,stage_gaps!A:E,2,0)</f>
        <v>Pre-Flowering</v>
      </c>
      <c r="L25" s="2">
        <f>VLOOKUP(D25,stage_gaps!A:E,3,0)</f>
        <v>4</v>
      </c>
      <c r="M25" s="2">
        <f>VLOOKUP(D25,stage_gaps!A:E,4,0)</f>
        <v>5</v>
      </c>
      <c r="N25" s="2" t="str">
        <f>VLOOKUP(B25,indicators!$A:$I,7,0)</f>
        <v>Nb jours avec température inférieure à T_min_seuil 2 (8°)</v>
      </c>
      <c r="O25" s="2" t="str">
        <f t="shared" si="1"/>
        <v>NBDMIN2_V12-R1</v>
      </c>
      <c r="P25" s="1" t="s">
        <v>186</v>
      </c>
    </row>
    <row r="26" spans="1:16" x14ac:dyDescent="0.3">
      <c r="A26" s="18">
        <v>25</v>
      </c>
      <c r="B26" s="18">
        <v>8</v>
      </c>
      <c r="C26" s="2">
        <v>7</v>
      </c>
      <c r="D26" s="2">
        <v>7</v>
      </c>
      <c r="E26" s="2">
        <v>25</v>
      </c>
      <c r="F26" s="2" t="str">
        <f>VLOOKUP(C26,stage_gaps_x_crop!A:H,7,0)</f>
        <v>CORN</v>
      </c>
      <c r="G26" s="2" t="str">
        <f>VLOOKUP(C26,stage_gaps_x_crop!A:H,8,0)</f>
        <v>R2-R6</v>
      </c>
      <c r="H26" s="2">
        <f>VLOOKUP(E26,indicators_x_stage_gaps!A:J,4,0)</f>
        <v>347</v>
      </c>
      <c r="I26" s="2" t="str">
        <f>VLOOKUP(B26,indicators!$A:$I,3,0)</f>
        <v>Nb days T &lt; 8°</v>
      </c>
      <c r="J26" s="2" t="str">
        <f>VLOOKUP(B26,indicators!A:I,4,0)</f>
        <v>NBDMIN2</v>
      </c>
      <c r="K26" s="2" t="str">
        <f>VLOOKUP(D26,stage_gaps!A:E,2,0)</f>
        <v>Filling</v>
      </c>
      <c r="L26" s="2">
        <f>VLOOKUP(D26,stage_gaps!A:E,3,0)</f>
        <v>6</v>
      </c>
      <c r="M26" s="2">
        <f>VLOOKUP(D26,stage_gaps!A:E,4,0)</f>
        <v>7</v>
      </c>
      <c r="N26" s="2" t="str">
        <f>VLOOKUP(B26,indicators!$A:$I,7,0)</f>
        <v>Nb jours avec température inférieure à T_min_seuil 2 (8°)</v>
      </c>
      <c r="O26" s="2" t="str">
        <f t="shared" si="1"/>
        <v>NBDMIN2_R2-R6</v>
      </c>
      <c r="P26" s="1" t="s">
        <v>186</v>
      </c>
    </row>
    <row r="27" spans="1:16" x14ac:dyDescent="0.3">
      <c r="A27" s="16">
        <v>26</v>
      </c>
      <c r="B27" s="16">
        <v>9</v>
      </c>
      <c r="C27" s="16">
        <v>3</v>
      </c>
      <c r="D27" s="16">
        <v>3</v>
      </c>
      <c r="E27" s="16">
        <v>26</v>
      </c>
      <c r="F27" s="16" t="str">
        <f>VLOOKUP(C27,stage_gaps_x_crop!A:H,7,0)</f>
        <v>CORN</v>
      </c>
      <c r="G27" s="16" t="str">
        <f>VLOOKUP(C27,stage_gaps_x_crop!A:H,8,0)</f>
        <v>V7-V12</v>
      </c>
      <c r="H27" s="16">
        <f>VLOOKUP(E27,indicators_x_stage_gaps!A:J,4,0)</f>
        <v>359</v>
      </c>
      <c r="I27" s="16" t="str">
        <f>VLOOKUP(B27,indicators!$A:$I,3,0)</f>
        <v>Nb days T &gt; 34°</v>
      </c>
      <c r="J27" s="16" t="str">
        <f>VLOOKUP(B27,indicators!A:I,4,0)</f>
        <v>NBDMAX1</v>
      </c>
      <c r="K27" s="16" t="str">
        <f>VLOOKUP(D27,stage_gaps!A:E,2,0)</f>
        <v>Flo Initiation</v>
      </c>
      <c r="L27" s="16">
        <f>VLOOKUP(D27,stage_gaps!A:E,3,0)</f>
        <v>3</v>
      </c>
      <c r="M27" s="16">
        <f>VLOOKUP(D27,stage_gaps!A:E,4,0)</f>
        <v>4</v>
      </c>
      <c r="N27" s="16" t="str">
        <f>VLOOKUP(B27,indicators!$A:$I,7,0)</f>
        <v>Nb jours avec température supérieure à T_max_seuil 1 (34°)</v>
      </c>
      <c r="O27" s="16" t="str">
        <f t="shared" si="1"/>
        <v>NBDMAX1_V7-V12</v>
      </c>
      <c r="P27" s="17"/>
    </row>
    <row r="28" spans="1:16" x14ac:dyDescent="0.3">
      <c r="A28" s="16">
        <v>27</v>
      </c>
      <c r="B28" s="16">
        <v>9</v>
      </c>
      <c r="C28" s="16">
        <v>4</v>
      </c>
      <c r="D28" s="16">
        <v>4</v>
      </c>
      <c r="E28" s="16">
        <v>27</v>
      </c>
      <c r="F28" s="16" t="str">
        <f>VLOOKUP(C28,stage_gaps_x_crop!A:H,7,0)</f>
        <v>CORN</v>
      </c>
      <c r="G28" s="16" t="str">
        <f>VLOOKUP(C28,stage_gaps_x_crop!A:H,8,0)</f>
        <v>V12-R1</v>
      </c>
      <c r="H28" s="16">
        <f>VLOOKUP(E28,indicators_x_stage_gaps!A:J,4,0)</f>
        <v>363</v>
      </c>
      <c r="I28" s="16" t="str">
        <f>VLOOKUP(B28,indicators!$A:$I,3,0)</f>
        <v>Nb days T &gt; 34°</v>
      </c>
      <c r="J28" s="16" t="str">
        <f>VLOOKUP(B28,indicators!A:I,4,0)</f>
        <v>NBDMAX1</v>
      </c>
      <c r="K28" s="16" t="str">
        <f>VLOOKUP(D28,stage_gaps!A:E,2,0)</f>
        <v>Pre-Flowering</v>
      </c>
      <c r="L28" s="16">
        <f>VLOOKUP(D28,stage_gaps!A:E,3,0)</f>
        <v>4</v>
      </c>
      <c r="M28" s="16">
        <f>VLOOKUP(D28,stage_gaps!A:E,4,0)</f>
        <v>5</v>
      </c>
      <c r="N28" s="16" t="str">
        <f>VLOOKUP(B28,indicators!$A:$I,7,0)</f>
        <v>Nb jours avec température supérieure à T_max_seuil 1 (34°)</v>
      </c>
      <c r="O28" s="16" t="str">
        <f t="shared" si="1"/>
        <v>NBDMAX1_V12-R1</v>
      </c>
      <c r="P28" s="17"/>
    </row>
    <row r="29" spans="1:16" x14ac:dyDescent="0.3">
      <c r="A29" s="16">
        <v>28</v>
      </c>
      <c r="B29" s="16">
        <v>9</v>
      </c>
      <c r="C29" s="16">
        <v>5</v>
      </c>
      <c r="D29" s="16">
        <v>5</v>
      </c>
      <c r="E29" s="16">
        <v>28</v>
      </c>
      <c r="F29" s="16" t="str">
        <f>VLOOKUP(C29,stage_gaps_x_crop!A:H,7,0)</f>
        <v>CORN</v>
      </c>
      <c r="G29" s="16" t="str">
        <f>VLOOKUP(C29,stage_gaps_x_crop!A:H,8,0)</f>
        <v>V12-R2</v>
      </c>
      <c r="H29" s="16">
        <f>VLOOKUP(E29,indicators_x_stage_gaps!A:J,4,0)</f>
        <v>364</v>
      </c>
      <c r="I29" s="16" t="str">
        <f>VLOOKUP(B29,indicators!$A:$I,3,0)</f>
        <v>Nb days T &gt; 34°</v>
      </c>
      <c r="J29" s="16" t="str">
        <f>VLOOKUP(B29,indicators!A:I,4,0)</f>
        <v>NBDMAX1</v>
      </c>
      <c r="K29" s="16" t="str">
        <f>VLOOKUP(D29,stage_gaps!A:E,2,0)</f>
        <v>Full Flowering</v>
      </c>
      <c r="L29" s="16">
        <f>VLOOKUP(D29,stage_gaps!A:E,3,0)</f>
        <v>4</v>
      </c>
      <c r="M29" s="16">
        <f>VLOOKUP(D29,stage_gaps!A:E,4,0)</f>
        <v>6</v>
      </c>
      <c r="N29" s="16" t="str">
        <f>VLOOKUP(B29,indicators!$A:$I,7,0)</f>
        <v>Nb jours avec température supérieure à T_max_seuil 1 (34°)</v>
      </c>
      <c r="O29" s="16" t="str">
        <f t="shared" si="1"/>
        <v>NBDMAX1_V12-R2</v>
      </c>
      <c r="P29" s="17"/>
    </row>
    <row r="30" spans="1:16" x14ac:dyDescent="0.3">
      <c r="A30" s="16">
        <v>29</v>
      </c>
      <c r="B30" s="16">
        <v>9</v>
      </c>
      <c r="C30" s="16">
        <v>6</v>
      </c>
      <c r="D30" s="16">
        <v>6</v>
      </c>
      <c r="E30" s="16">
        <v>29</v>
      </c>
      <c r="F30" s="16" t="str">
        <f>VLOOKUP(C30,stage_gaps_x_crop!A:H,7,0)</f>
        <v>CORN</v>
      </c>
      <c r="G30" s="16" t="str">
        <f>VLOOKUP(C30,stage_gaps_x_crop!A:H,8,0)</f>
        <v>R1-R2</v>
      </c>
      <c r="H30" s="16">
        <f>VLOOKUP(E30,indicators_x_stage_gaps!A:J,4,0)</f>
        <v>366</v>
      </c>
      <c r="I30" s="16" t="str">
        <f>VLOOKUP(B30,indicators!$A:$I,3,0)</f>
        <v>Nb days T &gt; 34°</v>
      </c>
      <c r="J30" s="16" t="str">
        <f>VLOOKUP(B30,indicators!A:I,4,0)</f>
        <v>NBDMAX1</v>
      </c>
      <c r="K30" s="16" t="str">
        <f>VLOOKUP(D30,stage_gaps!A:E,2,0)</f>
        <v>Flowering</v>
      </c>
      <c r="L30" s="16">
        <f>VLOOKUP(D30,stage_gaps!A:E,3,0)</f>
        <v>5</v>
      </c>
      <c r="M30" s="16">
        <f>VLOOKUP(D30,stage_gaps!A:E,4,0)</f>
        <v>6</v>
      </c>
      <c r="N30" s="16" t="str">
        <f>VLOOKUP(B30,indicators!$A:$I,7,0)</f>
        <v>Nb jours avec température supérieure à T_max_seuil 1 (34°)</v>
      </c>
      <c r="O30" s="16" t="str">
        <f t="shared" si="1"/>
        <v>NBDMAX1_R1-R2</v>
      </c>
      <c r="P30" s="17"/>
    </row>
    <row r="31" spans="1:16" x14ac:dyDescent="0.3">
      <c r="A31" s="18">
        <v>30</v>
      </c>
      <c r="B31" s="18">
        <v>9</v>
      </c>
      <c r="C31" s="2">
        <v>7</v>
      </c>
      <c r="D31" s="2">
        <v>7</v>
      </c>
      <c r="E31" s="2">
        <v>30</v>
      </c>
      <c r="F31" s="2" t="str">
        <f>VLOOKUP(C31,stage_gaps_x_crop!A:H,7,0)</f>
        <v>CORN</v>
      </c>
      <c r="G31" s="2" t="str">
        <f>VLOOKUP(C31,stage_gaps_x_crop!A:H,8,0)</f>
        <v>R2-R6</v>
      </c>
      <c r="H31" s="2">
        <f>VLOOKUP(E31,indicators_x_stage_gaps!A:J,4,0)</f>
        <v>368</v>
      </c>
      <c r="I31" s="2" t="str">
        <f>VLOOKUP(B31,indicators!$A:$I,3,0)</f>
        <v>Nb days T &gt; 34°</v>
      </c>
      <c r="J31" s="2" t="str">
        <f>VLOOKUP(B31,indicators!A:I,4,0)</f>
        <v>NBDMAX1</v>
      </c>
      <c r="K31" s="2" t="str">
        <f>VLOOKUP(D31,stage_gaps!A:E,2,0)</f>
        <v>Filling</v>
      </c>
      <c r="L31" s="2">
        <f>VLOOKUP(D31,stage_gaps!A:E,3,0)</f>
        <v>6</v>
      </c>
      <c r="M31" s="2">
        <f>VLOOKUP(D31,stage_gaps!A:E,4,0)</f>
        <v>7</v>
      </c>
      <c r="N31" s="2" t="str">
        <f>VLOOKUP(B31,indicators!$A:$I,7,0)</f>
        <v>Nb jours avec température supérieure à T_max_seuil 1 (34°)</v>
      </c>
      <c r="O31" s="2" t="str">
        <f t="shared" si="1"/>
        <v>NBDMAX1_R2-R6</v>
      </c>
      <c r="P31" s="1" t="s">
        <v>185</v>
      </c>
    </row>
    <row r="32" spans="1:16" x14ac:dyDescent="0.3">
      <c r="A32" s="18">
        <v>31</v>
      </c>
      <c r="B32" s="18">
        <v>11</v>
      </c>
      <c r="C32" s="2">
        <v>7</v>
      </c>
      <c r="D32" s="2">
        <v>7</v>
      </c>
      <c r="E32" s="2">
        <v>31</v>
      </c>
      <c r="F32" s="2" t="str">
        <f>VLOOKUP(C32,stage_gaps_x_crop!A:H,7,0)</f>
        <v>CORN</v>
      </c>
      <c r="G32" s="2" t="str">
        <f>VLOOKUP(C32,stage_gaps_x_crop!A:H,8,0)</f>
        <v>R2-R6</v>
      </c>
      <c r="H32" s="2">
        <f>VLOOKUP(E32,indicators_x_stage_gaps!A:J,4,0)</f>
        <v>399</v>
      </c>
      <c r="I32" s="2" t="str">
        <f>VLOOKUP(B32,indicators!$A:$I,3,0)</f>
        <v>Nb days water stress</v>
      </c>
      <c r="J32" s="2" t="str">
        <f>VLOOKUP(B32,indicators!A:I,4,0)</f>
        <v>NBDWS</v>
      </c>
      <c r="K32" s="2" t="str">
        <f>VLOOKUP(D32,stage_gaps!A:E,2,0)</f>
        <v>Filling</v>
      </c>
      <c r="L32" s="2">
        <f>VLOOKUP(D32,stage_gaps!A:E,3,0)</f>
        <v>6</v>
      </c>
      <c r="M32" s="2">
        <f>VLOOKUP(D32,stage_gaps!A:E,4,0)</f>
        <v>7</v>
      </c>
      <c r="N32" s="2" t="str">
        <f>VLOOKUP(B32,indicators!$A:$I,7,0)</f>
        <v>nb jours avec reserve en eau inferieur a RFU</v>
      </c>
      <c r="O32" s="2" t="str">
        <f t="shared" si="1"/>
        <v>NBDWS_R2-R6</v>
      </c>
      <c r="P32" s="1" t="s">
        <v>186</v>
      </c>
    </row>
    <row r="33" spans="1:16" x14ac:dyDescent="0.3">
      <c r="A33" s="16">
        <v>32</v>
      </c>
      <c r="B33" s="16">
        <v>12</v>
      </c>
      <c r="C33" s="16">
        <v>3</v>
      </c>
      <c r="D33" s="16">
        <v>3</v>
      </c>
      <c r="E33" s="16">
        <v>32</v>
      </c>
      <c r="F33" s="16" t="str">
        <f>VLOOKUP(C33,stage_gaps_x_crop!A:H,7,0)</f>
        <v>CORN</v>
      </c>
      <c r="G33" s="16" t="str">
        <f>VLOOKUP(C33,stage_gaps_x_crop!A:H,8,0)</f>
        <v>V7-V12</v>
      </c>
      <c r="H33" s="16">
        <f>VLOOKUP(E33,indicators_x_stage_gaps!A:J,4,0)</f>
        <v>400</v>
      </c>
      <c r="I33" s="16" t="str">
        <f>VLOOKUP(B33,indicators!$A:$I,3,0)</f>
        <v>Water stress index</v>
      </c>
      <c r="J33" s="16" t="str">
        <f>VLOOKUP(B33,indicators!A:I,4,0)</f>
        <v>IWS</v>
      </c>
      <c r="K33" s="16" t="str">
        <f>VLOOKUP(D33,stage_gaps!A:E,2,0)</f>
        <v>Flo Initiation</v>
      </c>
      <c r="L33" s="16">
        <f>VLOOKUP(D33,stage_gaps!A:E,3,0)</f>
        <v>3</v>
      </c>
      <c r="M33" s="16">
        <f>VLOOKUP(D33,stage_gaps!A:E,4,0)</f>
        <v>4</v>
      </c>
      <c r="N33" s="16" t="str">
        <f>VLOOKUP(B33,indicators!$A:$I,7,0)</f>
        <v>1-indice de deficit hydrique (som ETR/som ETM)</v>
      </c>
      <c r="O33" s="16" t="str">
        <f t="shared" si="1"/>
        <v>IWS_V7-V12</v>
      </c>
      <c r="P33" s="17"/>
    </row>
    <row r="34" spans="1:16" x14ac:dyDescent="0.3">
      <c r="A34" s="18">
        <v>33</v>
      </c>
      <c r="B34" s="18">
        <v>12</v>
      </c>
      <c r="C34" s="2">
        <v>4</v>
      </c>
      <c r="D34" s="2">
        <v>4</v>
      </c>
      <c r="E34" s="2">
        <v>33</v>
      </c>
      <c r="F34" s="2" t="str">
        <f>VLOOKUP(C34,stage_gaps_x_crop!A:H,7,0)</f>
        <v>CORN</v>
      </c>
      <c r="G34" s="2" t="str">
        <f>VLOOKUP(C34,stage_gaps_x_crop!A:H,8,0)</f>
        <v>V12-R1</v>
      </c>
      <c r="H34" s="2">
        <f>VLOOKUP(E34,indicators_x_stage_gaps!A:J,4,0)</f>
        <v>404</v>
      </c>
      <c r="I34" s="2" t="str">
        <f>VLOOKUP(B34,indicators!$A:$I,3,0)</f>
        <v>Water stress index</v>
      </c>
      <c r="J34" s="2" t="str">
        <f>VLOOKUP(B34,indicators!A:I,4,0)</f>
        <v>IWS</v>
      </c>
      <c r="K34" s="2" t="str">
        <f>VLOOKUP(D34,stage_gaps!A:E,2,0)</f>
        <v>Pre-Flowering</v>
      </c>
      <c r="L34" s="2">
        <f>VLOOKUP(D34,stage_gaps!A:E,3,0)</f>
        <v>4</v>
      </c>
      <c r="M34" s="2">
        <f>VLOOKUP(D34,stage_gaps!A:E,4,0)</f>
        <v>5</v>
      </c>
      <c r="N34" s="2" t="str">
        <f>VLOOKUP(B34,indicators!$A:$I,7,0)</f>
        <v>1-indice de deficit hydrique (som ETR/som ETM)</v>
      </c>
      <c r="O34" s="2" t="str">
        <f t="shared" si="1"/>
        <v>IWS_V12-R1</v>
      </c>
      <c r="P34" s="1" t="s">
        <v>185</v>
      </c>
    </row>
    <row r="35" spans="1:16" x14ac:dyDescent="0.3">
      <c r="A35" s="16">
        <v>34</v>
      </c>
      <c r="B35" s="16">
        <v>12</v>
      </c>
      <c r="C35" s="16">
        <v>5</v>
      </c>
      <c r="D35" s="16">
        <v>5</v>
      </c>
      <c r="E35" s="16">
        <v>34</v>
      </c>
      <c r="F35" s="16" t="str">
        <f>VLOOKUP(C35,stage_gaps_x_crop!A:H,7,0)</f>
        <v>CORN</v>
      </c>
      <c r="G35" s="16" t="str">
        <f>VLOOKUP(C35,stage_gaps_x_crop!A:H,8,0)</f>
        <v>V12-R2</v>
      </c>
      <c r="H35" s="16">
        <f>VLOOKUP(E35,indicators_x_stage_gaps!A:J,4,0)</f>
        <v>405</v>
      </c>
      <c r="I35" s="16" t="str">
        <f>VLOOKUP(B35,indicators!$A:$I,3,0)</f>
        <v>Water stress index</v>
      </c>
      <c r="J35" s="16" t="str">
        <f>VLOOKUP(B35,indicators!A:I,4,0)</f>
        <v>IWS</v>
      </c>
      <c r="K35" s="16" t="str">
        <f>VLOOKUP(D35,stage_gaps!A:E,2,0)</f>
        <v>Full Flowering</v>
      </c>
      <c r="L35" s="16">
        <f>VLOOKUP(D35,stage_gaps!A:E,3,0)</f>
        <v>4</v>
      </c>
      <c r="M35" s="16">
        <f>VLOOKUP(D35,stage_gaps!A:E,4,0)</f>
        <v>6</v>
      </c>
      <c r="N35" s="16" t="str">
        <f>VLOOKUP(B35,indicators!$A:$I,7,0)</f>
        <v>1-indice de deficit hydrique (som ETR/som ETM)</v>
      </c>
      <c r="O35" s="16" t="str">
        <f t="shared" si="1"/>
        <v>IWS_V12-R2</v>
      </c>
      <c r="P35" s="17"/>
    </row>
    <row r="36" spans="1:16" x14ac:dyDescent="0.3">
      <c r="A36" s="18">
        <v>35</v>
      </c>
      <c r="B36" s="18">
        <v>12</v>
      </c>
      <c r="C36" s="2">
        <v>6</v>
      </c>
      <c r="D36" s="2">
        <v>6</v>
      </c>
      <c r="E36" s="2">
        <v>35</v>
      </c>
      <c r="F36" s="2" t="str">
        <f>VLOOKUP(C36,stage_gaps_x_crop!A:H,7,0)</f>
        <v>CORN</v>
      </c>
      <c r="G36" s="2" t="str">
        <f>VLOOKUP(C36,stage_gaps_x_crop!A:H,8,0)</f>
        <v>R1-R2</v>
      </c>
      <c r="H36" s="2">
        <f>VLOOKUP(E36,indicators_x_stage_gaps!A:J,4,0)</f>
        <v>407</v>
      </c>
      <c r="I36" s="2" t="str">
        <f>VLOOKUP(B36,indicators!$A:$I,3,0)</f>
        <v>Water stress index</v>
      </c>
      <c r="J36" s="2" t="str">
        <f>VLOOKUP(B36,indicators!A:I,4,0)</f>
        <v>IWS</v>
      </c>
      <c r="K36" s="2" t="str">
        <f>VLOOKUP(D36,stage_gaps!A:E,2,0)</f>
        <v>Flowering</v>
      </c>
      <c r="L36" s="2">
        <f>VLOOKUP(D36,stage_gaps!A:E,3,0)</f>
        <v>5</v>
      </c>
      <c r="M36" s="2">
        <f>VLOOKUP(D36,stage_gaps!A:E,4,0)</f>
        <v>6</v>
      </c>
      <c r="N36" s="2" t="str">
        <f>VLOOKUP(B36,indicators!$A:$I,7,0)</f>
        <v>1-indice de deficit hydrique (som ETR/som ETM)</v>
      </c>
      <c r="O36" s="2" t="str">
        <f t="shared" si="1"/>
        <v>IWS_R1-R2</v>
      </c>
      <c r="P36" s="1" t="s">
        <v>185</v>
      </c>
    </row>
    <row r="37" spans="1:16" x14ac:dyDescent="0.3">
      <c r="A37" s="18">
        <v>36</v>
      </c>
      <c r="B37" s="18">
        <v>12</v>
      </c>
      <c r="C37" s="2">
        <v>7</v>
      </c>
      <c r="D37" s="2">
        <v>7</v>
      </c>
      <c r="E37" s="2">
        <v>36</v>
      </c>
      <c r="F37" s="2" t="str">
        <f>VLOOKUP(C37,stage_gaps_x_crop!A:H,7,0)</f>
        <v>CORN</v>
      </c>
      <c r="G37" s="2" t="str">
        <f>VLOOKUP(C37,stage_gaps_x_crop!A:H,8,0)</f>
        <v>R2-R6</v>
      </c>
      <c r="H37" s="2">
        <f>VLOOKUP(E37,indicators_x_stage_gaps!A:J,4,0)</f>
        <v>409</v>
      </c>
      <c r="I37" s="2" t="str">
        <f>VLOOKUP(B37,indicators!$A:$I,3,0)</f>
        <v>Water stress index</v>
      </c>
      <c r="J37" s="2" t="str">
        <f>VLOOKUP(B37,indicators!A:I,4,0)</f>
        <v>IWS</v>
      </c>
      <c r="K37" s="2" t="str">
        <f>VLOOKUP(D37,stage_gaps!A:E,2,0)</f>
        <v>Filling</v>
      </c>
      <c r="L37" s="2">
        <f>VLOOKUP(D37,stage_gaps!A:E,3,0)</f>
        <v>6</v>
      </c>
      <c r="M37" s="2">
        <f>VLOOKUP(D37,stage_gaps!A:E,4,0)</f>
        <v>7</v>
      </c>
      <c r="N37" s="2" t="str">
        <f>VLOOKUP(B37,indicators!$A:$I,7,0)</f>
        <v>1-indice de deficit hydrique (som ETR/som ETM)</v>
      </c>
      <c r="O37" s="2" t="str">
        <f t="shared" si="1"/>
        <v>IWS_R2-R6</v>
      </c>
      <c r="P37" s="1" t="s">
        <v>186</v>
      </c>
    </row>
    <row r="38" spans="1:16" x14ac:dyDescent="0.3">
      <c r="A38" s="18">
        <v>37</v>
      </c>
      <c r="B38" s="18">
        <v>14</v>
      </c>
      <c r="C38" s="2">
        <v>2</v>
      </c>
      <c r="D38" s="2">
        <v>2</v>
      </c>
      <c r="E38" s="2">
        <v>37</v>
      </c>
      <c r="F38" s="2" t="str">
        <f>VLOOKUP(C38,stage_gaps_x_crop!A:H,7,0)</f>
        <v>CORN</v>
      </c>
      <c r="G38" s="2" t="str">
        <f>VLOOKUP(C38,stage_gaps_x_crop!A:H,8,0)</f>
        <v>VE-V7</v>
      </c>
      <c r="H38" s="2">
        <f>VLOOKUP(E38,indicators_x_stage_gaps!A:J,4,0)</f>
        <v>420</v>
      </c>
      <c r="I38" s="2" t="str">
        <f>VLOOKUP(B38,indicators!$A:$I,3,0)</f>
        <v>Radiation sum</v>
      </c>
      <c r="J38" s="2" t="str">
        <f>VLOOKUP(B38,indicators!A:I,4,0)</f>
        <v>SUMRG</v>
      </c>
      <c r="K38" s="2" t="str">
        <f>VLOOKUP(D38,stage_gaps!A:E,2,0)</f>
        <v>Growth</v>
      </c>
      <c r="L38" s="2">
        <f>VLOOKUP(D38,stage_gaps!A:E,3,0)</f>
        <v>1</v>
      </c>
      <c r="M38" s="2">
        <f>VLOOKUP(D38,stage_gaps!A:E,4,0)</f>
        <v>3</v>
      </c>
      <c r="N38" s="2" t="str">
        <f>VLOOKUP(B38,indicators!$A:$I,7,0)</f>
        <v>somme de rayonnement par cycle (Rg en mégajoules / m2)</v>
      </c>
      <c r="O38" s="2" t="str">
        <f t="shared" si="1"/>
        <v>SUMRG_VE-V7</v>
      </c>
      <c r="P38" s="1" t="s">
        <v>186</v>
      </c>
    </row>
    <row r="39" spans="1:16" x14ac:dyDescent="0.3">
      <c r="A39" s="18">
        <v>38</v>
      </c>
      <c r="B39" s="18">
        <v>14</v>
      </c>
      <c r="C39" s="2">
        <v>3</v>
      </c>
      <c r="D39" s="2">
        <v>3</v>
      </c>
      <c r="E39" s="2">
        <v>38</v>
      </c>
      <c r="F39" s="2" t="str">
        <f>VLOOKUP(C39,stage_gaps_x_crop!A:H,7,0)</f>
        <v>CORN</v>
      </c>
      <c r="G39" s="2" t="str">
        <f>VLOOKUP(C39,stage_gaps_x_crop!A:H,8,0)</f>
        <v>V7-V12</v>
      </c>
      <c r="H39" s="2">
        <f>VLOOKUP(E39,indicators_x_stage_gaps!A:J,4,0)</f>
        <v>425</v>
      </c>
      <c r="I39" s="2" t="str">
        <f>VLOOKUP(B39,indicators!$A:$I,3,0)</f>
        <v>Radiation sum</v>
      </c>
      <c r="J39" s="2" t="str">
        <f>VLOOKUP(B39,indicators!A:I,4,0)</f>
        <v>SUMRG</v>
      </c>
      <c r="K39" s="2" t="str">
        <f>VLOOKUP(D39,stage_gaps!A:E,2,0)</f>
        <v>Flo Initiation</v>
      </c>
      <c r="L39" s="2">
        <f>VLOOKUP(D39,stage_gaps!A:E,3,0)</f>
        <v>3</v>
      </c>
      <c r="M39" s="2">
        <f>VLOOKUP(D39,stage_gaps!A:E,4,0)</f>
        <v>4</v>
      </c>
      <c r="N39" s="2" t="str">
        <f>VLOOKUP(B39,indicators!$A:$I,7,0)</f>
        <v>somme de rayonnement par cycle (Rg en mégajoules / m2)</v>
      </c>
      <c r="O39" s="2" t="str">
        <f t="shared" si="1"/>
        <v>SUMRG_V7-V12</v>
      </c>
      <c r="P39" s="1" t="s">
        <v>186</v>
      </c>
    </row>
    <row r="40" spans="1:16" x14ac:dyDescent="0.3">
      <c r="A40" s="18">
        <v>39</v>
      </c>
      <c r="B40" s="18">
        <v>14</v>
      </c>
      <c r="C40" s="2">
        <v>4</v>
      </c>
      <c r="D40" s="2">
        <v>4</v>
      </c>
      <c r="E40" s="2">
        <v>39</v>
      </c>
      <c r="F40" s="2" t="str">
        <f>VLOOKUP(C40,stage_gaps_x_crop!A:H,7,0)</f>
        <v>CORN</v>
      </c>
      <c r="G40" s="2" t="str">
        <f>VLOOKUP(C40,stage_gaps_x_crop!A:H,8,0)</f>
        <v>V12-R1</v>
      </c>
      <c r="H40" s="2">
        <f>VLOOKUP(E40,indicators_x_stage_gaps!A:J,4,0)</f>
        <v>429</v>
      </c>
      <c r="I40" s="2" t="str">
        <f>VLOOKUP(B40,indicators!$A:$I,3,0)</f>
        <v>Radiation sum</v>
      </c>
      <c r="J40" s="2" t="str">
        <f>VLOOKUP(B40,indicators!A:I,4,0)</f>
        <v>SUMRG</v>
      </c>
      <c r="K40" s="2" t="str">
        <f>VLOOKUP(D40,stage_gaps!A:E,2,0)</f>
        <v>Pre-Flowering</v>
      </c>
      <c r="L40" s="2">
        <f>VLOOKUP(D40,stage_gaps!A:E,3,0)</f>
        <v>4</v>
      </c>
      <c r="M40" s="2">
        <f>VLOOKUP(D40,stage_gaps!A:E,4,0)</f>
        <v>5</v>
      </c>
      <c r="N40" s="2" t="str">
        <f>VLOOKUP(B40,indicators!$A:$I,7,0)</f>
        <v>somme de rayonnement par cycle (Rg en mégajoules / m2)</v>
      </c>
      <c r="O40" s="2" t="str">
        <f t="shared" si="1"/>
        <v>SUMRG_V12-R1</v>
      </c>
      <c r="P40" s="1" t="s">
        <v>185</v>
      </c>
    </row>
    <row r="41" spans="1:16" x14ac:dyDescent="0.3">
      <c r="A41" s="16">
        <v>40</v>
      </c>
      <c r="B41" s="16">
        <v>14</v>
      </c>
      <c r="C41" s="16">
        <v>5</v>
      </c>
      <c r="D41" s="16">
        <v>5</v>
      </c>
      <c r="E41" s="16">
        <v>40</v>
      </c>
      <c r="F41" s="16" t="str">
        <f>VLOOKUP(C41,stage_gaps_x_crop!A:H,7,0)</f>
        <v>CORN</v>
      </c>
      <c r="G41" s="16" t="str">
        <f>VLOOKUP(C41,stage_gaps_x_crop!A:H,8,0)</f>
        <v>V12-R2</v>
      </c>
      <c r="H41" s="16">
        <f>VLOOKUP(E41,indicators_x_stage_gaps!A:J,4,0)</f>
        <v>430</v>
      </c>
      <c r="I41" s="16" t="str">
        <f>VLOOKUP(B41,indicators!$A:$I,3,0)</f>
        <v>Radiation sum</v>
      </c>
      <c r="J41" s="16" t="str">
        <f>VLOOKUP(B41,indicators!A:I,4,0)</f>
        <v>SUMRG</v>
      </c>
      <c r="K41" s="16" t="str">
        <f>VLOOKUP(D41,stage_gaps!A:E,2,0)</f>
        <v>Full Flowering</v>
      </c>
      <c r="L41" s="16">
        <f>VLOOKUP(D41,stage_gaps!A:E,3,0)</f>
        <v>4</v>
      </c>
      <c r="M41" s="16">
        <f>VLOOKUP(D41,stage_gaps!A:E,4,0)</f>
        <v>6</v>
      </c>
      <c r="N41" s="16" t="str">
        <f>VLOOKUP(B41,indicators!$A:$I,7,0)</f>
        <v>somme de rayonnement par cycle (Rg en mégajoules / m2)</v>
      </c>
      <c r="O41" s="16" t="str">
        <f t="shared" ref="O41:O72" si="2">J41&amp;"_"&amp;G41</f>
        <v>SUMRG_V12-R2</v>
      </c>
      <c r="P41" s="17"/>
    </row>
    <row r="42" spans="1:16" x14ac:dyDescent="0.3">
      <c r="A42" s="18">
        <v>41</v>
      </c>
      <c r="B42" s="18">
        <v>14</v>
      </c>
      <c r="C42" s="2">
        <v>6</v>
      </c>
      <c r="D42" s="2">
        <v>6</v>
      </c>
      <c r="E42" s="2">
        <v>41</v>
      </c>
      <c r="F42" s="2" t="str">
        <f>VLOOKUP(C42,stage_gaps_x_crop!A:H,7,0)</f>
        <v>CORN</v>
      </c>
      <c r="G42" s="2" t="str">
        <f>VLOOKUP(C42,stage_gaps_x_crop!A:H,8,0)</f>
        <v>R1-R2</v>
      </c>
      <c r="H42" s="2">
        <f>VLOOKUP(E42,indicators_x_stage_gaps!A:J,4,0)</f>
        <v>432</v>
      </c>
      <c r="I42" s="2" t="str">
        <f>VLOOKUP(B42,indicators!$A:$I,3,0)</f>
        <v>Radiation sum</v>
      </c>
      <c r="J42" s="2" t="str">
        <f>VLOOKUP(B42,indicators!A:I,4,0)</f>
        <v>SUMRG</v>
      </c>
      <c r="K42" s="2" t="str">
        <f>VLOOKUP(D42,stage_gaps!A:E,2,0)</f>
        <v>Flowering</v>
      </c>
      <c r="L42" s="2">
        <f>VLOOKUP(D42,stage_gaps!A:E,3,0)</f>
        <v>5</v>
      </c>
      <c r="M42" s="2">
        <f>VLOOKUP(D42,stage_gaps!A:E,4,0)</f>
        <v>6</v>
      </c>
      <c r="N42" s="2" t="str">
        <f>VLOOKUP(B42,indicators!$A:$I,7,0)</f>
        <v>somme de rayonnement par cycle (Rg en mégajoules / m2)</v>
      </c>
      <c r="O42" s="2" t="str">
        <f t="shared" si="2"/>
        <v>SUMRG_R1-R2</v>
      </c>
      <c r="P42" s="1" t="s">
        <v>185</v>
      </c>
    </row>
    <row r="43" spans="1:16" x14ac:dyDescent="0.3">
      <c r="A43" s="18">
        <v>42</v>
      </c>
      <c r="B43" s="18">
        <v>14</v>
      </c>
      <c r="C43" s="2">
        <v>7</v>
      </c>
      <c r="D43" s="2">
        <v>7</v>
      </c>
      <c r="E43" s="2">
        <v>42</v>
      </c>
      <c r="F43" s="2" t="str">
        <f>VLOOKUP(C43,stage_gaps_x_crop!A:H,7,0)</f>
        <v>CORN</v>
      </c>
      <c r="G43" s="2" t="str">
        <f>VLOOKUP(C43,stage_gaps_x_crop!A:H,8,0)</f>
        <v>R2-R6</v>
      </c>
      <c r="H43" s="2">
        <f>VLOOKUP(E43,indicators_x_stage_gaps!A:J,4,0)</f>
        <v>434</v>
      </c>
      <c r="I43" s="2" t="str">
        <f>VLOOKUP(B43,indicators!$A:$I,3,0)</f>
        <v>Radiation sum</v>
      </c>
      <c r="J43" s="2" t="str">
        <f>VLOOKUP(B43,indicators!A:I,4,0)</f>
        <v>SUMRG</v>
      </c>
      <c r="K43" s="2" t="str">
        <f>VLOOKUP(D43,stage_gaps!A:E,2,0)</f>
        <v>Filling</v>
      </c>
      <c r="L43" s="2">
        <f>VLOOKUP(D43,stage_gaps!A:E,3,0)</f>
        <v>6</v>
      </c>
      <c r="M43" s="2">
        <f>VLOOKUP(D43,stage_gaps!A:E,4,0)</f>
        <v>7</v>
      </c>
      <c r="N43" s="2" t="str">
        <f>VLOOKUP(B43,indicators!$A:$I,7,0)</f>
        <v>somme de rayonnement par cycle (Rg en mégajoules / m2)</v>
      </c>
      <c r="O43" s="2" t="str">
        <f t="shared" si="2"/>
        <v>SUMRG_R2-R6</v>
      </c>
      <c r="P43" s="1" t="s">
        <v>185</v>
      </c>
    </row>
    <row r="44" spans="1:16" x14ac:dyDescent="0.3">
      <c r="A44" s="18">
        <v>43</v>
      </c>
      <c r="B44" s="18">
        <v>15</v>
      </c>
      <c r="C44" s="2">
        <v>2</v>
      </c>
      <c r="D44" s="2">
        <v>2</v>
      </c>
      <c r="E44" s="2">
        <v>43</v>
      </c>
      <c r="F44" s="2" t="str">
        <f>VLOOKUP(C44,stage_gaps_x_crop!A:H,7,0)</f>
        <v>CORN</v>
      </c>
      <c r="G44" s="2" t="str">
        <f>VLOOKUP(C44,stage_gaps_x_crop!A:H,8,0)</f>
        <v>VE-V7</v>
      </c>
      <c r="H44" s="2">
        <f>VLOOKUP(E44,indicators_x_stage_gaps!A:J,4,0)</f>
        <v>435</v>
      </c>
      <c r="I44" s="2" t="str">
        <f>VLOOKUP(B44,indicators!$A:$I,3,0)</f>
        <v>Radiation avg</v>
      </c>
      <c r="J44" s="2" t="str">
        <f>VLOOKUP(B44,indicators!A:I,4,0)</f>
        <v>MOYRG</v>
      </c>
      <c r="K44" s="2" t="str">
        <f>VLOOKUP(D44,stage_gaps!A:E,2,0)</f>
        <v>Growth</v>
      </c>
      <c r="L44" s="2">
        <f>VLOOKUP(D44,stage_gaps!A:E,3,0)</f>
        <v>1</v>
      </c>
      <c r="M44" s="2">
        <f>VLOOKUP(D44,stage_gaps!A:E,4,0)</f>
        <v>3</v>
      </c>
      <c r="N44" s="2" t="str">
        <f>VLOOKUP(B44,indicators!$A:$I,7,0)</f>
        <v xml:space="preserve">moyenne de rayonnement journalier par cycle </v>
      </c>
      <c r="O44" s="2" t="str">
        <f t="shared" si="2"/>
        <v>MOYRG_VE-V7</v>
      </c>
      <c r="P44" s="1" t="s">
        <v>185</v>
      </c>
    </row>
    <row r="45" spans="1:16" x14ac:dyDescent="0.3">
      <c r="A45" s="18">
        <v>44</v>
      </c>
      <c r="B45" s="18">
        <v>15</v>
      </c>
      <c r="C45" s="2">
        <v>3</v>
      </c>
      <c r="D45" s="2">
        <v>3</v>
      </c>
      <c r="E45" s="2">
        <v>44</v>
      </c>
      <c r="F45" s="2" t="str">
        <f>VLOOKUP(C45,stage_gaps_x_crop!A:H,7,0)</f>
        <v>CORN</v>
      </c>
      <c r="G45" s="2" t="str">
        <f>VLOOKUP(C45,stage_gaps_x_crop!A:H,8,0)</f>
        <v>V7-V12</v>
      </c>
      <c r="H45" s="2">
        <f>VLOOKUP(E45,indicators_x_stage_gaps!A:J,4,0)</f>
        <v>440</v>
      </c>
      <c r="I45" s="2" t="str">
        <f>VLOOKUP(B45,indicators!$A:$I,3,0)</f>
        <v>Radiation avg</v>
      </c>
      <c r="J45" s="2" t="str">
        <f>VLOOKUP(B45,indicators!A:I,4,0)</f>
        <v>MOYRG</v>
      </c>
      <c r="K45" s="2" t="str">
        <f>VLOOKUP(D45,stage_gaps!A:E,2,0)</f>
        <v>Flo Initiation</v>
      </c>
      <c r="L45" s="2">
        <f>VLOOKUP(D45,stage_gaps!A:E,3,0)</f>
        <v>3</v>
      </c>
      <c r="M45" s="2">
        <f>VLOOKUP(D45,stage_gaps!A:E,4,0)</f>
        <v>4</v>
      </c>
      <c r="N45" s="2" t="str">
        <f>VLOOKUP(B45,indicators!$A:$I,7,0)</f>
        <v xml:space="preserve">moyenne de rayonnement journalier par cycle </v>
      </c>
      <c r="O45" s="2" t="str">
        <f t="shared" si="2"/>
        <v>MOYRG_V7-V12</v>
      </c>
      <c r="P45" s="1" t="s">
        <v>185</v>
      </c>
    </row>
    <row r="46" spans="1:16" x14ac:dyDescent="0.3">
      <c r="A46" s="16">
        <v>45</v>
      </c>
      <c r="B46" s="16">
        <v>15</v>
      </c>
      <c r="C46" s="16">
        <v>4</v>
      </c>
      <c r="D46" s="16">
        <v>4</v>
      </c>
      <c r="E46" s="16">
        <v>45</v>
      </c>
      <c r="F46" s="16" t="str">
        <f>VLOOKUP(C46,stage_gaps_x_crop!A:H,7,0)</f>
        <v>CORN</v>
      </c>
      <c r="G46" s="16" t="str">
        <f>VLOOKUP(C46,stage_gaps_x_crop!A:H,8,0)</f>
        <v>V12-R1</v>
      </c>
      <c r="H46" s="16">
        <f>VLOOKUP(E46,indicators_x_stage_gaps!A:J,4,0)</f>
        <v>444</v>
      </c>
      <c r="I46" s="16" t="str">
        <f>VLOOKUP(B46,indicators!$A:$I,3,0)</f>
        <v>Radiation avg</v>
      </c>
      <c r="J46" s="16" t="str">
        <f>VLOOKUP(B46,indicators!A:I,4,0)</f>
        <v>MOYRG</v>
      </c>
      <c r="K46" s="16" t="str">
        <f>VLOOKUP(D46,stage_gaps!A:E,2,0)</f>
        <v>Pre-Flowering</v>
      </c>
      <c r="L46" s="16">
        <f>VLOOKUP(D46,stage_gaps!A:E,3,0)</f>
        <v>4</v>
      </c>
      <c r="M46" s="16">
        <f>VLOOKUP(D46,stage_gaps!A:E,4,0)</f>
        <v>5</v>
      </c>
      <c r="N46" s="16" t="str">
        <f>VLOOKUP(B46,indicators!$A:$I,7,0)</f>
        <v xml:space="preserve">moyenne de rayonnement journalier par cycle </v>
      </c>
      <c r="O46" s="16" t="str">
        <f t="shared" si="2"/>
        <v>MOYRG_V12-R1</v>
      </c>
      <c r="P46" s="17"/>
    </row>
    <row r="47" spans="1:16" x14ac:dyDescent="0.3">
      <c r="A47" s="16">
        <v>46</v>
      </c>
      <c r="B47" s="16">
        <v>15</v>
      </c>
      <c r="C47" s="16">
        <v>5</v>
      </c>
      <c r="D47" s="16">
        <v>5</v>
      </c>
      <c r="E47" s="16">
        <v>46</v>
      </c>
      <c r="F47" s="16" t="str">
        <f>VLOOKUP(C47,stage_gaps_x_crop!A:H,7,0)</f>
        <v>CORN</v>
      </c>
      <c r="G47" s="16" t="str">
        <f>VLOOKUP(C47,stage_gaps_x_crop!A:H,8,0)</f>
        <v>V12-R2</v>
      </c>
      <c r="H47" s="16">
        <f>VLOOKUP(E47,indicators_x_stage_gaps!A:J,4,0)</f>
        <v>445</v>
      </c>
      <c r="I47" s="16" t="str">
        <f>VLOOKUP(B47,indicators!$A:$I,3,0)</f>
        <v>Radiation avg</v>
      </c>
      <c r="J47" s="16" t="str">
        <f>VLOOKUP(B47,indicators!A:I,4,0)</f>
        <v>MOYRG</v>
      </c>
      <c r="K47" s="16" t="str">
        <f>VLOOKUP(D47,stage_gaps!A:E,2,0)</f>
        <v>Full Flowering</v>
      </c>
      <c r="L47" s="16">
        <f>VLOOKUP(D47,stage_gaps!A:E,3,0)</f>
        <v>4</v>
      </c>
      <c r="M47" s="16">
        <f>VLOOKUP(D47,stage_gaps!A:E,4,0)</f>
        <v>6</v>
      </c>
      <c r="N47" s="16" t="str">
        <f>VLOOKUP(B47,indicators!$A:$I,7,0)</f>
        <v xml:space="preserve">moyenne de rayonnement journalier par cycle </v>
      </c>
      <c r="O47" s="16" t="str">
        <f t="shared" si="2"/>
        <v>MOYRG_V12-R2</v>
      </c>
      <c r="P47" s="17"/>
    </row>
    <row r="48" spans="1:16" x14ac:dyDescent="0.3">
      <c r="A48" s="16">
        <v>47</v>
      </c>
      <c r="B48" s="16">
        <v>15</v>
      </c>
      <c r="C48" s="16">
        <v>6</v>
      </c>
      <c r="D48" s="16">
        <v>6</v>
      </c>
      <c r="E48" s="16">
        <v>47</v>
      </c>
      <c r="F48" s="16" t="str">
        <f>VLOOKUP(C48,stage_gaps_x_crop!A:H,7,0)</f>
        <v>CORN</v>
      </c>
      <c r="G48" s="16" t="str">
        <f>VLOOKUP(C48,stage_gaps_x_crop!A:H,8,0)</f>
        <v>R1-R2</v>
      </c>
      <c r="H48" s="16">
        <f>VLOOKUP(E48,indicators_x_stage_gaps!A:J,4,0)</f>
        <v>447</v>
      </c>
      <c r="I48" s="16" t="str">
        <f>VLOOKUP(B48,indicators!$A:$I,3,0)</f>
        <v>Radiation avg</v>
      </c>
      <c r="J48" s="16" t="str">
        <f>VLOOKUP(B48,indicators!A:I,4,0)</f>
        <v>MOYRG</v>
      </c>
      <c r="K48" s="16" t="str">
        <f>VLOOKUP(D48,stage_gaps!A:E,2,0)</f>
        <v>Flowering</v>
      </c>
      <c r="L48" s="16">
        <f>VLOOKUP(D48,stage_gaps!A:E,3,0)</f>
        <v>5</v>
      </c>
      <c r="M48" s="16">
        <f>VLOOKUP(D48,stage_gaps!A:E,4,0)</f>
        <v>6</v>
      </c>
      <c r="N48" s="16" t="str">
        <f>VLOOKUP(B48,indicators!$A:$I,7,0)</f>
        <v xml:space="preserve">moyenne de rayonnement journalier par cycle </v>
      </c>
      <c r="O48" s="16" t="str">
        <f t="shared" si="2"/>
        <v>MOYRG_R1-R2</v>
      </c>
      <c r="P48" s="17"/>
    </row>
    <row r="49" spans="1:16" x14ac:dyDescent="0.3">
      <c r="A49" s="16">
        <v>48</v>
      </c>
      <c r="B49" s="16">
        <v>15</v>
      </c>
      <c r="C49" s="16">
        <v>7</v>
      </c>
      <c r="D49" s="16">
        <v>7</v>
      </c>
      <c r="E49" s="16">
        <v>48</v>
      </c>
      <c r="F49" s="16" t="str">
        <f>VLOOKUP(C49,stage_gaps_x_crop!A:H,7,0)</f>
        <v>CORN</v>
      </c>
      <c r="G49" s="16" t="str">
        <f>VLOOKUP(C49,stage_gaps_x_crop!A:H,8,0)</f>
        <v>R2-R6</v>
      </c>
      <c r="H49" s="16">
        <f>VLOOKUP(E49,indicators_x_stage_gaps!A:J,4,0)</f>
        <v>449</v>
      </c>
      <c r="I49" s="16" t="str">
        <f>VLOOKUP(B49,indicators!$A:$I,3,0)</f>
        <v>Radiation avg</v>
      </c>
      <c r="J49" s="16" t="str">
        <f>VLOOKUP(B49,indicators!A:I,4,0)</f>
        <v>MOYRG</v>
      </c>
      <c r="K49" s="16" t="str">
        <f>VLOOKUP(D49,stage_gaps!A:E,2,0)</f>
        <v>Filling</v>
      </c>
      <c r="L49" s="16">
        <f>VLOOKUP(D49,stage_gaps!A:E,3,0)</f>
        <v>6</v>
      </c>
      <c r="M49" s="16">
        <f>VLOOKUP(D49,stage_gaps!A:E,4,0)</f>
        <v>7</v>
      </c>
      <c r="N49" s="16" t="str">
        <f>VLOOKUP(B49,indicators!$A:$I,7,0)</f>
        <v xml:space="preserve">moyenne de rayonnement journalier par cycle </v>
      </c>
      <c r="O49" s="16" t="str">
        <f t="shared" si="2"/>
        <v>MOYRG_R2-R6</v>
      </c>
      <c r="P49" s="17"/>
    </row>
    <row r="50" spans="1:16" x14ac:dyDescent="0.3">
      <c r="A50" s="18">
        <v>49</v>
      </c>
      <c r="B50" s="18">
        <v>16</v>
      </c>
      <c r="C50" s="2">
        <v>2</v>
      </c>
      <c r="D50" s="2">
        <v>2</v>
      </c>
      <c r="E50" s="2">
        <v>49</v>
      </c>
      <c r="F50" s="2" t="str">
        <f>VLOOKUP(C50,stage_gaps_x_crop!A:H,7,0)</f>
        <v>CORN</v>
      </c>
      <c r="G50" s="2" t="str">
        <f>VLOOKUP(C50,stage_gaps_x_crop!A:H,8,0)</f>
        <v>VE-V7</v>
      </c>
      <c r="H50" s="2">
        <f>VLOOKUP(E50,indicators_x_stage_gaps!A:J,4,0)</f>
        <v>450</v>
      </c>
      <c r="I50" s="2" t="str">
        <f>VLOOKUP(B50,indicators!$A:$I,3,0)</f>
        <v>Radiation/heat avg</v>
      </c>
      <c r="J50" s="2" t="str">
        <f>VLOOKUP(B50,indicators!A:I,4,0)</f>
        <v>MOYPTQ</v>
      </c>
      <c r="K50" s="2" t="str">
        <f>VLOOKUP(D50,stage_gaps!A:E,2,0)</f>
        <v>Growth</v>
      </c>
      <c r="L50" s="2">
        <f>VLOOKUP(D50,stage_gaps!A:E,3,0)</f>
        <v>1</v>
      </c>
      <c r="M50" s="2">
        <f>VLOOKUP(D50,stage_gaps!A:E,4,0)</f>
        <v>3</v>
      </c>
      <c r="N50" s="2" t="str">
        <f>VLOOKUP(B50,indicators!$A:$I,7,0)</f>
        <v>moyenne de PTQ (coefficient photothermique) sur le cycle : quantité de rayonnement par unité chaleur. (entre 1 et 3,5)</v>
      </c>
      <c r="O50" s="2" t="str">
        <f t="shared" si="2"/>
        <v>MOYPTQ_VE-V7</v>
      </c>
      <c r="P50" s="1" t="s">
        <v>186</v>
      </c>
    </row>
    <row r="51" spans="1:16" x14ac:dyDescent="0.3">
      <c r="A51" s="18">
        <v>50</v>
      </c>
      <c r="B51" s="18">
        <v>16</v>
      </c>
      <c r="C51" s="2">
        <v>3</v>
      </c>
      <c r="D51" s="2">
        <v>3</v>
      </c>
      <c r="E51" s="2">
        <v>50</v>
      </c>
      <c r="F51" s="2" t="str">
        <f>VLOOKUP(C51,stage_gaps_x_crop!A:H,7,0)</f>
        <v>CORN</v>
      </c>
      <c r="G51" s="2" t="str">
        <f>VLOOKUP(C51,stage_gaps_x_crop!A:H,8,0)</f>
        <v>V7-V12</v>
      </c>
      <c r="H51" s="2">
        <f>VLOOKUP(E51,indicators_x_stage_gaps!A:J,4,0)</f>
        <v>455</v>
      </c>
      <c r="I51" s="2" t="str">
        <f>VLOOKUP(B51,indicators!$A:$I,3,0)</f>
        <v>Radiation/heat avg</v>
      </c>
      <c r="J51" s="2" t="str">
        <f>VLOOKUP(B51,indicators!A:I,4,0)</f>
        <v>MOYPTQ</v>
      </c>
      <c r="K51" s="2" t="str">
        <f>VLOOKUP(D51,stage_gaps!A:E,2,0)</f>
        <v>Flo Initiation</v>
      </c>
      <c r="L51" s="2">
        <f>VLOOKUP(D51,stage_gaps!A:E,3,0)</f>
        <v>3</v>
      </c>
      <c r="M51" s="2">
        <f>VLOOKUP(D51,stage_gaps!A:E,4,0)</f>
        <v>4</v>
      </c>
      <c r="N51" s="2" t="str">
        <f>VLOOKUP(B51,indicators!$A:$I,7,0)</f>
        <v>moyenne de PTQ (coefficient photothermique) sur le cycle : quantité de rayonnement par unité chaleur. (entre 1 et 3,5)</v>
      </c>
      <c r="O51" s="2" t="str">
        <f t="shared" si="2"/>
        <v>MOYPTQ_V7-V12</v>
      </c>
      <c r="P51" s="1" t="s">
        <v>186</v>
      </c>
    </row>
    <row r="52" spans="1:16" x14ac:dyDescent="0.3">
      <c r="A52" s="18">
        <v>51</v>
      </c>
      <c r="B52" s="18">
        <v>16</v>
      </c>
      <c r="C52" s="2">
        <v>4</v>
      </c>
      <c r="D52" s="2">
        <v>4</v>
      </c>
      <c r="E52" s="2">
        <v>51</v>
      </c>
      <c r="F52" s="2" t="str">
        <f>VLOOKUP(C52,stage_gaps_x_crop!A:H,7,0)</f>
        <v>CORN</v>
      </c>
      <c r="G52" s="2" t="str">
        <f>VLOOKUP(C52,stage_gaps_x_crop!A:H,8,0)</f>
        <v>V12-R1</v>
      </c>
      <c r="H52" s="2">
        <f>VLOOKUP(E52,indicators_x_stage_gaps!A:J,4,0)</f>
        <v>459</v>
      </c>
      <c r="I52" s="2" t="str">
        <f>VLOOKUP(B52,indicators!$A:$I,3,0)</f>
        <v>Radiation/heat avg</v>
      </c>
      <c r="J52" s="2" t="str">
        <f>VLOOKUP(B52,indicators!A:I,4,0)</f>
        <v>MOYPTQ</v>
      </c>
      <c r="K52" s="2" t="str">
        <f>VLOOKUP(D52,stage_gaps!A:E,2,0)</f>
        <v>Pre-Flowering</v>
      </c>
      <c r="L52" s="2">
        <f>VLOOKUP(D52,stage_gaps!A:E,3,0)</f>
        <v>4</v>
      </c>
      <c r="M52" s="2">
        <f>VLOOKUP(D52,stage_gaps!A:E,4,0)</f>
        <v>5</v>
      </c>
      <c r="N52" s="2" t="str">
        <f>VLOOKUP(B52,indicators!$A:$I,7,0)</f>
        <v>moyenne de PTQ (coefficient photothermique) sur le cycle : quantité de rayonnement par unité chaleur. (entre 1 et 3,5)</v>
      </c>
      <c r="O52" s="2" t="str">
        <f t="shared" si="2"/>
        <v>MOYPTQ_V12-R1</v>
      </c>
      <c r="P52" s="1" t="s">
        <v>186</v>
      </c>
    </row>
    <row r="53" spans="1:16" x14ac:dyDescent="0.3">
      <c r="A53" s="16">
        <v>52</v>
      </c>
      <c r="B53" s="16">
        <v>16</v>
      </c>
      <c r="C53" s="16">
        <v>5</v>
      </c>
      <c r="D53" s="16">
        <v>5</v>
      </c>
      <c r="E53" s="16">
        <v>52</v>
      </c>
      <c r="F53" s="16" t="str">
        <f>VLOOKUP(C53,stage_gaps_x_crop!A:H,7,0)</f>
        <v>CORN</v>
      </c>
      <c r="G53" s="16" t="str">
        <f>VLOOKUP(C53,stage_gaps_x_crop!A:H,8,0)</f>
        <v>V12-R2</v>
      </c>
      <c r="H53" s="16">
        <f>VLOOKUP(E53,indicators_x_stage_gaps!A:J,4,0)</f>
        <v>460</v>
      </c>
      <c r="I53" s="16" t="str">
        <f>VLOOKUP(B53,indicators!$A:$I,3,0)</f>
        <v>Radiation/heat avg</v>
      </c>
      <c r="J53" s="16" t="str">
        <f>VLOOKUP(B53,indicators!A:I,4,0)</f>
        <v>MOYPTQ</v>
      </c>
      <c r="K53" s="16" t="str">
        <f>VLOOKUP(D53,stage_gaps!A:E,2,0)</f>
        <v>Full Flowering</v>
      </c>
      <c r="L53" s="16">
        <f>VLOOKUP(D53,stage_gaps!A:E,3,0)</f>
        <v>4</v>
      </c>
      <c r="M53" s="16">
        <f>VLOOKUP(D53,stage_gaps!A:E,4,0)</f>
        <v>6</v>
      </c>
      <c r="N53" s="16" t="str">
        <f>VLOOKUP(B53,indicators!$A:$I,7,0)</f>
        <v>moyenne de PTQ (coefficient photothermique) sur le cycle : quantité de rayonnement par unité chaleur. (entre 1 et 3,5)</v>
      </c>
      <c r="O53" s="16" t="str">
        <f t="shared" si="2"/>
        <v>MOYPTQ_V12-R2</v>
      </c>
      <c r="P53" s="17"/>
    </row>
    <row r="54" spans="1:16" x14ac:dyDescent="0.3">
      <c r="A54" s="18">
        <v>53</v>
      </c>
      <c r="B54" s="18">
        <v>16</v>
      </c>
      <c r="C54" s="2">
        <v>6</v>
      </c>
      <c r="D54" s="2">
        <v>6</v>
      </c>
      <c r="E54" s="2">
        <v>53</v>
      </c>
      <c r="F54" s="2" t="str">
        <f>VLOOKUP(C54,stage_gaps_x_crop!A:H,7,0)</f>
        <v>CORN</v>
      </c>
      <c r="G54" s="2" t="str">
        <f>VLOOKUP(C54,stage_gaps_x_crop!A:H,8,0)</f>
        <v>R1-R2</v>
      </c>
      <c r="H54" s="2">
        <f>VLOOKUP(E54,indicators_x_stage_gaps!A:J,4,0)</f>
        <v>462</v>
      </c>
      <c r="I54" s="2" t="str">
        <f>VLOOKUP(B54,indicators!$A:$I,3,0)</f>
        <v>Radiation/heat avg</v>
      </c>
      <c r="J54" s="2" t="str">
        <f>VLOOKUP(B54,indicators!A:I,4,0)</f>
        <v>MOYPTQ</v>
      </c>
      <c r="K54" s="2" t="str">
        <f>VLOOKUP(D54,stage_gaps!A:E,2,0)</f>
        <v>Flowering</v>
      </c>
      <c r="L54" s="2">
        <f>VLOOKUP(D54,stage_gaps!A:E,3,0)</f>
        <v>5</v>
      </c>
      <c r="M54" s="2">
        <f>VLOOKUP(D54,stage_gaps!A:E,4,0)</f>
        <v>6</v>
      </c>
      <c r="N54" s="2" t="str">
        <f>VLOOKUP(B54,indicators!$A:$I,7,0)</f>
        <v>moyenne de PTQ (coefficient photothermique) sur le cycle : quantité de rayonnement par unité chaleur. (entre 1 et 3,5)</v>
      </c>
      <c r="O54" s="2" t="str">
        <f t="shared" si="2"/>
        <v>MOYPTQ_R1-R2</v>
      </c>
      <c r="P54" s="1" t="s">
        <v>186</v>
      </c>
    </row>
    <row r="55" spans="1:16" x14ac:dyDescent="0.3">
      <c r="A55" s="18">
        <v>54</v>
      </c>
      <c r="B55" s="18">
        <v>16</v>
      </c>
      <c r="C55" s="2">
        <v>7</v>
      </c>
      <c r="D55" s="2">
        <v>7</v>
      </c>
      <c r="E55" s="2">
        <v>54</v>
      </c>
      <c r="F55" s="2" t="str">
        <f>VLOOKUP(C55,stage_gaps_x_crop!A:H,7,0)</f>
        <v>CORN</v>
      </c>
      <c r="G55" s="2" t="str">
        <f>VLOOKUP(C55,stage_gaps_x_crop!A:H,8,0)</f>
        <v>R2-R6</v>
      </c>
      <c r="H55" s="2">
        <f>VLOOKUP(E55,indicators_x_stage_gaps!A:J,4,0)</f>
        <v>464</v>
      </c>
      <c r="I55" s="2" t="str">
        <f>VLOOKUP(B55,indicators!$A:$I,3,0)</f>
        <v>Radiation/heat avg</v>
      </c>
      <c r="J55" s="2" t="str">
        <f>VLOOKUP(B55,indicators!A:I,4,0)</f>
        <v>MOYPTQ</v>
      </c>
      <c r="K55" s="2" t="str">
        <f>VLOOKUP(D55,stage_gaps!A:E,2,0)</f>
        <v>Filling</v>
      </c>
      <c r="L55" s="2">
        <f>VLOOKUP(D55,stage_gaps!A:E,3,0)</f>
        <v>6</v>
      </c>
      <c r="M55" s="2">
        <f>VLOOKUP(D55,stage_gaps!A:E,4,0)</f>
        <v>7</v>
      </c>
      <c r="N55" s="2" t="str">
        <f>VLOOKUP(B55,indicators!$A:$I,7,0)</f>
        <v>moyenne de PTQ (coefficient photothermique) sur le cycle : quantité de rayonnement par unité chaleur. (entre 1 et 3,5)</v>
      </c>
      <c r="O55" s="2" t="str">
        <f t="shared" si="2"/>
        <v>MOYPTQ_R2-R6</v>
      </c>
      <c r="P55" s="1" t="s">
        <v>186</v>
      </c>
    </row>
    <row r="56" spans="1:16" x14ac:dyDescent="0.3">
      <c r="A56" s="18">
        <v>55</v>
      </c>
      <c r="B56" s="18">
        <v>17</v>
      </c>
      <c r="C56" s="2">
        <v>2</v>
      </c>
      <c r="D56" s="2">
        <v>2</v>
      </c>
      <c r="E56" s="2">
        <v>55</v>
      </c>
      <c r="F56" s="2" t="str">
        <f>VLOOKUP(C56,stage_gaps_x_crop!A:H,7,0)</f>
        <v>CORN</v>
      </c>
      <c r="G56" s="2" t="str">
        <f>VLOOKUP(C56,stage_gaps_x_crop!A:H,8,0)</f>
        <v>VE-V7</v>
      </c>
      <c r="H56" s="2">
        <f>VLOOKUP(E56,indicators_x_stage_gaps!A:J,4,0)</f>
        <v>465</v>
      </c>
      <c r="I56" s="2" t="str">
        <f>VLOOKUP(B56,indicators!$A:$I,3,0)</f>
        <v>Lenght day avg</v>
      </c>
      <c r="J56" s="2" t="str">
        <f>VLOOKUP(B56,indicators!A:I,4,0)</f>
        <v>MOYDAY</v>
      </c>
      <c r="K56" s="2" t="str">
        <f>VLOOKUP(D56,stage_gaps!A:E,2,0)</f>
        <v>Growth</v>
      </c>
      <c r="L56" s="2">
        <f>VLOOKUP(D56,stage_gaps!A:E,3,0)</f>
        <v>1</v>
      </c>
      <c r="M56" s="2">
        <f>VLOOKUP(D56,stage_gaps!A:E,4,0)</f>
        <v>3</v>
      </c>
      <c r="N56" s="2" t="str">
        <f>VLOOKUP(B56,indicators!$A:$I,7,0)</f>
        <v>moyenne des longueurs du jour en heures (basé sur heures avec un rayonnement &gt; 50w/m²)</v>
      </c>
      <c r="O56" s="2" t="str">
        <f t="shared" si="2"/>
        <v>MOYDAY_VE-V7</v>
      </c>
      <c r="P56" s="1" t="s">
        <v>186</v>
      </c>
    </row>
    <row r="57" spans="1:16" x14ac:dyDescent="0.3">
      <c r="A57" s="18">
        <v>56</v>
      </c>
      <c r="B57" s="18">
        <v>17</v>
      </c>
      <c r="C57" s="2">
        <v>3</v>
      </c>
      <c r="D57" s="2">
        <v>3</v>
      </c>
      <c r="E57" s="2">
        <v>56</v>
      </c>
      <c r="F57" s="2" t="str">
        <f>VLOOKUP(C57,stage_gaps_x_crop!A:H,7,0)</f>
        <v>CORN</v>
      </c>
      <c r="G57" s="2" t="str">
        <f>VLOOKUP(C57,stage_gaps_x_crop!A:H,8,0)</f>
        <v>V7-V12</v>
      </c>
      <c r="H57" s="2">
        <f>VLOOKUP(E57,indicators_x_stage_gaps!A:J,4,0)</f>
        <v>470</v>
      </c>
      <c r="I57" s="2" t="str">
        <f>VLOOKUP(B57,indicators!$A:$I,3,0)</f>
        <v>Lenght day avg</v>
      </c>
      <c r="J57" s="2" t="str">
        <f>VLOOKUP(B57,indicators!A:I,4,0)</f>
        <v>MOYDAY</v>
      </c>
      <c r="K57" s="2" t="str">
        <f>VLOOKUP(D57,stage_gaps!A:E,2,0)</f>
        <v>Flo Initiation</v>
      </c>
      <c r="L57" s="2">
        <f>VLOOKUP(D57,stage_gaps!A:E,3,0)</f>
        <v>3</v>
      </c>
      <c r="M57" s="2">
        <f>VLOOKUP(D57,stage_gaps!A:E,4,0)</f>
        <v>4</v>
      </c>
      <c r="N57" s="2" t="str">
        <f>VLOOKUP(B57,indicators!$A:$I,7,0)</f>
        <v>moyenne des longueurs du jour en heures (basé sur heures avec un rayonnement &gt; 50w/m²)</v>
      </c>
      <c r="O57" s="2" t="str">
        <f t="shared" si="2"/>
        <v>MOYDAY_V7-V12</v>
      </c>
      <c r="P57" s="1" t="s">
        <v>186</v>
      </c>
    </row>
    <row r="58" spans="1:16" x14ac:dyDescent="0.3">
      <c r="A58" s="18">
        <v>57</v>
      </c>
      <c r="B58" s="18">
        <v>17</v>
      </c>
      <c r="C58" s="2">
        <v>4</v>
      </c>
      <c r="D58" s="2">
        <v>4</v>
      </c>
      <c r="E58" s="2">
        <v>57</v>
      </c>
      <c r="F58" s="2" t="str">
        <f>VLOOKUP(C58,stage_gaps_x_crop!A:H,7,0)</f>
        <v>CORN</v>
      </c>
      <c r="G58" s="2" t="str">
        <f>VLOOKUP(C58,stage_gaps_x_crop!A:H,8,0)</f>
        <v>V12-R1</v>
      </c>
      <c r="H58" s="2">
        <f>VLOOKUP(E58,indicators_x_stage_gaps!A:J,4,0)</f>
        <v>474</v>
      </c>
      <c r="I58" s="2" t="str">
        <f>VLOOKUP(B58,indicators!$A:$I,3,0)</f>
        <v>Lenght day avg</v>
      </c>
      <c r="J58" s="2" t="str">
        <f>VLOOKUP(B58,indicators!A:I,4,0)</f>
        <v>MOYDAY</v>
      </c>
      <c r="K58" s="2" t="str">
        <f>VLOOKUP(D58,stage_gaps!A:E,2,0)</f>
        <v>Pre-Flowering</v>
      </c>
      <c r="L58" s="2">
        <f>VLOOKUP(D58,stage_gaps!A:E,3,0)</f>
        <v>4</v>
      </c>
      <c r="M58" s="2">
        <f>VLOOKUP(D58,stage_gaps!A:E,4,0)</f>
        <v>5</v>
      </c>
      <c r="N58" s="2" t="str">
        <f>VLOOKUP(B58,indicators!$A:$I,7,0)</f>
        <v>moyenne des longueurs du jour en heures (basé sur heures avec un rayonnement &gt; 50w/m²)</v>
      </c>
      <c r="O58" s="2" t="str">
        <f t="shared" si="2"/>
        <v>MOYDAY_V12-R1</v>
      </c>
      <c r="P58" s="1" t="s">
        <v>186</v>
      </c>
    </row>
    <row r="59" spans="1:16" x14ac:dyDescent="0.3">
      <c r="A59" s="16">
        <v>58</v>
      </c>
      <c r="B59" s="16">
        <v>17</v>
      </c>
      <c r="C59" s="16">
        <v>5</v>
      </c>
      <c r="D59" s="16">
        <v>5</v>
      </c>
      <c r="E59" s="16">
        <v>58</v>
      </c>
      <c r="F59" s="16" t="str">
        <f>VLOOKUP(C59,stage_gaps_x_crop!A:H,7,0)</f>
        <v>CORN</v>
      </c>
      <c r="G59" s="16" t="str">
        <f>VLOOKUP(C59,stage_gaps_x_crop!A:H,8,0)</f>
        <v>V12-R2</v>
      </c>
      <c r="H59" s="16">
        <f>VLOOKUP(E59,indicators_x_stage_gaps!A:J,4,0)</f>
        <v>475</v>
      </c>
      <c r="I59" s="16" t="str">
        <f>VLOOKUP(B59,indicators!$A:$I,3,0)</f>
        <v>Lenght day avg</v>
      </c>
      <c r="J59" s="16" t="str">
        <f>VLOOKUP(B59,indicators!A:I,4,0)</f>
        <v>MOYDAY</v>
      </c>
      <c r="K59" s="16" t="str">
        <f>VLOOKUP(D59,stage_gaps!A:E,2,0)</f>
        <v>Full Flowering</v>
      </c>
      <c r="L59" s="16">
        <f>VLOOKUP(D59,stage_gaps!A:E,3,0)</f>
        <v>4</v>
      </c>
      <c r="M59" s="16">
        <f>VLOOKUP(D59,stage_gaps!A:E,4,0)</f>
        <v>6</v>
      </c>
      <c r="N59" s="16" t="str">
        <f>VLOOKUP(B59,indicators!$A:$I,7,0)</f>
        <v>moyenne des longueurs du jour en heures (basé sur heures avec un rayonnement &gt; 50w/m²)</v>
      </c>
      <c r="O59" s="16" t="str">
        <f t="shared" si="2"/>
        <v>MOYDAY_V12-R2</v>
      </c>
      <c r="P59" s="17"/>
    </row>
    <row r="60" spans="1:16" x14ac:dyDescent="0.3">
      <c r="A60" s="18">
        <v>59</v>
      </c>
      <c r="B60" s="18">
        <v>17</v>
      </c>
      <c r="C60" s="2">
        <v>6</v>
      </c>
      <c r="D60" s="2">
        <v>6</v>
      </c>
      <c r="E60" s="2">
        <v>59</v>
      </c>
      <c r="F60" s="2" t="str">
        <f>VLOOKUP(C60,stage_gaps_x_crop!A:H,7,0)</f>
        <v>CORN</v>
      </c>
      <c r="G60" s="2" t="str">
        <f>VLOOKUP(C60,stage_gaps_x_crop!A:H,8,0)</f>
        <v>R1-R2</v>
      </c>
      <c r="H60" s="2">
        <f>VLOOKUP(E60,indicators_x_stage_gaps!A:J,4,0)</f>
        <v>477</v>
      </c>
      <c r="I60" s="2" t="str">
        <f>VLOOKUP(B60,indicators!$A:$I,3,0)</f>
        <v>Lenght day avg</v>
      </c>
      <c r="J60" s="2" t="str">
        <f>VLOOKUP(B60,indicators!A:I,4,0)</f>
        <v>MOYDAY</v>
      </c>
      <c r="K60" s="2" t="str">
        <f>VLOOKUP(D60,stage_gaps!A:E,2,0)</f>
        <v>Flowering</v>
      </c>
      <c r="L60" s="2">
        <f>VLOOKUP(D60,stage_gaps!A:E,3,0)</f>
        <v>5</v>
      </c>
      <c r="M60" s="2">
        <f>VLOOKUP(D60,stage_gaps!A:E,4,0)</f>
        <v>6</v>
      </c>
      <c r="N60" s="2" t="str">
        <f>VLOOKUP(B60,indicators!$A:$I,7,0)</f>
        <v>moyenne des longueurs du jour en heures (basé sur heures avec un rayonnement &gt; 50w/m²)</v>
      </c>
      <c r="O60" s="2" t="str">
        <f t="shared" si="2"/>
        <v>MOYDAY_R1-R2</v>
      </c>
      <c r="P60" s="1" t="s">
        <v>185</v>
      </c>
    </row>
    <row r="61" spans="1:16" x14ac:dyDescent="0.3">
      <c r="A61" s="16">
        <v>60</v>
      </c>
      <c r="B61" s="16">
        <v>17</v>
      </c>
      <c r="C61" s="16">
        <v>7</v>
      </c>
      <c r="D61" s="16">
        <v>7</v>
      </c>
      <c r="E61" s="16">
        <v>60</v>
      </c>
      <c r="F61" s="16" t="str">
        <f>VLOOKUP(C61,stage_gaps_x_crop!A:H,7,0)</f>
        <v>CORN</v>
      </c>
      <c r="G61" s="16" t="str">
        <f>VLOOKUP(C61,stage_gaps_x_crop!A:H,8,0)</f>
        <v>R2-R6</v>
      </c>
      <c r="H61" s="16">
        <f>VLOOKUP(E61,indicators_x_stage_gaps!A:J,4,0)</f>
        <v>479</v>
      </c>
      <c r="I61" s="16" t="str">
        <f>VLOOKUP(B61,indicators!$A:$I,3,0)</f>
        <v>Lenght day avg</v>
      </c>
      <c r="J61" s="16" t="str">
        <f>VLOOKUP(B61,indicators!A:I,4,0)</f>
        <v>MOYDAY</v>
      </c>
      <c r="K61" s="16" t="str">
        <f>VLOOKUP(D61,stage_gaps!A:E,2,0)</f>
        <v>Filling</v>
      </c>
      <c r="L61" s="16">
        <f>VLOOKUP(D61,stage_gaps!A:E,3,0)</f>
        <v>6</v>
      </c>
      <c r="M61" s="16">
        <f>VLOOKUP(D61,stage_gaps!A:E,4,0)</f>
        <v>7</v>
      </c>
      <c r="N61" s="16" t="str">
        <f>VLOOKUP(B61,indicators!$A:$I,7,0)</f>
        <v>moyenne des longueurs du jour en heures (basé sur heures avec un rayonnement &gt; 50w/m²)</v>
      </c>
      <c r="O61" s="16" t="str">
        <f t="shared" si="2"/>
        <v>MOYDAY_R2-R6</v>
      </c>
      <c r="P61" s="17"/>
    </row>
    <row r="62" spans="1:16" x14ac:dyDescent="0.3">
      <c r="A62" s="16">
        <v>61</v>
      </c>
      <c r="B62" s="16">
        <v>1</v>
      </c>
      <c r="C62" s="16">
        <v>8</v>
      </c>
      <c r="D62" s="16">
        <v>1</v>
      </c>
      <c r="E62" s="16">
        <v>1</v>
      </c>
      <c r="F62" s="16" t="str">
        <f>VLOOKUP(C62,stage_gaps_x_crop!A:H,7,0)</f>
        <v>SUNFLOWER</v>
      </c>
      <c r="G62" s="16" t="str">
        <f>VLOOKUP(C62,stage_gaps_x_crop!A:H,8,0)</f>
        <v>S-VE</v>
      </c>
      <c r="H62" s="16">
        <f>VLOOKUP(E62,indicators_x_stage_gaps!A:J,4,0)</f>
        <v>4</v>
      </c>
      <c r="I62" s="16" t="str">
        <f>VLOOKUP(B62,indicators!$A:$I,3,0)</f>
        <v>nb_days_cycle</v>
      </c>
      <c r="J62" s="16" t="str">
        <f>VLOOKUP(B62,indicators!A:I,4,0)</f>
        <v>NBD</v>
      </c>
      <c r="K62" s="16" t="str">
        <f>VLOOKUP(D62,stage_gaps!A:E,2,0)</f>
        <v>Emergence</v>
      </c>
      <c r="L62" s="16">
        <f>VLOOKUP(D62,stage_gaps!A:E,3,0)</f>
        <v>0</v>
      </c>
      <c r="M62" s="16">
        <f>VLOOKUP(D62,stage_gaps!A:E,4,0)</f>
        <v>1</v>
      </c>
      <c r="N62" s="16" t="str">
        <f>VLOOKUP(B62,indicators!$A:$I,7,0)</f>
        <v>nombre de jours du cycle</v>
      </c>
      <c r="O62" s="16" t="str">
        <f t="shared" si="2"/>
        <v>NBD_S-VE</v>
      </c>
      <c r="P62" s="17"/>
    </row>
    <row r="63" spans="1:16" x14ac:dyDescent="0.3">
      <c r="A63" s="16">
        <v>62</v>
      </c>
      <c r="B63" s="16">
        <v>1</v>
      </c>
      <c r="C63" s="16">
        <v>10</v>
      </c>
      <c r="D63" s="16">
        <v>3</v>
      </c>
      <c r="E63" s="16">
        <v>2</v>
      </c>
      <c r="F63" s="16" t="str">
        <f>VLOOKUP(C63,stage_gaps_x_crop!A:H,7,0)</f>
        <v>SUNFLOWER</v>
      </c>
      <c r="G63" s="16" t="str">
        <f>VLOOKUP(C63,stage_gaps_x_crop!A:H,8,0)</f>
        <v>E1-F1</v>
      </c>
      <c r="H63" s="16">
        <f>VLOOKUP(E63,indicators_x_stage_gaps!A:J,4,0)</f>
        <v>13</v>
      </c>
      <c r="I63" s="16" t="str">
        <f>VLOOKUP(B63,indicators!$A:$I,3,0)</f>
        <v>nb_days_cycle</v>
      </c>
      <c r="J63" s="16" t="str">
        <f>VLOOKUP(B63,indicators!A:I,4,0)</f>
        <v>NBD</v>
      </c>
      <c r="K63" s="16" t="str">
        <f>VLOOKUP(D63,stage_gaps!A:E,2,0)</f>
        <v>Flo Initiation</v>
      </c>
      <c r="L63" s="16">
        <f>VLOOKUP(D63,stage_gaps!A:E,3,0)</f>
        <v>3</v>
      </c>
      <c r="M63" s="16">
        <f>VLOOKUP(D63,stage_gaps!A:E,4,0)</f>
        <v>4</v>
      </c>
      <c r="N63" s="16" t="str">
        <f>VLOOKUP(B63,indicators!$A:$I,7,0)</f>
        <v>nombre de jours du cycle</v>
      </c>
      <c r="O63" s="16" t="str">
        <f t="shared" si="2"/>
        <v>NBD_E1-F1</v>
      </c>
      <c r="P63" s="17"/>
    </row>
    <row r="64" spans="1:16" x14ac:dyDescent="0.3">
      <c r="A64" s="16">
        <v>63</v>
      </c>
      <c r="B64" s="16">
        <v>1</v>
      </c>
      <c r="C64" s="16">
        <v>11</v>
      </c>
      <c r="D64" s="16">
        <v>4</v>
      </c>
      <c r="E64" s="16">
        <v>3</v>
      </c>
      <c r="F64" s="16" t="str">
        <f>VLOOKUP(C64,stage_gaps_x_crop!A:H,7,0)</f>
        <v>SUNFLOWER</v>
      </c>
      <c r="G64" s="16" t="str">
        <f>VLOOKUP(C64,stage_gaps_x_crop!A:H,8,0)</f>
        <v>F1-R5</v>
      </c>
      <c r="H64" s="16">
        <f>VLOOKUP(E64,indicators_x_stage_gaps!A:J,4,0)</f>
        <v>16</v>
      </c>
      <c r="I64" s="16" t="str">
        <f>VLOOKUP(B64,indicators!$A:$I,3,0)</f>
        <v>nb_days_cycle</v>
      </c>
      <c r="J64" s="16" t="str">
        <f>VLOOKUP(B64,indicators!A:I,4,0)</f>
        <v>NBD</v>
      </c>
      <c r="K64" s="16" t="str">
        <f>VLOOKUP(D64,stage_gaps!A:E,2,0)</f>
        <v>Pre-Flowering</v>
      </c>
      <c r="L64" s="16">
        <f>VLOOKUP(D64,stage_gaps!A:E,3,0)</f>
        <v>4</v>
      </c>
      <c r="M64" s="16">
        <f>VLOOKUP(D64,stage_gaps!A:E,4,0)</f>
        <v>5</v>
      </c>
      <c r="N64" s="16" t="str">
        <f>VLOOKUP(B64,indicators!$A:$I,7,0)</f>
        <v>nombre de jours du cycle</v>
      </c>
      <c r="O64" s="16" t="str">
        <f t="shared" si="2"/>
        <v>NBD_F1-R5</v>
      </c>
      <c r="P64" s="17"/>
    </row>
    <row r="65" spans="1:16" x14ac:dyDescent="0.3">
      <c r="A65" s="16">
        <v>64</v>
      </c>
      <c r="B65" s="16">
        <v>1</v>
      </c>
      <c r="C65" s="16">
        <v>13</v>
      </c>
      <c r="D65" s="16">
        <v>6</v>
      </c>
      <c r="E65" s="16">
        <v>4</v>
      </c>
      <c r="F65" s="16" t="str">
        <f>VLOOKUP(C65,stage_gaps_x_crop!A:H,7,0)</f>
        <v>SUNFLOWER</v>
      </c>
      <c r="G65" s="16" t="str">
        <f>VLOOKUP(C65,stage_gaps_x_crop!A:H,8,0)</f>
        <v>R5-M0</v>
      </c>
      <c r="H65" s="16">
        <f>VLOOKUP(E65,indicators_x_stage_gaps!A:J,4,0)</f>
        <v>19</v>
      </c>
      <c r="I65" s="16" t="str">
        <f>VLOOKUP(B65,indicators!$A:$I,3,0)</f>
        <v>nb_days_cycle</v>
      </c>
      <c r="J65" s="16" t="str">
        <f>VLOOKUP(B65,indicators!A:I,4,0)</f>
        <v>NBD</v>
      </c>
      <c r="K65" s="16" t="str">
        <f>VLOOKUP(D65,stage_gaps!A:E,2,0)</f>
        <v>Flowering</v>
      </c>
      <c r="L65" s="16">
        <f>VLOOKUP(D65,stage_gaps!A:E,3,0)</f>
        <v>5</v>
      </c>
      <c r="M65" s="16">
        <f>VLOOKUP(D65,stage_gaps!A:E,4,0)</f>
        <v>6</v>
      </c>
      <c r="N65" s="16" t="str">
        <f>VLOOKUP(B65,indicators!$A:$I,7,0)</f>
        <v>nombre de jours du cycle</v>
      </c>
      <c r="O65" s="16" t="str">
        <f t="shared" si="2"/>
        <v>NBD_R5-M0</v>
      </c>
      <c r="P65" s="17"/>
    </row>
    <row r="66" spans="1:16" x14ac:dyDescent="0.3">
      <c r="A66" s="16">
        <v>65</v>
      </c>
      <c r="B66" s="16">
        <v>1</v>
      </c>
      <c r="C66" s="16">
        <v>14</v>
      </c>
      <c r="D66" s="16">
        <v>7</v>
      </c>
      <c r="E66" s="16">
        <v>5</v>
      </c>
      <c r="F66" s="16" t="str">
        <f>VLOOKUP(C66,stage_gaps_x_crop!A:H,7,0)</f>
        <v>SUNFLOWER</v>
      </c>
      <c r="G66" s="16" t="str">
        <f>VLOOKUP(C66,stage_gaps_x_crop!A:H,8,0)</f>
        <v>M0-M3</v>
      </c>
      <c r="H66" s="16">
        <f>VLOOKUP(E66,indicators_x_stage_gaps!A:J,4,0)</f>
        <v>22</v>
      </c>
      <c r="I66" s="16" t="str">
        <f>VLOOKUP(B66,indicators!$A:$I,3,0)</f>
        <v>nb_days_cycle</v>
      </c>
      <c r="J66" s="16" t="str">
        <f>VLOOKUP(B66,indicators!A:I,4,0)</f>
        <v>NBD</v>
      </c>
      <c r="K66" s="16" t="str">
        <f>VLOOKUP(D66,stage_gaps!A:E,2,0)</f>
        <v>Filling</v>
      </c>
      <c r="L66" s="16">
        <f>VLOOKUP(D66,stage_gaps!A:E,3,0)</f>
        <v>6</v>
      </c>
      <c r="M66" s="16">
        <f>VLOOKUP(D66,stage_gaps!A:E,4,0)</f>
        <v>7</v>
      </c>
      <c r="N66" s="16" t="str">
        <f>VLOOKUP(B66,indicators!$A:$I,7,0)</f>
        <v>nombre de jours du cycle</v>
      </c>
      <c r="O66" s="16" t="str">
        <f t="shared" si="2"/>
        <v>NBD_M0-M3</v>
      </c>
      <c r="P66" s="17"/>
    </row>
    <row r="67" spans="1:16" x14ac:dyDescent="0.3">
      <c r="A67" s="16">
        <v>66</v>
      </c>
      <c r="B67" s="16">
        <v>1</v>
      </c>
      <c r="C67" s="16">
        <v>16</v>
      </c>
      <c r="D67" s="16">
        <v>8</v>
      </c>
      <c r="E67" s="16">
        <v>6</v>
      </c>
      <c r="F67" s="16" t="str">
        <f>VLOOKUP(C67,stage_gaps_x_crop!A:H,7,0)</f>
        <v>SUNFLOWER</v>
      </c>
      <c r="G67" s="16" t="str">
        <f>VLOOKUP(C67,stage_gaps_x_crop!A:H,8,0)</f>
        <v>M3-H</v>
      </c>
      <c r="H67" s="16">
        <f>VLOOKUP(E67,indicators_x_stage_gaps!A:J,4,0)</f>
        <v>24</v>
      </c>
      <c r="I67" s="16" t="str">
        <f>VLOOKUP(B67,indicators!$A:$I,3,0)</f>
        <v>nb_days_cycle</v>
      </c>
      <c r="J67" s="16" t="str">
        <f>VLOOKUP(B67,indicators!A:I,4,0)</f>
        <v>NBD</v>
      </c>
      <c r="K67" s="16" t="str">
        <f>VLOOKUP(D67,stage_gaps!A:E,2,0)</f>
        <v>Ripening</v>
      </c>
      <c r="L67" s="16">
        <f>VLOOKUP(D67,stage_gaps!A:E,3,0)</f>
        <v>7</v>
      </c>
      <c r="M67" s="16">
        <f>VLOOKUP(D67,stage_gaps!A:E,4,0)</f>
        <v>8</v>
      </c>
      <c r="N67" s="16" t="str">
        <f>VLOOKUP(B67,indicators!$A:$I,7,0)</f>
        <v>nombre de jours du cycle</v>
      </c>
      <c r="O67" s="16" t="str">
        <f t="shared" si="2"/>
        <v>NBD_M3-H</v>
      </c>
      <c r="P67" s="17"/>
    </row>
    <row r="68" spans="1:16" x14ac:dyDescent="0.3">
      <c r="A68" s="16">
        <v>67</v>
      </c>
      <c r="B68" s="16">
        <v>1</v>
      </c>
      <c r="C68" s="16">
        <v>9</v>
      </c>
      <c r="D68" s="16">
        <v>2</v>
      </c>
      <c r="E68" s="16">
        <v>7</v>
      </c>
      <c r="F68" s="16" t="str">
        <f>VLOOKUP(C68,stage_gaps_x_crop!A:H,7,0)</f>
        <v>SUNFLOWER</v>
      </c>
      <c r="G68" s="16" t="str">
        <f>VLOOKUP(C68,stage_gaps_x_crop!A:H,8,0)</f>
        <v>VE-E1</v>
      </c>
      <c r="H68" s="16">
        <f>VLOOKUP(E68,indicators_x_stage_gaps!A:J,4,0)</f>
        <v>200</v>
      </c>
      <c r="I68" s="16" t="str">
        <f>VLOOKUP(B68,indicators!$A:$I,3,0)</f>
        <v>nb_days_cycle</v>
      </c>
      <c r="J68" s="16" t="str">
        <f>VLOOKUP(B68,indicators!A:I,4,0)</f>
        <v>NBD</v>
      </c>
      <c r="K68" s="16" t="str">
        <f>VLOOKUP(D68,stage_gaps!A:E,2,0)</f>
        <v>Growth</v>
      </c>
      <c r="L68" s="16">
        <f>VLOOKUP(D68,stage_gaps!A:E,3,0)</f>
        <v>1</v>
      </c>
      <c r="M68" s="16">
        <f>VLOOKUP(D68,stage_gaps!A:E,4,0)</f>
        <v>3</v>
      </c>
      <c r="N68" s="16" t="str">
        <f>VLOOKUP(B68,indicators!$A:$I,7,0)</f>
        <v>nombre de jours du cycle</v>
      </c>
      <c r="O68" s="16" t="str">
        <f t="shared" si="2"/>
        <v>NBD_VE-E1</v>
      </c>
      <c r="P68" s="17"/>
    </row>
    <row r="69" spans="1:16" x14ac:dyDescent="0.3">
      <c r="A69" s="18">
        <v>8</v>
      </c>
      <c r="B69" s="18">
        <v>2</v>
      </c>
      <c r="C69" s="2">
        <v>1</v>
      </c>
      <c r="D69" s="2">
        <v>1</v>
      </c>
      <c r="E69" s="2">
        <v>8</v>
      </c>
      <c r="F69" s="2" t="str">
        <f>VLOOKUP(C69,stage_gaps_x_crop!A:H,7,0)</f>
        <v>CORN</v>
      </c>
      <c r="G69" s="2" t="str">
        <f>VLOOKUP(C69,stage_gaps_x_crop!A:H,8,0)</f>
        <v>S-VE</v>
      </c>
      <c r="H69" s="2">
        <f>VLOOKUP(E69,indicators_x_stage_gaps!A:J,4,0)</f>
        <v>201</v>
      </c>
      <c r="I69" s="2" t="str">
        <f>VLOOKUP(B69,indicators!$A:$I,3,0)</f>
        <v>Rain + irr</v>
      </c>
      <c r="J69" s="2" t="str">
        <f>VLOOKUP(B69,indicators!A:I,4,0)</f>
        <v>SUMH2O</v>
      </c>
      <c r="K69" s="2" t="str">
        <f>VLOOKUP(D69,stage_gaps!A:E,2,0)</f>
        <v>Emergence</v>
      </c>
      <c r="L69" s="2">
        <f>VLOOKUP(D69,stage_gaps!A:E,3,0)</f>
        <v>0</v>
      </c>
      <c r="M69" s="2">
        <f>VLOOKUP(D69,stage_gaps!A:E,4,0)</f>
        <v>1</v>
      </c>
      <c r="N69" s="2" t="str">
        <f>VLOOKUP(B69,indicators!$A:$I,7,0)</f>
        <v>cumul pluie + irrigation sur le cycle</v>
      </c>
      <c r="O69" s="2" t="str">
        <f t="shared" si="2"/>
        <v>SUMH2O_S-VE</v>
      </c>
      <c r="P69" s="1" t="s">
        <v>185</v>
      </c>
    </row>
    <row r="70" spans="1:16" x14ac:dyDescent="0.3">
      <c r="A70" s="18">
        <v>120</v>
      </c>
      <c r="B70" s="18">
        <v>17</v>
      </c>
      <c r="C70" s="2">
        <v>14</v>
      </c>
      <c r="D70" s="2">
        <v>7</v>
      </c>
      <c r="E70" s="2">
        <v>60</v>
      </c>
      <c r="F70" s="2" t="str">
        <f>VLOOKUP(C70,stage_gaps_x_crop!A:H,7,0)</f>
        <v>SUNFLOWER</v>
      </c>
      <c r="G70" s="2" t="str">
        <f>VLOOKUP(C70,stage_gaps_x_crop!A:H,8,0)</f>
        <v>M0-M3</v>
      </c>
      <c r="H70" s="2">
        <f>VLOOKUP(E70,indicators_x_stage_gaps!A:J,4,0)</f>
        <v>479</v>
      </c>
      <c r="I70" s="2" t="str">
        <f>VLOOKUP(B70,indicators!$A:$I,3,0)</f>
        <v>Lenght day avg</v>
      </c>
      <c r="J70" s="2" t="str">
        <f>VLOOKUP(B70,indicators!A:I,4,0)</f>
        <v>MOYDAY</v>
      </c>
      <c r="K70" s="2" t="str">
        <f>VLOOKUP(D70,stage_gaps!A:E,2,0)</f>
        <v>Filling</v>
      </c>
      <c r="L70" s="2">
        <f>VLOOKUP(D70,stage_gaps!A:E,3,0)</f>
        <v>6</v>
      </c>
      <c r="M70" s="2">
        <f>VLOOKUP(D70,stage_gaps!A:E,4,0)</f>
        <v>7</v>
      </c>
      <c r="N70" s="2" t="str">
        <f>VLOOKUP(B70,indicators!$A:$I,7,0)</f>
        <v>moyenne des longueurs du jour en heures (basé sur heures avec un rayonnement &gt; 50w/m²)</v>
      </c>
      <c r="O70" s="2" t="str">
        <f t="shared" si="2"/>
        <v>MOYDAY_M0-M3</v>
      </c>
      <c r="P70" s="1" t="s">
        <v>184</v>
      </c>
    </row>
    <row r="71" spans="1:16" x14ac:dyDescent="0.3">
      <c r="A71" s="16">
        <v>11</v>
      </c>
      <c r="B71" s="16">
        <v>2</v>
      </c>
      <c r="C71" s="16">
        <v>4</v>
      </c>
      <c r="D71" s="16">
        <v>4</v>
      </c>
      <c r="E71" s="16">
        <v>11</v>
      </c>
      <c r="F71" s="16" t="str">
        <f>VLOOKUP(C71,stage_gaps_x_crop!A:H,7,0)</f>
        <v>CORN</v>
      </c>
      <c r="G71" s="16" t="str">
        <f>VLOOKUP(C71,stage_gaps_x_crop!A:H,8,0)</f>
        <v>V12-R1</v>
      </c>
      <c r="H71" s="16">
        <f>VLOOKUP(E71,indicators_x_stage_gaps!A:J,4,0)</f>
        <v>216</v>
      </c>
      <c r="I71" s="16" t="str">
        <f>VLOOKUP(B71,indicators!$A:$I,3,0)</f>
        <v>Rain + irr</v>
      </c>
      <c r="J71" s="16" t="str">
        <f>VLOOKUP(B71,indicators!A:I,4,0)</f>
        <v>SUMH2O</v>
      </c>
      <c r="K71" s="16" t="str">
        <f>VLOOKUP(D71,stage_gaps!A:E,2,0)</f>
        <v>Pre-Flowering</v>
      </c>
      <c r="L71" s="16">
        <f>VLOOKUP(D71,stage_gaps!A:E,3,0)</f>
        <v>4</v>
      </c>
      <c r="M71" s="16">
        <f>VLOOKUP(D71,stage_gaps!A:E,4,0)</f>
        <v>5</v>
      </c>
      <c r="N71" s="16" t="str">
        <f>VLOOKUP(B71,indicators!$A:$I,7,0)</f>
        <v>cumul pluie + irrigation sur le cycle</v>
      </c>
      <c r="O71" s="16" t="str">
        <f t="shared" si="2"/>
        <v>SUMH2O_V12-R1</v>
      </c>
      <c r="P71" s="17"/>
    </row>
    <row r="72" spans="1:16" x14ac:dyDescent="0.3">
      <c r="A72" s="16">
        <v>12</v>
      </c>
      <c r="B72" s="16">
        <v>2</v>
      </c>
      <c r="C72" s="16">
        <v>5</v>
      </c>
      <c r="D72" s="16">
        <v>5</v>
      </c>
      <c r="E72" s="16">
        <v>12</v>
      </c>
      <c r="F72" s="16" t="str">
        <f>VLOOKUP(C72,stage_gaps_x_crop!A:H,7,0)</f>
        <v>CORN</v>
      </c>
      <c r="G72" s="16" t="str">
        <f>VLOOKUP(C72,stage_gaps_x_crop!A:H,8,0)</f>
        <v>V12-R2</v>
      </c>
      <c r="H72" s="16">
        <f>VLOOKUP(E72,indicators_x_stage_gaps!A:J,4,0)</f>
        <v>217</v>
      </c>
      <c r="I72" s="16" t="str">
        <f>VLOOKUP(B72,indicators!$A:$I,3,0)</f>
        <v>Rain + irr</v>
      </c>
      <c r="J72" s="16" t="str">
        <f>VLOOKUP(B72,indicators!A:I,4,0)</f>
        <v>SUMH2O</v>
      </c>
      <c r="K72" s="16" t="str">
        <f>VLOOKUP(D72,stage_gaps!A:E,2,0)</f>
        <v>Full Flowering</v>
      </c>
      <c r="L72" s="16">
        <f>VLOOKUP(D72,stage_gaps!A:E,3,0)</f>
        <v>4</v>
      </c>
      <c r="M72" s="16">
        <f>VLOOKUP(D72,stage_gaps!A:E,4,0)</f>
        <v>6</v>
      </c>
      <c r="N72" s="16" t="str">
        <f>VLOOKUP(B72,indicators!$A:$I,7,0)</f>
        <v>cumul pluie + irrigation sur le cycle</v>
      </c>
      <c r="O72" s="16" t="str">
        <f t="shared" si="2"/>
        <v>SUMH2O_V12-R2</v>
      </c>
      <c r="P72" s="17"/>
    </row>
    <row r="73" spans="1:16" x14ac:dyDescent="0.3">
      <c r="A73" s="18">
        <v>10</v>
      </c>
      <c r="B73" s="18">
        <v>2</v>
      </c>
      <c r="C73" s="2">
        <v>3</v>
      </c>
      <c r="D73" s="2">
        <v>3</v>
      </c>
      <c r="E73" s="2">
        <v>10</v>
      </c>
      <c r="F73" s="2" t="str">
        <f>VLOOKUP(C73,stage_gaps_x_crop!A:H,7,0)</f>
        <v>CORN</v>
      </c>
      <c r="G73" s="2" t="str">
        <f>VLOOKUP(C73,stage_gaps_x_crop!A:H,8,0)</f>
        <v>V7-V12</v>
      </c>
      <c r="H73" s="2">
        <f>VLOOKUP(E73,indicators_x_stage_gaps!A:J,4,0)</f>
        <v>212</v>
      </c>
      <c r="I73" s="2" t="str">
        <f>VLOOKUP(B73,indicators!$A:$I,3,0)</f>
        <v>Rain + irr</v>
      </c>
      <c r="J73" s="2" t="str">
        <f>VLOOKUP(B73,indicators!A:I,4,0)</f>
        <v>SUMH2O</v>
      </c>
      <c r="K73" s="2" t="str">
        <f>VLOOKUP(D73,stage_gaps!A:E,2,0)</f>
        <v>Flo Initiation</v>
      </c>
      <c r="L73" s="2">
        <f>VLOOKUP(D73,stage_gaps!A:E,3,0)</f>
        <v>3</v>
      </c>
      <c r="M73" s="2">
        <f>VLOOKUP(D73,stage_gaps!A:E,4,0)</f>
        <v>4</v>
      </c>
      <c r="N73" s="2" t="str">
        <f>VLOOKUP(B73,indicators!$A:$I,7,0)</f>
        <v>cumul pluie + irrigation sur le cycle</v>
      </c>
      <c r="O73" s="2" t="str">
        <f t="shared" ref="O73:O104" si="3">J73&amp;"_"&amp;G73</f>
        <v>SUMH2O_V7-V12</v>
      </c>
      <c r="P73" s="1" t="s">
        <v>185</v>
      </c>
    </row>
    <row r="74" spans="1:16" x14ac:dyDescent="0.3">
      <c r="A74" s="18">
        <v>115</v>
      </c>
      <c r="B74" s="18">
        <v>17</v>
      </c>
      <c r="C74" s="2">
        <v>9</v>
      </c>
      <c r="D74" s="2">
        <v>2</v>
      </c>
      <c r="E74" s="2">
        <v>55</v>
      </c>
      <c r="F74" s="2" t="str">
        <f>VLOOKUP(C74,stage_gaps_x_crop!A:H,7,0)</f>
        <v>SUNFLOWER</v>
      </c>
      <c r="G74" s="2" t="str">
        <f>VLOOKUP(C74,stage_gaps_x_crop!A:H,8,0)</f>
        <v>VE-E1</v>
      </c>
      <c r="H74" s="2">
        <f>VLOOKUP(E74,indicators_x_stage_gaps!A:J,4,0)</f>
        <v>465</v>
      </c>
      <c r="I74" s="2" t="str">
        <f>VLOOKUP(B74,indicators!$A:$I,3,0)</f>
        <v>Lenght day avg</v>
      </c>
      <c r="J74" s="2" t="str">
        <f>VLOOKUP(B74,indicators!A:I,4,0)</f>
        <v>MOYDAY</v>
      </c>
      <c r="K74" s="2" t="str">
        <f>VLOOKUP(D74,stage_gaps!A:E,2,0)</f>
        <v>Growth</v>
      </c>
      <c r="L74" s="2">
        <f>VLOOKUP(D74,stage_gaps!A:E,3,0)</f>
        <v>1</v>
      </c>
      <c r="M74" s="2">
        <f>VLOOKUP(D74,stage_gaps!A:E,4,0)</f>
        <v>3</v>
      </c>
      <c r="N74" s="2" t="str">
        <f>VLOOKUP(B74,indicators!$A:$I,7,0)</f>
        <v>moyenne des longueurs du jour en heures (basé sur heures avec un rayonnement &gt; 50w/m²)</v>
      </c>
      <c r="O74" s="2" t="str">
        <f t="shared" si="3"/>
        <v>MOYDAY_VE-E1</v>
      </c>
      <c r="P74" s="1" t="s">
        <v>184</v>
      </c>
    </row>
    <row r="75" spans="1:16" x14ac:dyDescent="0.3">
      <c r="A75" s="18">
        <v>9</v>
      </c>
      <c r="B75" s="18">
        <v>2</v>
      </c>
      <c r="C75" s="2">
        <v>2</v>
      </c>
      <c r="D75" s="2">
        <v>2</v>
      </c>
      <c r="E75" s="2">
        <v>9</v>
      </c>
      <c r="F75" s="2" t="str">
        <f>VLOOKUP(C75,stage_gaps_x_crop!A:H,7,0)</f>
        <v>CORN</v>
      </c>
      <c r="G75" s="2" t="str">
        <f>VLOOKUP(C75,stage_gaps_x_crop!A:H,8,0)</f>
        <v>VE-V7</v>
      </c>
      <c r="H75" s="2">
        <f>VLOOKUP(E75,indicators_x_stage_gaps!A:J,4,0)</f>
        <v>207</v>
      </c>
      <c r="I75" s="2" t="str">
        <f>VLOOKUP(B75,indicators!$A:$I,3,0)</f>
        <v>Rain + irr</v>
      </c>
      <c r="J75" s="2" t="str">
        <f>VLOOKUP(B75,indicators!A:I,4,0)</f>
        <v>SUMH2O</v>
      </c>
      <c r="K75" s="2" t="str">
        <f>VLOOKUP(D75,stage_gaps!A:E,2,0)</f>
        <v>Growth</v>
      </c>
      <c r="L75" s="2">
        <f>VLOOKUP(D75,stage_gaps!A:E,3,0)</f>
        <v>1</v>
      </c>
      <c r="M75" s="2">
        <f>VLOOKUP(D75,stage_gaps!A:E,4,0)</f>
        <v>3</v>
      </c>
      <c r="N75" s="2" t="str">
        <f>VLOOKUP(B75,indicators!$A:$I,7,0)</f>
        <v>cumul pluie + irrigation sur le cycle</v>
      </c>
      <c r="O75" s="2" t="str">
        <f t="shared" si="3"/>
        <v>SUMH2O_VE-V7</v>
      </c>
      <c r="P75" s="1" t="s">
        <v>185</v>
      </c>
    </row>
    <row r="76" spans="1:16" x14ac:dyDescent="0.3">
      <c r="A76" s="18">
        <v>112</v>
      </c>
      <c r="B76" s="18">
        <v>16</v>
      </c>
      <c r="C76" s="2">
        <v>12</v>
      </c>
      <c r="D76" s="2">
        <v>5</v>
      </c>
      <c r="E76" s="2">
        <v>52</v>
      </c>
      <c r="F76" s="2" t="str">
        <f>VLOOKUP(C76,stage_gaps_x_crop!A:H,7,0)</f>
        <v>SUNFLOWER</v>
      </c>
      <c r="G76" s="2" t="str">
        <f>VLOOKUP(C76,stage_gaps_x_crop!A:H,8,0)</f>
        <v>F1-M0</v>
      </c>
      <c r="H76" s="2">
        <f>VLOOKUP(E76,indicators_x_stage_gaps!A:J,4,0)</f>
        <v>460</v>
      </c>
      <c r="I76" s="2" t="str">
        <f>VLOOKUP(B76,indicators!$A:$I,3,0)</f>
        <v>Radiation/heat avg</v>
      </c>
      <c r="J76" s="2" t="str">
        <f>VLOOKUP(B76,indicators!A:I,4,0)</f>
        <v>MOYPTQ</v>
      </c>
      <c r="K76" s="2" t="str">
        <f>VLOOKUP(D76,stage_gaps!A:E,2,0)</f>
        <v>Full Flowering</v>
      </c>
      <c r="L76" s="2">
        <f>VLOOKUP(D76,stage_gaps!A:E,3,0)</f>
        <v>4</v>
      </c>
      <c r="M76" s="2">
        <f>VLOOKUP(D76,stage_gaps!A:E,4,0)</f>
        <v>6</v>
      </c>
      <c r="N76" s="2" t="str">
        <f>VLOOKUP(B76,indicators!$A:$I,7,0)</f>
        <v>moyenne de PTQ (coefficient photothermique) sur le cycle : quantité de rayonnement par unité chaleur. (entre 1 et 3,5)</v>
      </c>
      <c r="O76" s="2" t="str">
        <f t="shared" si="3"/>
        <v>MOYPTQ_F1-M0</v>
      </c>
      <c r="P76" s="1" t="s">
        <v>184</v>
      </c>
    </row>
    <row r="77" spans="1:16" x14ac:dyDescent="0.3">
      <c r="A77" s="16">
        <v>76</v>
      </c>
      <c r="B77" s="16">
        <v>3</v>
      </c>
      <c r="C77" s="16">
        <v>10</v>
      </c>
      <c r="D77" s="16">
        <v>3</v>
      </c>
      <c r="E77" s="16">
        <v>16</v>
      </c>
      <c r="F77" s="16" t="str">
        <f>VLOOKUP(C77,stage_gaps_x_crop!A:H,7,0)</f>
        <v>SUNFLOWER</v>
      </c>
      <c r="G77" s="16" t="str">
        <f>VLOOKUP(C77,stage_gaps_x_crop!A:H,8,0)</f>
        <v>E1-F1</v>
      </c>
      <c r="H77" s="16">
        <f>VLOOKUP(E77,indicators_x_stage_gaps!A:J,4,0)</f>
        <v>233</v>
      </c>
      <c r="I77" s="16" t="str">
        <f>VLOOKUP(B77,indicators!$A:$I,3,0)</f>
        <v>T_min</v>
      </c>
      <c r="J77" s="16" t="str">
        <f>VLOOKUP(B77,indicators!A:I,4,0)</f>
        <v>MOYTMIN</v>
      </c>
      <c r="K77" s="16" t="str">
        <f>VLOOKUP(D77,stage_gaps!A:E,2,0)</f>
        <v>Flo Initiation</v>
      </c>
      <c r="L77" s="16">
        <f>VLOOKUP(D77,stage_gaps!A:E,3,0)</f>
        <v>3</v>
      </c>
      <c r="M77" s="16">
        <f>VLOOKUP(D77,stage_gaps!A:E,4,0)</f>
        <v>4</v>
      </c>
      <c r="N77" s="16" t="str">
        <f>VLOOKUP(B77,indicators!$A:$I,7,0)</f>
        <v>moyenne de T_min sur le cycle</v>
      </c>
      <c r="O77" s="16" t="str">
        <f t="shared" si="3"/>
        <v>MOYTMIN_E1-F1</v>
      </c>
      <c r="P77" s="17"/>
    </row>
    <row r="78" spans="1:16" x14ac:dyDescent="0.3">
      <c r="A78" s="18">
        <v>77</v>
      </c>
      <c r="B78" s="18">
        <v>7</v>
      </c>
      <c r="C78" s="2">
        <v>8</v>
      </c>
      <c r="D78" s="2">
        <v>1</v>
      </c>
      <c r="E78" s="2">
        <v>17</v>
      </c>
      <c r="F78" s="2" t="str">
        <f>VLOOKUP(C78,stage_gaps_x_crop!A:H,7,0)</f>
        <v>SUNFLOWER</v>
      </c>
      <c r="G78" s="2" t="str">
        <f>VLOOKUP(C78,stage_gaps_x_crop!A:H,8,0)</f>
        <v>S-VE</v>
      </c>
      <c r="H78" s="2">
        <f>VLOOKUP(E78,indicators_x_stage_gaps!A:J,4,0)</f>
        <v>306</v>
      </c>
      <c r="I78" s="2" t="str">
        <f>VLOOKUP(B78,indicators!$A:$I,3,0)</f>
        <v>Nb days T &lt; 10°</v>
      </c>
      <c r="J78" s="2" t="str">
        <f>VLOOKUP(B78,indicators!A:I,4,0)</f>
        <v>NBDMIN1</v>
      </c>
      <c r="K78" s="2" t="str">
        <f>VLOOKUP(D78,stage_gaps!A:E,2,0)</f>
        <v>Emergence</v>
      </c>
      <c r="L78" s="2">
        <f>VLOOKUP(D78,stage_gaps!A:E,3,0)</f>
        <v>0</v>
      </c>
      <c r="M78" s="2">
        <f>VLOOKUP(D78,stage_gaps!A:E,4,0)</f>
        <v>1</v>
      </c>
      <c r="N78" s="2" t="str">
        <f>VLOOKUP(B78,indicators!$A:$I,7,0)</f>
        <v>nb jours avec température inférieure à T_min_seuil 1 (10°)</v>
      </c>
      <c r="O78" s="2" t="str">
        <f t="shared" si="3"/>
        <v>NBDMIN1_S-VE</v>
      </c>
      <c r="P78" s="1" t="s">
        <v>186</v>
      </c>
    </row>
    <row r="79" spans="1:16" x14ac:dyDescent="0.3">
      <c r="A79" s="16">
        <v>78</v>
      </c>
      <c r="B79" s="16">
        <v>7</v>
      </c>
      <c r="C79" s="16">
        <v>9</v>
      </c>
      <c r="D79" s="16">
        <v>2</v>
      </c>
      <c r="E79" s="16">
        <v>18</v>
      </c>
      <c r="F79" s="16" t="str">
        <f>VLOOKUP(C79,stage_gaps_x_crop!A:H,7,0)</f>
        <v>SUNFLOWER</v>
      </c>
      <c r="G79" s="16" t="str">
        <f>VLOOKUP(C79,stage_gaps_x_crop!A:H,8,0)</f>
        <v>VE-E1</v>
      </c>
      <c r="H79" s="16">
        <f>VLOOKUP(E79,indicators_x_stage_gaps!A:J,4,0)</f>
        <v>312</v>
      </c>
      <c r="I79" s="16" t="str">
        <f>VLOOKUP(B79,indicators!$A:$I,3,0)</f>
        <v>Nb days T &lt; 10°</v>
      </c>
      <c r="J79" s="16" t="str">
        <f>VLOOKUP(B79,indicators!A:I,4,0)</f>
        <v>NBDMIN1</v>
      </c>
      <c r="K79" s="16" t="str">
        <f>VLOOKUP(D79,stage_gaps!A:E,2,0)</f>
        <v>Growth</v>
      </c>
      <c r="L79" s="16">
        <f>VLOOKUP(D79,stage_gaps!A:E,3,0)</f>
        <v>1</v>
      </c>
      <c r="M79" s="16">
        <f>VLOOKUP(D79,stage_gaps!A:E,4,0)</f>
        <v>3</v>
      </c>
      <c r="N79" s="16" t="str">
        <f>VLOOKUP(B79,indicators!$A:$I,7,0)</f>
        <v>nb jours avec température inférieure à T_min_seuil 1 (10°)</v>
      </c>
      <c r="O79" s="16" t="str">
        <f t="shared" si="3"/>
        <v>NBDMIN1_VE-E1</v>
      </c>
      <c r="P79" s="17"/>
    </row>
    <row r="80" spans="1:16" x14ac:dyDescent="0.3">
      <c r="A80" s="18">
        <v>114</v>
      </c>
      <c r="B80" s="18">
        <v>16</v>
      </c>
      <c r="C80" s="2">
        <v>14</v>
      </c>
      <c r="D80" s="2">
        <v>7</v>
      </c>
      <c r="E80" s="2">
        <v>54</v>
      </c>
      <c r="F80" s="2" t="str">
        <f>VLOOKUP(C80,stage_gaps_x_crop!A:H,7,0)</f>
        <v>SUNFLOWER</v>
      </c>
      <c r="G80" s="2" t="str">
        <f>VLOOKUP(C80,stage_gaps_x_crop!A:H,8,0)</f>
        <v>M0-M3</v>
      </c>
      <c r="H80" s="2">
        <f>VLOOKUP(E80,indicators_x_stage_gaps!A:J,4,0)</f>
        <v>464</v>
      </c>
      <c r="I80" s="2" t="str">
        <f>VLOOKUP(B80,indicators!$A:$I,3,0)</f>
        <v>Radiation/heat avg</v>
      </c>
      <c r="J80" s="2" t="str">
        <f>VLOOKUP(B80,indicators!A:I,4,0)</f>
        <v>MOYPTQ</v>
      </c>
      <c r="K80" s="2" t="str">
        <f>VLOOKUP(D80,stage_gaps!A:E,2,0)</f>
        <v>Filling</v>
      </c>
      <c r="L80" s="2">
        <f>VLOOKUP(D80,stage_gaps!A:E,3,0)</f>
        <v>6</v>
      </c>
      <c r="M80" s="2">
        <f>VLOOKUP(D80,stage_gaps!A:E,4,0)</f>
        <v>7</v>
      </c>
      <c r="N80" s="2" t="str">
        <f>VLOOKUP(B80,indicators!$A:$I,7,0)</f>
        <v>moyenne de PTQ (coefficient photothermique) sur le cycle : quantité de rayonnement par unité chaleur. (entre 1 et 3,5)</v>
      </c>
      <c r="O80" s="2" t="str">
        <f t="shared" si="3"/>
        <v>MOYPTQ_M0-M3</v>
      </c>
      <c r="P80" s="1" t="s">
        <v>184</v>
      </c>
    </row>
    <row r="81" spans="1:16" x14ac:dyDescent="0.3">
      <c r="A81" s="16">
        <v>80</v>
      </c>
      <c r="B81" s="16">
        <v>7</v>
      </c>
      <c r="C81" s="16">
        <v>11</v>
      </c>
      <c r="D81" s="16">
        <v>4</v>
      </c>
      <c r="E81" s="16">
        <v>20</v>
      </c>
      <c r="F81" s="16" t="str">
        <f>VLOOKUP(C81,stage_gaps_x_crop!A:H,7,0)</f>
        <v>SUNFLOWER</v>
      </c>
      <c r="G81" s="16" t="str">
        <f>VLOOKUP(C81,stage_gaps_x_crop!A:H,8,0)</f>
        <v>F1-R5</v>
      </c>
      <c r="H81" s="16">
        <f>VLOOKUP(E81,indicators_x_stage_gaps!A:J,4,0)</f>
        <v>321</v>
      </c>
      <c r="I81" s="16" t="str">
        <f>VLOOKUP(B81,indicators!$A:$I,3,0)</f>
        <v>Nb days T &lt; 10°</v>
      </c>
      <c r="J81" s="16" t="str">
        <f>VLOOKUP(B81,indicators!A:I,4,0)</f>
        <v>NBDMIN1</v>
      </c>
      <c r="K81" s="16" t="str">
        <f>VLOOKUP(D81,stage_gaps!A:E,2,0)</f>
        <v>Pre-Flowering</v>
      </c>
      <c r="L81" s="16">
        <f>VLOOKUP(D81,stage_gaps!A:E,3,0)</f>
        <v>4</v>
      </c>
      <c r="M81" s="16">
        <f>VLOOKUP(D81,stage_gaps!A:E,4,0)</f>
        <v>5</v>
      </c>
      <c r="N81" s="16" t="str">
        <f>VLOOKUP(B81,indicators!$A:$I,7,0)</f>
        <v>nb jours avec température inférieure à T_min_seuil 1 (10°)</v>
      </c>
      <c r="O81" s="16" t="str">
        <f t="shared" si="3"/>
        <v>NBDMIN1_F1-R5</v>
      </c>
      <c r="P81" s="17"/>
    </row>
    <row r="82" spans="1:16" x14ac:dyDescent="0.3">
      <c r="A82" s="16">
        <v>81</v>
      </c>
      <c r="B82" s="16">
        <v>7</v>
      </c>
      <c r="C82" s="16">
        <v>13</v>
      </c>
      <c r="D82" s="16">
        <v>6</v>
      </c>
      <c r="E82" s="16">
        <v>21</v>
      </c>
      <c r="F82" s="16" t="str">
        <f>VLOOKUP(C82,stage_gaps_x_crop!A:H,7,0)</f>
        <v>SUNFLOWER</v>
      </c>
      <c r="G82" s="16" t="str">
        <f>VLOOKUP(C82,stage_gaps_x_crop!A:H,8,0)</f>
        <v>R5-M0</v>
      </c>
      <c r="H82" s="16">
        <f>VLOOKUP(E82,indicators_x_stage_gaps!A:J,4,0)</f>
        <v>324</v>
      </c>
      <c r="I82" s="16" t="str">
        <f>VLOOKUP(B82,indicators!$A:$I,3,0)</f>
        <v>Nb days T &lt; 10°</v>
      </c>
      <c r="J82" s="16" t="str">
        <f>VLOOKUP(B82,indicators!A:I,4,0)</f>
        <v>NBDMIN1</v>
      </c>
      <c r="K82" s="16" t="str">
        <f>VLOOKUP(D82,stage_gaps!A:E,2,0)</f>
        <v>Flowering</v>
      </c>
      <c r="L82" s="16">
        <f>VLOOKUP(D82,stage_gaps!A:E,3,0)</f>
        <v>5</v>
      </c>
      <c r="M82" s="16">
        <f>VLOOKUP(D82,stage_gaps!A:E,4,0)</f>
        <v>6</v>
      </c>
      <c r="N82" s="16" t="str">
        <f>VLOOKUP(B82,indicators!$A:$I,7,0)</f>
        <v>nb jours avec température inférieure à T_min_seuil 1 (10°)</v>
      </c>
      <c r="O82" s="16" t="str">
        <f t="shared" si="3"/>
        <v>NBDMIN1_R5-M0</v>
      </c>
      <c r="P82" s="17"/>
    </row>
    <row r="83" spans="1:16" x14ac:dyDescent="0.3">
      <c r="A83" s="16">
        <v>82</v>
      </c>
      <c r="B83" s="16">
        <v>7</v>
      </c>
      <c r="C83" s="16">
        <v>14</v>
      </c>
      <c r="D83" s="16">
        <v>7</v>
      </c>
      <c r="E83" s="16">
        <v>22</v>
      </c>
      <c r="F83" s="16" t="str">
        <f>VLOOKUP(C83,stage_gaps_x_crop!A:H,7,0)</f>
        <v>SUNFLOWER</v>
      </c>
      <c r="G83" s="16" t="str">
        <f>VLOOKUP(C83,stage_gaps_x_crop!A:H,8,0)</f>
        <v>M0-M3</v>
      </c>
      <c r="H83" s="16">
        <f>VLOOKUP(E83,indicators_x_stage_gaps!A:J,4,0)</f>
        <v>326</v>
      </c>
      <c r="I83" s="16" t="str">
        <f>VLOOKUP(B83,indicators!$A:$I,3,0)</f>
        <v>Nb days T &lt; 10°</v>
      </c>
      <c r="J83" s="16" t="str">
        <f>VLOOKUP(B83,indicators!A:I,4,0)</f>
        <v>NBDMIN1</v>
      </c>
      <c r="K83" s="16" t="str">
        <f>VLOOKUP(D83,stage_gaps!A:E,2,0)</f>
        <v>Filling</v>
      </c>
      <c r="L83" s="16">
        <f>VLOOKUP(D83,stage_gaps!A:E,3,0)</f>
        <v>6</v>
      </c>
      <c r="M83" s="16">
        <f>VLOOKUP(D83,stage_gaps!A:E,4,0)</f>
        <v>7</v>
      </c>
      <c r="N83" s="16" t="str">
        <f>VLOOKUP(B83,indicators!$A:$I,7,0)</f>
        <v>nb jours avec température inférieure à T_min_seuil 1 (10°)</v>
      </c>
      <c r="O83" s="16" t="str">
        <f t="shared" si="3"/>
        <v>NBDMIN1_M0-M3</v>
      </c>
      <c r="P83" s="17"/>
    </row>
    <row r="84" spans="1:16" x14ac:dyDescent="0.3">
      <c r="A84" s="16">
        <v>83</v>
      </c>
      <c r="B84" s="16">
        <v>8</v>
      </c>
      <c r="C84" s="16">
        <v>10</v>
      </c>
      <c r="D84" s="16">
        <v>3</v>
      </c>
      <c r="E84" s="16">
        <v>23</v>
      </c>
      <c r="F84" s="16" t="str">
        <f>VLOOKUP(C84,stage_gaps_x_crop!A:H,7,0)</f>
        <v>SUNFLOWER</v>
      </c>
      <c r="G84" s="16" t="str">
        <f>VLOOKUP(C84,stage_gaps_x_crop!A:H,8,0)</f>
        <v>E1-F1</v>
      </c>
      <c r="H84" s="16">
        <f>VLOOKUP(E84,indicators_x_stage_gaps!A:J,4,0)</f>
        <v>338</v>
      </c>
      <c r="I84" s="16" t="str">
        <f>VLOOKUP(B84,indicators!$A:$I,3,0)</f>
        <v>Nb days T &lt; 8°</v>
      </c>
      <c r="J84" s="16" t="str">
        <f>VLOOKUP(B84,indicators!A:I,4,0)</f>
        <v>NBDMIN2</v>
      </c>
      <c r="K84" s="16" t="str">
        <f>VLOOKUP(D84,stage_gaps!A:E,2,0)</f>
        <v>Flo Initiation</v>
      </c>
      <c r="L84" s="16">
        <f>VLOOKUP(D84,stage_gaps!A:E,3,0)</f>
        <v>3</v>
      </c>
      <c r="M84" s="16">
        <f>VLOOKUP(D84,stage_gaps!A:E,4,0)</f>
        <v>4</v>
      </c>
      <c r="N84" s="16" t="str">
        <f>VLOOKUP(B84,indicators!$A:$I,7,0)</f>
        <v>Nb jours avec température inférieure à T_min_seuil 2 (8°)</v>
      </c>
      <c r="O84" s="16" t="str">
        <f t="shared" si="3"/>
        <v>NBDMIN2_E1-F1</v>
      </c>
      <c r="P84" s="17"/>
    </row>
    <row r="85" spans="1:16" x14ac:dyDescent="0.3">
      <c r="A85" s="16">
        <v>84</v>
      </c>
      <c r="B85" s="16">
        <v>8</v>
      </c>
      <c r="C85" s="16">
        <v>11</v>
      </c>
      <c r="D85" s="16">
        <v>4</v>
      </c>
      <c r="E85" s="16">
        <v>24</v>
      </c>
      <c r="F85" s="16" t="str">
        <f>VLOOKUP(C85,stage_gaps_x_crop!A:H,7,0)</f>
        <v>SUNFLOWER</v>
      </c>
      <c r="G85" s="16" t="str">
        <f>VLOOKUP(C85,stage_gaps_x_crop!A:H,8,0)</f>
        <v>F1-R5</v>
      </c>
      <c r="H85" s="16">
        <f>VLOOKUP(E85,indicators_x_stage_gaps!A:J,4,0)</f>
        <v>342</v>
      </c>
      <c r="I85" s="16" t="str">
        <f>VLOOKUP(B85,indicators!$A:$I,3,0)</f>
        <v>Nb days T &lt; 8°</v>
      </c>
      <c r="J85" s="16" t="str">
        <f>VLOOKUP(B85,indicators!A:I,4,0)</f>
        <v>NBDMIN2</v>
      </c>
      <c r="K85" s="16" t="str">
        <f>VLOOKUP(D85,stage_gaps!A:E,2,0)</f>
        <v>Pre-Flowering</v>
      </c>
      <c r="L85" s="16">
        <f>VLOOKUP(D85,stage_gaps!A:E,3,0)</f>
        <v>4</v>
      </c>
      <c r="M85" s="16">
        <f>VLOOKUP(D85,stage_gaps!A:E,4,0)</f>
        <v>5</v>
      </c>
      <c r="N85" s="16" t="str">
        <f>VLOOKUP(B85,indicators!$A:$I,7,0)</f>
        <v>Nb jours avec température inférieure à T_min_seuil 2 (8°)</v>
      </c>
      <c r="O85" s="16" t="str">
        <f t="shared" si="3"/>
        <v>NBDMIN2_F1-R5</v>
      </c>
      <c r="P85" s="17"/>
    </row>
    <row r="86" spans="1:16" x14ac:dyDescent="0.3">
      <c r="A86" s="16">
        <v>85</v>
      </c>
      <c r="B86" s="16">
        <v>8</v>
      </c>
      <c r="C86" s="16">
        <v>14</v>
      </c>
      <c r="D86" s="16">
        <v>7</v>
      </c>
      <c r="E86" s="16">
        <v>25</v>
      </c>
      <c r="F86" s="16" t="str">
        <f>VLOOKUP(C86,stage_gaps_x_crop!A:H,7,0)</f>
        <v>SUNFLOWER</v>
      </c>
      <c r="G86" s="16" t="str">
        <f>VLOOKUP(C86,stage_gaps_x_crop!A:H,8,0)</f>
        <v>M0-M3</v>
      </c>
      <c r="H86" s="16">
        <f>VLOOKUP(E86,indicators_x_stage_gaps!A:J,4,0)</f>
        <v>347</v>
      </c>
      <c r="I86" s="16" t="str">
        <f>VLOOKUP(B86,indicators!$A:$I,3,0)</f>
        <v>Nb days T &lt; 8°</v>
      </c>
      <c r="J86" s="16" t="str">
        <f>VLOOKUP(B86,indicators!A:I,4,0)</f>
        <v>NBDMIN2</v>
      </c>
      <c r="K86" s="16" t="str">
        <f>VLOOKUP(D86,stage_gaps!A:E,2,0)</f>
        <v>Filling</v>
      </c>
      <c r="L86" s="16">
        <f>VLOOKUP(D86,stage_gaps!A:E,3,0)</f>
        <v>6</v>
      </c>
      <c r="M86" s="16">
        <f>VLOOKUP(D86,stage_gaps!A:E,4,0)</f>
        <v>7</v>
      </c>
      <c r="N86" s="16" t="str">
        <f>VLOOKUP(B86,indicators!$A:$I,7,0)</f>
        <v>Nb jours avec température inférieure à T_min_seuil 2 (8°)</v>
      </c>
      <c r="O86" s="16" t="str">
        <f t="shared" si="3"/>
        <v>NBDMIN2_M0-M3</v>
      </c>
      <c r="P86" s="17"/>
    </row>
    <row r="87" spans="1:16" x14ac:dyDescent="0.3">
      <c r="A87" s="18">
        <v>15</v>
      </c>
      <c r="B87" s="18">
        <v>3</v>
      </c>
      <c r="C87" s="2">
        <v>1</v>
      </c>
      <c r="D87" s="2">
        <v>1</v>
      </c>
      <c r="E87" s="2">
        <v>15</v>
      </c>
      <c r="F87" s="2" t="str">
        <f>VLOOKUP(C87,stage_gaps_x_crop!A:H,7,0)</f>
        <v>CORN</v>
      </c>
      <c r="G87" s="2" t="str">
        <f>VLOOKUP(C87,stage_gaps_x_crop!A:H,8,0)</f>
        <v>S-VE</v>
      </c>
      <c r="H87" s="2">
        <f>VLOOKUP(E87,indicators_x_stage_gaps!A:J,4,0)</f>
        <v>222</v>
      </c>
      <c r="I87" s="2" t="str">
        <f>VLOOKUP(B87,indicators!$A:$I,3,0)</f>
        <v>T_min</v>
      </c>
      <c r="J87" s="2" t="str">
        <f>VLOOKUP(B87,indicators!A:I,4,0)</f>
        <v>MOYTMIN</v>
      </c>
      <c r="K87" s="2" t="str">
        <f>VLOOKUP(D87,stage_gaps!A:E,2,0)</f>
        <v>Emergence</v>
      </c>
      <c r="L87" s="2">
        <f>VLOOKUP(D87,stage_gaps!A:E,3,0)</f>
        <v>0</v>
      </c>
      <c r="M87" s="2">
        <f>VLOOKUP(D87,stage_gaps!A:E,4,0)</f>
        <v>1</v>
      </c>
      <c r="N87" s="2" t="str">
        <f>VLOOKUP(B87,indicators!$A:$I,7,0)</f>
        <v>moyenne de T_min sur le cycle</v>
      </c>
      <c r="O87" s="2" t="str">
        <f t="shared" si="3"/>
        <v>MOYTMIN_S-VE</v>
      </c>
      <c r="P87" s="1" t="s">
        <v>187</v>
      </c>
    </row>
    <row r="88" spans="1:16" x14ac:dyDescent="0.3">
      <c r="A88" s="16">
        <v>87</v>
      </c>
      <c r="B88" s="16">
        <v>9</v>
      </c>
      <c r="C88" s="16">
        <v>11</v>
      </c>
      <c r="D88" s="16">
        <v>4</v>
      </c>
      <c r="E88" s="16">
        <v>27</v>
      </c>
      <c r="F88" s="16" t="str">
        <f>VLOOKUP(C88,stage_gaps_x_crop!A:H,7,0)</f>
        <v>SUNFLOWER</v>
      </c>
      <c r="G88" s="16" t="str">
        <f>VLOOKUP(C88,stage_gaps_x_crop!A:H,8,0)</f>
        <v>F1-R5</v>
      </c>
      <c r="H88" s="16">
        <f>VLOOKUP(E88,indicators_x_stage_gaps!A:J,4,0)</f>
        <v>363</v>
      </c>
      <c r="I88" s="16" t="str">
        <f>VLOOKUP(B88,indicators!$A:$I,3,0)</f>
        <v>Nb days T &gt; 34°</v>
      </c>
      <c r="J88" s="16" t="str">
        <f>VLOOKUP(B88,indicators!A:I,4,0)</f>
        <v>NBDMAX1</v>
      </c>
      <c r="K88" s="16" t="str">
        <f>VLOOKUP(D88,stage_gaps!A:E,2,0)</f>
        <v>Pre-Flowering</v>
      </c>
      <c r="L88" s="16">
        <f>VLOOKUP(D88,stage_gaps!A:E,3,0)</f>
        <v>4</v>
      </c>
      <c r="M88" s="16">
        <f>VLOOKUP(D88,stage_gaps!A:E,4,0)</f>
        <v>5</v>
      </c>
      <c r="N88" s="16" t="str">
        <f>VLOOKUP(B88,indicators!$A:$I,7,0)</f>
        <v>Nb jours avec température supérieure à T_max_seuil 1 (34°)</v>
      </c>
      <c r="O88" s="16" t="str">
        <f t="shared" si="3"/>
        <v>NBDMAX1_F1-R5</v>
      </c>
      <c r="P88" s="17"/>
    </row>
    <row r="89" spans="1:16" x14ac:dyDescent="0.3">
      <c r="A89" s="16">
        <v>88</v>
      </c>
      <c r="B89" s="16">
        <v>9</v>
      </c>
      <c r="C89" s="16">
        <v>12</v>
      </c>
      <c r="D89" s="16">
        <v>5</v>
      </c>
      <c r="E89" s="16">
        <v>28</v>
      </c>
      <c r="F89" s="16" t="str">
        <f>VLOOKUP(C89,stage_gaps_x_crop!A:H,7,0)</f>
        <v>SUNFLOWER</v>
      </c>
      <c r="G89" s="16" t="str">
        <f>VLOOKUP(C89,stage_gaps_x_crop!A:H,8,0)</f>
        <v>F1-M0</v>
      </c>
      <c r="H89" s="16">
        <f>VLOOKUP(E89,indicators_x_stage_gaps!A:J,4,0)</f>
        <v>364</v>
      </c>
      <c r="I89" s="16" t="str">
        <f>VLOOKUP(B89,indicators!$A:$I,3,0)</f>
        <v>Nb days T &gt; 34°</v>
      </c>
      <c r="J89" s="16" t="str">
        <f>VLOOKUP(B89,indicators!A:I,4,0)</f>
        <v>NBDMAX1</v>
      </c>
      <c r="K89" s="16" t="str">
        <f>VLOOKUP(D89,stage_gaps!A:E,2,0)</f>
        <v>Full Flowering</v>
      </c>
      <c r="L89" s="16">
        <f>VLOOKUP(D89,stage_gaps!A:E,3,0)</f>
        <v>4</v>
      </c>
      <c r="M89" s="16">
        <f>VLOOKUP(D89,stage_gaps!A:E,4,0)</f>
        <v>6</v>
      </c>
      <c r="N89" s="16" t="str">
        <f>VLOOKUP(B89,indicators!$A:$I,7,0)</f>
        <v>Nb jours avec température supérieure à T_max_seuil 1 (34°)</v>
      </c>
      <c r="O89" s="16" t="str">
        <f t="shared" si="3"/>
        <v>NBDMAX1_F1-M0</v>
      </c>
      <c r="P89" s="17"/>
    </row>
    <row r="90" spans="1:16" x14ac:dyDescent="0.3">
      <c r="A90" s="16">
        <v>89</v>
      </c>
      <c r="B90" s="16">
        <v>9</v>
      </c>
      <c r="C90" s="16">
        <v>13</v>
      </c>
      <c r="D90" s="16">
        <v>6</v>
      </c>
      <c r="E90" s="16">
        <v>29</v>
      </c>
      <c r="F90" s="16" t="str">
        <f>VLOOKUP(C90,stage_gaps_x_crop!A:H,7,0)</f>
        <v>SUNFLOWER</v>
      </c>
      <c r="G90" s="16" t="str">
        <f>VLOOKUP(C90,stage_gaps_x_crop!A:H,8,0)</f>
        <v>R5-M0</v>
      </c>
      <c r="H90" s="16">
        <f>VLOOKUP(E90,indicators_x_stage_gaps!A:J,4,0)</f>
        <v>366</v>
      </c>
      <c r="I90" s="16" t="str">
        <f>VLOOKUP(B90,indicators!$A:$I,3,0)</f>
        <v>Nb days T &gt; 34°</v>
      </c>
      <c r="J90" s="16" t="str">
        <f>VLOOKUP(B90,indicators!A:I,4,0)</f>
        <v>NBDMAX1</v>
      </c>
      <c r="K90" s="16" t="str">
        <f>VLOOKUP(D90,stage_gaps!A:E,2,0)</f>
        <v>Flowering</v>
      </c>
      <c r="L90" s="16">
        <f>VLOOKUP(D90,stage_gaps!A:E,3,0)</f>
        <v>5</v>
      </c>
      <c r="M90" s="16">
        <f>VLOOKUP(D90,stage_gaps!A:E,4,0)</f>
        <v>6</v>
      </c>
      <c r="N90" s="16" t="str">
        <f>VLOOKUP(B90,indicators!$A:$I,7,0)</f>
        <v>Nb jours avec température supérieure à T_max_seuil 1 (34°)</v>
      </c>
      <c r="O90" s="16" t="str">
        <f t="shared" si="3"/>
        <v>NBDMAX1_R5-M0</v>
      </c>
      <c r="P90" s="17"/>
    </row>
    <row r="91" spans="1:16" x14ac:dyDescent="0.3">
      <c r="A91" s="16">
        <v>90</v>
      </c>
      <c r="B91" s="16">
        <v>9</v>
      </c>
      <c r="C91" s="16">
        <v>14</v>
      </c>
      <c r="D91" s="16">
        <v>7</v>
      </c>
      <c r="E91" s="16">
        <v>30</v>
      </c>
      <c r="F91" s="16" t="str">
        <f>VLOOKUP(C91,stage_gaps_x_crop!A:H,7,0)</f>
        <v>SUNFLOWER</v>
      </c>
      <c r="G91" s="16" t="str">
        <f>VLOOKUP(C91,stage_gaps_x_crop!A:H,8,0)</f>
        <v>M0-M3</v>
      </c>
      <c r="H91" s="16">
        <f>VLOOKUP(E91,indicators_x_stage_gaps!A:J,4,0)</f>
        <v>368</v>
      </c>
      <c r="I91" s="16" t="str">
        <f>VLOOKUP(B91,indicators!$A:$I,3,0)</f>
        <v>Nb days T &gt; 34°</v>
      </c>
      <c r="J91" s="16" t="str">
        <f>VLOOKUP(B91,indicators!A:I,4,0)</f>
        <v>NBDMAX1</v>
      </c>
      <c r="K91" s="16" t="str">
        <f>VLOOKUP(D91,stage_gaps!A:E,2,0)</f>
        <v>Filling</v>
      </c>
      <c r="L91" s="16">
        <f>VLOOKUP(D91,stage_gaps!A:E,3,0)</f>
        <v>6</v>
      </c>
      <c r="M91" s="16">
        <f>VLOOKUP(D91,stage_gaps!A:E,4,0)</f>
        <v>7</v>
      </c>
      <c r="N91" s="16" t="str">
        <f>VLOOKUP(B91,indicators!$A:$I,7,0)</f>
        <v>Nb jours avec température supérieure à T_max_seuil 1 (34°)</v>
      </c>
      <c r="O91" s="16" t="str">
        <f t="shared" si="3"/>
        <v>NBDMAX1_M0-M3</v>
      </c>
      <c r="P91" s="17"/>
    </row>
    <row r="92" spans="1:16" x14ac:dyDescent="0.3">
      <c r="A92" s="16">
        <v>91</v>
      </c>
      <c r="B92" s="16">
        <v>11</v>
      </c>
      <c r="C92" s="16">
        <v>14</v>
      </c>
      <c r="D92" s="16">
        <v>7</v>
      </c>
      <c r="E92" s="16">
        <v>31</v>
      </c>
      <c r="F92" s="16" t="str">
        <f>VLOOKUP(C92,stage_gaps_x_crop!A:H,7,0)</f>
        <v>SUNFLOWER</v>
      </c>
      <c r="G92" s="16" t="str">
        <f>VLOOKUP(C92,stage_gaps_x_crop!A:H,8,0)</f>
        <v>M0-M3</v>
      </c>
      <c r="H92" s="16">
        <f>VLOOKUP(E92,indicators_x_stage_gaps!A:J,4,0)</f>
        <v>399</v>
      </c>
      <c r="I92" s="16" t="str">
        <f>VLOOKUP(B92,indicators!$A:$I,3,0)</f>
        <v>Nb days water stress</v>
      </c>
      <c r="J92" s="16" t="str">
        <f>VLOOKUP(B92,indicators!A:I,4,0)</f>
        <v>NBDWS</v>
      </c>
      <c r="K92" s="16" t="str">
        <f>VLOOKUP(D92,stage_gaps!A:E,2,0)</f>
        <v>Filling</v>
      </c>
      <c r="L92" s="16">
        <f>VLOOKUP(D92,stage_gaps!A:E,3,0)</f>
        <v>6</v>
      </c>
      <c r="M92" s="16">
        <f>VLOOKUP(D92,stage_gaps!A:E,4,0)</f>
        <v>7</v>
      </c>
      <c r="N92" s="16" t="str">
        <f>VLOOKUP(B92,indicators!$A:$I,7,0)</f>
        <v>nb jours avec reserve en eau inferieur a RFU</v>
      </c>
      <c r="O92" s="16" t="str">
        <f t="shared" si="3"/>
        <v>NBDWS_M0-M3</v>
      </c>
      <c r="P92" s="17"/>
    </row>
    <row r="93" spans="1:16" x14ac:dyDescent="0.3">
      <c r="A93" s="16">
        <v>92</v>
      </c>
      <c r="B93" s="16">
        <v>12</v>
      </c>
      <c r="C93" s="16">
        <v>10</v>
      </c>
      <c r="D93" s="16">
        <v>3</v>
      </c>
      <c r="E93" s="16">
        <v>32</v>
      </c>
      <c r="F93" s="16" t="str">
        <f>VLOOKUP(C93,stage_gaps_x_crop!A:H,7,0)</f>
        <v>SUNFLOWER</v>
      </c>
      <c r="G93" s="16" t="str">
        <f>VLOOKUP(C93,stage_gaps_x_crop!A:H,8,0)</f>
        <v>E1-F1</v>
      </c>
      <c r="H93" s="16">
        <f>VLOOKUP(E93,indicators_x_stage_gaps!A:J,4,0)</f>
        <v>400</v>
      </c>
      <c r="I93" s="16" t="str">
        <f>VLOOKUP(B93,indicators!$A:$I,3,0)</f>
        <v>Water stress index</v>
      </c>
      <c r="J93" s="16" t="str">
        <f>VLOOKUP(B93,indicators!A:I,4,0)</f>
        <v>IWS</v>
      </c>
      <c r="K93" s="16" t="str">
        <f>VLOOKUP(D93,stage_gaps!A:E,2,0)</f>
        <v>Flo Initiation</v>
      </c>
      <c r="L93" s="16">
        <f>VLOOKUP(D93,stage_gaps!A:E,3,0)</f>
        <v>3</v>
      </c>
      <c r="M93" s="16">
        <f>VLOOKUP(D93,stage_gaps!A:E,4,0)</f>
        <v>4</v>
      </c>
      <c r="N93" s="16" t="str">
        <f>VLOOKUP(B93,indicators!$A:$I,7,0)</f>
        <v>1-indice de deficit hydrique (som ETR/som ETM)</v>
      </c>
      <c r="O93" s="16" t="str">
        <f t="shared" si="3"/>
        <v>IWS_E1-F1</v>
      </c>
      <c r="P93" s="17"/>
    </row>
    <row r="94" spans="1:16" x14ac:dyDescent="0.3">
      <c r="A94" s="16">
        <v>93</v>
      </c>
      <c r="B94" s="16">
        <v>12</v>
      </c>
      <c r="C94" s="16">
        <v>11</v>
      </c>
      <c r="D94" s="16">
        <v>4</v>
      </c>
      <c r="E94" s="16">
        <v>33</v>
      </c>
      <c r="F94" s="16" t="str">
        <f>VLOOKUP(C94,stage_gaps_x_crop!A:H,7,0)</f>
        <v>SUNFLOWER</v>
      </c>
      <c r="G94" s="16" t="str">
        <f>VLOOKUP(C94,stage_gaps_x_crop!A:H,8,0)</f>
        <v>F1-R5</v>
      </c>
      <c r="H94" s="16">
        <f>VLOOKUP(E94,indicators_x_stage_gaps!A:J,4,0)</f>
        <v>404</v>
      </c>
      <c r="I94" s="16" t="str">
        <f>VLOOKUP(B94,indicators!$A:$I,3,0)</f>
        <v>Water stress index</v>
      </c>
      <c r="J94" s="16" t="str">
        <f>VLOOKUP(B94,indicators!A:I,4,0)</f>
        <v>IWS</v>
      </c>
      <c r="K94" s="16" t="str">
        <f>VLOOKUP(D94,stage_gaps!A:E,2,0)</f>
        <v>Pre-Flowering</v>
      </c>
      <c r="L94" s="16">
        <f>VLOOKUP(D94,stage_gaps!A:E,3,0)</f>
        <v>4</v>
      </c>
      <c r="M94" s="16">
        <f>VLOOKUP(D94,stage_gaps!A:E,4,0)</f>
        <v>5</v>
      </c>
      <c r="N94" s="16" t="str">
        <f>VLOOKUP(B94,indicators!$A:$I,7,0)</f>
        <v>1-indice de deficit hydrique (som ETR/som ETM)</v>
      </c>
      <c r="O94" s="16" t="str">
        <f t="shared" si="3"/>
        <v>IWS_F1-R5</v>
      </c>
      <c r="P94" s="17"/>
    </row>
    <row r="95" spans="1:16" x14ac:dyDescent="0.3">
      <c r="A95" s="18">
        <v>75</v>
      </c>
      <c r="B95" s="18">
        <v>3</v>
      </c>
      <c r="C95" s="2">
        <v>8</v>
      </c>
      <c r="D95" s="2">
        <v>1</v>
      </c>
      <c r="E95" s="2">
        <v>15</v>
      </c>
      <c r="F95" s="2" t="str">
        <f>VLOOKUP(C95,stage_gaps_x_crop!A:H,7,0)</f>
        <v>SUNFLOWER</v>
      </c>
      <c r="G95" s="2" t="str">
        <f>VLOOKUP(C95,stage_gaps_x_crop!A:H,8,0)</f>
        <v>S-VE</v>
      </c>
      <c r="H95" s="2">
        <f>VLOOKUP(E95,indicators_x_stage_gaps!A:J,4,0)</f>
        <v>222</v>
      </c>
      <c r="I95" s="2" t="str">
        <f>VLOOKUP(B95,indicators!$A:$I,3,0)</f>
        <v>T_min</v>
      </c>
      <c r="J95" s="2" t="str">
        <f>VLOOKUP(B95,indicators!A:I,4,0)</f>
        <v>MOYTMIN</v>
      </c>
      <c r="K95" s="2" t="str">
        <f>VLOOKUP(D95,stage_gaps!A:E,2,0)</f>
        <v>Emergence</v>
      </c>
      <c r="L95" s="2">
        <f>VLOOKUP(D95,stage_gaps!A:E,3,0)</f>
        <v>0</v>
      </c>
      <c r="M95" s="2">
        <f>VLOOKUP(D95,stage_gaps!A:E,4,0)</f>
        <v>1</v>
      </c>
      <c r="N95" s="2" t="str">
        <f>VLOOKUP(B95,indicators!$A:$I,7,0)</f>
        <v>moyenne de T_min sur le cycle</v>
      </c>
      <c r="O95" s="2" t="str">
        <f t="shared" si="3"/>
        <v>MOYTMIN_S-VE</v>
      </c>
      <c r="P95" s="1" t="s">
        <v>184</v>
      </c>
    </row>
    <row r="96" spans="1:16" x14ac:dyDescent="0.3">
      <c r="A96" s="16">
        <v>95</v>
      </c>
      <c r="B96" s="16">
        <v>12</v>
      </c>
      <c r="C96" s="16">
        <v>13</v>
      </c>
      <c r="D96" s="16">
        <v>6</v>
      </c>
      <c r="E96" s="16">
        <v>35</v>
      </c>
      <c r="F96" s="16" t="str">
        <f>VLOOKUP(C96,stage_gaps_x_crop!A:H,7,0)</f>
        <v>SUNFLOWER</v>
      </c>
      <c r="G96" s="16" t="str">
        <f>VLOOKUP(C96,stage_gaps_x_crop!A:H,8,0)</f>
        <v>R5-M0</v>
      </c>
      <c r="H96" s="16">
        <f>VLOOKUP(E96,indicators_x_stage_gaps!A:J,4,0)</f>
        <v>407</v>
      </c>
      <c r="I96" s="16" t="str">
        <f>VLOOKUP(B96,indicators!$A:$I,3,0)</f>
        <v>Water stress index</v>
      </c>
      <c r="J96" s="16" t="str">
        <f>VLOOKUP(B96,indicators!A:I,4,0)</f>
        <v>IWS</v>
      </c>
      <c r="K96" s="16" t="str">
        <f>VLOOKUP(D96,stage_gaps!A:E,2,0)</f>
        <v>Flowering</v>
      </c>
      <c r="L96" s="16">
        <f>VLOOKUP(D96,stage_gaps!A:E,3,0)</f>
        <v>5</v>
      </c>
      <c r="M96" s="16">
        <f>VLOOKUP(D96,stage_gaps!A:E,4,0)</f>
        <v>6</v>
      </c>
      <c r="N96" s="16" t="str">
        <f>VLOOKUP(B96,indicators!$A:$I,7,0)</f>
        <v>1-indice de deficit hydrique (som ETR/som ETM)</v>
      </c>
      <c r="O96" s="16" t="str">
        <f t="shared" si="3"/>
        <v>IWS_R5-M0</v>
      </c>
      <c r="P96" s="17"/>
    </row>
    <row r="97" spans="1:16" x14ac:dyDescent="0.3">
      <c r="A97" s="18">
        <v>86</v>
      </c>
      <c r="B97" s="18">
        <v>9</v>
      </c>
      <c r="C97" s="2">
        <v>10</v>
      </c>
      <c r="D97" s="2">
        <v>3</v>
      </c>
      <c r="E97" s="2">
        <v>26</v>
      </c>
      <c r="F97" s="2" t="str">
        <f>VLOOKUP(C97,stage_gaps_x_crop!A:H,7,0)</f>
        <v>SUNFLOWER</v>
      </c>
      <c r="G97" s="2" t="str">
        <f>VLOOKUP(C97,stage_gaps_x_crop!A:H,8,0)</f>
        <v>E1-F1</v>
      </c>
      <c r="H97" s="2">
        <f>VLOOKUP(E97,indicators_x_stage_gaps!A:J,4,0)</f>
        <v>359</v>
      </c>
      <c r="I97" s="2" t="str">
        <f>VLOOKUP(B97,indicators!$A:$I,3,0)</f>
        <v>Nb days T &gt; 34°</v>
      </c>
      <c r="J97" s="2" t="str">
        <f>VLOOKUP(B97,indicators!A:I,4,0)</f>
        <v>NBDMAX1</v>
      </c>
      <c r="K97" s="2" t="str">
        <f>VLOOKUP(D97,stage_gaps!A:E,2,0)</f>
        <v>Flo Initiation</v>
      </c>
      <c r="L97" s="2">
        <f>VLOOKUP(D97,stage_gaps!A:E,3,0)</f>
        <v>3</v>
      </c>
      <c r="M97" s="2">
        <f>VLOOKUP(D97,stage_gaps!A:E,4,0)</f>
        <v>4</v>
      </c>
      <c r="N97" s="2" t="str">
        <f>VLOOKUP(B97,indicators!$A:$I,7,0)</f>
        <v>Nb jours avec température supérieure à T_max_seuil 1 (34°)</v>
      </c>
      <c r="O97" s="2" t="str">
        <f t="shared" si="3"/>
        <v>NBDMAX1_E1-F1</v>
      </c>
      <c r="P97" s="1" t="s">
        <v>184</v>
      </c>
    </row>
    <row r="98" spans="1:16" x14ac:dyDescent="0.3">
      <c r="A98" s="16">
        <v>97</v>
      </c>
      <c r="B98" s="16">
        <v>14</v>
      </c>
      <c r="C98" s="16">
        <v>9</v>
      </c>
      <c r="D98" s="16">
        <v>2</v>
      </c>
      <c r="E98" s="16">
        <v>37</v>
      </c>
      <c r="F98" s="16" t="str">
        <f>VLOOKUP(C98,stage_gaps_x_crop!A:H,7,0)</f>
        <v>SUNFLOWER</v>
      </c>
      <c r="G98" s="16" t="str">
        <f>VLOOKUP(C98,stage_gaps_x_crop!A:H,8,0)</f>
        <v>VE-E1</v>
      </c>
      <c r="H98" s="16">
        <f>VLOOKUP(E98,indicators_x_stage_gaps!A:J,4,0)</f>
        <v>420</v>
      </c>
      <c r="I98" s="16" t="str">
        <f>VLOOKUP(B98,indicators!$A:$I,3,0)</f>
        <v>Radiation sum</v>
      </c>
      <c r="J98" s="16" t="str">
        <f>VLOOKUP(B98,indicators!A:I,4,0)</f>
        <v>SUMRG</v>
      </c>
      <c r="K98" s="16" t="str">
        <f>VLOOKUP(D98,stage_gaps!A:E,2,0)</f>
        <v>Growth</v>
      </c>
      <c r="L98" s="16">
        <f>VLOOKUP(D98,stage_gaps!A:E,3,0)</f>
        <v>1</v>
      </c>
      <c r="M98" s="16">
        <f>VLOOKUP(D98,stage_gaps!A:E,4,0)</f>
        <v>3</v>
      </c>
      <c r="N98" s="16" t="str">
        <f>VLOOKUP(B98,indicators!$A:$I,7,0)</f>
        <v>somme de rayonnement par cycle (Rg en mégajoules / m2)</v>
      </c>
      <c r="O98" s="16" t="str">
        <f t="shared" si="3"/>
        <v>SUMRG_VE-E1</v>
      </c>
      <c r="P98" s="17"/>
    </row>
    <row r="99" spans="1:16" x14ac:dyDescent="0.3">
      <c r="A99" s="18">
        <v>79</v>
      </c>
      <c r="B99" s="18">
        <v>7</v>
      </c>
      <c r="C99" s="2">
        <v>10</v>
      </c>
      <c r="D99" s="2">
        <v>3</v>
      </c>
      <c r="E99" s="2">
        <v>19</v>
      </c>
      <c r="F99" s="2" t="str">
        <f>VLOOKUP(C99,stage_gaps_x_crop!A:H,7,0)</f>
        <v>SUNFLOWER</v>
      </c>
      <c r="G99" s="2" t="str">
        <f>VLOOKUP(C99,stage_gaps_x_crop!A:H,8,0)</f>
        <v>E1-F1</v>
      </c>
      <c r="H99" s="2">
        <f>VLOOKUP(E99,indicators_x_stage_gaps!A:J,4,0)</f>
        <v>317</v>
      </c>
      <c r="I99" s="2" t="str">
        <f>VLOOKUP(B99,indicators!$A:$I,3,0)</f>
        <v>Nb days T &lt; 10°</v>
      </c>
      <c r="J99" s="2" t="str">
        <f>VLOOKUP(B99,indicators!A:I,4,0)</f>
        <v>NBDMIN1</v>
      </c>
      <c r="K99" s="2" t="str">
        <f>VLOOKUP(D99,stage_gaps!A:E,2,0)</f>
        <v>Flo Initiation</v>
      </c>
      <c r="L99" s="2">
        <f>VLOOKUP(D99,stage_gaps!A:E,3,0)</f>
        <v>3</v>
      </c>
      <c r="M99" s="2">
        <f>VLOOKUP(D99,stage_gaps!A:E,4,0)</f>
        <v>4</v>
      </c>
      <c r="N99" s="2" t="str">
        <f>VLOOKUP(B99,indicators!$A:$I,7,0)</f>
        <v>nb jours avec température inférieure à T_min_seuil 1 (10°)</v>
      </c>
      <c r="O99" s="2" t="str">
        <f t="shared" si="3"/>
        <v>NBDMIN1_E1-F1</v>
      </c>
      <c r="P99" s="1" t="s">
        <v>184</v>
      </c>
    </row>
    <row r="100" spans="1:16" x14ac:dyDescent="0.3">
      <c r="A100" s="16">
        <v>99</v>
      </c>
      <c r="B100" s="16">
        <v>14</v>
      </c>
      <c r="C100" s="16">
        <v>11</v>
      </c>
      <c r="D100" s="16">
        <v>4</v>
      </c>
      <c r="E100" s="16">
        <v>39</v>
      </c>
      <c r="F100" s="16" t="str">
        <f>VLOOKUP(C100,stage_gaps_x_crop!A:H,7,0)</f>
        <v>SUNFLOWER</v>
      </c>
      <c r="G100" s="16" t="str">
        <f>VLOOKUP(C100,stage_gaps_x_crop!A:H,8,0)</f>
        <v>F1-R5</v>
      </c>
      <c r="H100" s="16">
        <f>VLOOKUP(E100,indicators_x_stage_gaps!A:J,4,0)</f>
        <v>429</v>
      </c>
      <c r="I100" s="16" t="str">
        <f>VLOOKUP(B100,indicators!$A:$I,3,0)</f>
        <v>Radiation sum</v>
      </c>
      <c r="J100" s="16" t="str">
        <f>VLOOKUP(B100,indicators!A:I,4,0)</f>
        <v>SUMRG</v>
      </c>
      <c r="K100" s="16" t="str">
        <f>VLOOKUP(D100,stage_gaps!A:E,2,0)</f>
        <v>Pre-Flowering</v>
      </c>
      <c r="L100" s="16">
        <f>VLOOKUP(D100,stage_gaps!A:E,3,0)</f>
        <v>4</v>
      </c>
      <c r="M100" s="16">
        <f>VLOOKUP(D100,stage_gaps!A:E,4,0)</f>
        <v>5</v>
      </c>
      <c r="N100" s="16" t="str">
        <f>VLOOKUP(B100,indicators!$A:$I,7,0)</f>
        <v>somme de rayonnement par cycle (Rg en mégajoules / m2)</v>
      </c>
      <c r="O100" s="16" t="str">
        <f t="shared" si="3"/>
        <v>SUMRG_F1-R5</v>
      </c>
      <c r="P100" s="17"/>
    </row>
    <row r="101" spans="1:16" x14ac:dyDescent="0.3">
      <c r="A101" s="18">
        <v>70</v>
      </c>
      <c r="B101" s="18">
        <v>2</v>
      </c>
      <c r="C101" s="2">
        <v>10</v>
      </c>
      <c r="D101" s="2">
        <v>3</v>
      </c>
      <c r="E101" s="2">
        <v>10</v>
      </c>
      <c r="F101" s="2" t="str">
        <f>VLOOKUP(C101,stage_gaps_x_crop!A:H,7,0)</f>
        <v>SUNFLOWER</v>
      </c>
      <c r="G101" s="2" t="str">
        <f>VLOOKUP(C101,stage_gaps_x_crop!A:H,8,0)</f>
        <v>E1-F1</v>
      </c>
      <c r="H101" s="2">
        <f>VLOOKUP(E101,indicators_x_stage_gaps!A:J,4,0)</f>
        <v>212</v>
      </c>
      <c r="I101" s="2" t="str">
        <f>VLOOKUP(B101,indicators!$A:$I,3,0)</f>
        <v>Rain + irr</v>
      </c>
      <c r="J101" s="2" t="str">
        <f>VLOOKUP(B101,indicators!A:I,4,0)</f>
        <v>SUMH2O</v>
      </c>
      <c r="K101" s="2" t="str">
        <f>VLOOKUP(D101,stage_gaps!A:E,2,0)</f>
        <v>Flo Initiation</v>
      </c>
      <c r="L101" s="2">
        <f>VLOOKUP(D101,stage_gaps!A:E,3,0)</f>
        <v>3</v>
      </c>
      <c r="M101" s="2">
        <f>VLOOKUP(D101,stage_gaps!A:E,4,0)</f>
        <v>4</v>
      </c>
      <c r="N101" s="2" t="str">
        <f>VLOOKUP(B101,indicators!$A:$I,7,0)</f>
        <v>cumul pluie + irrigation sur le cycle</v>
      </c>
      <c r="O101" s="2" t="str">
        <f t="shared" si="3"/>
        <v>SUMH2O_E1-F1</v>
      </c>
      <c r="P101" s="1" t="s">
        <v>184</v>
      </c>
    </row>
    <row r="102" spans="1:16" x14ac:dyDescent="0.3">
      <c r="A102" s="16">
        <v>101</v>
      </c>
      <c r="B102" s="16">
        <v>14</v>
      </c>
      <c r="C102" s="16">
        <v>13</v>
      </c>
      <c r="D102" s="16">
        <v>6</v>
      </c>
      <c r="E102" s="16">
        <v>41</v>
      </c>
      <c r="F102" s="16" t="str">
        <f>VLOOKUP(C102,stage_gaps_x_crop!A:H,7,0)</f>
        <v>SUNFLOWER</v>
      </c>
      <c r="G102" s="16" t="str">
        <f>VLOOKUP(C102,stage_gaps_x_crop!A:H,8,0)</f>
        <v>R5-M0</v>
      </c>
      <c r="H102" s="16">
        <f>VLOOKUP(E102,indicators_x_stage_gaps!A:J,4,0)</f>
        <v>432</v>
      </c>
      <c r="I102" s="16" t="str">
        <f>VLOOKUP(B102,indicators!$A:$I,3,0)</f>
        <v>Radiation sum</v>
      </c>
      <c r="J102" s="16" t="str">
        <f>VLOOKUP(B102,indicators!A:I,4,0)</f>
        <v>SUMRG</v>
      </c>
      <c r="K102" s="16" t="str">
        <f>VLOOKUP(D102,stage_gaps!A:E,2,0)</f>
        <v>Flowering</v>
      </c>
      <c r="L102" s="16">
        <f>VLOOKUP(D102,stage_gaps!A:E,3,0)</f>
        <v>5</v>
      </c>
      <c r="M102" s="16">
        <f>VLOOKUP(D102,stage_gaps!A:E,4,0)</f>
        <v>6</v>
      </c>
      <c r="N102" s="16" t="str">
        <f>VLOOKUP(B102,indicators!$A:$I,7,0)</f>
        <v>somme de rayonnement par cycle (Rg en mégajoules / m2)</v>
      </c>
      <c r="O102" s="16" t="str">
        <f t="shared" si="3"/>
        <v>SUMRG_R5-M0</v>
      </c>
      <c r="P102" s="17"/>
    </row>
    <row r="103" spans="1:16" x14ac:dyDescent="0.3">
      <c r="A103" s="16">
        <v>102</v>
      </c>
      <c r="B103" s="16">
        <v>14</v>
      </c>
      <c r="C103" s="16">
        <v>14</v>
      </c>
      <c r="D103" s="16">
        <v>7</v>
      </c>
      <c r="E103" s="16">
        <v>42</v>
      </c>
      <c r="F103" s="16" t="str">
        <f>VLOOKUP(C103,stage_gaps_x_crop!A:H,7,0)</f>
        <v>SUNFLOWER</v>
      </c>
      <c r="G103" s="16" t="str">
        <f>VLOOKUP(C103,stage_gaps_x_crop!A:H,8,0)</f>
        <v>M0-M3</v>
      </c>
      <c r="H103" s="16">
        <f>VLOOKUP(E103,indicators_x_stage_gaps!A:J,4,0)</f>
        <v>434</v>
      </c>
      <c r="I103" s="16" t="str">
        <f>VLOOKUP(B103,indicators!$A:$I,3,0)</f>
        <v>Radiation sum</v>
      </c>
      <c r="J103" s="16" t="str">
        <f>VLOOKUP(B103,indicators!A:I,4,0)</f>
        <v>SUMRG</v>
      </c>
      <c r="K103" s="16" t="str">
        <f>VLOOKUP(D103,stage_gaps!A:E,2,0)</f>
        <v>Filling</v>
      </c>
      <c r="L103" s="16">
        <f>VLOOKUP(D103,stage_gaps!A:E,3,0)</f>
        <v>6</v>
      </c>
      <c r="M103" s="16">
        <f>VLOOKUP(D103,stage_gaps!A:E,4,0)</f>
        <v>7</v>
      </c>
      <c r="N103" s="16" t="str">
        <f>VLOOKUP(B103,indicators!$A:$I,7,0)</f>
        <v>somme de rayonnement par cycle (Rg en mégajoules / m2)</v>
      </c>
      <c r="O103" s="16" t="str">
        <f t="shared" si="3"/>
        <v>SUMRG_M0-M3</v>
      </c>
      <c r="P103" s="17"/>
    </row>
    <row r="104" spans="1:16" x14ac:dyDescent="0.3">
      <c r="A104" s="16">
        <v>103</v>
      </c>
      <c r="B104" s="16">
        <v>15</v>
      </c>
      <c r="C104" s="16">
        <v>9</v>
      </c>
      <c r="D104" s="16">
        <v>2</v>
      </c>
      <c r="E104" s="16">
        <v>43</v>
      </c>
      <c r="F104" s="16" t="str">
        <f>VLOOKUP(C104,stage_gaps_x_crop!A:H,7,0)</f>
        <v>SUNFLOWER</v>
      </c>
      <c r="G104" s="16" t="str">
        <f>VLOOKUP(C104,stage_gaps_x_crop!A:H,8,0)</f>
        <v>VE-E1</v>
      </c>
      <c r="H104" s="16">
        <f>VLOOKUP(E104,indicators_x_stage_gaps!A:J,4,0)</f>
        <v>435</v>
      </c>
      <c r="I104" s="16" t="str">
        <f>VLOOKUP(B104,indicators!$A:$I,3,0)</f>
        <v>Radiation avg</v>
      </c>
      <c r="J104" s="16" t="str">
        <f>VLOOKUP(B104,indicators!A:I,4,0)</f>
        <v>MOYRG</v>
      </c>
      <c r="K104" s="16" t="str">
        <f>VLOOKUP(D104,stage_gaps!A:E,2,0)</f>
        <v>Growth</v>
      </c>
      <c r="L104" s="16">
        <f>VLOOKUP(D104,stage_gaps!A:E,3,0)</f>
        <v>1</v>
      </c>
      <c r="M104" s="16">
        <f>VLOOKUP(D104,stage_gaps!A:E,4,0)</f>
        <v>3</v>
      </c>
      <c r="N104" s="16" t="str">
        <f>VLOOKUP(B104,indicators!$A:$I,7,0)</f>
        <v xml:space="preserve">moyenne de rayonnement journalier par cycle </v>
      </c>
      <c r="O104" s="16" t="str">
        <f t="shared" si="3"/>
        <v>MOYRG_VE-E1</v>
      </c>
      <c r="P104" s="17"/>
    </row>
    <row r="105" spans="1:16" x14ac:dyDescent="0.3">
      <c r="A105" s="16">
        <v>104</v>
      </c>
      <c r="B105" s="16">
        <v>15</v>
      </c>
      <c r="C105" s="16">
        <v>10</v>
      </c>
      <c r="D105" s="16">
        <v>3</v>
      </c>
      <c r="E105" s="16">
        <v>44</v>
      </c>
      <c r="F105" s="16" t="str">
        <f>VLOOKUP(C105,stage_gaps_x_crop!A:H,7,0)</f>
        <v>SUNFLOWER</v>
      </c>
      <c r="G105" s="16" t="str">
        <f>VLOOKUP(C105,stage_gaps_x_crop!A:H,8,0)</f>
        <v>E1-F1</v>
      </c>
      <c r="H105" s="16">
        <f>VLOOKUP(E105,indicators_x_stage_gaps!A:J,4,0)</f>
        <v>440</v>
      </c>
      <c r="I105" s="16" t="str">
        <f>VLOOKUP(B105,indicators!$A:$I,3,0)</f>
        <v>Radiation avg</v>
      </c>
      <c r="J105" s="16" t="str">
        <f>VLOOKUP(B105,indicators!A:I,4,0)</f>
        <v>MOYRG</v>
      </c>
      <c r="K105" s="16" t="str">
        <f>VLOOKUP(D105,stage_gaps!A:E,2,0)</f>
        <v>Flo Initiation</v>
      </c>
      <c r="L105" s="16">
        <f>VLOOKUP(D105,stage_gaps!A:E,3,0)</f>
        <v>3</v>
      </c>
      <c r="M105" s="16">
        <f>VLOOKUP(D105,stage_gaps!A:E,4,0)</f>
        <v>4</v>
      </c>
      <c r="N105" s="16" t="str">
        <f>VLOOKUP(B105,indicators!$A:$I,7,0)</f>
        <v xml:space="preserve">moyenne de rayonnement journalier par cycle </v>
      </c>
      <c r="O105" s="16" t="str">
        <f t="shared" ref="O105:O121" si="4">J105&amp;"_"&amp;G105</f>
        <v>MOYRG_E1-F1</v>
      </c>
      <c r="P105" s="17"/>
    </row>
    <row r="106" spans="1:16" x14ac:dyDescent="0.3">
      <c r="A106" s="16">
        <v>105</v>
      </c>
      <c r="B106" s="16">
        <v>15</v>
      </c>
      <c r="C106" s="16">
        <v>11</v>
      </c>
      <c r="D106" s="16">
        <v>4</v>
      </c>
      <c r="E106" s="16">
        <v>45</v>
      </c>
      <c r="F106" s="16" t="str">
        <f>VLOOKUP(C106,stage_gaps_x_crop!A:H,7,0)</f>
        <v>SUNFLOWER</v>
      </c>
      <c r="G106" s="16" t="str">
        <f>VLOOKUP(C106,stage_gaps_x_crop!A:H,8,0)</f>
        <v>F1-R5</v>
      </c>
      <c r="H106" s="16">
        <f>VLOOKUP(E106,indicators_x_stage_gaps!A:J,4,0)</f>
        <v>444</v>
      </c>
      <c r="I106" s="16" t="str">
        <f>VLOOKUP(B106,indicators!$A:$I,3,0)</f>
        <v>Radiation avg</v>
      </c>
      <c r="J106" s="16" t="str">
        <f>VLOOKUP(B106,indicators!A:I,4,0)</f>
        <v>MOYRG</v>
      </c>
      <c r="K106" s="16" t="str">
        <f>VLOOKUP(D106,stage_gaps!A:E,2,0)</f>
        <v>Pre-Flowering</v>
      </c>
      <c r="L106" s="16">
        <f>VLOOKUP(D106,stage_gaps!A:E,3,0)</f>
        <v>4</v>
      </c>
      <c r="M106" s="16">
        <f>VLOOKUP(D106,stage_gaps!A:E,4,0)</f>
        <v>5</v>
      </c>
      <c r="N106" s="16" t="str">
        <f>VLOOKUP(B106,indicators!$A:$I,7,0)</f>
        <v xml:space="preserve">moyenne de rayonnement journalier par cycle </v>
      </c>
      <c r="O106" s="16" t="str">
        <f t="shared" si="4"/>
        <v>MOYRG_F1-R5</v>
      </c>
      <c r="P106" s="17"/>
    </row>
    <row r="107" spans="1:16" x14ac:dyDescent="0.3">
      <c r="A107" s="16">
        <v>106</v>
      </c>
      <c r="B107" s="16">
        <v>15</v>
      </c>
      <c r="C107" s="16">
        <v>12</v>
      </c>
      <c r="D107" s="16">
        <v>5</v>
      </c>
      <c r="E107" s="16">
        <v>46</v>
      </c>
      <c r="F107" s="16" t="str">
        <f>VLOOKUP(C107,stage_gaps_x_crop!A:H,7,0)</f>
        <v>SUNFLOWER</v>
      </c>
      <c r="G107" s="16" t="str">
        <f>VLOOKUP(C107,stage_gaps_x_crop!A:H,8,0)</f>
        <v>F1-M0</v>
      </c>
      <c r="H107" s="16">
        <f>VLOOKUP(E107,indicators_x_stage_gaps!A:J,4,0)</f>
        <v>445</v>
      </c>
      <c r="I107" s="16" t="str">
        <f>VLOOKUP(B107,indicators!$A:$I,3,0)</f>
        <v>Radiation avg</v>
      </c>
      <c r="J107" s="16" t="str">
        <f>VLOOKUP(B107,indicators!A:I,4,0)</f>
        <v>MOYRG</v>
      </c>
      <c r="K107" s="16" t="str">
        <f>VLOOKUP(D107,stage_gaps!A:E,2,0)</f>
        <v>Full Flowering</v>
      </c>
      <c r="L107" s="16">
        <f>VLOOKUP(D107,stage_gaps!A:E,3,0)</f>
        <v>4</v>
      </c>
      <c r="M107" s="16">
        <f>VLOOKUP(D107,stage_gaps!A:E,4,0)</f>
        <v>6</v>
      </c>
      <c r="N107" s="16" t="str">
        <f>VLOOKUP(B107,indicators!$A:$I,7,0)</f>
        <v xml:space="preserve">moyenne de rayonnement journalier par cycle </v>
      </c>
      <c r="O107" s="16" t="str">
        <f t="shared" si="4"/>
        <v>MOYRG_F1-M0</v>
      </c>
      <c r="P107" s="17"/>
    </row>
    <row r="108" spans="1:16" x14ac:dyDescent="0.3">
      <c r="A108" s="16">
        <v>107</v>
      </c>
      <c r="B108" s="16">
        <v>15</v>
      </c>
      <c r="C108" s="16">
        <v>13</v>
      </c>
      <c r="D108" s="16">
        <v>6</v>
      </c>
      <c r="E108" s="16">
        <v>47</v>
      </c>
      <c r="F108" s="16" t="str">
        <f>VLOOKUP(C108,stage_gaps_x_crop!A:H,7,0)</f>
        <v>SUNFLOWER</v>
      </c>
      <c r="G108" s="16" t="str">
        <f>VLOOKUP(C108,stage_gaps_x_crop!A:H,8,0)</f>
        <v>R5-M0</v>
      </c>
      <c r="H108" s="16">
        <f>VLOOKUP(E108,indicators_x_stage_gaps!A:J,4,0)</f>
        <v>447</v>
      </c>
      <c r="I108" s="16" t="str">
        <f>VLOOKUP(B108,indicators!$A:$I,3,0)</f>
        <v>Radiation avg</v>
      </c>
      <c r="J108" s="16" t="str">
        <f>VLOOKUP(B108,indicators!A:I,4,0)</f>
        <v>MOYRG</v>
      </c>
      <c r="K108" s="16" t="str">
        <f>VLOOKUP(D108,stage_gaps!A:E,2,0)</f>
        <v>Flowering</v>
      </c>
      <c r="L108" s="16">
        <f>VLOOKUP(D108,stage_gaps!A:E,3,0)</f>
        <v>5</v>
      </c>
      <c r="M108" s="16">
        <f>VLOOKUP(D108,stage_gaps!A:E,4,0)</f>
        <v>6</v>
      </c>
      <c r="N108" s="16" t="str">
        <f>VLOOKUP(B108,indicators!$A:$I,7,0)</f>
        <v xml:space="preserve">moyenne de rayonnement journalier par cycle </v>
      </c>
      <c r="O108" s="16" t="str">
        <f t="shared" si="4"/>
        <v>MOYRG_R5-M0</v>
      </c>
      <c r="P108" s="17"/>
    </row>
    <row r="109" spans="1:16" x14ac:dyDescent="0.3">
      <c r="A109" s="16">
        <v>108</v>
      </c>
      <c r="B109" s="16">
        <v>15</v>
      </c>
      <c r="C109" s="16">
        <v>14</v>
      </c>
      <c r="D109" s="16">
        <v>7</v>
      </c>
      <c r="E109" s="16">
        <v>48</v>
      </c>
      <c r="F109" s="16" t="str">
        <f>VLOOKUP(C109,stage_gaps_x_crop!A:H,7,0)</f>
        <v>SUNFLOWER</v>
      </c>
      <c r="G109" s="16" t="str">
        <f>VLOOKUP(C109,stage_gaps_x_crop!A:H,8,0)</f>
        <v>M0-M3</v>
      </c>
      <c r="H109" s="16">
        <f>VLOOKUP(E109,indicators_x_stage_gaps!A:J,4,0)</f>
        <v>449</v>
      </c>
      <c r="I109" s="16" t="str">
        <f>VLOOKUP(B109,indicators!$A:$I,3,0)</f>
        <v>Radiation avg</v>
      </c>
      <c r="J109" s="16" t="str">
        <f>VLOOKUP(B109,indicators!A:I,4,0)</f>
        <v>MOYRG</v>
      </c>
      <c r="K109" s="16" t="str">
        <f>VLOOKUP(D109,stage_gaps!A:E,2,0)</f>
        <v>Filling</v>
      </c>
      <c r="L109" s="16">
        <f>VLOOKUP(D109,stage_gaps!A:E,3,0)</f>
        <v>6</v>
      </c>
      <c r="M109" s="16">
        <f>VLOOKUP(D109,stage_gaps!A:E,4,0)</f>
        <v>7</v>
      </c>
      <c r="N109" s="16" t="str">
        <f>VLOOKUP(B109,indicators!$A:$I,7,0)</f>
        <v xml:space="preserve">moyenne de rayonnement journalier par cycle </v>
      </c>
      <c r="O109" s="16" t="str">
        <f t="shared" si="4"/>
        <v>MOYRG_M0-M3</v>
      </c>
      <c r="P109" s="17"/>
    </row>
    <row r="110" spans="1:16" x14ac:dyDescent="0.3">
      <c r="A110" s="16">
        <v>109</v>
      </c>
      <c r="B110" s="16">
        <v>16</v>
      </c>
      <c r="C110" s="16">
        <v>9</v>
      </c>
      <c r="D110" s="16">
        <v>2</v>
      </c>
      <c r="E110" s="16">
        <v>49</v>
      </c>
      <c r="F110" s="16" t="str">
        <f>VLOOKUP(C110,stage_gaps_x_crop!A:H,7,0)</f>
        <v>SUNFLOWER</v>
      </c>
      <c r="G110" s="16" t="str">
        <f>VLOOKUP(C110,stage_gaps_x_crop!A:H,8,0)</f>
        <v>VE-E1</v>
      </c>
      <c r="H110" s="16">
        <f>VLOOKUP(E110,indicators_x_stage_gaps!A:J,4,0)</f>
        <v>450</v>
      </c>
      <c r="I110" s="16" t="str">
        <f>VLOOKUP(B110,indicators!$A:$I,3,0)</f>
        <v>Radiation/heat avg</v>
      </c>
      <c r="J110" s="16" t="str">
        <f>VLOOKUP(B110,indicators!A:I,4,0)</f>
        <v>MOYPTQ</v>
      </c>
      <c r="K110" s="16" t="str">
        <f>VLOOKUP(D110,stage_gaps!A:E,2,0)</f>
        <v>Growth</v>
      </c>
      <c r="L110" s="16">
        <f>VLOOKUP(D110,stage_gaps!A:E,3,0)</f>
        <v>1</v>
      </c>
      <c r="M110" s="16">
        <f>VLOOKUP(D110,stage_gaps!A:E,4,0)</f>
        <v>3</v>
      </c>
      <c r="N110" s="16" t="str">
        <f>VLOOKUP(B110,indicators!$A:$I,7,0)</f>
        <v>moyenne de PTQ (coefficient photothermique) sur le cycle : quantité de rayonnement par unité chaleur. (entre 1 et 3,5)</v>
      </c>
      <c r="O110" s="16" t="str">
        <f t="shared" si="4"/>
        <v>MOYPTQ_VE-E1</v>
      </c>
      <c r="P110" s="17"/>
    </row>
    <row r="111" spans="1:16" x14ac:dyDescent="0.3">
      <c r="A111" s="16">
        <v>110</v>
      </c>
      <c r="B111" s="16">
        <v>16</v>
      </c>
      <c r="C111" s="16">
        <v>10</v>
      </c>
      <c r="D111" s="16">
        <v>3</v>
      </c>
      <c r="E111" s="16">
        <v>50</v>
      </c>
      <c r="F111" s="16" t="str">
        <f>VLOOKUP(C111,stage_gaps_x_crop!A:H,7,0)</f>
        <v>SUNFLOWER</v>
      </c>
      <c r="G111" s="16" t="str">
        <f>VLOOKUP(C111,stage_gaps_x_crop!A:H,8,0)</f>
        <v>E1-F1</v>
      </c>
      <c r="H111" s="16">
        <f>VLOOKUP(E111,indicators_x_stage_gaps!A:J,4,0)</f>
        <v>455</v>
      </c>
      <c r="I111" s="16" t="str">
        <f>VLOOKUP(B111,indicators!$A:$I,3,0)</f>
        <v>Radiation/heat avg</v>
      </c>
      <c r="J111" s="16" t="str">
        <f>VLOOKUP(B111,indicators!A:I,4,0)</f>
        <v>MOYPTQ</v>
      </c>
      <c r="K111" s="16" t="str">
        <f>VLOOKUP(D111,stage_gaps!A:E,2,0)</f>
        <v>Flo Initiation</v>
      </c>
      <c r="L111" s="16">
        <f>VLOOKUP(D111,stage_gaps!A:E,3,0)</f>
        <v>3</v>
      </c>
      <c r="M111" s="16">
        <f>VLOOKUP(D111,stage_gaps!A:E,4,0)</f>
        <v>4</v>
      </c>
      <c r="N111" s="16" t="str">
        <f>VLOOKUP(B111,indicators!$A:$I,7,0)</f>
        <v>moyenne de PTQ (coefficient photothermique) sur le cycle : quantité de rayonnement par unité chaleur. (entre 1 et 3,5)</v>
      </c>
      <c r="O111" s="16" t="str">
        <f t="shared" si="4"/>
        <v>MOYPTQ_E1-F1</v>
      </c>
      <c r="P111" s="17"/>
    </row>
    <row r="112" spans="1:16" x14ac:dyDescent="0.3">
      <c r="A112" s="16">
        <v>111</v>
      </c>
      <c r="B112" s="16">
        <v>16</v>
      </c>
      <c r="C112" s="16">
        <v>11</v>
      </c>
      <c r="D112" s="16">
        <v>4</v>
      </c>
      <c r="E112" s="16">
        <v>51</v>
      </c>
      <c r="F112" s="16" t="str">
        <f>VLOOKUP(C112,stage_gaps_x_crop!A:H,7,0)</f>
        <v>SUNFLOWER</v>
      </c>
      <c r="G112" s="16" t="str">
        <f>VLOOKUP(C112,stage_gaps_x_crop!A:H,8,0)</f>
        <v>F1-R5</v>
      </c>
      <c r="H112" s="16">
        <f>VLOOKUP(E112,indicators_x_stage_gaps!A:J,4,0)</f>
        <v>459</v>
      </c>
      <c r="I112" s="16" t="str">
        <f>VLOOKUP(B112,indicators!$A:$I,3,0)</f>
        <v>Radiation/heat avg</v>
      </c>
      <c r="J112" s="16" t="str">
        <f>VLOOKUP(B112,indicators!A:I,4,0)</f>
        <v>MOYPTQ</v>
      </c>
      <c r="K112" s="16" t="str">
        <f>VLOOKUP(D112,stage_gaps!A:E,2,0)</f>
        <v>Pre-Flowering</v>
      </c>
      <c r="L112" s="16">
        <f>VLOOKUP(D112,stage_gaps!A:E,3,0)</f>
        <v>4</v>
      </c>
      <c r="M112" s="16">
        <f>VLOOKUP(D112,stage_gaps!A:E,4,0)</f>
        <v>5</v>
      </c>
      <c r="N112" s="16" t="str">
        <f>VLOOKUP(B112,indicators!$A:$I,7,0)</f>
        <v>moyenne de PTQ (coefficient photothermique) sur le cycle : quantité de rayonnement par unité chaleur. (entre 1 et 3,5)</v>
      </c>
      <c r="O112" s="16" t="str">
        <f t="shared" si="4"/>
        <v>MOYPTQ_F1-R5</v>
      </c>
      <c r="P112" s="17"/>
    </row>
    <row r="113" spans="1:16" x14ac:dyDescent="0.3">
      <c r="A113" s="18">
        <v>72</v>
      </c>
      <c r="B113" s="18">
        <v>2</v>
      </c>
      <c r="C113" s="2">
        <v>12</v>
      </c>
      <c r="D113" s="2">
        <v>5</v>
      </c>
      <c r="E113" s="2">
        <v>12</v>
      </c>
      <c r="F113" s="2" t="str">
        <f>VLOOKUP(C113,stage_gaps_x_crop!A:H,7,0)</f>
        <v>SUNFLOWER</v>
      </c>
      <c r="G113" s="2" t="str">
        <f>VLOOKUP(C113,stage_gaps_x_crop!A:H,8,0)</f>
        <v>F1-M0</v>
      </c>
      <c r="H113" s="2">
        <f>VLOOKUP(E113,indicators_x_stage_gaps!A:J,4,0)</f>
        <v>217</v>
      </c>
      <c r="I113" s="2" t="str">
        <f>VLOOKUP(B113,indicators!$A:$I,3,0)</f>
        <v>Rain + irr</v>
      </c>
      <c r="J113" s="2" t="str">
        <f>VLOOKUP(B113,indicators!A:I,4,0)</f>
        <v>SUMH2O</v>
      </c>
      <c r="K113" s="2" t="str">
        <f>VLOOKUP(D113,stage_gaps!A:E,2,0)</f>
        <v>Full Flowering</v>
      </c>
      <c r="L113" s="2">
        <f>VLOOKUP(D113,stage_gaps!A:E,3,0)</f>
        <v>4</v>
      </c>
      <c r="M113" s="2">
        <f>VLOOKUP(D113,stage_gaps!A:E,4,0)</f>
        <v>6</v>
      </c>
      <c r="N113" s="2" t="str">
        <f>VLOOKUP(B113,indicators!$A:$I,7,0)</f>
        <v>cumul pluie + irrigation sur le cycle</v>
      </c>
      <c r="O113" s="2" t="str">
        <f t="shared" si="4"/>
        <v>SUMH2O_F1-M0</v>
      </c>
      <c r="P113" s="1" t="s">
        <v>184</v>
      </c>
    </row>
    <row r="114" spans="1:16" x14ac:dyDescent="0.3">
      <c r="A114" s="16">
        <v>113</v>
      </c>
      <c r="B114" s="16">
        <v>16</v>
      </c>
      <c r="C114" s="16">
        <v>13</v>
      </c>
      <c r="D114" s="16">
        <v>6</v>
      </c>
      <c r="E114" s="16">
        <v>53</v>
      </c>
      <c r="F114" s="16" t="str">
        <f>VLOOKUP(C114,stage_gaps_x_crop!A:H,7,0)</f>
        <v>SUNFLOWER</v>
      </c>
      <c r="G114" s="16" t="str">
        <f>VLOOKUP(C114,stage_gaps_x_crop!A:H,8,0)</f>
        <v>R5-M0</v>
      </c>
      <c r="H114" s="16">
        <f>VLOOKUP(E114,indicators_x_stage_gaps!A:J,4,0)</f>
        <v>462</v>
      </c>
      <c r="I114" s="16" t="str">
        <f>VLOOKUP(B114,indicators!$A:$I,3,0)</f>
        <v>Radiation/heat avg</v>
      </c>
      <c r="J114" s="16" t="str">
        <f>VLOOKUP(B114,indicators!A:I,4,0)</f>
        <v>MOYPTQ</v>
      </c>
      <c r="K114" s="16" t="str">
        <f>VLOOKUP(D114,stage_gaps!A:E,2,0)</f>
        <v>Flowering</v>
      </c>
      <c r="L114" s="16">
        <f>VLOOKUP(D114,stage_gaps!A:E,3,0)</f>
        <v>5</v>
      </c>
      <c r="M114" s="16">
        <f>VLOOKUP(D114,stage_gaps!A:E,4,0)</f>
        <v>6</v>
      </c>
      <c r="N114" s="16" t="str">
        <f>VLOOKUP(B114,indicators!$A:$I,7,0)</f>
        <v>moyenne de PTQ (coefficient photothermique) sur le cycle : quantité de rayonnement par unité chaleur. (entre 1 et 3,5)</v>
      </c>
      <c r="O114" s="16" t="str">
        <f t="shared" si="4"/>
        <v>MOYPTQ_R5-M0</v>
      </c>
      <c r="P114" s="17"/>
    </row>
    <row r="115" spans="1:16" x14ac:dyDescent="0.3">
      <c r="A115" s="18">
        <v>74</v>
      </c>
      <c r="B115" s="18">
        <v>2</v>
      </c>
      <c r="C115" s="2">
        <v>14</v>
      </c>
      <c r="D115" s="2">
        <v>7</v>
      </c>
      <c r="E115" s="2">
        <v>14</v>
      </c>
      <c r="F115" s="2" t="str">
        <f>VLOOKUP(C115,stage_gaps_x_crop!A:H,7,0)</f>
        <v>SUNFLOWER</v>
      </c>
      <c r="G115" s="2" t="str">
        <f>VLOOKUP(C115,stage_gaps_x_crop!A:H,8,0)</f>
        <v>M0-M3</v>
      </c>
      <c r="H115" s="2">
        <f>VLOOKUP(E115,indicators_x_stage_gaps!A:J,4,0)</f>
        <v>221</v>
      </c>
      <c r="I115" s="2" t="str">
        <f>VLOOKUP(B115,indicators!$A:$I,3,0)</f>
        <v>Rain + irr</v>
      </c>
      <c r="J115" s="2" t="str">
        <f>VLOOKUP(B115,indicators!A:I,4,0)</f>
        <v>SUMH2O</v>
      </c>
      <c r="K115" s="2" t="str">
        <f>VLOOKUP(D115,stage_gaps!A:E,2,0)</f>
        <v>Filling</v>
      </c>
      <c r="L115" s="2">
        <f>VLOOKUP(D115,stage_gaps!A:E,3,0)</f>
        <v>6</v>
      </c>
      <c r="M115" s="2">
        <f>VLOOKUP(D115,stage_gaps!A:E,4,0)</f>
        <v>7</v>
      </c>
      <c r="N115" s="2" t="str">
        <f>VLOOKUP(B115,indicators!$A:$I,7,0)</f>
        <v>cumul pluie + irrigation sur le cycle</v>
      </c>
      <c r="O115" s="2" t="str">
        <f t="shared" si="4"/>
        <v>SUMH2O_M0-M3</v>
      </c>
      <c r="P115" s="1" t="s">
        <v>184</v>
      </c>
    </row>
    <row r="116" spans="1:16" x14ac:dyDescent="0.3">
      <c r="A116" s="18">
        <v>68</v>
      </c>
      <c r="B116" s="18">
        <v>2</v>
      </c>
      <c r="C116" s="2">
        <v>8</v>
      </c>
      <c r="D116" s="2">
        <v>1</v>
      </c>
      <c r="E116" s="2">
        <v>8</v>
      </c>
      <c r="F116" s="2" t="str">
        <f>VLOOKUP(C116,stage_gaps_x_crop!A:H,7,0)</f>
        <v>SUNFLOWER</v>
      </c>
      <c r="G116" s="2" t="str">
        <f>VLOOKUP(C116,stage_gaps_x_crop!A:H,8,0)</f>
        <v>S-VE</v>
      </c>
      <c r="H116" s="2">
        <f>VLOOKUP(E116,indicators_x_stage_gaps!A:J,4,0)</f>
        <v>201</v>
      </c>
      <c r="I116" s="2" t="str">
        <f>VLOOKUP(B116,indicators!$A:$I,3,0)</f>
        <v>Rain + irr</v>
      </c>
      <c r="J116" s="2" t="str">
        <f>VLOOKUP(B116,indicators!A:I,4,0)</f>
        <v>SUMH2O</v>
      </c>
      <c r="K116" s="2" t="str">
        <f>VLOOKUP(D116,stage_gaps!A:E,2,0)</f>
        <v>Emergence</v>
      </c>
      <c r="L116" s="2">
        <f>VLOOKUP(D116,stage_gaps!A:E,3,0)</f>
        <v>0</v>
      </c>
      <c r="M116" s="2">
        <f>VLOOKUP(D116,stage_gaps!A:E,4,0)</f>
        <v>1</v>
      </c>
      <c r="N116" s="2" t="str">
        <f>VLOOKUP(B116,indicators!$A:$I,7,0)</f>
        <v>cumul pluie + irrigation sur le cycle</v>
      </c>
      <c r="O116" s="2" t="str">
        <f t="shared" si="4"/>
        <v>SUMH2O_S-VE</v>
      </c>
      <c r="P116" s="1" t="s">
        <v>184</v>
      </c>
    </row>
    <row r="117" spans="1:16" x14ac:dyDescent="0.3">
      <c r="A117" s="18">
        <v>69</v>
      </c>
      <c r="B117" s="18">
        <v>2</v>
      </c>
      <c r="C117" s="2">
        <v>9</v>
      </c>
      <c r="D117" s="2">
        <v>2</v>
      </c>
      <c r="E117" s="2">
        <v>9</v>
      </c>
      <c r="F117" s="2" t="str">
        <f>VLOOKUP(C117,stage_gaps_x_crop!A:H,7,0)</f>
        <v>SUNFLOWER</v>
      </c>
      <c r="G117" s="2" t="str">
        <f>VLOOKUP(C117,stage_gaps_x_crop!A:H,8,0)</f>
        <v>VE-E1</v>
      </c>
      <c r="H117" s="2">
        <f>VLOOKUP(E117,indicators_x_stage_gaps!A:J,4,0)</f>
        <v>207</v>
      </c>
      <c r="I117" s="2" t="str">
        <f>VLOOKUP(B117,indicators!$A:$I,3,0)</f>
        <v>Rain + irr</v>
      </c>
      <c r="J117" s="2" t="str">
        <f>VLOOKUP(B117,indicators!A:I,4,0)</f>
        <v>SUMH2O</v>
      </c>
      <c r="K117" s="2" t="str">
        <f>VLOOKUP(D117,stage_gaps!A:E,2,0)</f>
        <v>Growth</v>
      </c>
      <c r="L117" s="2">
        <f>VLOOKUP(D117,stage_gaps!A:E,3,0)</f>
        <v>1</v>
      </c>
      <c r="M117" s="2">
        <f>VLOOKUP(D117,stage_gaps!A:E,4,0)</f>
        <v>3</v>
      </c>
      <c r="N117" s="2" t="str">
        <f>VLOOKUP(B117,indicators!$A:$I,7,0)</f>
        <v>cumul pluie + irrigation sur le cycle</v>
      </c>
      <c r="O117" s="2" t="str">
        <f t="shared" si="4"/>
        <v>SUMH2O_VE-E1</v>
      </c>
      <c r="P117" s="1" t="s">
        <v>184</v>
      </c>
    </row>
    <row r="118" spans="1:16" x14ac:dyDescent="0.3">
      <c r="A118" s="16">
        <v>117</v>
      </c>
      <c r="B118" s="16">
        <v>17</v>
      </c>
      <c r="C118" s="16">
        <v>11</v>
      </c>
      <c r="D118" s="16">
        <v>4</v>
      </c>
      <c r="E118" s="16">
        <v>57</v>
      </c>
      <c r="F118" s="16" t="str">
        <f>VLOOKUP(C118,stage_gaps_x_crop!A:H,7,0)</f>
        <v>SUNFLOWER</v>
      </c>
      <c r="G118" s="16" t="str">
        <f>VLOOKUP(C118,stage_gaps_x_crop!A:H,8,0)</f>
        <v>F1-R5</v>
      </c>
      <c r="H118" s="16">
        <f>VLOOKUP(E118,indicators_x_stage_gaps!A:J,4,0)</f>
        <v>474</v>
      </c>
      <c r="I118" s="16" t="str">
        <f>VLOOKUP(B118,indicators!$A:$I,3,0)</f>
        <v>Lenght day avg</v>
      </c>
      <c r="J118" s="16" t="str">
        <f>VLOOKUP(B118,indicators!A:I,4,0)</f>
        <v>MOYDAY</v>
      </c>
      <c r="K118" s="16" t="str">
        <f>VLOOKUP(D118,stage_gaps!A:E,2,0)</f>
        <v>Pre-Flowering</v>
      </c>
      <c r="L118" s="16">
        <f>VLOOKUP(D118,stage_gaps!A:E,3,0)</f>
        <v>4</v>
      </c>
      <c r="M118" s="16">
        <f>VLOOKUP(D118,stage_gaps!A:E,4,0)</f>
        <v>5</v>
      </c>
      <c r="N118" s="16" t="str">
        <f>VLOOKUP(B118,indicators!$A:$I,7,0)</f>
        <v>moyenne des longueurs du jour en heures (basé sur heures avec un rayonnement &gt; 50w/m²)</v>
      </c>
      <c r="O118" s="16" t="str">
        <f t="shared" si="4"/>
        <v>MOYDAY_F1-R5</v>
      </c>
      <c r="P118" s="17"/>
    </row>
    <row r="119" spans="1:16" x14ac:dyDescent="0.3">
      <c r="A119" s="18">
        <v>98</v>
      </c>
      <c r="B119" s="18">
        <v>14</v>
      </c>
      <c r="C119" s="2">
        <v>10</v>
      </c>
      <c r="D119" s="2">
        <v>3</v>
      </c>
      <c r="E119" s="2">
        <v>38</v>
      </c>
      <c r="F119" s="2" t="str">
        <f>VLOOKUP(C119,stage_gaps_x_crop!A:H,7,0)</f>
        <v>SUNFLOWER</v>
      </c>
      <c r="G119" s="2" t="str">
        <f>VLOOKUP(C119,stage_gaps_x_crop!A:H,8,0)</f>
        <v>E1-F1</v>
      </c>
      <c r="H119" s="2">
        <f>VLOOKUP(E119,indicators_x_stage_gaps!A:J,4,0)</f>
        <v>425</v>
      </c>
      <c r="I119" s="2" t="str">
        <f>VLOOKUP(B119,indicators!$A:$I,3,0)</f>
        <v>Radiation sum</v>
      </c>
      <c r="J119" s="2" t="str">
        <f>VLOOKUP(B119,indicators!A:I,4,0)</f>
        <v>SUMRG</v>
      </c>
      <c r="K119" s="2" t="str">
        <f>VLOOKUP(D119,stage_gaps!A:E,2,0)</f>
        <v>Flo Initiation</v>
      </c>
      <c r="L119" s="2">
        <f>VLOOKUP(D119,stage_gaps!A:E,3,0)</f>
        <v>3</v>
      </c>
      <c r="M119" s="2">
        <f>VLOOKUP(D119,stage_gaps!A:E,4,0)</f>
        <v>4</v>
      </c>
      <c r="N119" s="2" t="str">
        <f>VLOOKUP(B119,indicators!$A:$I,7,0)</f>
        <v>somme de rayonnement par cycle (Rg en mégajoules / m2)</v>
      </c>
      <c r="O119" s="2" t="str">
        <f t="shared" si="4"/>
        <v>SUMRG_E1-F1</v>
      </c>
      <c r="P119" s="1" t="s">
        <v>184</v>
      </c>
    </row>
    <row r="120" spans="1:16" x14ac:dyDescent="0.3">
      <c r="A120" s="16">
        <v>119</v>
      </c>
      <c r="B120" s="16">
        <v>17</v>
      </c>
      <c r="C120" s="16">
        <v>13</v>
      </c>
      <c r="D120" s="16">
        <v>6</v>
      </c>
      <c r="E120" s="16">
        <v>59</v>
      </c>
      <c r="F120" s="16" t="str">
        <f>VLOOKUP(C120,stage_gaps_x_crop!A:H,7,0)</f>
        <v>SUNFLOWER</v>
      </c>
      <c r="G120" s="16" t="str">
        <f>VLOOKUP(C120,stage_gaps_x_crop!A:H,8,0)</f>
        <v>R5-M0</v>
      </c>
      <c r="H120" s="16">
        <f>VLOOKUP(E120,indicators_x_stage_gaps!A:J,4,0)</f>
        <v>477</v>
      </c>
      <c r="I120" s="16" t="str">
        <f>VLOOKUP(B120,indicators!$A:$I,3,0)</f>
        <v>Lenght day avg</v>
      </c>
      <c r="J120" s="16" t="str">
        <f>VLOOKUP(B120,indicators!A:I,4,0)</f>
        <v>MOYDAY</v>
      </c>
      <c r="K120" s="16" t="str">
        <f>VLOOKUP(D120,stage_gaps!A:E,2,0)</f>
        <v>Flowering</v>
      </c>
      <c r="L120" s="16">
        <f>VLOOKUP(D120,stage_gaps!A:E,3,0)</f>
        <v>5</v>
      </c>
      <c r="M120" s="16">
        <f>VLOOKUP(D120,stage_gaps!A:E,4,0)</f>
        <v>6</v>
      </c>
      <c r="N120" s="16" t="str">
        <f>VLOOKUP(B120,indicators!$A:$I,7,0)</f>
        <v>moyenne des longueurs du jour en heures (basé sur heures avec un rayonnement &gt; 50w/m²)</v>
      </c>
      <c r="O120" s="16" t="str">
        <f t="shared" si="4"/>
        <v>MOYDAY_R5-M0</v>
      </c>
      <c r="P120" s="17"/>
    </row>
    <row r="121" spans="1:16" x14ac:dyDescent="0.3">
      <c r="A121" s="18">
        <v>100</v>
      </c>
      <c r="B121" s="18">
        <v>14</v>
      </c>
      <c r="C121" s="2">
        <v>12</v>
      </c>
      <c r="D121" s="2">
        <v>5</v>
      </c>
      <c r="E121" s="2">
        <v>40</v>
      </c>
      <c r="F121" s="2" t="str">
        <f>VLOOKUP(C121,stage_gaps_x_crop!A:H,7,0)</f>
        <v>SUNFLOWER</v>
      </c>
      <c r="G121" s="2" t="str">
        <f>VLOOKUP(C121,stage_gaps_x_crop!A:H,8,0)</f>
        <v>F1-M0</v>
      </c>
      <c r="H121" s="2">
        <f>VLOOKUP(E121,indicators_x_stage_gaps!A:J,4,0)</f>
        <v>430</v>
      </c>
      <c r="I121" s="2" t="str">
        <f>VLOOKUP(B121,indicators!$A:$I,3,0)</f>
        <v>Radiation sum</v>
      </c>
      <c r="J121" s="2" t="str">
        <f>VLOOKUP(B121,indicators!A:I,4,0)</f>
        <v>SUMRG</v>
      </c>
      <c r="K121" s="2" t="str">
        <f>VLOOKUP(D121,stage_gaps!A:E,2,0)</f>
        <v>Full Flowering</v>
      </c>
      <c r="L121" s="2">
        <f>VLOOKUP(D121,stage_gaps!A:E,3,0)</f>
        <v>4</v>
      </c>
      <c r="M121" s="2">
        <f>VLOOKUP(D121,stage_gaps!A:E,4,0)</f>
        <v>6</v>
      </c>
      <c r="N121" s="2" t="str">
        <f>VLOOKUP(B121,indicators!$A:$I,7,0)</f>
        <v>somme de rayonnement par cycle (Rg en mégajoules / m2)</v>
      </c>
      <c r="O121" s="2" t="str">
        <f t="shared" si="4"/>
        <v>SUMRG_F1-M0</v>
      </c>
      <c r="P121" s="1" t="s">
        <v>184</v>
      </c>
    </row>
    <row r="123" spans="1:16" x14ac:dyDescent="0.3">
      <c r="O123"/>
    </row>
    <row r="124" spans="1:16" x14ac:dyDescent="0.3">
      <c r="O124"/>
    </row>
    <row r="125" spans="1:16" x14ac:dyDescent="0.3">
      <c r="O125"/>
    </row>
    <row r="126" spans="1:16" x14ac:dyDescent="0.3">
      <c r="O126"/>
    </row>
    <row r="127" spans="1:16" x14ac:dyDescent="0.3">
      <c r="O127"/>
    </row>
    <row r="128" spans="1:16" x14ac:dyDescent="0.3">
      <c r="O128"/>
    </row>
    <row r="129" spans="15:15" x14ac:dyDescent="0.3">
      <c r="O129"/>
    </row>
    <row r="130" spans="15:15" x14ac:dyDescent="0.3">
      <c r="O130"/>
    </row>
    <row r="131" spans="15:15" x14ac:dyDescent="0.3">
      <c r="O131"/>
    </row>
    <row r="132" spans="15:15" x14ac:dyDescent="0.3">
      <c r="O132"/>
    </row>
    <row r="133" spans="15:15" x14ac:dyDescent="0.3">
      <c r="O133"/>
    </row>
    <row r="134" spans="15:15" x14ac:dyDescent="0.3">
      <c r="O134"/>
    </row>
    <row r="135" spans="15:15" x14ac:dyDescent="0.3">
      <c r="O135"/>
    </row>
    <row r="136" spans="15:15" x14ac:dyDescent="0.3">
      <c r="O136"/>
    </row>
    <row r="137" spans="15:15" x14ac:dyDescent="0.3">
      <c r="O137"/>
    </row>
    <row r="138" spans="15:15" x14ac:dyDescent="0.3">
      <c r="O138"/>
    </row>
    <row r="139" spans="15:15" x14ac:dyDescent="0.3">
      <c r="O139"/>
    </row>
    <row r="140" spans="15:15" x14ac:dyDescent="0.3">
      <c r="O140"/>
    </row>
    <row r="141" spans="15:15" x14ac:dyDescent="0.3">
      <c r="O141"/>
    </row>
    <row r="142" spans="15:15" x14ac:dyDescent="0.3">
      <c r="O142"/>
    </row>
    <row r="143" spans="15:15" x14ac:dyDescent="0.3">
      <c r="O143"/>
    </row>
    <row r="144" spans="15:15" x14ac:dyDescent="0.3">
      <c r="O144"/>
    </row>
    <row r="145" spans="15:15" x14ac:dyDescent="0.3">
      <c r="O145"/>
    </row>
    <row r="146" spans="15:15" x14ac:dyDescent="0.3">
      <c r="O146"/>
    </row>
    <row r="147" spans="15:15" x14ac:dyDescent="0.3">
      <c r="O147"/>
    </row>
    <row r="148" spans="15:15" x14ac:dyDescent="0.3">
      <c r="O148"/>
    </row>
    <row r="149" spans="15:15" x14ac:dyDescent="0.3">
      <c r="O149"/>
    </row>
    <row r="150" spans="15:15" x14ac:dyDescent="0.3">
      <c r="O150"/>
    </row>
    <row r="151" spans="15:15" x14ac:dyDescent="0.3">
      <c r="O151"/>
    </row>
    <row r="152" spans="15:15" x14ac:dyDescent="0.3">
      <c r="O152"/>
    </row>
    <row r="153" spans="15:15" x14ac:dyDescent="0.3">
      <c r="O153"/>
    </row>
    <row r="154" spans="15:15" x14ac:dyDescent="0.3">
      <c r="O154"/>
    </row>
    <row r="155" spans="15:15" x14ac:dyDescent="0.3">
      <c r="O155"/>
    </row>
    <row r="156" spans="15:15" x14ac:dyDescent="0.3">
      <c r="O156"/>
    </row>
    <row r="157" spans="15:15" x14ac:dyDescent="0.3">
      <c r="O157"/>
    </row>
    <row r="158" spans="15:15" x14ac:dyDescent="0.3">
      <c r="O158"/>
    </row>
    <row r="159" spans="15:15" x14ac:dyDescent="0.3">
      <c r="O159"/>
    </row>
    <row r="160" spans="15:15" x14ac:dyDescent="0.3">
      <c r="O160"/>
    </row>
    <row r="161" spans="15:15" x14ac:dyDescent="0.3">
      <c r="O161"/>
    </row>
    <row r="162" spans="15:15" x14ac:dyDescent="0.3">
      <c r="O162"/>
    </row>
  </sheetData>
  <conditionalFormatting sqref="A1:A1048576">
    <cfRule type="duplicateValues" dxfId="2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45FAD-5AEA-4289-A240-CED8279EC4D2}">
  <dimension ref="A1:L19"/>
  <sheetViews>
    <sheetView zoomScale="145" zoomScaleNormal="145" workbookViewId="0">
      <selection activeCell="D4" sqref="D4"/>
    </sheetView>
  </sheetViews>
  <sheetFormatPr baseColWidth="10" defaultColWidth="11.44140625" defaultRowHeight="14.4" x14ac:dyDescent="0.3"/>
  <cols>
    <col min="1" max="1" width="14.109375" style="3" customWidth="1"/>
    <col min="2" max="2" width="6.88671875" style="3" customWidth="1"/>
    <col min="3" max="3" width="24.109375" style="3" customWidth="1"/>
    <col min="4" max="4" width="7" style="3" bestFit="1" customWidth="1"/>
  </cols>
  <sheetData>
    <row r="1" spans="1:4" x14ac:dyDescent="0.3">
      <c r="A1" s="21" t="s">
        <v>8</v>
      </c>
      <c r="B1" s="13" t="s">
        <v>9</v>
      </c>
      <c r="C1" s="9" t="s">
        <v>10</v>
      </c>
      <c r="D1" s="13" t="s">
        <v>11</v>
      </c>
    </row>
    <row r="2" spans="1:4" x14ac:dyDescent="0.3">
      <c r="A2" s="3">
        <v>1</v>
      </c>
      <c r="B2" s="10" t="s">
        <v>12</v>
      </c>
      <c r="C2" s="3" t="s">
        <v>13</v>
      </c>
      <c r="D2" s="3" t="s">
        <v>14</v>
      </c>
    </row>
    <row r="3" spans="1:4" x14ac:dyDescent="0.3">
      <c r="A3" s="3">
        <v>2</v>
      </c>
      <c r="B3" s="10" t="s">
        <v>15</v>
      </c>
      <c r="C3" s="3" t="s">
        <v>16</v>
      </c>
      <c r="D3" s="3" t="s">
        <v>17</v>
      </c>
    </row>
    <row r="4" spans="1:4" x14ac:dyDescent="0.3">
      <c r="A4" s="3">
        <v>3</v>
      </c>
      <c r="B4" s="10" t="s">
        <v>18</v>
      </c>
      <c r="C4" s="3" t="s">
        <v>19</v>
      </c>
      <c r="D4" s="3" t="s">
        <v>17</v>
      </c>
    </row>
    <row r="5" spans="1:4" x14ac:dyDescent="0.3">
      <c r="A5" s="3">
        <v>4</v>
      </c>
      <c r="B5" s="10" t="s">
        <v>20</v>
      </c>
      <c r="C5" s="3" t="s">
        <v>21</v>
      </c>
      <c r="D5" s="3" t="s">
        <v>17</v>
      </c>
    </row>
    <row r="6" spans="1:4" x14ac:dyDescent="0.3">
      <c r="A6" s="3">
        <v>5</v>
      </c>
      <c r="B6" s="10" t="s">
        <v>22</v>
      </c>
      <c r="C6" s="3" t="s">
        <v>23</v>
      </c>
      <c r="D6" s="3" t="s">
        <v>14</v>
      </c>
    </row>
    <row r="7" spans="1:4" x14ac:dyDescent="0.3">
      <c r="A7" s="3">
        <v>6</v>
      </c>
      <c r="B7" s="10" t="s">
        <v>24</v>
      </c>
      <c r="C7" s="3" t="s">
        <v>25</v>
      </c>
      <c r="D7" s="3" t="s">
        <v>26</v>
      </c>
    </row>
    <row r="17" spans="4:12" x14ac:dyDescent="0.3">
      <c r="D17" s="10"/>
      <c r="E17" s="10"/>
      <c r="F17" s="10"/>
      <c r="G17" s="10"/>
      <c r="H17" s="10"/>
      <c r="I17" s="10"/>
      <c r="J17" s="10"/>
      <c r="K17" s="10"/>
      <c r="L17" s="10"/>
    </row>
    <row r="18" spans="4:12" x14ac:dyDescent="0.3">
      <c r="D18" s="10"/>
      <c r="E18" s="10"/>
      <c r="F18" s="10"/>
      <c r="G18" s="10"/>
      <c r="H18" s="10"/>
      <c r="I18" s="10"/>
      <c r="J18" s="10"/>
      <c r="K18" s="10"/>
      <c r="L18" s="10"/>
    </row>
    <row r="19" spans="4:12" x14ac:dyDescent="0.3">
      <c r="D19" s="4"/>
      <c r="E19" s="11"/>
      <c r="F19" s="12"/>
      <c r="G19" s="11"/>
      <c r="H19" s="11"/>
      <c r="I19" s="11"/>
      <c r="J19" s="11"/>
      <c r="K19" s="11"/>
      <c r="L19" s="11"/>
    </row>
  </sheetData>
  <conditionalFormatting sqref="A1:A1048576">
    <cfRule type="duplicateValues" dxfId="1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3EF1F-0506-417B-B873-A882E8D55590}">
  <dimension ref="A1:E37"/>
  <sheetViews>
    <sheetView workbookViewId="0">
      <selection activeCell="C1" sqref="C1:E1"/>
    </sheetView>
  </sheetViews>
  <sheetFormatPr baseColWidth="10" defaultRowHeight="14.4" x14ac:dyDescent="0.3"/>
  <cols>
    <col min="2" max="2" width="30.33203125" customWidth="1"/>
    <col min="3" max="3" width="99" customWidth="1"/>
    <col min="4" max="4" width="19.21875" customWidth="1"/>
  </cols>
  <sheetData>
    <row r="1" spans="1:5" x14ac:dyDescent="0.3">
      <c r="A1" s="30" t="s">
        <v>162</v>
      </c>
      <c r="B1" s="31" t="s">
        <v>182</v>
      </c>
      <c r="C1" s="32" t="s">
        <v>33</v>
      </c>
      <c r="D1" s="33" t="s">
        <v>11</v>
      </c>
      <c r="E1" s="33" t="s">
        <v>146</v>
      </c>
    </row>
    <row r="2" spans="1:5" x14ac:dyDescent="0.3">
      <c r="A2" s="28" t="s">
        <v>172</v>
      </c>
      <c r="B2" s="2" t="s">
        <v>223</v>
      </c>
      <c r="C2" s="2" t="s">
        <v>259</v>
      </c>
      <c r="D2" s="3" t="s">
        <v>261</v>
      </c>
      <c r="E2" s="29" t="s">
        <v>154</v>
      </c>
    </row>
    <row r="3" spans="1:5" x14ac:dyDescent="0.3">
      <c r="A3" s="28" t="s">
        <v>172</v>
      </c>
      <c r="B3" s="2" t="s">
        <v>224</v>
      </c>
      <c r="C3" s="2" t="s">
        <v>259</v>
      </c>
      <c r="D3" s="3" t="s">
        <v>261</v>
      </c>
      <c r="E3" s="29" t="s">
        <v>156</v>
      </c>
    </row>
    <row r="4" spans="1:5" x14ac:dyDescent="0.3">
      <c r="A4" s="28" t="s">
        <v>164</v>
      </c>
      <c r="B4" s="2" t="s">
        <v>235</v>
      </c>
      <c r="C4" s="2" t="s">
        <v>259</v>
      </c>
      <c r="D4" s="3" t="s">
        <v>261</v>
      </c>
      <c r="E4" s="29" t="s">
        <v>155</v>
      </c>
    </row>
    <row r="5" spans="1:5" x14ac:dyDescent="0.3">
      <c r="A5" s="28" t="s">
        <v>164</v>
      </c>
      <c r="B5" s="2" t="s">
        <v>234</v>
      </c>
      <c r="C5" s="2" t="s">
        <v>259</v>
      </c>
      <c r="D5" s="3" t="s">
        <v>261</v>
      </c>
      <c r="E5" s="29" t="s">
        <v>153</v>
      </c>
    </row>
    <row r="6" spans="1:5" x14ac:dyDescent="0.3">
      <c r="A6" s="28" t="s">
        <v>172</v>
      </c>
      <c r="B6" s="2" t="s">
        <v>225</v>
      </c>
      <c r="C6" s="2" t="s">
        <v>266</v>
      </c>
      <c r="D6" s="3" t="s">
        <v>267</v>
      </c>
      <c r="E6" s="29" t="s">
        <v>152</v>
      </c>
    </row>
    <row r="7" spans="1:5" x14ac:dyDescent="0.3">
      <c r="A7" s="28" t="s">
        <v>172</v>
      </c>
      <c r="B7" s="2" t="s">
        <v>228</v>
      </c>
      <c r="C7" s="2" t="s">
        <v>266</v>
      </c>
      <c r="D7" s="3" t="s">
        <v>267</v>
      </c>
      <c r="E7" s="29" t="s">
        <v>154</v>
      </c>
    </row>
    <row r="8" spans="1:5" x14ac:dyDescent="0.3">
      <c r="A8" s="28" t="s">
        <v>172</v>
      </c>
      <c r="B8" s="2" t="s">
        <v>243</v>
      </c>
      <c r="C8" s="2" t="s">
        <v>266</v>
      </c>
      <c r="D8" s="3" t="s">
        <v>267</v>
      </c>
      <c r="E8" s="29" t="s">
        <v>156</v>
      </c>
    </row>
    <row r="9" spans="1:5" x14ac:dyDescent="0.3">
      <c r="A9" s="28" t="s">
        <v>164</v>
      </c>
      <c r="B9" s="2" t="s">
        <v>241</v>
      </c>
      <c r="C9" s="2" t="s">
        <v>266</v>
      </c>
      <c r="D9" s="3" t="s">
        <v>267</v>
      </c>
      <c r="E9" s="29" t="s">
        <v>155</v>
      </c>
    </row>
    <row r="10" spans="1:5" x14ac:dyDescent="0.3">
      <c r="A10" s="28" t="s">
        <v>172</v>
      </c>
      <c r="B10" s="2" t="s">
        <v>245</v>
      </c>
      <c r="C10" s="2" t="s">
        <v>266</v>
      </c>
      <c r="D10" s="3" t="s">
        <v>267</v>
      </c>
      <c r="E10" s="29" t="s">
        <v>151</v>
      </c>
    </row>
    <row r="11" spans="1:5" x14ac:dyDescent="0.3">
      <c r="A11" s="28" t="s">
        <v>172</v>
      </c>
      <c r="B11" s="2" t="s">
        <v>247</v>
      </c>
      <c r="C11" s="2" t="s">
        <v>264</v>
      </c>
      <c r="D11" s="3" t="s">
        <v>262</v>
      </c>
      <c r="E11" s="29" t="s">
        <v>154</v>
      </c>
    </row>
    <row r="12" spans="1:5" x14ac:dyDescent="0.3">
      <c r="A12" s="28" t="s">
        <v>172</v>
      </c>
      <c r="B12" s="2" t="s">
        <v>248</v>
      </c>
      <c r="C12" s="2" t="s">
        <v>264</v>
      </c>
      <c r="D12" s="29" t="s">
        <v>263</v>
      </c>
      <c r="E12" s="29" t="s">
        <v>156</v>
      </c>
    </row>
    <row r="13" spans="1:5" x14ac:dyDescent="0.3">
      <c r="A13" s="28" t="s">
        <v>164</v>
      </c>
      <c r="B13" s="2" t="s">
        <v>240</v>
      </c>
      <c r="C13" s="2" t="s">
        <v>260</v>
      </c>
      <c r="D13" s="29" t="s">
        <v>26</v>
      </c>
      <c r="E13" s="29" t="s">
        <v>152</v>
      </c>
    </row>
    <row r="14" spans="1:5" x14ac:dyDescent="0.3">
      <c r="A14" s="28" t="s">
        <v>164</v>
      </c>
      <c r="B14" s="2" t="s">
        <v>239</v>
      </c>
      <c r="C14" s="2" t="s">
        <v>260</v>
      </c>
      <c r="D14" s="29" t="s">
        <v>26</v>
      </c>
      <c r="E14" s="29" t="s">
        <v>151</v>
      </c>
    </row>
    <row r="15" spans="1:5" x14ac:dyDescent="0.3">
      <c r="A15" s="28" t="s">
        <v>172</v>
      </c>
      <c r="B15" s="2" t="s">
        <v>249</v>
      </c>
      <c r="C15" s="2" t="s">
        <v>265</v>
      </c>
      <c r="D15" s="29" t="s">
        <v>17</v>
      </c>
      <c r="E15" s="29" t="s">
        <v>150</v>
      </c>
    </row>
    <row r="16" spans="1:5" x14ac:dyDescent="0.3">
      <c r="A16" s="28" t="s">
        <v>172</v>
      </c>
      <c r="B16" s="2" t="s">
        <v>250</v>
      </c>
      <c r="C16" s="2" t="s">
        <v>270</v>
      </c>
      <c r="D16" s="29" t="s">
        <v>268</v>
      </c>
      <c r="E16" s="29" t="s">
        <v>152</v>
      </c>
    </row>
    <row r="17" spans="1:5" x14ac:dyDescent="0.3">
      <c r="A17" s="28" t="s">
        <v>164</v>
      </c>
      <c r="B17" s="2" t="s">
        <v>233</v>
      </c>
      <c r="C17" s="2" t="s">
        <v>270</v>
      </c>
      <c r="D17" s="29" t="s">
        <v>268</v>
      </c>
      <c r="E17" s="29" t="s">
        <v>156</v>
      </c>
    </row>
    <row r="18" spans="1:5" x14ac:dyDescent="0.3">
      <c r="A18" s="28" t="s">
        <v>172</v>
      </c>
      <c r="B18" s="2" t="s">
        <v>251</v>
      </c>
      <c r="C18" s="2" t="s">
        <v>269</v>
      </c>
      <c r="D18" s="3" t="s">
        <v>268</v>
      </c>
      <c r="E18" s="29" t="s">
        <v>152</v>
      </c>
    </row>
    <row r="19" spans="1:5" x14ac:dyDescent="0.3">
      <c r="A19" s="28" t="s">
        <v>164</v>
      </c>
      <c r="B19" s="2" t="s">
        <v>231</v>
      </c>
      <c r="C19" s="2" t="s">
        <v>269</v>
      </c>
      <c r="D19" s="3" t="s">
        <v>268</v>
      </c>
      <c r="E19" s="29" t="s">
        <v>155</v>
      </c>
    </row>
    <row r="20" spans="1:5" x14ac:dyDescent="0.3">
      <c r="A20" s="28" t="s">
        <v>164</v>
      </c>
      <c r="B20" s="2" t="s">
        <v>232</v>
      </c>
      <c r="C20" s="2" t="s">
        <v>269</v>
      </c>
      <c r="D20" s="3" t="s">
        <v>268</v>
      </c>
      <c r="E20" s="29" t="s">
        <v>156</v>
      </c>
    </row>
    <row r="21" spans="1:5" x14ac:dyDescent="0.3">
      <c r="A21" s="28" t="s">
        <v>164</v>
      </c>
      <c r="B21" s="2" t="s">
        <v>230</v>
      </c>
      <c r="C21" s="2" t="s">
        <v>269</v>
      </c>
      <c r="D21" s="29" t="s">
        <v>268</v>
      </c>
      <c r="E21" s="29" t="s">
        <v>153</v>
      </c>
    </row>
    <row r="22" spans="1:5" x14ac:dyDescent="0.3">
      <c r="A22" s="28" t="s">
        <v>164</v>
      </c>
      <c r="B22" s="2" t="s">
        <v>229</v>
      </c>
      <c r="C22" s="2" t="s">
        <v>269</v>
      </c>
      <c r="D22" s="29" t="s">
        <v>268</v>
      </c>
      <c r="E22" s="29" t="s">
        <v>152</v>
      </c>
    </row>
    <row r="23" spans="1:5" x14ac:dyDescent="0.3">
      <c r="A23" s="28" t="s">
        <v>172</v>
      </c>
      <c r="B23" s="2" t="s">
        <v>252</v>
      </c>
      <c r="C23" s="2" t="s">
        <v>258</v>
      </c>
      <c r="D23" s="29" t="s">
        <v>14</v>
      </c>
      <c r="E23" s="29" t="s">
        <v>152</v>
      </c>
    </row>
    <row r="24" spans="1:5" x14ac:dyDescent="0.3">
      <c r="A24" s="28" t="s">
        <v>172</v>
      </c>
      <c r="B24" s="2" t="s">
        <v>253</v>
      </c>
      <c r="C24" s="2" t="s">
        <v>258</v>
      </c>
      <c r="D24" s="29" t="s">
        <v>14</v>
      </c>
      <c r="E24" s="29" t="s">
        <v>154</v>
      </c>
    </row>
    <row r="25" spans="1:5" x14ac:dyDescent="0.3">
      <c r="A25" s="28" t="s">
        <v>172</v>
      </c>
      <c r="B25" s="2" t="s">
        <v>254</v>
      </c>
      <c r="C25" s="2" t="s">
        <v>258</v>
      </c>
      <c r="D25" s="29" t="s">
        <v>14</v>
      </c>
      <c r="E25" s="29" t="s">
        <v>156</v>
      </c>
    </row>
    <row r="26" spans="1:5" x14ac:dyDescent="0.3">
      <c r="A26" s="28" t="s">
        <v>164</v>
      </c>
      <c r="B26" s="2" t="s">
        <v>226</v>
      </c>
      <c r="C26" s="2" t="s">
        <v>258</v>
      </c>
      <c r="D26" s="29" t="s">
        <v>14</v>
      </c>
      <c r="E26" s="29" t="s">
        <v>155</v>
      </c>
    </row>
    <row r="27" spans="1:5" x14ac:dyDescent="0.3">
      <c r="A27" s="28" t="s">
        <v>164</v>
      </c>
      <c r="B27" s="2" t="s">
        <v>227</v>
      </c>
      <c r="C27" s="2" t="s">
        <v>258</v>
      </c>
      <c r="D27" s="29" t="s">
        <v>14</v>
      </c>
      <c r="E27" s="29" t="s">
        <v>156</v>
      </c>
    </row>
    <row r="28" spans="1:5" x14ac:dyDescent="0.3">
      <c r="A28" s="28" t="s">
        <v>164</v>
      </c>
      <c r="B28" s="2" t="s">
        <v>242</v>
      </c>
      <c r="C28" s="2" t="s">
        <v>258</v>
      </c>
      <c r="D28" s="29" t="s">
        <v>14</v>
      </c>
      <c r="E28" s="29" t="s">
        <v>150</v>
      </c>
    </row>
    <row r="29" spans="1:5" x14ac:dyDescent="0.3">
      <c r="A29" s="28" t="s">
        <v>172</v>
      </c>
      <c r="B29" s="2" t="s">
        <v>242</v>
      </c>
      <c r="C29" s="2" t="s">
        <v>258</v>
      </c>
      <c r="D29" s="29" t="s">
        <v>14</v>
      </c>
      <c r="E29" s="29" t="s">
        <v>150</v>
      </c>
    </row>
    <row r="30" spans="1:5" x14ac:dyDescent="0.3">
      <c r="A30" s="28" t="s">
        <v>164</v>
      </c>
      <c r="B30" s="2" t="s">
        <v>244</v>
      </c>
      <c r="C30" s="2" t="s">
        <v>258</v>
      </c>
      <c r="D30" s="29" t="s">
        <v>14</v>
      </c>
      <c r="E30" s="29" t="s">
        <v>152</v>
      </c>
    </row>
    <row r="31" spans="1:5" x14ac:dyDescent="0.3">
      <c r="A31" s="28" t="s">
        <v>172</v>
      </c>
      <c r="B31" s="2" t="s">
        <v>255</v>
      </c>
      <c r="C31" s="2" t="s">
        <v>258</v>
      </c>
      <c r="D31" s="29" t="s">
        <v>14</v>
      </c>
      <c r="E31" s="29" t="s">
        <v>151</v>
      </c>
    </row>
    <row r="32" spans="1:5" x14ac:dyDescent="0.3">
      <c r="A32" s="28" t="s">
        <v>164</v>
      </c>
      <c r="B32" s="2" t="s">
        <v>246</v>
      </c>
      <c r="C32" s="2" t="s">
        <v>258</v>
      </c>
      <c r="D32" s="29" t="s">
        <v>14</v>
      </c>
      <c r="E32" s="29" t="s">
        <v>151</v>
      </c>
    </row>
    <row r="33" spans="1:5" x14ac:dyDescent="0.3">
      <c r="A33" s="28" t="s">
        <v>172</v>
      </c>
      <c r="B33" s="2" t="s">
        <v>256</v>
      </c>
      <c r="C33" s="2" t="s">
        <v>271</v>
      </c>
      <c r="D33" s="29" t="s">
        <v>272</v>
      </c>
      <c r="E33" s="29" t="s">
        <v>152</v>
      </c>
    </row>
    <row r="34" spans="1:5" x14ac:dyDescent="0.3">
      <c r="A34" s="28" t="s">
        <v>172</v>
      </c>
      <c r="B34" s="2" t="s">
        <v>257</v>
      </c>
      <c r="C34" s="2" t="s">
        <v>271</v>
      </c>
      <c r="D34" s="29" t="s">
        <v>272</v>
      </c>
      <c r="E34" s="29" t="s">
        <v>154</v>
      </c>
    </row>
    <row r="35" spans="1:5" x14ac:dyDescent="0.3">
      <c r="A35" s="28" t="s">
        <v>164</v>
      </c>
      <c r="B35" s="2" t="s">
        <v>237</v>
      </c>
      <c r="C35" s="2" t="s">
        <v>271</v>
      </c>
      <c r="D35" s="29" t="s">
        <v>272</v>
      </c>
      <c r="E35" s="29" t="s">
        <v>155</v>
      </c>
    </row>
    <row r="36" spans="1:5" x14ac:dyDescent="0.3">
      <c r="A36" s="28" t="s">
        <v>164</v>
      </c>
      <c r="B36" s="2" t="s">
        <v>238</v>
      </c>
      <c r="C36" s="2" t="s">
        <v>271</v>
      </c>
      <c r="D36" s="29" t="s">
        <v>272</v>
      </c>
      <c r="E36" s="29" t="s">
        <v>156</v>
      </c>
    </row>
    <row r="37" spans="1:5" x14ac:dyDescent="0.3">
      <c r="A37" s="34" t="s">
        <v>164</v>
      </c>
      <c r="B37" s="35" t="s">
        <v>236</v>
      </c>
      <c r="C37" s="2" t="s">
        <v>271</v>
      </c>
      <c r="D37" s="29" t="s">
        <v>272</v>
      </c>
      <c r="E37" s="36" t="s">
        <v>153</v>
      </c>
    </row>
  </sheetData>
  <phoneticPr fontId="19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904F4-FB79-41D3-AD05-5075E2C314D0}">
  <dimension ref="A1:G54"/>
  <sheetViews>
    <sheetView tabSelected="1" topLeftCell="A19" workbookViewId="0">
      <selection activeCell="J49" sqref="J49"/>
    </sheetView>
  </sheetViews>
  <sheetFormatPr baseColWidth="10" defaultRowHeight="14.4" x14ac:dyDescent="0.3"/>
  <cols>
    <col min="1" max="1" width="13" bestFit="1" customWidth="1"/>
    <col min="2" max="2" width="12.21875" bestFit="1" customWidth="1"/>
    <col min="3" max="3" width="17.6640625" bestFit="1" customWidth="1"/>
    <col min="4" max="4" width="16" bestFit="1" customWidth="1"/>
    <col min="5" max="5" width="54" bestFit="1" customWidth="1"/>
    <col min="6" max="6" width="13.77734375" bestFit="1" customWidth="1"/>
    <col min="7" max="7" width="13.44140625" bestFit="1" customWidth="1"/>
  </cols>
  <sheetData>
    <row r="1" spans="1:7" x14ac:dyDescent="0.3">
      <c r="A1" s="10" t="s">
        <v>273</v>
      </c>
      <c r="B1" s="10" t="s">
        <v>274</v>
      </c>
      <c r="C1" s="10" t="s">
        <v>275</v>
      </c>
      <c r="D1" s="10" t="s">
        <v>276</v>
      </c>
      <c r="E1" s="32" t="s">
        <v>33</v>
      </c>
      <c r="F1" s="33" t="s">
        <v>11</v>
      </c>
      <c r="G1" s="33" t="s">
        <v>146</v>
      </c>
    </row>
    <row r="2" spans="1:7" x14ac:dyDescent="0.3">
      <c r="A2" s="11">
        <v>405</v>
      </c>
      <c r="B2" s="11" t="s">
        <v>172</v>
      </c>
      <c r="C2" s="11" t="s">
        <v>223</v>
      </c>
      <c r="D2" s="11">
        <v>1</v>
      </c>
      <c r="E2" s="11" t="s">
        <v>259</v>
      </c>
      <c r="F2" s="11" t="s">
        <v>261</v>
      </c>
      <c r="G2" s="11" t="s">
        <v>154</v>
      </c>
    </row>
    <row r="3" spans="1:7" x14ac:dyDescent="0.3">
      <c r="A3" s="11">
        <v>409</v>
      </c>
      <c r="B3" s="11" t="s">
        <v>172</v>
      </c>
      <c r="C3" s="11" t="s">
        <v>224</v>
      </c>
      <c r="D3" s="11">
        <v>1</v>
      </c>
      <c r="E3" s="11" t="s">
        <v>259</v>
      </c>
      <c r="F3" s="11" t="s">
        <v>261</v>
      </c>
      <c r="G3" s="11" t="s">
        <v>156</v>
      </c>
    </row>
    <row r="4" spans="1:7" x14ac:dyDescent="0.3">
      <c r="A4" s="11">
        <v>407</v>
      </c>
      <c r="B4" s="11" t="s">
        <v>164</v>
      </c>
      <c r="C4" s="11" t="s">
        <v>235</v>
      </c>
      <c r="D4" s="11">
        <v>1</v>
      </c>
      <c r="E4" s="11" t="s">
        <v>259</v>
      </c>
      <c r="F4" s="11" t="s">
        <v>261</v>
      </c>
      <c r="G4" s="11" t="s">
        <v>155</v>
      </c>
    </row>
    <row r="5" spans="1:7" x14ac:dyDescent="0.3">
      <c r="A5" s="11">
        <v>409</v>
      </c>
      <c r="B5" s="11" t="s">
        <v>164</v>
      </c>
      <c r="C5" s="11" t="s">
        <v>283</v>
      </c>
      <c r="D5" s="11"/>
      <c r="E5" s="11" t="s">
        <v>259</v>
      </c>
      <c r="F5" s="11" t="s">
        <v>261</v>
      </c>
      <c r="G5" s="11" t="s">
        <v>156</v>
      </c>
    </row>
    <row r="6" spans="1:7" x14ac:dyDescent="0.3">
      <c r="A6" s="11">
        <v>404</v>
      </c>
      <c r="B6" s="11" t="s">
        <v>164</v>
      </c>
      <c r="C6" s="11" t="s">
        <v>234</v>
      </c>
      <c r="D6" s="11">
        <v>1</v>
      </c>
      <c r="E6" s="11" t="s">
        <v>259</v>
      </c>
      <c r="F6" s="11" t="s">
        <v>261</v>
      </c>
      <c r="G6" s="11" t="s">
        <v>153</v>
      </c>
    </row>
    <row r="7" spans="1:7" x14ac:dyDescent="0.3">
      <c r="A7" s="11">
        <v>470</v>
      </c>
      <c r="B7" s="11" t="s">
        <v>172</v>
      </c>
      <c r="C7" s="11" t="s">
        <v>225</v>
      </c>
      <c r="D7" s="11">
        <v>1</v>
      </c>
      <c r="E7" s="11" t="s">
        <v>266</v>
      </c>
      <c r="F7" s="11" t="s">
        <v>267</v>
      </c>
      <c r="G7" s="11" t="s">
        <v>152</v>
      </c>
    </row>
    <row r="8" spans="1:7" x14ac:dyDescent="0.3">
      <c r="A8" s="11">
        <v>475</v>
      </c>
      <c r="B8" s="11" t="s">
        <v>172</v>
      </c>
      <c r="C8" s="11" t="s">
        <v>228</v>
      </c>
      <c r="D8" s="11">
        <v>1</v>
      </c>
      <c r="E8" s="11" t="s">
        <v>266</v>
      </c>
      <c r="F8" s="11" t="s">
        <v>267</v>
      </c>
      <c r="G8" s="11" t="s">
        <v>154</v>
      </c>
    </row>
    <row r="9" spans="1:7" x14ac:dyDescent="0.3">
      <c r="A9" s="11">
        <v>479</v>
      </c>
      <c r="B9" s="11" t="s">
        <v>172</v>
      </c>
      <c r="C9" s="11" t="s">
        <v>243</v>
      </c>
      <c r="D9" s="11">
        <v>1</v>
      </c>
      <c r="E9" s="11" t="s">
        <v>266</v>
      </c>
      <c r="F9" s="11" t="s">
        <v>267</v>
      </c>
      <c r="G9" s="11" t="s">
        <v>156</v>
      </c>
    </row>
    <row r="10" spans="1:7" x14ac:dyDescent="0.3">
      <c r="A10" s="11">
        <v>477</v>
      </c>
      <c r="B10" s="11" t="s">
        <v>164</v>
      </c>
      <c r="C10" s="11" t="s">
        <v>241</v>
      </c>
      <c r="D10" s="11">
        <v>1</v>
      </c>
      <c r="E10" s="11" t="s">
        <v>266</v>
      </c>
      <c r="F10" s="11" t="s">
        <v>267</v>
      </c>
      <c r="G10" s="11" t="s">
        <v>155</v>
      </c>
    </row>
    <row r="11" spans="1:7" x14ac:dyDescent="0.3">
      <c r="A11" s="11">
        <v>474</v>
      </c>
      <c r="B11" s="11" t="s">
        <v>164</v>
      </c>
      <c r="C11" s="11" t="s">
        <v>293</v>
      </c>
      <c r="D11" s="11"/>
      <c r="E11" s="11" t="s">
        <v>266</v>
      </c>
      <c r="F11" s="11" t="s">
        <v>267</v>
      </c>
      <c r="G11" s="11" t="s">
        <v>153</v>
      </c>
    </row>
    <row r="12" spans="1:7" x14ac:dyDescent="0.3">
      <c r="A12" s="11">
        <v>470</v>
      </c>
      <c r="B12" s="11" t="s">
        <v>164</v>
      </c>
      <c r="C12" s="11" t="s">
        <v>292</v>
      </c>
      <c r="D12" s="11"/>
      <c r="E12" s="11" t="s">
        <v>266</v>
      </c>
      <c r="F12" s="11" t="s">
        <v>267</v>
      </c>
      <c r="G12" s="11" t="s">
        <v>152</v>
      </c>
    </row>
    <row r="13" spans="1:7" x14ac:dyDescent="0.3">
      <c r="A13" s="11">
        <v>465</v>
      </c>
      <c r="B13" s="11" t="s">
        <v>172</v>
      </c>
      <c r="C13" s="11" t="s">
        <v>245</v>
      </c>
      <c r="D13" s="11">
        <v>1</v>
      </c>
      <c r="E13" s="11" t="s">
        <v>266</v>
      </c>
      <c r="F13" s="11" t="s">
        <v>267</v>
      </c>
      <c r="G13" s="11" t="s">
        <v>151</v>
      </c>
    </row>
    <row r="14" spans="1:7" x14ac:dyDescent="0.3">
      <c r="A14" s="11">
        <v>465</v>
      </c>
      <c r="B14" s="11" t="s">
        <v>164</v>
      </c>
      <c r="C14" s="11" t="s">
        <v>291</v>
      </c>
      <c r="D14" s="11"/>
      <c r="E14" s="11" t="s">
        <v>266</v>
      </c>
      <c r="F14" s="11" t="s">
        <v>267</v>
      </c>
      <c r="G14" s="11" t="s">
        <v>151</v>
      </c>
    </row>
    <row r="15" spans="1:7" x14ac:dyDescent="0.3">
      <c r="A15" s="11">
        <v>460</v>
      </c>
      <c r="B15" s="11" t="s">
        <v>172</v>
      </c>
      <c r="C15" s="11" t="s">
        <v>247</v>
      </c>
      <c r="D15" s="11">
        <v>1</v>
      </c>
      <c r="E15" s="11" t="s">
        <v>264</v>
      </c>
      <c r="F15" s="11" t="s">
        <v>262</v>
      </c>
      <c r="G15" s="11" t="s">
        <v>154</v>
      </c>
    </row>
    <row r="16" spans="1:7" x14ac:dyDescent="0.3">
      <c r="A16" s="11">
        <v>464</v>
      </c>
      <c r="B16" s="11" t="s">
        <v>172</v>
      </c>
      <c r="C16" s="11" t="s">
        <v>248</v>
      </c>
      <c r="D16" s="11">
        <v>1</v>
      </c>
      <c r="E16" s="11" t="s">
        <v>264</v>
      </c>
      <c r="F16" s="11" t="s">
        <v>263</v>
      </c>
      <c r="G16" s="11" t="s">
        <v>156</v>
      </c>
    </row>
    <row r="17" spans="1:7" x14ac:dyDescent="0.3">
      <c r="A17" s="11">
        <v>462</v>
      </c>
      <c r="B17" s="11" t="s">
        <v>164</v>
      </c>
      <c r="C17" s="11" t="s">
        <v>289</v>
      </c>
      <c r="D17" s="11"/>
      <c r="E17" s="11" t="s">
        <v>264</v>
      </c>
      <c r="F17" s="11" t="s">
        <v>263</v>
      </c>
      <c r="G17" s="11" t="s">
        <v>155</v>
      </c>
    </row>
    <row r="18" spans="1:7" x14ac:dyDescent="0.3">
      <c r="A18" s="11">
        <v>464</v>
      </c>
      <c r="B18" s="11" t="s">
        <v>164</v>
      </c>
      <c r="C18" s="11" t="s">
        <v>290</v>
      </c>
      <c r="D18" s="11"/>
      <c r="E18" s="11" t="s">
        <v>264</v>
      </c>
      <c r="F18" s="11" t="s">
        <v>263</v>
      </c>
      <c r="G18" s="11" t="s">
        <v>156</v>
      </c>
    </row>
    <row r="19" spans="1:7" x14ac:dyDescent="0.3">
      <c r="A19" s="11">
        <v>459</v>
      </c>
      <c r="B19" s="11" t="s">
        <v>164</v>
      </c>
      <c r="C19" s="11" t="s">
        <v>288</v>
      </c>
      <c r="D19" s="11"/>
      <c r="E19" s="11" t="s">
        <v>264</v>
      </c>
      <c r="F19" s="11" t="s">
        <v>263</v>
      </c>
      <c r="G19" s="11" t="s">
        <v>153</v>
      </c>
    </row>
    <row r="20" spans="1:7" x14ac:dyDescent="0.3">
      <c r="A20" s="11">
        <v>455</v>
      </c>
      <c r="B20" s="11" t="s">
        <v>164</v>
      </c>
      <c r="C20" s="11" t="s">
        <v>287</v>
      </c>
      <c r="D20" s="11"/>
      <c r="E20" s="11" t="s">
        <v>264</v>
      </c>
      <c r="F20" s="11" t="s">
        <v>263</v>
      </c>
      <c r="G20" s="11" t="s">
        <v>152</v>
      </c>
    </row>
    <row r="21" spans="1:7" x14ac:dyDescent="0.3">
      <c r="A21" s="11">
        <v>450</v>
      </c>
      <c r="B21" s="11" t="s">
        <v>164</v>
      </c>
      <c r="C21" s="11" t="s">
        <v>286</v>
      </c>
      <c r="D21" s="11"/>
      <c r="E21" s="11" t="s">
        <v>264</v>
      </c>
      <c r="F21" s="11" t="s">
        <v>263</v>
      </c>
      <c r="G21" s="11" t="s">
        <v>151</v>
      </c>
    </row>
    <row r="22" spans="1:7" x14ac:dyDescent="0.3">
      <c r="A22" s="11">
        <v>440</v>
      </c>
      <c r="B22" s="11" t="s">
        <v>164</v>
      </c>
      <c r="C22" s="11" t="s">
        <v>240</v>
      </c>
      <c r="D22" s="11">
        <v>1</v>
      </c>
      <c r="E22" s="11" t="s">
        <v>260</v>
      </c>
      <c r="F22" s="11" t="s">
        <v>26</v>
      </c>
      <c r="G22" s="11" t="s">
        <v>152</v>
      </c>
    </row>
    <row r="23" spans="1:7" x14ac:dyDescent="0.3">
      <c r="A23" s="11">
        <v>435</v>
      </c>
      <c r="B23" s="11" t="s">
        <v>164</v>
      </c>
      <c r="C23" s="11" t="s">
        <v>239</v>
      </c>
      <c r="D23" s="11">
        <v>1</v>
      </c>
      <c r="E23" s="11" t="s">
        <v>260</v>
      </c>
      <c r="F23" s="11" t="s">
        <v>26</v>
      </c>
      <c r="G23" s="11" t="s">
        <v>151</v>
      </c>
    </row>
    <row r="24" spans="1:7" x14ac:dyDescent="0.3">
      <c r="A24" s="11">
        <v>222</v>
      </c>
      <c r="B24" s="11" t="s">
        <v>172</v>
      </c>
      <c r="C24" s="11" t="s">
        <v>249</v>
      </c>
      <c r="D24" s="11">
        <v>1</v>
      </c>
      <c r="E24" s="11" t="s">
        <v>265</v>
      </c>
      <c r="F24" s="11" t="s">
        <v>17</v>
      </c>
      <c r="G24" s="11" t="s">
        <v>150</v>
      </c>
    </row>
    <row r="25" spans="1:7" x14ac:dyDescent="0.3">
      <c r="A25" s="11">
        <v>233</v>
      </c>
      <c r="B25" s="11" t="s">
        <v>164</v>
      </c>
      <c r="C25" s="11" t="s">
        <v>277</v>
      </c>
      <c r="D25" s="11"/>
      <c r="E25" s="11" t="s">
        <v>265</v>
      </c>
      <c r="F25" s="11" t="s">
        <v>17</v>
      </c>
      <c r="G25" s="11" t="s">
        <v>152</v>
      </c>
    </row>
    <row r="26" spans="1:7" x14ac:dyDescent="0.3">
      <c r="A26" s="11">
        <v>359</v>
      </c>
      <c r="B26" s="11" t="s">
        <v>172</v>
      </c>
      <c r="C26" s="11" t="s">
        <v>250</v>
      </c>
      <c r="D26" s="11">
        <v>1</v>
      </c>
      <c r="E26" s="11" t="s">
        <v>270</v>
      </c>
      <c r="F26" s="11" t="s">
        <v>268</v>
      </c>
      <c r="G26" s="11" t="s">
        <v>152</v>
      </c>
    </row>
    <row r="27" spans="1:7" x14ac:dyDescent="0.3">
      <c r="A27" s="11">
        <v>368</v>
      </c>
      <c r="B27" s="11" t="s">
        <v>164</v>
      </c>
      <c r="C27" s="11" t="s">
        <v>233</v>
      </c>
      <c r="D27" s="11">
        <v>1</v>
      </c>
      <c r="E27" s="11" t="s">
        <v>270</v>
      </c>
      <c r="F27" s="11" t="s">
        <v>268</v>
      </c>
      <c r="G27" s="11" t="s">
        <v>156</v>
      </c>
    </row>
    <row r="28" spans="1:7" x14ac:dyDescent="0.3">
      <c r="A28" s="11">
        <v>317</v>
      </c>
      <c r="B28" s="11" t="s">
        <v>172</v>
      </c>
      <c r="C28" s="11" t="s">
        <v>251</v>
      </c>
      <c r="D28" s="11">
        <v>1</v>
      </c>
      <c r="E28" s="11" t="s">
        <v>269</v>
      </c>
      <c r="F28" s="11" t="s">
        <v>268</v>
      </c>
      <c r="G28" s="11" t="s">
        <v>152</v>
      </c>
    </row>
    <row r="29" spans="1:7" x14ac:dyDescent="0.3">
      <c r="A29" s="11">
        <v>324</v>
      </c>
      <c r="B29" s="11" t="s">
        <v>164</v>
      </c>
      <c r="C29" s="11" t="s">
        <v>231</v>
      </c>
      <c r="D29" s="11">
        <v>1</v>
      </c>
      <c r="E29" s="11" t="s">
        <v>269</v>
      </c>
      <c r="F29" s="11" t="s">
        <v>268</v>
      </c>
      <c r="G29" s="11" t="s">
        <v>155</v>
      </c>
    </row>
    <row r="30" spans="1:7" x14ac:dyDescent="0.3">
      <c r="A30" s="11">
        <v>326</v>
      </c>
      <c r="B30" s="11" t="s">
        <v>164</v>
      </c>
      <c r="C30" s="11" t="s">
        <v>232</v>
      </c>
      <c r="D30" s="11">
        <v>1</v>
      </c>
      <c r="E30" s="11" t="s">
        <v>269</v>
      </c>
      <c r="F30" s="11" t="s">
        <v>268</v>
      </c>
      <c r="G30" s="11" t="s">
        <v>156</v>
      </c>
    </row>
    <row r="31" spans="1:7" x14ac:dyDescent="0.3">
      <c r="A31" s="11">
        <v>306</v>
      </c>
      <c r="B31" s="11" t="s">
        <v>164</v>
      </c>
      <c r="C31" s="11" t="s">
        <v>278</v>
      </c>
      <c r="D31" s="11"/>
      <c r="E31" s="11" t="s">
        <v>269</v>
      </c>
      <c r="F31" s="11" t="s">
        <v>268</v>
      </c>
      <c r="G31" s="11" t="s">
        <v>150</v>
      </c>
    </row>
    <row r="32" spans="1:7" x14ac:dyDescent="0.3">
      <c r="A32" s="11">
        <v>321</v>
      </c>
      <c r="B32" s="11" t="s">
        <v>164</v>
      </c>
      <c r="C32" s="11" t="s">
        <v>230</v>
      </c>
      <c r="D32" s="11">
        <v>1</v>
      </c>
      <c r="E32" s="11" t="s">
        <v>269</v>
      </c>
      <c r="F32" s="11" t="s">
        <v>268</v>
      </c>
      <c r="G32" s="11" t="s">
        <v>153</v>
      </c>
    </row>
    <row r="33" spans="1:7" x14ac:dyDescent="0.3">
      <c r="A33" s="11">
        <v>317</v>
      </c>
      <c r="B33" s="11" t="s">
        <v>164</v>
      </c>
      <c r="C33" s="11" t="s">
        <v>229</v>
      </c>
      <c r="D33" s="11">
        <v>1</v>
      </c>
      <c r="E33" s="11" t="s">
        <v>269</v>
      </c>
      <c r="F33" s="11" t="s">
        <v>268</v>
      </c>
      <c r="G33" s="11" t="s">
        <v>152</v>
      </c>
    </row>
    <row r="34" spans="1:7" x14ac:dyDescent="0.3">
      <c r="A34" s="11">
        <v>347</v>
      </c>
      <c r="B34" s="11" t="s">
        <v>164</v>
      </c>
      <c r="C34" s="11" t="s">
        <v>281</v>
      </c>
      <c r="D34" s="11"/>
      <c r="E34" s="11" t="s">
        <v>269</v>
      </c>
      <c r="F34" s="11" t="s">
        <v>268</v>
      </c>
      <c r="G34" s="11" t="s">
        <v>156</v>
      </c>
    </row>
    <row r="35" spans="1:7" x14ac:dyDescent="0.3">
      <c r="A35" s="11">
        <v>342</v>
      </c>
      <c r="B35" s="11" t="s">
        <v>164</v>
      </c>
      <c r="C35" s="11" t="s">
        <v>280</v>
      </c>
      <c r="D35" s="11"/>
      <c r="E35" s="11" t="s">
        <v>269</v>
      </c>
      <c r="F35" s="11" t="s">
        <v>268</v>
      </c>
      <c r="G35" s="11" t="s">
        <v>153</v>
      </c>
    </row>
    <row r="36" spans="1:7" x14ac:dyDescent="0.3">
      <c r="A36" s="11">
        <v>338</v>
      </c>
      <c r="B36" s="11" t="s">
        <v>164</v>
      </c>
      <c r="C36" s="11" t="s">
        <v>279</v>
      </c>
      <c r="D36" s="11"/>
      <c r="E36" s="11" t="s">
        <v>269</v>
      </c>
      <c r="F36" s="11" t="s">
        <v>268</v>
      </c>
      <c r="G36" s="11" t="s">
        <v>152</v>
      </c>
    </row>
    <row r="37" spans="1:7" x14ac:dyDescent="0.3">
      <c r="A37" s="11">
        <v>399</v>
      </c>
      <c r="B37" s="11" t="s">
        <v>164</v>
      </c>
      <c r="C37" s="11" t="s">
        <v>282</v>
      </c>
      <c r="D37" s="11"/>
      <c r="E37" s="11" t="s">
        <v>269</v>
      </c>
      <c r="F37" s="11" t="s">
        <v>268</v>
      </c>
      <c r="G37" s="11" t="s">
        <v>156</v>
      </c>
    </row>
    <row r="38" spans="1:7" x14ac:dyDescent="0.3">
      <c r="A38" s="11">
        <v>212</v>
      </c>
      <c r="B38" s="11" t="s">
        <v>172</v>
      </c>
      <c r="C38" s="11" t="s">
        <v>252</v>
      </c>
      <c r="D38" s="11">
        <v>1</v>
      </c>
      <c r="E38" s="11" t="s">
        <v>258</v>
      </c>
      <c r="F38" s="11" t="s">
        <v>14</v>
      </c>
      <c r="G38" s="11" t="s">
        <v>152</v>
      </c>
    </row>
    <row r="39" spans="1:7" x14ac:dyDescent="0.3">
      <c r="A39" s="11">
        <v>217</v>
      </c>
      <c r="B39" s="11" t="s">
        <v>172</v>
      </c>
      <c r="C39" s="11" t="s">
        <v>253</v>
      </c>
      <c r="D39" s="11">
        <v>1</v>
      </c>
      <c r="E39" s="11" t="s">
        <v>258</v>
      </c>
      <c r="F39" s="11" t="s">
        <v>14</v>
      </c>
      <c r="G39" s="11" t="s">
        <v>154</v>
      </c>
    </row>
    <row r="40" spans="1:7" x14ac:dyDescent="0.3">
      <c r="A40" s="11">
        <v>221</v>
      </c>
      <c r="B40" s="11" t="s">
        <v>172</v>
      </c>
      <c r="C40" s="11" t="s">
        <v>254</v>
      </c>
      <c r="D40" s="11">
        <v>1</v>
      </c>
      <c r="E40" s="11" t="s">
        <v>258</v>
      </c>
      <c r="F40" s="11" t="s">
        <v>14</v>
      </c>
      <c r="G40" s="11" t="s">
        <v>156</v>
      </c>
    </row>
    <row r="41" spans="1:7" x14ac:dyDescent="0.3">
      <c r="A41" s="11">
        <v>219</v>
      </c>
      <c r="B41" s="11" t="s">
        <v>164</v>
      </c>
      <c r="C41" s="11" t="s">
        <v>226</v>
      </c>
      <c r="D41" s="11">
        <v>1</v>
      </c>
      <c r="E41" s="11" t="s">
        <v>258</v>
      </c>
      <c r="F41" s="11" t="s">
        <v>14</v>
      </c>
      <c r="G41" s="11" t="s">
        <v>155</v>
      </c>
    </row>
    <row r="42" spans="1:7" x14ac:dyDescent="0.3">
      <c r="A42" s="11">
        <v>221</v>
      </c>
      <c r="B42" s="11" t="s">
        <v>164</v>
      </c>
      <c r="C42" s="11" t="s">
        <v>227</v>
      </c>
      <c r="D42" s="11">
        <v>1</v>
      </c>
      <c r="E42" s="11" t="s">
        <v>258</v>
      </c>
      <c r="F42" s="11" t="s">
        <v>14</v>
      </c>
      <c r="G42" s="11" t="s">
        <v>156</v>
      </c>
    </row>
    <row r="43" spans="1:7" x14ac:dyDescent="0.3">
      <c r="A43" s="11">
        <v>201</v>
      </c>
      <c r="B43" s="11" t="s">
        <v>164</v>
      </c>
      <c r="C43" s="11" t="s">
        <v>242</v>
      </c>
      <c r="D43" s="11">
        <v>1</v>
      </c>
      <c r="E43" s="11" t="s">
        <v>258</v>
      </c>
      <c r="F43" s="11" t="s">
        <v>14</v>
      </c>
      <c r="G43" s="11" t="s">
        <v>150</v>
      </c>
    </row>
    <row r="44" spans="1:7" x14ac:dyDescent="0.3">
      <c r="A44" s="11">
        <v>201</v>
      </c>
      <c r="B44" s="11" t="s">
        <v>172</v>
      </c>
      <c r="C44" s="11" t="s">
        <v>242</v>
      </c>
      <c r="D44" s="11">
        <v>1</v>
      </c>
      <c r="E44" s="11" t="s">
        <v>258</v>
      </c>
      <c r="F44" s="11" t="s">
        <v>14</v>
      </c>
      <c r="G44" s="11" t="s">
        <v>150</v>
      </c>
    </row>
    <row r="45" spans="1:7" x14ac:dyDescent="0.3">
      <c r="A45" s="11">
        <v>212</v>
      </c>
      <c r="B45" s="11" t="s">
        <v>164</v>
      </c>
      <c r="C45" s="11" t="s">
        <v>244</v>
      </c>
      <c r="D45" s="11">
        <v>1</v>
      </c>
      <c r="E45" s="11" t="s">
        <v>258</v>
      </c>
      <c r="F45" s="11" t="s">
        <v>14</v>
      </c>
      <c r="G45" s="11" t="s">
        <v>152</v>
      </c>
    </row>
    <row r="46" spans="1:7" x14ac:dyDescent="0.3">
      <c r="A46" s="11">
        <v>207</v>
      </c>
      <c r="B46" s="11" t="s">
        <v>172</v>
      </c>
      <c r="C46" s="11" t="s">
        <v>255</v>
      </c>
      <c r="D46" s="11">
        <v>1</v>
      </c>
      <c r="E46" s="11" t="s">
        <v>258</v>
      </c>
      <c r="F46" s="11" t="s">
        <v>14</v>
      </c>
      <c r="G46" s="11" t="s">
        <v>151</v>
      </c>
    </row>
    <row r="47" spans="1:7" x14ac:dyDescent="0.3">
      <c r="A47" s="11">
        <v>207</v>
      </c>
      <c r="B47" s="11" t="s">
        <v>164</v>
      </c>
      <c r="C47" s="11" t="s">
        <v>246</v>
      </c>
      <c r="D47" s="11">
        <v>1</v>
      </c>
      <c r="E47" s="11" t="s">
        <v>258</v>
      </c>
      <c r="F47" s="11" t="s">
        <v>14</v>
      </c>
      <c r="G47" s="11" t="s">
        <v>151</v>
      </c>
    </row>
    <row r="48" spans="1:7" x14ac:dyDescent="0.3">
      <c r="A48" s="11">
        <v>425</v>
      </c>
      <c r="B48" s="11" t="s">
        <v>172</v>
      </c>
      <c r="C48" s="11" t="s">
        <v>256</v>
      </c>
      <c r="D48" s="11">
        <v>1</v>
      </c>
      <c r="E48" s="11" t="s">
        <v>294</v>
      </c>
      <c r="F48" s="11" t="s">
        <v>272</v>
      </c>
      <c r="G48" s="11" t="s">
        <v>152</v>
      </c>
    </row>
    <row r="49" spans="1:7" x14ac:dyDescent="0.3">
      <c r="A49" s="11">
        <v>430</v>
      </c>
      <c r="B49" s="11" t="s">
        <v>172</v>
      </c>
      <c r="C49" s="11" t="s">
        <v>257</v>
      </c>
      <c r="D49" s="11">
        <v>1</v>
      </c>
      <c r="E49" s="11" t="s">
        <v>294</v>
      </c>
      <c r="F49" s="11" t="s">
        <v>272</v>
      </c>
      <c r="G49" s="11" t="s">
        <v>154</v>
      </c>
    </row>
    <row r="50" spans="1:7" x14ac:dyDescent="0.3">
      <c r="A50" s="11">
        <v>432</v>
      </c>
      <c r="B50" s="11" t="s">
        <v>164</v>
      </c>
      <c r="C50" s="11" t="s">
        <v>237</v>
      </c>
      <c r="D50" s="11">
        <v>1</v>
      </c>
      <c r="E50" s="11" t="s">
        <v>294</v>
      </c>
      <c r="F50" s="11" t="s">
        <v>272</v>
      </c>
      <c r="G50" s="11" t="s">
        <v>155</v>
      </c>
    </row>
    <row r="51" spans="1:7" x14ac:dyDescent="0.3">
      <c r="A51" s="11">
        <v>434</v>
      </c>
      <c r="B51" s="11" t="s">
        <v>164</v>
      </c>
      <c r="C51" s="11" t="s">
        <v>238</v>
      </c>
      <c r="D51" s="11">
        <v>1</v>
      </c>
      <c r="E51" s="11" t="s">
        <v>294</v>
      </c>
      <c r="F51" s="11" t="s">
        <v>272</v>
      </c>
      <c r="G51" s="11" t="s">
        <v>156</v>
      </c>
    </row>
    <row r="52" spans="1:7" x14ac:dyDescent="0.3">
      <c r="A52" s="11">
        <v>429</v>
      </c>
      <c r="B52" s="11" t="s">
        <v>164</v>
      </c>
      <c r="C52" s="11" t="s">
        <v>236</v>
      </c>
      <c r="D52" s="11">
        <v>1</v>
      </c>
      <c r="E52" s="11" t="s">
        <v>294</v>
      </c>
      <c r="F52" s="11" t="s">
        <v>272</v>
      </c>
      <c r="G52" s="11" t="s">
        <v>153</v>
      </c>
    </row>
    <row r="53" spans="1:7" x14ac:dyDescent="0.3">
      <c r="A53" s="11">
        <v>425</v>
      </c>
      <c r="B53" s="11" t="s">
        <v>164</v>
      </c>
      <c r="C53" s="11" t="s">
        <v>285</v>
      </c>
      <c r="D53" s="11"/>
      <c r="E53" s="11" t="s">
        <v>294</v>
      </c>
      <c r="F53" s="11" t="s">
        <v>272</v>
      </c>
      <c r="G53" s="11" t="s">
        <v>152</v>
      </c>
    </row>
    <row r="54" spans="1:7" x14ac:dyDescent="0.3">
      <c r="A54" s="11">
        <v>420</v>
      </c>
      <c r="B54" s="11" t="s">
        <v>164</v>
      </c>
      <c r="C54" s="11" t="s">
        <v>284</v>
      </c>
      <c r="D54" s="11"/>
      <c r="E54" s="11" t="s">
        <v>294</v>
      </c>
      <c r="F54" s="11" t="s">
        <v>272</v>
      </c>
      <c r="G54" s="11" t="s">
        <v>151</v>
      </c>
    </row>
  </sheetData>
  <phoneticPr fontId="19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b76d3ec-d92e-441e-990e-b8cf8819a737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0ADD072B70F5458F1F85716F29C792" ma:contentTypeVersion="13" ma:contentTypeDescription="Crée un document." ma:contentTypeScope="" ma:versionID="44b24931b803c76cd4aa79ba5e34f010">
  <xsd:schema xmlns:xsd="http://www.w3.org/2001/XMLSchema" xmlns:xs="http://www.w3.org/2001/XMLSchema" xmlns:p="http://schemas.microsoft.com/office/2006/metadata/properties" xmlns:ns2="fb76d3ec-d92e-441e-990e-b8cf8819a737" xmlns:ns3="0bb5acaf-654a-4395-ab6b-207770db9adb" targetNamespace="http://schemas.microsoft.com/office/2006/metadata/properties" ma:root="true" ma:fieldsID="3a2bfea185d7c2b8f22edff646ecdef3" ns2:_="" ns3:_="">
    <xsd:import namespace="fb76d3ec-d92e-441e-990e-b8cf8819a737"/>
    <xsd:import namespace="0bb5acaf-654a-4395-ab6b-207770db9a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76d3ec-d92e-441e-990e-b8cf8819a7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Balises d’images" ma:readOnly="false" ma:fieldId="{5cf76f15-5ced-4ddc-b409-7134ff3c332f}" ma:taxonomyMulti="true" ma:sspId="1a5ffbc0-e88c-47ee-9995-eccd3c092a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b5acaf-654a-4395-ab6b-207770db9ad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582AF3-4512-46C1-A2CD-3676CB24E5F9}">
  <ds:schemaRefs>
    <ds:schemaRef ds:uri="http://schemas.microsoft.com/office/2006/metadata/properties"/>
    <ds:schemaRef ds:uri="http://schemas.microsoft.com/office/infopath/2007/PartnerControls"/>
    <ds:schemaRef ds:uri="fb76d3ec-d92e-441e-990e-b8cf8819a737"/>
  </ds:schemaRefs>
</ds:datastoreItem>
</file>

<file path=customXml/itemProps2.xml><?xml version="1.0" encoding="utf-8"?>
<ds:datastoreItem xmlns:ds="http://schemas.openxmlformats.org/officeDocument/2006/customXml" ds:itemID="{AD8476D1-4201-4A4E-BF1D-DBEB887E23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76d3ec-d92e-441e-990e-b8cf8819a737"/>
    <ds:schemaRef ds:uri="0bb5acaf-654a-4395-ab6b-207770db9a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5FA7F91-2DA2-44E9-A1FD-6F00509D35A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Rules</vt:lpstr>
      <vt:lpstr>indicators</vt:lpstr>
      <vt:lpstr>stage_gaps</vt:lpstr>
      <vt:lpstr>indicators_x_stage_gaps</vt:lpstr>
      <vt:lpstr>stage_gaps_x_crop</vt:lpstr>
      <vt:lpstr>indicators_x_stage_gap_x_crop</vt:lpstr>
      <vt:lpstr>raw data</vt:lpstr>
      <vt:lpstr>Feuil1</vt:lpstr>
      <vt:lpstr>indicators_description</vt:lpstr>
      <vt:lpstr>stage_gaps_x_precocity</vt:lpstr>
      <vt:lpstr>Formulas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BOIZARD Coline</dc:creator>
  <cp:keywords/>
  <dc:description/>
  <cp:lastModifiedBy>DIOP Massamba</cp:lastModifiedBy>
  <cp:revision/>
  <dcterms:created xsi:type="dcterms:W3CDTF">2017-10-09T14:56:51Z</dcterms:created>
  <dcterms:modified xsi:type="dcterms:W3CDTF">2025-07-28T14:24:26Z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0x010100010ADD072B70F5458F1F85716F29C792</vt:lpwstr>
  </property>
  <property fmtid="{D5CDD505-2E9C-101B-9397-08002B2CF9AE}" pid="3" name="MediaServiceImageTags">
    <vt:lpwstr/>
  </property>
</Properties>
</file>