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ssip/Downloads/"/>
    </mc:Choice>
  </mc:AlternateContent>
  <xr:revisionPtr revIDLastSave="0" documentId="8_{EA5F802F-141E-1F40-83A9-3FEC42BB080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H6" i="6"/>
  <c r="H7" i="6"/>
  <c r="H8" i="6"/>
  <c r="H9" i="6"/>
  <c r="H10" i="6"/>
  <c r="H5" i="6"/>
  <c r="I4" i="5"/>
  <c r="I5" i="5"/>
  <c r="I6" i="5"/>
  <c r="I8" i="5"/>
  <c r="I9" i="5"/>
  <c r="I10" i="5"/>
  <c r="I11" i="5"/>
  <c r="I12" i="5"/>
  <c r="I13" i="5"/>
  <c r="I14" i="5"/>
  <c r="I3" i="5"/>
  <c r="H5" i="4"/>
  <c r="H6" i="4"/>
  <c r="H7" i="4"/>
  <c r="H8" i="4"/>
  <c r="H9" i="4"/>
  <c r="H10" i="4"/>
  <c r="H11" i="4"/>
  <c r="H12" i="4"/>
  <c r="H13" i="4"/>
  <c r="H14" i="4"/>
  <c r="H15" i="4"/>
  <c r="G3" i="2"/>
  <c r="G4" i="2"/>
  <c r="G5" i="2"/>
  <c r="G6" i="2"/>
  <c r="G7" i="2"/>
  <c r="G8" i="2"/>
  <c r="G9" i="2"/>
  <c r="G2" i="2"/>
  <c r="G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G6" i="1"/>
  <c r="G7" i="1"/>
  <c r="G8" i="1"/>
  <c r="G9" i="1"/>
  <c r="G10" i="1"/>
  <c r="D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5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4" i="3"/>
  <c r="D5" i="3"/>
  <c r="D6" i="3"/>
  <c r="D7" i="3"/>
  <c r="D8" i="3"/>
  <c r="D9" i="3"/>
  <c r="D10" i="3"/>
  <c r="H4" i="4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16" i="4"/>
  <c r="B3" i="2"/>
  <c r="B4" i="2"/>
  <c r="B5" i="2"/>
  <c r="B6" i="2"/>
  <c r="B7" i="2"/>
  <c r="B8" i="2"/>
  <c r="B9" i="2"/>
  <c r="B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<sst xmlns="http://schemas.openxmlformats.org/spreadsheetml/2006/main" count="1014" uniqueCount="655">
  <si>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</si>
  <si>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</si>
  <si>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</si>
  <si>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</si>
  <si>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</si>
  <si>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</si>
  <si>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</si>
  <si>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</si>
  <si>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</si>
  <si>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</si>
  <si>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</si>
  <si>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</si>
  <si>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</si>
  <si>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</si>
  <si>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</si>
  <si>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</si>
  <si>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</si>
  <si>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</si>
  <si>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</si>
  <si>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</si>
  <si>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</si>
  <si>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</si>
  <si>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</si>
  <si>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</si>
  <si>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</si>
  <si>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</si>
  <si>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</si>
  <si>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</si>
  <si>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</si>
  <si>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</si>
  <si>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</si>
  <si>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</si>
  <si>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</si>
  <si>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</si>
  <si>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</si>
  <si>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</si>
  <si>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</si>
  <si>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</si>
  <si>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</si>
  <si>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</si>
  <si>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</si>
  <si>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</si>
  <si>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</si>
  <si>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</si>
  <si>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</si>
  <si>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</si>
  <si>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</si>
  <si>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</si>
  <si>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</si>
  <si>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</si>
  <si>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</si>
  <si>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</si>
  <si>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</si>
  <si>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</si>
  <si>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</si>
  <si>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</si>
  <si>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</si>
  <si>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</si>
  <si>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</si>
  <si>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</si>
  <si>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</si>
  <si>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</si>
  <si>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</si>
  <si>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</si>
  <si>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</si>
  <si>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</si>
  <si>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</si>
  <si>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</si>
  <si>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</si>
  <si>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</si>
  <si>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</si>
  <si>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</si>
  <si>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</si>
  <si>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</si>
  <si>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</si>
  <si>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</si>
  <si>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</si>
  <si>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</si>
  <si>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</si>
  <si>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</si>
  <si>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</si>
  <si>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</si>
  <si>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</si>
  <si>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</si>
  <si>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</si>
  <si>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</si>
  <si>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</si>
  <si>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</si>
  <si>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</si>
  <si>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</si>
  <si>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</si>
  <si>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</si>
  <si>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</si>
  <si>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</si>
  <si>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</si>
  <si>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</si>
  <si>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</si>
  <si>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</si>
  <si>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</si>
  <si>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</si>
  <si>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</si>
  <si>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</si>
  <si>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</si>
  <si>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</si>
  <si>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</si>
  <si>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</si>
  <si>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</si>
  <si>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</si>
  <si>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</si>
  <si>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</si>
  <si>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</si>
  <si>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</si>
  <si>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</si>
  <si>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</si>
  <si>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</si>
  <si>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</si>
  <si>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</si>
  <si>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</si>
  <si>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</si>
  <si>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</si>
  <si>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</si>
  <si>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</si>
  <si>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</si>
  <si>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</si>
  <si>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</si>
  <si>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</si>
  <si>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</si>
  <si>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</si>
  <si>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</si>
  <si>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</si>
  <si>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</si>
  <si>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</si>
  <si>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</si>
  <si>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</si>
  <si>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</si>
  <si>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</si>
  <si>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</si>
  <si>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</si>
  <si>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</si>
  <si>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</si>
  <si>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</si>
  <si>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</si>
  <si>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</si>
  <si>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</si>
  <si>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</si>
  <si>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</si>
  <si>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</si>
  <si>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</si>
  <si>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</si>
  <si>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</si>
  <si>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</si>
  <si>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</si>
  <si>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</si>
  <si>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</si>
  <si>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</si>
  <si>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</si>
  <si>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</si>
  <si>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</si>
  <si>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</si>
  <si>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</si>
  <si>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</si>
  <si>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</si>
  <si>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</si>
  <si>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</si>
  <si>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</si>
  <si>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</si>
  <si>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</si>
  <si>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</si>
  <si>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</si>
  <si>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</si>
  <si>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</si>
  <si>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</si>
  <si>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</si>
  <si>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</si>
  <si>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</si>
  <si>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</si>
  <si>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</si>
  <si>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</si>
  <si>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</si>
  <si>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</si>
  <si>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</si>
  <si>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</si>
  <si>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</si>
  <si>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</si>
  <si>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</si>
  <si>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</si>
  <si>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</si>
  <si>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</si>
  <si>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</si>
  <si>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</si>
  <si>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</si>
  <si>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</si>
  <si>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</si>
  <si>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</si>
  <si>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</si>
  <si>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</si>
  <si>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</si>
  <si>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</si>
  <si>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</si>
  <si>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</si>
  <si>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</si>
  <si>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</si>
  <si>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</si>
  <si>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</si>
  <si>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</si>
  <si>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</si>
  <si>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</si>
  <si>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</si>
  <si>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</si>
  <si>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</si>
  <si>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</si>
  <si>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</si>
  <si>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</si>
  <si>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</si>
  <si>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</si>
  <si>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</si>
  <si>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</si>
  <si>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</si>
  <si>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</si>
  <si>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</si>
  <si>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</si>
  <si>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</si>
  <si>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</si>
  <si>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</si>
  <si>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</si>
  <si>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</si>
  <si>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</si>
  <si>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</si>
  <si>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</si>
  <si>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</si>
  <si>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</si>
  <si>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</si>
  <si>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</si>
  <si>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</si>
  <si>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</si>
  <si>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</si>
  <si>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</si>
  <si>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</si>
  <si>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</si>
  <si>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</si>
  <si>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</si>
  <si>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</si>
  <si>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</si>
  <si>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</si>
  <si>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</si>
  <si>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</si>
  <si>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</si>
  <si>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</si>
  <si>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</si>
  <si>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</si>
  <si>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</si>
  <si>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</si>
  <si>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</si>
  <si>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</si>
  <si>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</si>
  <si>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</si>
  <si>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</si>
  <si>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</si>
  <si>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</si>
  <si>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</si>
  <si>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</si>
  <si>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</si>
  <si>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</si>
  <si>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</si>
  <si>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</si>
  <si>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</si>
  <si>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</si>
  <si>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</si>
  <si>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</si>
  <si>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</si>
  <si>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</si>
  <si>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</si>
  <si>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</si>
  <si>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</si>
  <si>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</si>
  <si>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</si>
  <si>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</si>
  <si>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</si>
  <si>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</si>
  <si>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</si>
  <si>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</si>
  <si>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</si>
  <si>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</si>
  <si>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</si>
  <si>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</si>
  <si>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</si>
  <si>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</si>
  <si>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</si>
  <si>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</si>
  <si>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</si>
  <si>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</si>
  <si>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</si>
  <si>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</si>
  <si>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</si>
  <si>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</si>
  <si>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</si>
  <si>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</si>
  <si>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</si>
  <si>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</si>
  <si>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</si>
  <si>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</si>
  <si>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</si>
  <si>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</si>
  <si>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</si>
  <si>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</si>
  <si>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</si>
  <si>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</si>
  <si>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</si>
  <si>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</si>
  <si>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</si>
  <si>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</si>
  <si>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</si>
  <si>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</si>
  <si>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</si>
  <si>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</si>
  <si>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</si>
  <si>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</si>
  <si>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</si>
  <si>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</si>
  <si>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</si>
  <si>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</si>
  <si>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</si>
  <si>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</si>
  <si>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</si>
  <si>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</si>
  <si>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</si>
  <si>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</si>
  <si>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</si>
  <si>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</si>
  <si>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</si>
  <si>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</si>
  <si>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</si>
  <si>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</si>
  <si>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</si>
  <si>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</si>
  <si>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</si>
  <si>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</si>
  <si>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</si>
  <si>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</si>
  <si>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</si>
  <si>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</si>
  <si>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</si>
  <si>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</si>
  <si>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</si>
  <si>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</si>
  <si>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</si>
  <si>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</si>
  <si>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</si>
  <si>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</si>
  <si>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</si>
  <si>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</si>
  <si>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</si>
  <si>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</si>
  <si>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</si>
  <si>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</si>
  <si>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</si>
  <si>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</si>
  <si>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</si>
  <si>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</si>
  <si>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</si>
  <si>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</si>
  <si>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</si>
  <si>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</si>
  <si>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</si>
  <si>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</si>
  <si>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</si>
  <si>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</si>
  <si>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</si>
  <si>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</si>
  <si>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</si>
  <si>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</si>
  <si>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</si>
  <si>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</si>
  <si>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</si>
  <si>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</si>
  <si>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</si>
  <si>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</si>
  <si>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</si>
  <si>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</si>
  <si>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</si>
  <si>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</si>
  <si>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</si>
  <si>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</si>
  <si>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</si>
  <si>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</si>
  <si>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</si>
  <si>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</si>
  <si>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</si>
  <si>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</si>
  <si>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</si>
  <si>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</si>
  <si>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</si>
  <si>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</si>
  <si>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</si>
  <si>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</si>
  <si>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</si>
  <si>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</si>
  <si>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</si>
  <si>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</si>
  <si>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</si>
  <si>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</si>
  <si>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</si>
  <si>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</si>
  <si>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</si>
  <si>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</si>
  <si>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</si>
  <si>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</si>
  <si>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</si>
  <si>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</si>
  <si>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</si>
  <si>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</si>
  <si>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</si>
  <si>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</si>
  <si>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</si>
  <si>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</si>
  <si>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</si>
  <si>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</si>
  <si>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</si>
  <si>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</si>
  <si>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</si>
  <si>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</si>
  <si>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</si>
  <si>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</si>
  <si>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</si>
  <si>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</si>
  <si>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</si>
  <si>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</si>
  <si>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</si>
  <si>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</si>
  <si>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</si>
  <si>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</si>
  <si>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</si>
  <si>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</si>
  <si>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</si>
  <si>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</si>
  <si>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</si>
  <si>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</si>
  <si>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</si>
  <si>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</si>
  <si>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</si>
  <si>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</si>
  <si>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</si>
  <si>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</si>
  <si>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</si>
  <si>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</si>
  <si>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</si>
  <si>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</si>
  <si>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</si>
  <si>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</si>
  <si>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</si>
  <si>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</si>
  <si>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</si>
  <si>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</si>
  <si>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</si>
  <si>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</si>
  <si>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</si>
  <si>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</si>
  <si>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</si>
  <si>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</si>
  <si>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</si>
  <si>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</si>
  <si>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</si>
  <si>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</si>
  <si>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</si>
  <si>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</si>
  <si>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</si>
  <si>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</si>
  <si>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</si>
  <si>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</si>
  <si>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</si>
  <si>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</si>
  <si>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</si>
  <si>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</si>
  <si>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</si>
  <si>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</si>
  <si>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</si>
  <si>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</si>
  <si>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</si>
  <si>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</si>
  <si>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</si>
  <si>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</si>
  <si>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</si>
  <si>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</si>
  <si>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</si>
  <si>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</si>
  <si>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</si>
  <si>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</si>
  <si>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</si>
  <si>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</si>
  <si>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</si>
  <si>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DATA</t>
  </si>
  <si>
    <t>estrarre il giorno dalla data</t>
  </si>
  <si>
    <t>concatena il codice con il carattere "-"</t>
  </si>
  <si>
    <t>a23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</si>
  <si>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</si>
  <si>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</si>
  <si>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</si>
  <si>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</si>
  <si>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</si>
  <si>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</si>
  <si>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</si>
  <si>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</si>
  <si>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</si>
  <si>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</si>
  <si>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</si>
  <si>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</si>
  <si>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</si>
  <si>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</si>
  <si>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</si>
  <si>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</si>
  <si>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</si>
  <si>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</si>
  <si>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</si>
  <si>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</si>
  <si>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</si>
  <si>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</si>
  <si>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</si>
  <si>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</si>
  <si>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</si>
  <si>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</si>
  <si>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</si>
  <si>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</si>
  <si>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</si>
  <si>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</si>
  <si>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</si>
  <si>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</si>
  <si>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</si>
  <si>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</si>
  <si>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</si>
  <si>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</si>
  <si>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</si>
  <si>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</si>
  <si>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</si>
  <si>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</si>
  <si>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</si>
  <si>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</si>
  <si>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</si>
  <si>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</si>
  <si>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</si>
  <si>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</si>
  <si>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</si>
  <si>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</si>
  <si>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</si>
  <si>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</si>
  <si>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</si>
  <si>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</si>
  <si>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</si>
  <si>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</si>
  <si>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</si>
  <si>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</si>
  <si>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</si>
  <si>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</si>
  <si>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</si>
  <si>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</si>
  <si>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</si>
  <si>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</si>
  <si>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</si>
  <si>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</si>
  <si>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</si>
  <si>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</si>
  <si>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</si>
  <si>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</si>
  <si>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</si>
  <si>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</si>
  <si>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</si>
  <si>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</si>
  <si>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</si>
  <si>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</si>
  <si>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</si>
  <si>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</si>
  <si>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</si>
  <si>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</si>
  <si>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</si>
  <si>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</si>
  <si>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</si>
  <si>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</si>
  <si>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</si>
  <si>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</si>
  <si>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</si>
  <si>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</si>
  <si>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</si>
  <si>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</si>
  <si>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</si>
  <si>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</si>
  <si>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</si>
  <si>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</si>
  <si>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</si>
  <si>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</si>
  <si>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</si>
  <si>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</si>
  <si>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</si>
  <si>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</si>
  <si>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</si>
  <si>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</si>
  <si>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</si>
  <si>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</si>
  <si>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</si>
  <si>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</si>
  <si>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</si>
  <si>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</si>
  <si>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</si>
  <si>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</si>
  <si>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</si>
  <si>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</si>
  <si>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</si>
  <si>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</si>
  <si>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</si>
  <si>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</si>
  <si>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</si>
  <si>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</si>
  <si>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</si>
  <si>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</si>
  <si>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</si>
  <si>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</si>
  <si>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</si>
  <si>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</si>
  <si>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</si>
  <si>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</si>
  <si>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</si>
  <si>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</si>
  <si>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</si>
  <si>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</si>
  <si>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</si>
  <si>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</si>
  <si>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</si>
  <si>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</si>
  <si>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</si>
  <si>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</si>
  <si>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</si>
  <si>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</si>
  <si>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</si>
  <si>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</si>
  <si>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</si>
  <si>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</si>
  <si>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</si>
  <si>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</si>
  <si>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</si>
  <si>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</si>
  <si>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</si>
  <si>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</si>
  <si>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</si>
  <si>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</si>
  <si>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</si>
  <si>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</si>
  <si>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</si>
  <si>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</si>
  <si>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</si>
  <si>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</si>
  <si>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a24</t>
  </si>
  <si>
    <t>a25</t>
  </si>
  <si>
    <t>a26</t>
  </si>
  <si>
    <t>a27</t>
  </si>
  <si>
    <t>a28</t>
  </si>
  <si>
    <t>a29</t>
  </si>
  <si>
    <t>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</si>
</sst>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170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150" activePane="bottomLeft" state="frozen"/>
      <selection pane="bottomLeft" sqref="A1:G1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31.3984375" customWidth="1"/>
    <col min="4" max="4" width="30" customWidth="1"/>
    <col min="5" max="5" width="54.59765625" customWidth="1"/>
    <col min="6" max="6" width="25" customWidth="1"/>
    <col min="7" max="7" width="43.19921875" customWidth="1"/>
    <col min="8" max="26" width="8.59765625" customWidth="1"/>
  </cols>
  <sheetData>
    <row r="1" spans="1:26" ht="39" customHeight="1" x14ac:dyDescent="0.2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25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C4+G4</f>
        <v>337200</v>
      </c>
      <c r="E4" s="1"/>
      <c r="F4" s="1"/>
      <c r="G4" s="54">
        <f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C5+G5</f>
        <v>379200</v>
      </c>
      <c r="E5" s="1" t="str">
        <f>CONCATENATE(A4," ",B4)</f>
        <v>MON.SVGA 0,28 14" AOC 4VLR 1024 x 768, MPR II, N.I.,  Energy Star Digital</v>
      </c>
      <c r="F5" s="1"/>
      <c r="G5" s="54">
        <f t="shared" ref="G5:G68" si="1">C4*IVATOT</f>
        <v>56200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408600</v>
      </c>
      <c r="E6" s="1" t="str">
        <f t="shared" ref="E6:E69" si="2">CONCATENATE(A5," ",B5)</f>
        <v>MON.SVGA 0,28 15" AOC 5VLR 1280 x 1024, MPR II, N.I., Energy Star Digital</v>
      </c>
      <c r="F6" s="1"/>
      <c r="G6" s="54">
        <f t="shared" si="1"/>
        <v>64600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429800</v>
      </c>
      <c r="E7" s="1" t="str">
        <f t="shared" si="2"/>
        <v>MON.SVGA 0,28 15" AOC 5NLR OSD 1280 x 1024, MPR II, N.I., Energy Star Digital, 69KHz</v>
      </c>
      <c r="F7" s="1"/>
      <c r="G7" s="54">
        <f t="shared" si="1"/>
        <v>68800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593200</v>
      </c>
      <c r="E8" s="1" t="str">
        <f t="shared" si="2"/>
        <v>MON.SVGA 0,28 15" AOC 5GLR+ OSD 1280 x 1024, MPR II,TCO'92 N.I., Energy Star Digit 69KHz</v>
      </c>
      <c r="F8" s="1"/>
      <c r="G8" s="54">
        <f t="shared" si="1"/>
        <v>72200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631200</v>
      </c>
      <c r="E9" s="1" t="str">
        <f t="shared" si="2"/>
        <v>MON. 15" 0.23 CM500ET HITACHI 1152x870, 75 Hz, MPR II,TCO'92, N.I.,Energy Star, P&amp;P</v>
      </c>
      <c r="F9" s="1"/>
      <c r="G9" s="54">
        <f t="shared" si="1"/>
        <v>104200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731400</v>
      </c>
      <c r="E10" s="1" t="str">
        <f t="shared" si="2"/>
        <v>MON. 15" 0.28 A500 NEC 1280x1024, 60Hz, MPR II, Energy Star, P&amp;P</v>
      </c>
      <c r="F10" s="1"/>
      <c r="G10" s="54">
        <f t="shared" si="1"/>
        <v>105400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781200</v>
      </c>
      <c r="E11" s="1" t="str">
        <f t="shared" si="2"/>
        <v>MON.SVGA 0,28 17" AOC 7VLR 1280 x 1024, MPR II, N.I., Energy Star Digital  70KHz</v>
      </c>
      <c r="F11" s="1"/>
      <c r="G11" s="54">
        <f t="shared" si="1"/>
        <v>125200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797200</v>
      </c>
      <c r="E12" s="1" t="str">
        <f t="shared" si="2"/>
        <v>MON. 15" 0.25 E500 NEC, Croma Clear 1280x1024, 65Hz,TCO'95, MPR II, Energy Star, P&amp;P</v>
      </c>
      <c r="F12" s="1"/>
      <c r="G12" s="54">
        <f t="shared" si="1"/>
        <v>131200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1015200</v>
      </c>
      <c r="E13" s="1" t="str">
        <f t="shared" si="2"/>
        <v>MON.SVGA 0,26 17" AOC 7GLR OSD 1280 x 1024,TCO '92, Energy Star Digital, 85KHz</v>
      </c>
      <c r="F13" s="1"/>
      <c r="G13" s="54">
        <f t="shared" si="1"/>
        <v>133200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1284400</v>
      </c>
      <c r="E14" s="1" t="str">
        <f t="shared" si="2"/>
        <v>MON. 17" 0.28 A700 NEC 1280x1024, 65Hz, MPR II, Energy Star, P&amp;P</v>
      </c>
      <c r="F14" s="1"/>
      <c r="G14" s="54">
        <f t="shared" si="1"/>
        <v>176400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1537600</v>
      </c>
      <c r="E15" s="1" t="str">
        <f t="shared" si="2"/>
        <v xml:space="preserve">MON. 17" 0.21 CM630ET HITACHI 1280x1024,80 Hz,TCO '95 N.I.,Energy Star, P&amp;P </v>
      </c>
      <c r="F15" s="1"/>
      <c r="G15" s="54">
        <f t="shared" si="1"/>
        <v>221600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1857200</v>
      </c>
      <c r="E16" s="1" t="str">
        <f t="shared" si="2"/>
        <v>MON. 17" 0.25 P750 NEC, Croma Clear 1600x1280, 75Hz, TCO'92, MPR II, Energy Star, P&amp;P</v>
      </c>
      <c r="F16" s="1"/>
      <c r="G16" s="54">
        <f t="shared" si="1"/>
        <v>263200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3037800</v>
      </c>
      <c r="E17" s="1" t="str">
        <f t="shared" si="2"/>
        <v xml:space="preserve">MON. 19" 0.22 CM751ET HITACHI 1600x1200,75 Hz,TCO '95 N.I.,Energy Star, P&amp;P </v>
      </c>
      <c r="F17" s="1"/>
      <c r="G17" s="54">
        <f t="shared" si="1"/>
        <v>318800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543800</v>
      </c>
      <c r="E18" s="1" t="str">
        <f t="shared" si="2"/>
        <v xml:space="preserve">MON. 21" 0.21 CM802ETM HITACHI 1600x1280,75 Hz,TCO '95 N.I.,Energy Star, P&amp;P </v>
      </c>
      <c r="F18" s="1"/>
      <c r="G18" s="54">
        <f t="shared" si="1"/>
        <v>543800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4092000</v>
      </c>
      <c r="E19" s="1" t="str">
        <f t="shared" si="2"/>
        <v xml:space="preserve">MONITOR  LCD </v>
      </c>
      <c r="F19" s="1"/>
      <c r="G19" s="54">
        <f t="shared" si="1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14677400</v>
      </c>
      <c r="E20" s="1" t="str">
        <f t="shared" si="2"/>
        <v>MON. 14" LCD 0.28 LCD400V NEC 1024x768 75Hz, TFT, Energy Star, P&amp;P</v>
      </c>
      <c r="F20" s="1"/>
      <c r="G20" s="54">
        <f t="shared" si="1"/>
        <v>818400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2771800</v>
      </c>
      <c r="E21" s="1" t="str">
        <f t="shared" si="2"/>
        <v>MON. 20" LCD 0.31 LCD2000sf NEC 1280X1024 75Hz, TFT, Energy Star, P&amp;P</v>
      </c>
      <c r="F21" s="1"/>
      <c r="G21" s="54">
        <f t="shared" si="1"/>
        <v>2771800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167000</v>
      </c>
      <c r="E22" s="1" t="str">
        <f t="shared" si="2"/>
        <v xml:space="preserve">SCHEDE MADRI </v>
      </c>
      <c r="F22" s="1"/>
      <c r="G22" s="54">
        <f t="shared" si="1"/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235400</v>
      </c>
      <c r="E23" s="1" t="str">
        <f t="shared" si="2"/>
        <v>M/B ASUS SP97-V SVGA SHARE MEMORY PCI/ISA/Media Bus. SIS 5598 Share Memory, 4XPCI, 3XISA</v>
      </c>
      <c r="F23" s="1"/>
      <c r="G23" s="54">
        <f t="shared" si="1"/>
        <v>33400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243400</v>
      </c>
      <c r="E24" s="1" t="str">
        <f t="shared" si="2"/>
        <v>M/B ASUS TXP4 PCI/ISA/Media Bus.TX/ 2 x 168 Pin DIMM, 4 x 72 Pin</v>
      </c>
      <c r="F24" s="1"/>
      <c r="G24" s="54">
        <f t="shared" si="1"/>
        <v>40400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274600</v>
      </c>
      <c r="E25" s="1" t="str">
        <f t="shared" si="2"/>
        <v>M/B ASUS SP98AGP-X ATX PCI/ISA/Media Bus. SIS 5591 Share Memory, 3XPCI, 3XISA</v>
      </c>
      <c r="F25" s="1"/>
      <c r="G25" s="54">
        <f t="shared" si="1"/>
        <v>40600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298800</v>
      </c>
      <c r="E26" s="1" t="str">
        <f t="shared" si="2"/>
        <v>M/B ASUS TX-97 - E  PCI/ISA/Media Bus.TX/ 2 x 168 Pin DIMM, 4 x 72 Pin</v>
      </c>
      <c r="F26" s="1"/>
      <c r="G26" s="54">
        <f t="shared" si="1"/>
        <v>46800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309400</v>
      </c>
      <c r="E27" s="1" t="str">
        <f t="shared" si="2"/>
        <v>M/B ASUS TX-97  PCI/ISA/Media Bus.TX/ 3 x 168 Pin DIMM</v>
      </c>
      <c r="F27" s="1"/>
      <c r="G27" s="54">
        <f t="shared" si="1"/>
        <v>50400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320800</v>
      </c>
      <c r="E28" s="1" t="str">
        <f t="shared" si="2"/>
        <v>M/B ASUS TX-97 - XE ATX NO AUDIO PCI/ISA/Media Bus.TX/ 2 x 168 Pin DIMM, 4 x 72 Pin</v>
      </c>
      <c r="F28" s="1"/>
      <c r="G28" s="54">
        <f t="shared" si="1"/>
        <v>51800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324800</v>
      </c>
      <c r="E29" s="1" t="str">
        <f t="shared" si="2"/>
        <v>M/B ASUS P2L97-B PCI/ISA/Intel 440LX/233-333 Mhz AT BABY</v>
      </c>
      <c r="F29" s="1"/>
      <c r="G29" s="54">
        <f t="shared" si="1"/>
        <v>53800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346200</v>
      </c>
      <c r="E30" s="1" t="str">
        <f t="shared" si="2"/>
        <v>M/B ASUS  P55T2P4 430HX 512K P5 PCI/ISA/Media Bus.Triton II/ZIF7/75-200 MHz</v>
      </c>
      <c r="F30" s="1"/>
      <c r="G30" s="54">
        <f t="shared" si="1"/>
        <v>54200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351400</v>
      </c>
      <c r="E31" s="1" t="str">
        <f t="shared" si="2"/>
        <v>M/B ASUS P2L97 ATX PCI/ISA/Intel 440LX/233-333 Mhz</v>
      </c>
      <c r="F31" s="1"/>
      <c r="G31" s="54">
        <f t="shared" si="1"/>
        <v>58400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365600</v>
      </c>
      <c r="E32" s="1" t="str">
        <f t="shared" si="2"/>
        <v>M/B ASUS XP55T2P4 512K ATX P5 PCI/ISA/Media Bus.Triton II/ZIF7/ 75-200 MHz</v>
      </c>
      <c r="F32" s="1"/>
      <c r="G32" s="54">
        <f t="shared" si="1"/>
        <v>58600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501400</v>
      </c>
      <c r="E33" s="1" t="str">
        <f t="shared" si="2"/>
        <v>M/B ASUS TX-97 -XE ATX -CREATIVE VIBRA16 PCI/ISA/Media Bus.TX/ 2 x 168 Pin DIMM, 4 x 72 Pin</v>
      </c>
      <c r="F33" s="1"/>
      <c r="G33" s="54">
        <f t="shared" si="1"/>
        <v>61400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575000</v>
      </c>
      <c r="E34" s="1" t="str">
        <f t="shared" si="2"/>
        <v>M/B ASUS P2L97-A ATX+VGA AGP 4MB PCI/ISA/Intel 440LX/233-333 Mhz ATI 3D Rage Pro AGP</v>
      </c>
      <c r="F34" s="1"/>
      <c r="G34" s="54">
        <f t="shared" si="1"/>
        <v>88000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663400</v>
      </c>
      <c r="E35" s="1" t="str">
        <f t="shared" si="2"/>
        <v>M/B ASUS P2L97-S ADAPTEC ATX PCI/ISA/Intel 440LX/233-333 Mhz/Adaptec 7880</v>
      </c>
      <c r="F35" s="1"/>
      <c r="G35" s="54">
        <f t="shared" si="1"/>
        <v>97400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915200</v>
      </c>
      <c r="E36" s="1" t="str">
        <f t="shared" si="2"/>
        <v>M/B ASUS P65UP5+P55T2D 512K DUAL P5 PCI/ISA/Media Bus/Intel 430HX/75-200 Mhz</v>
      </c>
      <c r="F36" s="1"/>
      <c r="G36" s="54">
        <f t="shared" si="1"/>
        <v>113200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1739400</v>
      </c>
      <c r="E37" s="1" t="str">
        <f t="shared" si="2"/>
        <v>M/B ASUS P2L97-DS DUAL P II PCI/ISA/Intel 440LX/233-333 Mhz/Adaptec 7880</v>
      </c>
      <c r="F37" s="1"/>
      <c r="G37" s="54">
        <f t="shared" si="1"/>
        <v>160400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315800</v>
      </c>
      <c r="E38" s="1" t="str">
        <f t="shared" si="2"/>
        <v>M/B ASUS P65UP8+PKND DUAL PII Intel 440FX CPU INTEL RISC i960, SCSI I20 RAID, EXP 1GB</v>
      </c>
      <c r="F38" s="1"/>
      <c r="G38" s="54">
        <f t="shared" si="1"/>
        <v>315800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70000</v>
      </c>
      <c r="E39" s="1" t="str">
        <f t="shared" si="2"/>
        <v xml:space="preserve">SCHEDE VIDEO </v>
      </c>
      <c r="F39" s="1"/>
      <c r="G39" s="54">
        <f t="shared" si="1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118000</v>
      </c>
      <c r="E40" s="1" t="str">
        <f t="shared" si="2"/>
        <v>SVGA S3 3D PRO VIRGE 2MB S3 PRO VIRGE DX 2MB Edo exp. 4MB 3D Acc.</v>
      </c>
      <c r="F40" s="1"/>
      <c r="G40" s="54">
        <f t="shared" si="1"/>
        <v>14000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147800</v>
      </c>
      <c r="E41" s="1" t="str">
        <f t="shared" si="2"/>
        <v>CREATIVE ECLIPSE 4MB ACC. 2D/3D 4MB LAGUNA 3D max 1600x1200</v>
      </c>
      <c r="F41" s="1"/>
      <c r="G41" s="54">
        <f t="shared" si="1"/>
        <v>20800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187400</v>
      </c>
      <c r="E42" s="1" t="str">
        <f t="shared" si="2"/>
        <v>ADD-ON MATROX m3D 4MB MATROX - NEC Power VR PCX2</v>
      </c>
      <c r="F42" s="1"/>
      <c r="G42" s="54">
        <f t="shared" si="1"/>
        <v>25400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211400</v>
      </c>
      <c r="E43" s="1" t="str">
        <f t="shared" si="2"/>
        <v>ASUS 3DP-V264GT2 4MB TV-OUT ATI Rage II+ , 2D/3D, DVD Acc.,TV OUT</v>
      </c>
      <c r="F43" s="1"/>
      <c r="G43" s="54">
        <f t="shared" si="1"/>
        <v>32400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221800</v>
      </c>
      <c r="E44" s="1" t="str">
        <f t="shared" si="2"/>
        <v>SVGA MYSTIQUE 220 "BULK" 4MB MATROX,MGA 1064SG SGRAM</v>
      </c>
      <c r="F44" s="1"/>
      <c r="G44" s="54">
        <f t="shared" si="1"/>
        <v>35800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2"/>
        <v>ASUS 3DP-V385GX2 4MB TV-OUT  S3 VIRGE/GX2,2D/3D DVD Acc. VIDEO-IN&amp;TV OUT</v>
      </c>
      <c r="F45" s="1"/>
      <c r="G45" s="54">
        <f t="shared" si="1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240200</v>
      </c>
      <c r="E46" s="1" t="str">
        <f t="shared" si="2"/>
        <v>ASUS V385GX2 AGP 4MB TV-OUT S3 VIRGE/GX2,2D/3D DVD Acc. VIDEO-IN&amp;TV OUT</v>
      </c>
      <c r="F46" s="1"/>
      <c r="G46" s="54">
        <f t="shared" si="1"/>
        <v>37200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252600</v>
      </c>
      <c r="E47" s="1" t="str">
        <f t="shared" si="2"/>
        <v>CREATIVE GRAPHIC EXXTREME 4MB ACC. 2D/3D 4MB SGRAM T.I.9735AC</v>
      </c>
      <c r="F47" s="1"/>
      <c r="G47" s="54">
        <f t="shared" si="1"/>
        <v>40600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264400</v>
      </c>
      <c r="E48" s="1" t="str">
        <f t="shared" si="2"/>
        <v>SVGA MYSTIQUE 220  4MB MATROX,MGA 1064SG SGRAM</v>
      </c>
      <c r="F48" s="1"/>
      <c r="G48" s="54">
        <f t="shared" si="1"/>
        <v>42400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289400</v>
      </c>
      <c r="E49" s="1" t="str">
        <f t="shared" si="2"/>
        <v>SVGA ACC. 3D/FX VOODO RUSH 4MB ACC.2D/3D 3D/FX Voodo Rush+AT25 Game+Giochi</v>
      </c>
      <c r="F49" s="1"/>
      <c r="G49" s="54">
        <f t="shared" si="1"/>
        <v>44400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300000</v>
      </c>
      <c r="E50" s="1" t="str">
        <f t="shared" si="2"/>
        <v>SVGA ACC. 3D/FX VOODO RUSH 6MB ACC.2D/3D 3D/FX Voodoo Rush+AT25 Game+Giochi</v>
      </c>
      <c r="F50" s="1"/>
      <c r="G50" s="54">
        <f t="shared" si="1"/>
        <v>49000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307200</v>
      </c>
      <c r="E51" s="1" t="str">
        <f t="shared" si="2"/>
        <v>RAINBOW R. TV MATROX</v>
      </c>
      <c r="F51" s="1"/>
      <c r="G51" s="54">
        <f t="shared" si="1"/>
        <v>50200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320400</v>
      </c>
      <c r="E52" s="1" t="str">
        <f t="shared" si="2"/>
        <v>ASUS 3D EXPLORER AGP 4MB TV-OUT ASUS, 2D/3D, 4MB SGRAM SGS T. RIVA128</v>
      </c>
      <c r="F52" s="1"/>
      <c r="G52" s="54">
        <f t="shared" si="1"/>
        <v>51400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367800</v>
      </c>
      <c r="E53" s="1" t="str">
        <f t="shared" si="2"/>
        <v>ASUS 3D EXPLORER PCI 4MB TV-OUT ASUS, 2D/3D, 4MB SGRAM SGS T. RIVA128</v>
      </c>
      <c r="F53" s="1"/>
      <c r="G53" s="54">
        <f t="shared" si="1"/>
        <v>53800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387800</v>
      </c>
      <c r="E54" s="1" t="str">
        <f t="shared" si="2"/>
        <v xml:space="preserve">SVGA MILLENNIUM II 4MB "BULK" MATROX,MGA MILLENNIUM II WRAM </v>
      </c>
      <c r="F54" s="1"/>
      <c r="G54" s="54">
        <f t="shared" si="1"/>
        <v>62800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412000</v>
      </c>
      <c r="E55" s="1" t="str">
        <f t="shared" si="2"/>
        <v>SVGA MILLENNIUM II 4MB AGP MATROX,MGA MILLENNIUM II WRAM  AGP</v>
      </c>
      <c r="F55" s="1"/>
      <c r="G55" s="54">
        <f t="shared" si="1"/>
        <v>65000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438400</v>
      </c>
      <c r="E56" s="1" t="str">
        <f t="shared" si="2"/>
        <v>RAINBOW R. STUDIO per MATROX MYSTIQUE</v>
      </c>
      <c r="F56" s="1"/>
      <c r="G56" s="54">
        <f t="shared" si="1"/>
        <v>69400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475800</v>
      </c>
      <c r="E57" s="1" t="str">
        <f t="shared" si="2"/>
        <v xml:space="preserve">SVGA MILLENNIUM II 4MB MATROX,MGA MILLENNIUM II WRAM </v>
      </c>
      <c r="F57" s="1"/>
      <c r="G57" s="54">
        <f t="shared" si="1"/>
        <v>73800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551400</v>
      </c>
      <c r="E58" s="1" t="str">
        <f t="shared" si="2"/>
        <v>CREATIVE VOODO-2 8MB Add-on ACC.3D Voodo 3Dfx + Pixelfx PQFP 256pin+Texelfx PQFP208pin</v>
      </c>
      <c r="F58" s="1"/>
      <c r="G58" s="54">
        <f t="shared" si="1"/>
        <v>80400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570200</v>
      </c>
      <c r="E59" s="1" t="str">
        <f t="shared" si="2"/>
        <v xml:space="preserve">SVGA MILLENNIUM II 8MB "BULK" MATROX,MGA MILLENNIUM II WRAM </v>
      </c>
      <c r="F59" s="1"/>
      <c r="G59" s="54">
        <f t="shared" si="1"/>
        <v>94200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587200</v>
      </c>
      <c r="E60" s="1" t="str">
        <f t="shared" si="2"/>
        <v>SVGA MILLENNIUM II 8MB AGP MATROX,MGA MILLENNIUM II WRAM  AGP</v>
      </c>
      <c r="F60" s="1"/>
      <c r="G60" s="54">
        <f t="shared" si="1"/>
        <v>95200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629400</v>
      </c>
      <c r="E61" s="1" t="str">
        <f t="shared" si="2"/>
        <v>CREATIVE VOODO-2 12MB Add-on ACC.3D Voodo 3Dfx + Pixelfx PQFP 256pin+Texelfx PQFP208pin</v>
      </c>
      <c r="F61" s="1"/>
      <c r="G61" s="54">
        <f t="shared" si="1"/>
        <v>98400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658200</v>
      </c>
      <c r="E62" s="1" t="str">
        <f t="shared" si="2"/>
        <v>VIDEO &amp; GRAPHIC KIT MATROX MISTIQUE 4MB+ RAINBOW RUNNER</v>
      </c>
      <c r="F62" s="1"/>
      <c r="G62" s="54">
        <f t="shared" si="1"/>
        <v>106200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1597400</v>
      </c>
      <c r="E63" s="1" t="str">
        <f t="shared" si="2"/>
        <v xml:space="preserve">SVGA MILLENNIUM II 8MB MATROX,MGA MILLENNIUM II WRAM </v>
      </c>
      <c r="F63" s="1"/>
      <c r="G63" s="54">
        <f t="shared" si="1"/>
        <v>110400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297400</v>
      </c>
      <c r="E64" s="1" t="str">
        <f t="shared" si="2"/>
        <v>ASUS 3DP- V500TX 16MB Work.Prof.3d 3D LABS GLINT500TX,8MB VRAM Frame Buffer,8MB DRAM</v>
      </c>
      <c r="F64" s="1"/>
      <c r="G64" s="54">
        <f t="shared" si="1"/>
        <v>297400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101000</v>
      </c>
      <c r="E65" s="1" t="str">
        <f t="shared" si="2"/>
        <v xml:space="preserve">SCHEDE I/O </v>
      </c>
      <c r="F65" s="1"/>
      <c r="G65" s="54">
        <f t="shared" si="1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58200</v>
      </c>
      <c r="E66" s="1" t="str">
        <f t="shared" si="2"/>
        <v>Contr. PCI SCSI Fast SCSI-2</v>
      </c>
      <c r="F66" s="1"/>
      <c r="G66" s="54">
        <f t="shared" si="1"/>
        <v>20200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144600</v>
      </c>
      <c r="E67" s="1" t="str">
        <f t="shared" si="2"/>
        <v>Contr. PCI EIDE Tekram 690B, 4 canali EIDE</v>
      </c>
      <c r="F67" s="1"/>
      <c r="G67" s="54">
        <f t="shared" si="1"/>
        <v>7600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249400</v>
      </c>
      <c r="E68" s="1" t="str">
        <f t="shared" si="2"/>
        <v>Contr. PCI SC200 SCSI-2 ASUS NCR-53C810 Ultra Fast, SCSI-2</v>
      </c>
      <c r="F68" s="1"/>
      <c r="G68" s="54">
        <f t="shared" si="1"/>
        <v>27400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3">C69+G69</f>
        <v>545400</v>
      </c>
      <c r="E69" s="1" t="str">
        <f t="shared" si="2"/>
        <v>Contr. PCI SC875 Wide SCSI, SCSI-2 ASUS NCR-53C875 Ultra Fast, Wide SCSI e SCSI-2</v>
      </c>
      <c r="F69" s="1"/>
      <c r="G69" s="54">
        <f t="shared" ref="G69:G132" si="4">C68*IVATOT</f>
        <v>44400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528200</v>
      </c>
      <c r="E70" s="1" t="str">
        <f t="shared" ref="E70:E133" si="5">CONCATENATE(A69," ",B69)</f>
        <v>Contr. PCI AHA 2940AU SCSI-2 Adaptec 2940 Ultra Fast, SCSI-2, sw EZ SCSI 4.0</v>
      </c>
      <c r="F70" s="1"/>
      <c r="G70" s="54">
        <f t="shared" si="4"/>
        <v>100200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646600</v>
      </c>
      <c r="E71" s="1" t="str">
        <f t="shared" si="5"/>
        <v>Contr. PCI AHA 2940UW Wide SCSI OEM Adaptec 2940 Ultra Fast, Wide SCSI e SCSI-2</v>
      </c>
      <c r="F71" s="1"/>
      <c r="G71" s="54">
        <f t="shared" si="4"/>
        <v>85600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1690200</v>
      </c>
      <c r="E72" s="1" t="str">
        <f t="shared" si="5"/>
        <v>Contr. PCI AHA 2940UW Wide SCSI Adaptec 2940 Ultra Fast, Wide SCSI e SCSI-2, sw EZ SCSI</v>
      </c>
      <c r="F72" s="1"/>
      <c r="G72" s="54">
        <f t="shared" si="4"/>
        <v>112200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349600</v>
      </c>
      <c r="E73" s="1" t="str">
        <f t="shared" si="5"/>
        <v>Contr.PCI DA2100 Dual Wide SCSI ASUS Infotrend-500127 dual Ultra Fast, Wide SCSI, RAID</v>
      </c>
      <c r="F73" s="1"/>
      <c r="G73" s="54">
        <f t="shared" si="4"/>
        <v>315600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26800</v>
      </c>
      <c r="E74" s="1" t="str">
        <f t="shared" si="5"/>
        <v>Scheda 2 porte seriali, 1 porta parallela 16550 Fast UART</v>
      </c>
      <c r="F74" s="1"/>
      <c r="G74" s="54">
        <f t="shared" si="4"/>
        <v>6800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27000</v>
      </c>
      <c r="E75" s="1" t="str">
        <f t="shared" si="5"/>
        <v xml:space="preserve">Scheda singola seriale  </v>
      </c>
      <c r="F75" s="1"/>
      <c r="G75" s="54">
        <f t="shared" si="4"/>
        <v>4000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102600</v>
      </c>
      <c r="E76" s="1" t="str">
        <f t="shared" si="5"/>
        <v xml:space="preserve">Scheda doppia seriale  </v>
      </c>
      <c r="F76" s="1"/>
      <c r="G76" s="54">
        <f t="shared" si="4"/>
        <v>4600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270600</v>
      </c>
      <c r="E77" s="1" t="str">
        <f t="shared" si="5"/>
        <v xml:space="preserve">Scheda 4 porte seriali </v>
      </c>
      <c r="F77" s="1"/>
      <c r="G77" s="54">
        <f t="shared" si="4"/>
        <v>19600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65200</v>
      </c>
      <c r="E78" s="1" t="str">
        <f t="shared" si="5"/>
        <v xml:space="preserve">Scheda 8 porte seriali </v>
      </c>
      <c r="F78" s="1"/>
      <c r="G78" s="54">
        <f t="shared" si="4"/>
        <v>50200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17000</v>
      </c>
      <c r="E79" s="1" t="str">
        <f t="shared" si="5"/>
        <v xml:space="preserve">Scheda singola parallela </v>
      </c>
      <c r="F79" s="1"/>
      <c r="G79" s="54">
        <f t="shared" si="4"/>
        <v>3000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2800</v>
      </c>
      <c r="E80" s="1" t="str">
        <f t="shared" si="5"/>
        <v xml:space="preserve">Scheda 2 porte joystick </v>
      </c>
      <c r="F80" s="1"/>
      <c r="G80" s="54">
        <f t="shared" si="4"/>
        <v>2800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399000</v>
      </c>
      <c r="E81" s="1" t="str">
        <f t="shared" si="5"/>
        <v xml:space="preserve">HARD DISK </v>
      </c>
      <c r="F81" s="1"/>
      <c r="G81" s="54">
        <f t="shared" si="4"/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338800</v>
      </c>
      <c r="E82" s="1" t="str">
        <f t="shared" si="5"/>
        <v>HARD DISK 2.5"  2,1GB U.Dma 2,5" 12mm HITACHI - DK226A-21</v>
      </c>
      <c r="F82" s="1"/>
      <c r="G82" s="54">
        <f t="shared" si="4"/>
        <v>79800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375800</v>
      </c>
      <c r="E83" s="1" t="str">
        <f t="shared" si="5"/>
        <v xml:space="preserve">HD 2,1 GB Ultra DMA 5400rpm 3,5" ULTRA DMA FUJITSU </v>
      </c>
      <c r="F83" s="1"/>
      <c r="G83" s="54">
        <f t="shared" si="4"/>
        <v>51800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442800</v>
      </c>
      <c r="E84" s="1" t="str">
        <f t="shared" si="5"/>
        <v xml:space="preserve">HD 3,2 GB Ultra DMA 5400rpm 3,5" ULTRA DMA FUJITSU </v>
      </c>
      <c r="F84" s="1"/>
      <c r="G84" s="54">
        <f t="shared" si="4"/>
        <v>64800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544600</v>
      </c>
      <c r="E85" s="1" t="str">
        <f t="shared" si="5"/>
        <v xml:space="preserve">HD 4,3 GB Ultra DMA 5400rpm 3,5" ULTRA DMA FUJITSU </v>
      </c>
      <c r="F85" s="1"/>
      <c r="G85" s="54">
        <f t="shared" si="4"/>
        <v>75600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649800</v>
      </c>
      <c r="E86" s="1" t="str">
        <f t="shared" si="5"/>
        <v xml:space="preserve">HD 5,2 GB Ultra DMA 5400rpm 3,5" ULTRA DMA FUJITSU </v>
      </c>
      <c r="F86" s="1"/>
      <c r="G86" s="54">
        <f t="shared" si="4"/>
        <v>93800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587200</v>
      </c>
      <c r="E87" s="1" t="str">
        <f t="shared" si="5"/>
        <v xml:space="preserve">HD 6,4 GB Ultra DMA 5400rpm 3,5" ULTRA DMA FUJITSU </v>
      </c>
      <c r="F87" s="1"/>
      <c r="G87" s="54">
        <f t="shared" si="4"/>
        <v>111200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572200</v>
      </c>
      <c r="E88" s="1" t="str">
        <f t="shared" si="5"/>
        <v>HD 2 GB SCSI III 5400 rpm 3,5" SCSI QUANTUM FIREBALL ST</v>
      </c>
      <c r="F88" s="1"/>
      <c r="G88" s="54">
        <f t="shared" si="4"/>
        <v>95200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651400</v>
      </c>
      <c r="E89" s="1" t="str">
        <f t="shared" si="5"/>
        <v>HD 3,2 GB SCSI III 5400rpm 3,5" SCSI QUANTUM FIREBALL ST</v>
      </c>
      <c r="F89" s="1"/>
      <c r="G89" s="54">
        <f t="shared" si="4"/>
        <v>95400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806200</v>
      </c>
      <c r="E90" s="1" t="str">
        <f t="shared" si="5"/>
        <v>HD 4,3 GB SCSI 5400 rpm 3,5" SCSI QUANTUM FIREBALL ST</v>
      </c>
      <c r="F90" s="1"/>
      <c r="G90" s="54">
        <f t="shared" si="4"/>
        <v>111200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1418000</v>
      </c>
      <c r="E91" s="1" t="str">
        <f t="shared" si="5"/>
        <v>HD 4,5 GB SCSI ULTRA WIDE 7200rpm 3,5" SCSI III, QUANTUM VIKING</v>
      </c>
      <c r="F91" s="1"/>
      <c r="G91" s="54">
        <f t="shared" si="4"/>
        <v>139000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290800</v>
      </c>
      <c r="E92" s="1" t="str">
        <f t="shared" si="5"/>
        <v>HD 4,5 GB SCSI ULTRA WIDE 10.000rpm 3,5" SCSI U.W. SEAGATE CHEETAH</v>
      </c>
      <c r="F92" s="1"/>
      <c r="G92" s="54">
        <f t="shared" si="4"/>
        <v>255800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182000</v>
      </c>
      <c r="E93" s="1" t="str">
        <f t="shared" si="5"/>
        <v>FDD 1,44MB PANASONIC</v>
      </c>
      <c r="F93" s="1"/>
      <c r="G93" s="54">
        <f t="shared" si="4"/>
        <v>7000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307000</v>
      </c>
      <c r="E94" s="1" t="str">
        <f t="shared" si="5"/>
        <v>FLOPPY DRIVE 120MB PANASONIC LS-120</v>
      </c>
      <c r="F94" s="1"/>
      <c r="G94" s="54">
        <f t="shared" si="4"/>
        <v>35000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252400</v>
      </c>
      <c r="E95" s="1" t="str">
        <f t="shared" si="5"/>
        <v>ZIP DRIVE 100MB PARALL. IOMEGA</v>
      </c>
      <c r="F95" s="1"/>
      <c r="G95" s="54">
        <f t="shared" si="4"/>
        <v>54400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329600</v>
      </c>
      <c r="E96" s="1" t="str">
        <f t="shared" si="5"/>
        <v>ZIP ATAPI 100MB INTERNO IOMEGA</v>
      </c>
      <c r="F96" s="1"/>
      <c r="G96" s="54">
        <f t="shared" si="4"/>
        <v>39600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647000</v>
      </c>
      <c r="E97" s="1" t="str">
        <f t="shared" si="5"/>
        <v>ZIP DRIVE 100MB SCSI IOMEGA</v>
      </c>
      <c r="F97" s="1"/>
      <c r="G97" s="54">
        <f t="shared" si="4"/>
        <v>58000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860800</v>
      </c>
      <c r="E98" s="1" t="str">
        <f t="shared" si="5"/>
        <v>JAZ DRIVE 1GB INT. IOMEGA</v>
      </c>
      <c r="F98" s="1"/>
      <c r="G98" s="54">
        <f t="shared" si="4"/>
        <v>117800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419600</v>
      </c>
      <c r="E99" s="1" t="str">
        <f t="shared" si="5"/>
        <v>JAZ DRIVE 1GB EXT. IOMEGA</v>
      </c>
      <c r="F99" s="1"/>
      <c r="G99" s="54">
        <f t="shared" si="4"/>
        <v>148600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686200</v>
      </c>
      <c r="E100" s="1" t="str">
        <f t="shared" si="5"/>
        <v xml:space="preserve">KIT 10  CARTUCCE ZIP DRIVE  </v>
      </c>
      <c r="F100" s="1"/>
      <c r="G100" s="54">
        <f t="shared" si="4"/>
        <v>54200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216400</v>
      </c>
      <c r="E101" s="1" t="str">
        <f t="shared" si="5"/>
        <v xml:space="preserve">KIT 3 CARTUCCE JAZ DRIVE  </v>
      </c>
      <c r="F101" s="1"/>
      <c r="G101" s="54">
        <f t="shared" si="4"/>
        <v>126400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22000</v>
      </c>
      <c r="E102" s="1" t="str">
        <f t="shared" si="5"/>
        <v>KIT 3 CARTUCCE 120MB 3M per LS-120</v>
      </c>
      <c r="F102" s="1"/>
      <c r="G102" s="54">
        <f t="shared" si="4"/>
        <v>18000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5800</v>
      </c>
      <c r="E103" s="1" t="str">
        <f t="shared" si="5"/>
        <v>FRAME HDD  Kit montaggio Hard Disk 3,5"</v>
      </c>
      <c r="F103" s="1"/>
      <c r="G103" s="54">
        <f t="shared" si="4"/>
        <v>800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42000</v>
      </c>
      <c r="E104" s="1" t="str">
        <f t="shared" si="5"/>
        <v>FRAME FDD  Kit montaggio Floppy Disk Drive 3,5"</v>
      </c>
      <c r="F104" s="1"/>
      <c r="G104" s="54">
        <f t="shared" si="4"/>
        <v>1000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8200</v>
      </c>
      <c r="E105" s="1" t="str">
        <f t="shared" si="5"/>
        <v>FRAME REMOVIBILE 3.5" Kit FRAME REMOVIBILE per HDD 3,5"</v>
      </c>
      <c r="F105" s="1"/>
      <c r="G105" s="54">
        <f t="shared" si="4"/>
        <v>8200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737000</v>
      </c>
      <c r="E106" s="1" t="str">
        <f t="shared" si="5"/>
        <v xml:space="preserve">MAGNETO-OTTICI </v>
      </c>
      <c r="F106" s="1"/>
      <c r="G106" s="54">
        <f t="shared" si="4"/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1057400</v>
      </c>
      <c r="E107" s="1" t="str">
        <f t="shared" si="5"/>
        <v>M.O. + CD 4X,  PD 2000 INT. 650 MB PLASMON PD2000I</v>
      </c>
      <c r="F107" s="1"/>
      <c r="G107" s="54">
        <f t="shared" si="4"/>
        <v>147400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423000</v>
      </c>
      <c r="E108" s="1" t="str">
        <f t="shared" si="5"/>
        <v>M.O. + CD 4X,  PD 2000 EXT. 650 MB PLASMON PD2000E</v>
      </c>
      <c r="F108" s="1"/>
      <c r="G108" s="54">
        <f t="shared" si="4"/>
        <v>182000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48200</v>
      </c>
      <c r="E109" s="1" t="str">
        <f t="shared" si="5"/>
        <v xml:space="preserve">KIT 5 CARTUCCE 650 MB </v>
      </c>
      <c r="F109" s="1"/>
      <c r="G109" s="54">
        <f t="shared" si="4"/>
        <v>48200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112000</v>
      </c>
      <c r="E110" s="1" t="str">
        <f t="shared" si="5"/>
        <v xml:space="preserve">CD ROM </v>
      </c>
      <c r="F110" s="1"/>
      <c r="G110" s="54">
        <f t="shared" si="4"/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135400</v>
      </c>
      <c r="E111" s="1" t="str">
        <f t="shared" si="5"/>
        <v>CD ROM 24X HITACHI CDR 8330 24 velocita',EIDE</v>
      </c>
      <c r="F111" s="1"/>
      <c r="G111" s="54">
        <f t="shared" si="4"/>
        <v>22400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143600</v>
      </c>
      <c r="E112" s="1" t="str">
        <f t="shared" si="5"/>
        <v>CD ROM 24X CREATIVE 24 velocita',EIDE</v>
      </c>
      <c r="F112" s="1"/>
      <c r="G112" s="54">
        <f t="shared" si="4"/>
        <v>22600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184200</v>
      </c>
      <c r="E113" s="1" t="str">
        <f t="shared" si="5"/>
        <v>CD ROM 24X PIONEER 502-S Bulk 24 velocita',EIDE,SLOT-IN</v>
      </c>
      <c r="F113" s="1"/>
      <c r="G113" s="54">
        <f t="shared" si="4"/>
        <v>24200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227000</v>
      </c>
      <c r="E114" s="1" t="str">
        <f t="shared" si="5"/>
        <v>CD ROM 34X ASUS 34 velocita',EIDE</v>
      </c>
      <c r="F114" s="1"/>
      <c r="G114" s="54">
        <f t="shared" si="4"/>
        <v>32000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254000</v>
      </c>
      <c r="E115" s="1" t="str">
        <f t="shared" si="5"/>
        <v>CD ROM 24X SCSI NEC 24 velocita',SCSI</v>
      </c>
      <c r="F115" s="1"/>
      <c r="G115" s="54">
        <f t="shared" si="4"/>
        <v>39000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364000</v>
      </c>
      <c r="E116" s="1" t="str">
        <f t="shared" si="5"/>
        <v>CD ROM 32X SCSI WAITEC 32 velocita',SCSI</v>
      </c>
      <c r="F116" s="1"/>
      <c r="G116" s="54">
        <f t="shared" si="4"/>
        <v>43000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678200</v>
      </c>
      <c r="E117" s="1" t="str">
        <f t="shared" si="5"/>
        <v>CD ROM PLEXTOR PX-32TSI 32 velocita',SCSI</v>
      </c>
      <c r="F117" s="1"/>
      <c r="G117" s="54">
        <f t="shared" si="4"/>
        <v>64200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122800</v>
      </c>
      <c r="E118" s="1" t="str">
        <f t="shared" si="5"/>
        <v>DVD CREATIVE KIT ENCORE DXR2 CREATIVE</v>
      </c>
      <c r="F118" s="1"/>
      <c r="G118" s="54">
        <f t="shared" si="4"/>
        <v>122800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30000</v>
      </c>
      <c r="E119" s="1" t="str">
        <f t="shared" si="5"/>
        <v xml:space="preserve">MASTERIZZATORI </v>
      </c>
      <c r="F119" s="1"/>
      <c r="G119" s="54">
        <f t="shared" si="4"/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40000</v>
      </c>
      <c r="E120" s="1" t="str">
        <f t="shared" si="5"/>
        <v>CONFEZIONE 10 CDR 74' Kit 10 pz.</v>
      </c>
      <c r="F120" s="1"/>
      <c r="G120" s="54">
        <f t="shared" si="4"/>
        <v>6000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41800</v>
      </c>
      <c r="E121" s="1" t="str">
        <f t="shared" si="5"/>
        <v>CD RISCRIVIBILE 74' VERBATIM</v>
      </c>
      <c r="F121" s="1"/>
      <c r="G121" s="54">
        <f t="shared" si="4"/>
        <v>6800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84000</v>
      </c>
      <c r="E122" s="1" t="str">
        <f t="shared" si="5"/>
        <v>CONFEZIONE 10 CDR 74' KODAK Kit 10 pz.</v>
      </c>
      <c r="F122" s="1"/>
      <c r="G122" s="54">
        <f t="shared" si="4"/>
        <v>7000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738400</v>
      </c>
      <c r="E123" s="1" t="str">
        <f t="shared" si="5"/>
        <v>SOFTWARE LABELLER CD KIT Software per creazione etichette CD</v>
      </c>
      <c r="F123" s="1"/>
      <c r="G123" s="54">
        <f t="shared" si="4"/>
        <v>15400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886600</v>
      </c>
      <c r="E124" s="1" t="str">
        <f t="shared" si="5"/>
        <v>WAITEC WT48/1 - GEAR - int. 4 WRITE 8 READ</v>
      </c>
      <c r="F124" s="1"/>
      <c r="G124" s="54">
        <f t="shared" si="4"/>
        <v>144600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926400</v>
      </c>
      <c r="E125" s="1" t="str">
        <f t="shared" si="5"/>
        <v>WAITEC 2036EI/1 - SOFTWARE  CD RISCRIVIBILE 2REW,2WRI,6READ, EIDE</v>
      </c>
      <c r="F125" s="1"/>
      <c r="G125" s="54">
        <f t="shared" si="4"/>
        <v>148400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1033600</v>
      </c>
      <c r="E126" s="1" t="str">
        <f t="shared" si="5"/>
        <v>RICOH MP6200ADP + SOFT.+5 CDR CD RISCRIVIBILE 2REW,2WRI,6R E-IDE</v>
      </c>
      <c r="F126" s="1"/>
      <c r="G126" s="54">
        <f t="shared" si="4"/>
        <v>155600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1058600</v>
      </c>
      <c r="E127" s="1" t="str">
        <f t="shared" si="5"/>
        <v>RICOH MP6200SR - SOFTWARE SCSI CD RISCRIVIBILE 2REW,2WRI,6READ, SCSI</v>
      </c>
      <c r="F127" s="1"/>
      <c r="G127" s="54">
        <f t="shared" si="4"/>
        <v>175600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1089600</v>
      </c>
      <c r="E128" s="1" t="str">
        <f t="shared" si="5"/>
        <v>WAITEC 2026/1 - SOFTWARE SCSI CD RISCRIVIBILE 2REW,2WRI,6READ, SCSI</v>
      </c>
      <c r="F128" s="1"/>
      <c r="G128" s="54">
        <f t="shared" si="4"/>
        <v>176600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1307600</v>
      </c>
      <c r="E129" s="1" t="str">
        <f t="shared" si="5"/>
        <v>CDR 480i PLASMON EASY CD int. 4 WRITE 8 READ</v>
      </c>
      <c r="F129" s="1"/>
      <c r="G129" s="54">
        <f t="shared" si="4"/>
        <v>182600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225000</v>
      </c>
      <c r="E130" s="1" t="str">
        <f t="shared" si="5"/>
        <v>CDR 480e PLASMON EASY CD ext. 4 WRITE 8 READ</v>
      </c>
      <c r="F130" s="1"/>
      <c r="G130" s="54">
        <f t="shared" si="4"/>
        <v>225000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33000</v>
      </c>
      <c r="E131" s="1" t="str">
        <f t="shared" si="5"/>
        <v xml:space="preserve">MEMORIE </v>
      </c>
      <c r="F131" s="1"/>
      <c r="G131" s="54">
        <f t="shared" si="4"/>
        <v>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3"/>
        <v>58600</v>
      </c>
      <c r="E132" s="1" t="str">
        <f t="shared" si="5"/>
        <v xml:space="preserve">SIMM 8MB 72 PIN (EDO) </v>
      </c>
      <c r="F132" s="1"/>
      <c r="G132" s="54">
        <f t="shared" si="4"/>
        <v>6600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6">C133+G133</f>
        <v>107400</v>
      </c>
      <c r="E133" s="1" t="str">
        <f t="shared" si="5"/>
        <v xml:space="preserve">SIMM 16MB 72 PIN (EDO) </v>
      </c>
      <c r="F133" s="1"/>
      <c r="G133" s="54">
        <f t="shared" ref="G133:G196" si="7">C132*IVATOT</f>
        <v>10400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19400</v>
      </c>
      <c r="E134" s="1" t="str">
        <f t="shared" ref="E134:E197" si="8">CONCATENATE(A133," ",B133)</f>
        <v xml:space="preserve">SIMM 32MB 72 PIN (EDO) </v>
      </c>
      <c r="F134" s="1"/>
      <c r="G134" s="54">
        <f t="shared" si="7"/>
        <v>19400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131000</v>
      </c>
      <c r="E135" s="1" t="str">
        <f t="shared" si="8"/>
        <v xml:space="preserve">MODEM FAX - VIDEOCAMERA  </v>
      </c>
      <c r="F135" s="1"/>
      <c r="G135" s="54">
        <f t="shared" si="7"/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195200</v>
      </c>
      <c r="E136" s="1" t="str">
        <f t="shared" si="8"/>
        <v>M/F MOTOROLA 3400PRO 28800 EXT MOTOROLA</v>
      </c>
      <c r="F136" s="1"/>
      <c r="G136" s="54">
        <f t="shared" si="7"/>
        <v>26200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223800</v>
      </c>
      <c r="E137" s="1" t="str">
        <f t="shared" si="8"/>
        <v>M/F LEONARDO PC 33600 INT OEM DIGICOM</v>
      </c>
      <c r="F137" s="1"/>
      <c r="G137" s="54">
        <f t="shared" si="7"/>
        <v>33800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229000</v>
      </c>
      <c r="E138" s="1" t="str">
        <f t="shared" si="8"/>
        <v>M/F LEONARDO PC 33600 EXT DIGICOM</v>
      </c>
      <c r="F138" s="1"/>
      <c r="G138" s="54">
        <f t="shared" si="7"/>
        <v>38000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235200</v>
      </c>
      <c r="E139" s="1" t="str">
        <f t="shared" si="8"/>
        <v>M/F MOTOROLA 56K  EXT BULK MOTOROLA</v>
      </c>
      <c r="F139" s="1"/>
      <c r="G139" s="54">
        <f t="shared" si="7"/>
        <v>38200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240400</v>
      </c>
      <c r="E140" s="1" t="str">
        <f t="shared" si="8"/>
        <v>M/F LEONARDO PC 33600 INT DIGICOM</v>
      </c>
      <c r="F140" s="1"/>
      <c r="G140" s="54">
        <f t="shared" si="7"/>
        <v>39400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260200</v>
      </c>
      <c r="E141" s="1" t="str">
        <f t="shared" si="8"/>
        <v>M/F TIZIANO 33600 EXT DIGICOM</v>
      </c>
      <c r="F141" s="1"/>
      <c r="G141" s="54">
        <f t="shared" si="7"/>
        <v>40200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294000</v>
      </c>
      <c r="E142" s="1" t="str">
        <f t="shared" si="8"/>
        <v>M/F SPORTSTER FLASH 33600 EXT ITA  US ROBOTICS</v>
      </c>
      <c r="F142" s="1"/>
      <c r="G142" s="54">
        <f t="shared" si="7"/>
        <v>44000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307000</v>
      </c>
      <c r="E143" s="1" t="str">
        <f t="shared" si="8"/>
        <v>M/F MOTOROLA 56K  EXT MOTOROLA</v>
      </c>
      <c r="F143" s="1"/>
      <c r="G143" s="54">
        <f t="shared" si="7"/>
        <v>50000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329400</v>
      </c>
      <c r="E144" s="1" t="str">
        <f t="shared" si="8"/>
        <v>M/F LEONARDO  56K  EXT DIGICOM</v>
      </c>
      <c r="F144" s="1"/>
      <c r="G144" s="54">
        <f t="shared" si="7"/>
        <v>51400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335600</v>
      </c>
      <c r="E145" s="1" t="str">
        <f t="shared" si="8"/>
        <v>M/F TIZIANO 56K EXT DIGICOM</v>
      </c>
      <c r="F145" s="1"/>
      <c r="G145" s="54">
        <f t="shared" si="7"/>
        <v>55600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356000</v>
      </c>
      <c r="E146" s="1" t="str">
        <f t="shared" si="8"/>
        <v>M/F SPORTSTER MESSAGE PLUS US ROBOTICS</v>
      </c>
      <c r="F146" s="1"/>
      <c r="G146" s="54">
        <f t="shared" si="7"/>
        <v>56000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365000</v>
      </c>
      <c r="E147" s="1" t="str">
        <f t="shared" si="8"/>
        <v>M/F LEONARDO PCMCIA 33600 DIGICOM</v>
      </c>
      <c r="F147" s="1"/>
      <c r="G147" s="54">
        <f t="shared" si="7"/>
        <v>60000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396000</v>
      </c>
      <c r="E148" s="1" t="str">
        <f t="shared" si="8"/>
        <v>KIT VIDEOCONFERENZA "GALILEO" DIGICOM / H.324</v>
      </c>
      <c r="F148" s="1"/>
      <c r="G148" s="54">
        <f t="shared" si="7"/>
        <v>61000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427000</v>
      </c>
      <c r="E149" s="1" t="str">
        <f t="shared" si="8"/>
        <v>MODEM ISDN TINTORETTO EXT. DIGICOM</v>
      </c>
      <c r="F149" s="1"/>
      <c r="G149" s="54">
        <f t="shared" si="7"/>
        <v>67000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501000</v>
      </c>
      <c r="E150" s="1" t="str">
        <f t="shared" si="8"/>
        <v>M/F LEONARDO PCMCIA 56K DIGICOM</v>
      </c>
      <c r="F150" s="1"/>
      <c r="G150" s="54">
        <f t="shared" si="7"/>
        <v>72000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786800</v>
      </c>
      <c r="E151" s="1" t="str">
        <f t="shared" si="8"/>
        <v>MODEM MOTOROLA ISDN  EXT.64/128K MOTOROLA</v>
      </c>
      <c r="F151" s="1"/>
      <c r="G151" s="54">
        <f t="shared" si="7"/>
        <v>85800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140200</v>
      </c>
      <c r="E152" s="1" t="str">
        <f t="shared" si="8"/>
        <v>M/F ISDN DONATELLO EXT. DIGICOM</v>
      </c>
      <c r="F152" s="1"/>
      <c r="G152" s="54">
        <f t="shared" si="7"/>
        <v>140200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90000</v>
      </c>
      <c r="E153" s="1" t="str">
        <f t="shared" si="8"/>
        <v xml:space="preserve">MULTIMEDIA </v>
      </c>
      <c r="F153" s="1"/>
      <c r="G153" s="54">
        <f t="shared" si="7"/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87000</v>
      </c>
      <c r="E154" s="1" t="str">
        <f t="shared" si="8"/>
        <v>SOUND AXP201/U PCI 64 Asus - ESS Maestro-1 Audio accellerator</v>
      </c>
      <c r="F154" s="1"/>
      <c r="G154" s="54">
        <f t="shared" si="7"/>
        <v>18000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102800</v>
      </c>
      <c r="E155" s="1" t="str">
        <f t="shared" si="8"/>
        <v>SOUND BLASTER 16 PnP  O.E.M. Creative</v>
      </c>
      <c r="F155" s="1"/>
      <c r="G155" s="54">
        <f t="shared" si="7"/>
        <v>13800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155800</v>
      </c>
      <c r="E156" s="1" t="str">
        <f t="shared" si="8"/>
        <v>SOUND BLASTER 16 PnP NO IDE Creative</v>
      </c>
      <c r="F156" s="1"/>
      <c r="G156" s="54">
        <f t="shared" si="7"/>
        <v>17800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223600</v>
      </c>
      <c r="E157" s="1" t="str">
        <f t="shared" si="8"/>
        <v>SOUND BLASTER AWE64 STD OEM Creative</v>
      </c>
      <c r="F157" s="1"/>
      <c r="G157" s="54">
        <f t="shared" si="7"/>
        <v>27600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368200</v>
      </c>
      <c r="E158" s="1" t="str">
        <f t="shared" si="8"/>
        <v>SOUND BLASTER AWE64 STANDARD Creative</v>
      </c>
      <c r="F158" s="1"/>
      <c r="G158" s="54">
        <f t="shared" si="7"/>
        <v>39200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360800</v>
      </c>
      <c r="E159" s="1" t="str">
        <f t="shared" si="8"/>
        <v>SOUND BLASTER AWE64 GOLD PNP  Creative</v>
      </c>
      <c r="F159" s="1"/>
      <c r="G159" s="54">
        <f t="shared" si="7"/>
        <v>65800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78000</v>
      </c>
      <c r="E160" s="1" t="str">
        <f t="shared" si="8"/>
        <v>KIT "DISCOVERY AWE64" 24X PNP Creative</v>
      </c>
      <c r="F160" s="1"/>
      <c r="G160" s="54">
        <f t="shared" si="7"/>
        <v>59000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29800</v>
      </c>
      <c r="E161" s="1" t="str">
        <f t="shared" si="8"/>
        <v>SPEAKERS MLI-699 MLI-60</v>
      </c>
      <c r="F161" s="1"/>
      <c r="G161" s="54">
        <f t="shared" si="7"/>
        <v>3800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33200</v>
      </c>
      <c r="E162" s="1" t="str">
        <f t="shared" si="8"/>
        <v>SPEAKER 25 W FS-60</v>
      </c>
      <c r="F162" s="1"/>
      <c r="G162" s="54">
        <f t="shared" si="7"/>
        <v>5200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61600</v>
      </c>
      <c r="E163" s="1" t="str">
        <f t="shared" si="8"/>
        <v>SPEAKER PROFESSIONAL 70 W FS-70</v>
      </c>
      <c r="F163" s="1"/>
      <c r="G163" s="54">
        <f t="shared" si="7"/>
        <v>5600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11200</v>
      </c>
      <c r="E164" s="1" t="str">
        <f t="shared" si="8"/>
        <v>ULTRA SPEAKER 130W FS-100</v>
      </c>
      <c r="F164" s="1"/>
      <c r="G164" s="54">
        <f t="shared" si="7"/>
        <v>11200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216000</v>
      </c>
      <c r="E165" s="1" t="str">
        <f t="shared" si="8"/>
        <v xml:space="preserve">MICROPROCESSORI </v>
      </c>
      <c r="F165" s="1"/>
      <c r="G165" s="54">
        <f t="shared" si="7"/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293200</v>
      </c>
      <c r="E166" s="1" t="str">
        <f t="shared" si="8"/>
        <v xml:space="preserve">PENTIUM 166 INTEL MMX </v>
      </c>
      <c r="F166" s="1"/>
      <c r="G166" s="54">
        <f t="shared" si="7"/>
        <v>43200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432000</v>
      </c>
      <c r="E167" s="1" t="str">
        <f t="shared" si="8"/>
        <v xml:space="preserve">PENTIUM 200 INTEL MMX </v>
      </c>
      <c r="F167" s="1"/>
      <c r="G167" s="54">
        <f t="shared" si="7"/>
        <v>50000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600400</v>
      </c>
      <c r="E168" s="1" t="str">
        <f t="shared" si="8"/>
        <v xml:space="preserve">PENTIUM 233 INTEL MMX </v>
      </c>
      <c r="F168" s="1"/>
      <c r="G168" s="54">
        <f t="shared" si="7"/>
        <v>76400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861800</v>
      </c>
      <c r="E169" s="1" t="str">
        <f t="shared" si="8"/>
        <v xml:space="preserve">PENTIUM II 233 INTEL 512k </v>
      </c>
      <c r="F169" s="1"/>
      <c r="G169" s="54">
        <f t="shared" si="7"/>
        <v>104800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1196400</v>
      </c>
      <c r="E170" s="1" t="str">
        <f t="shared" si="8"/>
        <v xml:space="preserve">PENTIUM II 266 INTEL 512k </v>
      </c>
      <c r="F170" s="1"/>
      <c r="G170" s="54">
        <f t="shared" si="7"/>
        <v>151400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1777000</v>
      </c>
      <c r="E171" s="1" t="str">
        <f t="shared" si="8"/>
        <v xml:space="preserve">PENTIUM II 300 INTEL 512K </v>
      </c>
      <c r="F171" s="1"/>
      <c r="G171" s="54">
        <f t="shared" si="7"/>
        <v>209000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430600</v>
      </c>
      <c r="E172" s="1" t="str">
        <f t="shared" si="8"/>
        <v xml:space="preserve">PENTIUM II 333 INTEL 512K </v>
      </c>
      <c r="F172" s="1"/>
      <c r="G172" s="54">
        <f t="shared" si="7"/>
        <v>313600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181400</v>
      </c>
      <c r="E173" s="1" t="str">
        <f t="shared" si="8"/>
        <v xml:space="preserve">SGS P 166+ </v>
      </c>
      <c r="F173" s="1"/>
      <c r="G173" s="54">
        <f t="shared" si="7"/>
        <v>23400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291600</v>
      </c>
      <c r="E174" s="1" t="str">
        <f t="shared" si="8"/>
        <v xml:space="preserve">IBM 200 MX </v>
      </c>
      <c r="F174" s="1"/>
      <c r="G174" s="54">
        <f t="shared" si="7"/>
        <v>31600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245000</v>
      </c>
      <c r="E175" s="1" t="str">
        <f t="shared" si="8"/>
        <v xml:space="preserve">IBM 233 MX </v>
      </c>
      <c r="F175" s="1"/>
      <c r="G175" s="54">
        <f t="shared" si="7"/>
        <v>52000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308600</v>
      </c>
      <c r="E176" s="1" t="str">
        <f t="shared" si="8"/>
        <v xml:space="preserve">AMD K6-166 </v>
      </c>
      <c r="F176" s="1"/>
      <c r="G176" s="54">
        <f t="shared" si="7"/>
        <v>38600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368000</v>
      </c>
      <c r="E177" s="1" t="str">
        <f t="shared" si="8"/>
        <v xml:space="preserve">AMD K6-200 </v>
      </c>
      <c r="F177" s="1"/>
      <c r="G177" s="54">
        <f t="shared" si="7"/>
        <v>54000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956800</v>
      </c>
      <c r="E178" s="1" t="str">
        <f t="shared" si="8"/>
        <v xml:space="preserve">AMD K6-233 </v>
      </c>
      <c r="F178" s="1"/>
      <c r="G178" s="54">
        <f t="shared" si="7"/>
        <v>62800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1218800</v>
      </c>
      <c r="E179" s="1" t="str">
        <f t="shared" si="8"/>
        <v xml:space="preserve">PENTIUM PRO 180 MZH </v>
      </c>
      <c r="F179" s="1"/>
      <c r="G179" s="54">
        <f t="shared" si="7"/>
        <v>178800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216000</v>
      </c>
      <c r="E180" s="1" t="str">
        <f t="shared" si="8"/>
        <v xml:space="preserve">PENTIUM PRO 200 MZH </v>
      </c>
      <c r="F180" s="1"/>
      <c r="G180" s="54">
        <f t="shared" si="7"/>
        <v>208000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11600</v>
      </c>
      <c r="E181" s="1" t="str">
        <f t="shared" si="8"/>
        <v xml:space="preserve">VENTOLINA PENTIUM 75-166 </v>
      </c>
      <c r="F181" s="1"/>
      <c r="G181" s="54">
        <f t="shared" si="7"/>
        <v>1600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26000</v>
      </c>
      <c r="E182" s="1" t="str">
        <f t="shared" si="8"/>
        <v xml:space="preserve">VENTOLINA PENTIUM 200 </v>
      </c>
      <c r="F182" s="1"/>
      <c r="G182" s="54">
        <f t="shared" si="7"/>
        <v>2000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15800</v>
      </c>
      <c r="E183" s="1" t="str">
        <f t="shared" si="8"/>
        <v xml:space="preserve">VENTOLA PER PENTIUM PRO </v>
      </c>
      <c r="F183" s="1"/>
      <c r="G183" s="54">
        <f t="shared" si="7"/>
        <v>4800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12200</v>
      </c>
      <c r="E184" s="1" t="str">
        <f t="shared" si="8"/>
        <v xml:space="preserve">VENTOLINA PER IBM/CYRIX 686  </v>
      </c>
      <c r="F184" s="1"/>
      <c r="G184" s="54">
        <f t="shared" si="7"/>
        <v>2200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28000</v>
      </c>
      <c r="E185" s="1" t="str">
        <f t="shared" si="8"/>
        <v xml:space="preserve">VENTOLA 3 PIN per TX97  </v>
      </c>
      <c r="F185" s="1"/>
      <c r="G185" s="54">
        <f t="shared" si="7"/>
        <v>2000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5200</v>
      </c>
      <c r="E186" s="1" t="str">
        <f t="shared" si="8"/>
        <v xml:space="preserve">VENTOLA PENTIUM II  </v>
      </c>
      <c r="F186" s="1"/>
      <c r="G186" s="54">
        <f t="shared" si="7"/>
        <v>5200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22000</v>
      </c>
      <c r="E187" s="1" t="str">
        <f t="shared" si="8"/>
        <v xml:space="preserve">TASTIERE </v>
      </c>
      <c r="F187" s="1"/>
      <c r="G187" s="54">
        <f t="shared" si="7"/>
        <v>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67400</v>
      </c>
      <c r="E188" s="1" t="str">
        <f t="shared" si="8"/>
        <v>TAST. ITA 105 TASTI WIN 95 UNIKEY</v>
      </c>
      <c r="F188" s="1"/>
      <c r="G188" s="54">
        <f t="shared" si="7"/>
        <v>4400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8"/>
        <v>TAST. ITA   79t BTC</v>
      </c>
      <c r="F189" s="1"/>
      <c r="G189" s="54">
        <f t="shared" si="7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38600</v>
      </c>
      <c r="E190" s="1" t="str">
        <f t="shared" si="8"/>
        <v>TAST. USA 79t BTC</v>
      </c>
      <c r="F190" s="1"/>
      <c r="G190" s="54">
        <f t="shared" si="7"/>
        <v>12600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30200</v>
      </c>
      <c r="E191" s="1" t="str">
        <f t="shared" si="8"/>
        <v>TAST. USA 105 TASTI WIN95 BTC</v>
      </c>
      <c r="F191" s="1"/>
      <c r="G191" s="54">
        <f t="shared" si="7"/>
        <v>5200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8"/>
        <v>TAST. ITA  105 TASTI NMB, WIN95 NMB</v>
      </c>
      <c r="F192" s="1"/>
      <c r="G192" s="54">
        <f t="shared" si="7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51000</v>
      </c>
      <c r="E193" s="1" t="str">
        <f t="shared" si="8"/>
        <v>TAST. ITA  105 TASTI NMB, PS/2 WIN95 NMB</v>
      </c>
      <c r="F193" s="1"/>
      <c r="G193" s="54">
        <f t="shared" si="7"/>
        <v>5000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9200</v>
      </c>
      <c r="E194" s="1" t="str">
        <f t="shared" si="8"/>
        <v>TAST. ITA 105 TASTI "CYPRESS"  WIN95 NMB</v>
      </c>
      <c r="F194" s="1"/>
      <c r="G194" s="54">
        <f t="shared" si="7"/>
        <v>9200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37000</v>
      </c>
      <c r="E195" s="1" t="str">
        <f t="shared" si="8"/>
        <v xml:space="preserve">SCANNER E ACCESSORI </v>
      </c>
      <c r="F195" s="1"/>
      <c r="G195" s="54">
        <f t="shared" si="7"/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8"/>
        <v>MOUSE  PILOT SERIALE LOGITECH</v>
      </c>
      <c r="F196" s="1"/>
      <c r="G196" s="54">
        <f t="shared" si="7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9">C197+G197</f>
        <v>18400</v>
      </c>
      <c r="E197" s="1" t="str">
        <f t="shared" si="8"/>
        <v>MOUSE  PILOT P/S2 LOGITECH</v>
      </c>
      <c r="F197" s="1"/>
      <c r="G197" s="54">
        <f t="shared" ref="G197:G260" si="10">C196*IVATOT</f>
        <v>7400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48200</v>
      </c>
      <c r="E198" s="1" t="str">
        <f t="shared" ref="E198:E261" si="11">CONCATENATE(A197," ",B197)</f>
        <v>MOUSE SERIALE 3 TASTI PRIMAX</v>
      </c>
      <c r="F198" s="1"/>
      <c r="G198" s="54">
        <f t="shared" si="10"/>
        <v>2200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28200</v>
      </c>
      <c r="E199" s="1" t="str">
        <f t="shared" si="11"/>
        <v>MOUSE TRACKBALL  PRIMAX</v>
      </c>
      <c r="F199" s="1"/>
      <c r="G199" s="54">
        <f t="shared" si="10"/>
        <v>9200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16800</v>
      </c>
      <c r="E200" s="1" t="str">
        <f t="shared" si="11"/>
        <v>MOUSE "RAINBOW" SERIALE PRIMAX</v>
      </c>
      <c r="F200" s="1"/>
      <c r="G200" s="54">
        <f t="shared" si="10"/>
        <v>3800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28600</v>
      </c>
      <c r="E201" s="1" t="str">
        <f t="shared" si="11"/>
        <v>MOUSE  ECHO PS/2 PRIMAX</v>
      </c>
      <c r="F201" s="1"/>
      <c r="G201" s="54">
        <f t="shared" si="10"/>
        <v>2600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1"/>
        <v>VENUS MOUSE SERIALE PRIMAX</v>
      </c>
      <c r="F202" s="1"/>
      <c r="G202" s="54">
        <f t="shared" si="10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25200</v>
      </c>
      <c r="E203" s="1" t="str">
        <f t="shared" si="11"/>
        <v>VENUS MOUSE PS/2 PRIMAX</v>
      </c>
      <c r="F203" s="1"/>
      <c r="G203" s="54">
        <f t="shared" si="10"/>
        <v>5200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53000</v>
      </c>
      <c r="E204" s="1" t="str">
        <f t="shared" si="11"/>
        <v>JOYSTICK DIGITALE PRIMAX</v>
      </c>
      <c r="F204" s="1"/>
      <c r="G204" s="54">
        <f t="shared" si="10"/>
        <v>4000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42800</v>
      </c>
      <c r="E205" s="1" t="str">
        <f t="shared" si="11"/>
        <v>JOYSTICK ULTRASTRIKER PRIMAX</v>
      </c>
      <c r="F205" s="1"/>
      <c r="G205" s="54">
        <f t="shared" si="10"/>
        <v>9800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74600</v>
      </c>
      <c r="E206" s="1" t="str">
        <f t="shared" si="11"/>
        <v>NAVIGATOR MOUSE PRIMAX</v>
      </c>
      <c r="F206" s="1"/>
      <c r="G206" s="54">
        <f t="shared" si="10"/>
        <v>6600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46600</v>
      </c>
      <c r="E207" s="1" t="str">
        <f t="shared" si="11"/>
        <v>JOYSTICK EXCALIBUR PRIMAX</v>
      </c>
      <c r="F207" s="1"/>
      <c r="G207" s="54">
        <f t="shared" si="10"/>
        <v>13600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153600</v>
      </c>
      <c r="E208" s="1" t="str">
        <f t="shared" si="11"/>
        <v>GAMEPAD CONQUEROR PRIMAX</v>
      </c>
      <c r="F208" s="1"/>
      <c r="G208" s="54">
        <f t="shared" si="10"/>
        <v>6600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180400</v>
      </c>
      <c r="E209" s="1" t="str">
        <f t="shared" si="11"/>
        <v>COLOR HAND SCANNER PRIMAX</v>
      </c>
      <c r="F209" s="1"/>
      <c r="G209" s="54">
        <f t="shared" si="10"/>
        <v>29400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227200</v>
      </c>
      <c r="E210" s="1" t="str">
        <f t="shared" si="11"/>
        <v>SCANNER COLORADO 4800 SW + OCR  PRIMAX</v>
      </c>
      <c r="F210" s="1"/>
      <c r="G210" s="54">
        <f t="shared" si="10"/>
        <v>30200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349400</v>
      </c>
      <c r="E211" s="1" t="str">
        <f t="shared" si="11"/>
        <v>SCANNER COLORADO D600 SW + OCR  PRIMAX</v>
      </c>
      <c r="F211" s="1"/>
      <c r="G211" s="54">
        <f t="shared" si="10"/>
        <v>39400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333000</v>
      </c>
      <c r="E212" s="1" t="str">
        <f t="shared" si="11"/>
        <v>SCANNER  DIRECT 9600 SW + OCR PRIMAX</v>
      </c>
      <c r="F212" s="1"/>
      <c r="G212" s="54">
        <f t="shared" si="10"/>
        <v>62000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512200</v>
      </c>
      <c r="E213" s="1" t="str">
        <f t="shared" si="11"/>
        <v>SCANNER  JEWEL 4800 SCSI PRIMAX</v>
      </c>
      <c r="F213" s="1"/>
      <c r="G213" s="54">
        <f t="shared" si="10"/>
        <v>54200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503600</v>
      </c>
      <c r="E214" s="1" t="str">
        <f t="shared" si="11"/>
        <v>SCANNER PROFI  9600 SCSI PRIMAX</v>
      </c>
      <c r="F214" s="1"/>
      <c r="G214" s="54">
        <f t="shared" si="10"/>
        <v>91600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889400</v>
      </c>
      <c r="E215" s="1" t="str">
        <f t="shared" si="11"/>
        <v>SCANNER PHODOX U. S. 300 PRIMAX</v>
      </c>
      <c r="F215" s="1"/>
      <c r="G215" s="54">
        <f t="shared" si="10"/>
        <v>82400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165400</v>
      </c>
      <c r="E216" s="1" t="str">
        <f t="shared" si="11"/>
        <v>FILMSCAN-200PC EPSON</v>
      </c>
      <c r="F216" s="1"/>
      <c r="G216" s="54">
        <f t="shared" si="10"/>
        <v>161400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81800</v>
      </c>
      <c r="E217" s="1" t="str">
        <f t="shared" si="11"/>
        <v xml:space="preserve">TAPPETINO PER MOUSE </v>
      </c>
      <c r="F217" s="1"/>
      <c r="G217" s="54">
        <f t="shared" si="10"/>
        <v>800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141200</v>
      </c>
      <c r="E218" s="1" t="str">
        <f t="shared" si="11"/>
        <v xml:space="preserve">ALIMENTATORE 200 W CE </v>
      </c>
      <c r="F218" s="1"/>
      <c r="G218" s="54">
        <f t="shared" si="10"/>
        <v>16200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123000</v>
      </c>
      <c r="E219" s="1" t="str">
        <f t="shared" si="11"/>
        <v xml:space="preserve">ALIMENTATORE 250 W CE ATX </v>
      </c>
      <c r="F219" s="1"/>
      <c r="G219" s="54">
        <f t="shared" si="10"/>
        <v>25000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159600</v>
      </c>
      <c r="E220" s="1" t="str">
        <f t="shared" si="11"/>
        <v xml:space="preserve">ALIMENTATORE 230 W CE ATX </v>
      </c>
      <c r="F220" s="1"/>
      <c r="G220" s="54">
        <f t="shared" si="10"/>
        <v>19600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33000</v>
      </c>
      <c r="E221" s="1" t="str">
        <f t="shared" si="11"/>
        <v xml:space="preserve">ALIMENTATORE 300 W CE ATX </v>
      </c>
      <c r="F221" s="1"/>
      <c r="G221" s="54">
        <f t="shared" si="10"/>
        <v>28000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7000</v>
      </c>
      <c r="E222" s="1" t="str">
        <f t="shared" si="11"/>
        <v>CAVO PARALLELO STAMP. MT 1,8 Unidirez.</v>
      </c>
      <c r="F222" s="1"/>
      <c r="G222" s="54">
        <f t="shared" si="10"/>
        <v>1000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10200</v>
      </c>
      <c r="E223" s="1" t="str">
        <f t="shared" si="11"/>
        <v>CAVO PARALLELO STAMP. MT 1,8 Bidirez.</v>
      </c>
      <c r="F223" s="1"/>
      <c r="G223" s="54">
        <f t="shared" si="10"/>
        <v>1200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9800</v>
      </c>
      <c r="E224" s="1" t="str">
        <f t="shared" si="11"/>
        <v xml:space="preserve">CAVO PARALLELO STAMP. MT 3 </v>
      </c>
      <c r="F224" s="1"/>
      <c r="G224" s="54">
        <f t="shared" si="10"/>
        <v>1800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12600</v>
      </c>
      <c r="E225" s="1" t="str">
        <f t="shared" si="11"/>
        <v>CONNETTORE MOUSE PS/2 per M/B ASUS P55T2P4</v>
      </c>
      <c r="F225" s="1"/>
      <c r="G225" s="54">
        <f t="shared" si="10"/>
        <v>1600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23200</v>
      </c>
      <c r="E226" s="1" t="str">
        <f t="shared" si="11"/>
        <v xml:space="preserve">CONNETTORE TASTIERA PS/2 </v>
      </c>
      <c r="F226" s="1"/>
      <c r="G226" s="54">
        <f t="shared" si="10"/>
        <v>2200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18200</v>
      </c>
      <c r="E227" s="1" t="str">
        <f t="shared" si="11"/>
        <v>CONNETTORE USB/MIR per M/B ASUS TX97</v>
      </c>
      <c r="F227" s="1"/>
      <c r="G227" s="54">
        <f t="shared" si="10"/>
        <v>4200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25800</v>
      </c>
      <c r="E228" s="1" t="str">
        <f t="shared" si="11"/>
        <v>DATA-SWITCH 2/1 MANUALE PRIMAX</v>
      </c>
      <c r="F228" s="1"/>
      <c r="G228" s="54">
        <f t="shared" si="10"/>
        <v>2800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55600</v>
      </c>
      <c r="E229" s="1" t="str">
        <f t="shared" si="11"/>
        <v>DATA-SWITCH 2/2 MANUALE PRIMAX</v>
      </c>
      <c r="F229" s="1"/>
      <c r="G229" s="54">
        <f t="shared" si="10"/>
        <v>4600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10200</v>
      </c>
      <c r="E230" s="1" t="str">
        <f t="shared" si="11"/>
        <v>DATA-SWITCH 2/1 BIDIREZ. PRIMAX</v>
      </c>
      <c r="F230" s="1"/>
      <c r="G230" s="54">
        <f t="shared" si="10"/>
        <v>10200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198000</v>
      </c>
      <c r="E231" s="1" t="str">
        <f t="shared" si="11"/>
        <v xml:space="preserve">SOFTWARE </v>
      </c>
      <c r="F231" s="1"/>
      <c r="G231" s="54">
        <f t="shared" si="10"/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206600</v>
      </c>
      <c r="E232" s="1" t="str">
        <f t="shared" si="11"/>
        <v>COMBO DOS6.22+WIN3.11+DSK.MAN. MICROSOFT  OEM</v>
      </c>
      <c r="F232" s="1"/>
      <c r="G232" s="54">
        <f t="shared" si="10"/>
        <v>39600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128400</v>
      </c>
      <c r="E233" s="1" t="str">
        <f t="shared" si="11"/>
        <v>WINDOWS 95, MANUALI + CD MICROSOFT  OEM</v>
      </c>
      <c r="F233" s="1"/>
      <c r="G233" s="54">
        <f t="shared" si="10"/>
        <v>33400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160000</v>
      </c>
      <c r="E234" s="1" t="str">
        <f t="shared" si="11"/>
        <v>LICENZA STUDENTE SISTEMI  MICROSOFT  STUDENTE</v>
      </c>
      <c r="F234" s="1"/>
      <c r="G234" s="54">
        <f t="shared" si="10"/>
        <v>19000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379200</v>
      </c>
      <c r="E235" s="1" t="str">
        <f t="shared" si="11"/>
        <v>LICENZA STUDENTE APPLICAZIONI MICROSOFT  STUDENTE</v>
      </c>
      <c r="F235" s="1"/>
      <c r="G235" s="54">
        <f t="shared" si="10"/>
        <v>28200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484200</v>
      </c>
      <c r="E236" s="1" t="str">
        <f t="shared" si="11"/>
        <v>WIN NT WORKSTATION 4.0 MICROSOFT  OEM</v>
      </c>
      <c r="F236" s="1"/>
      <c r="G236" s="54">
        <f t="shared" si="10"/>
        <v>70200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143800</v>
      </c>
      <c r="E237" s="1" t="str">
        <f t="shared" si="11"/>
        <v>OFFICE SMALL BUSINESS WORD97,EXCEL97,OUTLOOK97,PUBLISHER97</v>
      </c>
      <c r="F237" s="1"/>
      <c r="G237" s="54">
        <f t="shared" si="10"/>
        <v>82800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905200</v>
      </c>
      <c r="E238" s="1" t="str">
        <f t="shared" si="11"/>
        <v>WORKS 4.5 ITA, MANUALI + CD MICROSOFT  OEM</v>
      </c>
      <c r="F238" s="1"/>
      <c r="G238" s="54">
        <f t="shared" si="10"/>
        <v>12200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1163600</v>
      </c>
      <c r="E239" s="1" t="str">
        <f t="shared" si="11"/>
        <v>FIVE PACK WIN 95 MICROSOFT  OEM</v>
      </c>
      <c r="F239" s="1"/>
      <c r="G239" s="54">
        <f t="shared" si="10"/>
        <v>178600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493000</v>
      </c>
      <c r="E240" s="1" t="str">
        <f t="shared" si="11"/>
        <v>FIVE PACK COMBO WIN3.11-DOS MICROSOFT  OEM</v>
      </c>
      <c r="F240" s="1"/>
      <c r="G240" s="54">
        <f t="shared" si="10"/>
        <v>197000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744200</v>
      </c>
      <c r="E241" s="1" t="str">
        <f t="shared" si="11"/>
        <v>FIVE PACK WORKS 4.5 MICROSOFT  OEM</v>
      </c>
      <c r="F241" s="1"/>
      <c r="G241" s="54">
        <f t="shared" si="10"/>
        <v>59200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1275000</v>
      </c>
      <c r="E242" s="1" t="str">
        <f t="shared" si="11"/>
        <v>3-PACK  HOME ESSENTIALS 98 MICROSOFT  OEM</v>
      </c>
      <c r="F242" s="1"/>
      <c r="G242" s="54">
        <f t="shared" si="10"/>
        <v>137000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1561600</v>
      </c>
      <c r="E243" s="1" t="str">
        <f t="shared" si="11"/>
        <v>3-PACK WIN NT WORKSTATION 4.0 MICROSOFT  OEM</v>
      </c>
      <c r="F243" s="1"/>
      <c r="G243" s="54">
        <f t="shared" si="10"/>
        <v>227600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296800</v>
      </c>
      <c r="E244" s="1" t="str">
        <f t="shared" si="11"/>
        <v>3-PACK OFFICE SMALL BUSINESS MICROSOFT  OEM</v>
      </c>
      <c r="F244" s="1"/>
      <c r="G244" s="54">
        <f t="shared" si="10"/>
        <v>266800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1"/>
        <v xml:space="preserve">CD VIDEOGUIDA  WIN'95  </v>
      </c>
      <c r="F245" s="1"/>
      <c r="G245" s="54">
        <f t="shared" si="10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412000</v>
      </c>
      <c r="E246" s="1" t="str">
        <f t="shared" si="11"/>
        <v xml:space="preserve">CD VIDEGUIDA INTERNET  </v>
      </c>
      <c r="F246" s="1"/>
      <c r="G246" s="54">
        <f t="shared" si="10"/>
        <v>6000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278200</v>
      </c>
      <c r="E247" s="1" t="str">
        <f t="shared" si="11"/>
        <v>WINDOWS 95  MICROSOFT</v>
      </c>
      <c r="F247" s="1"/>
      <c r="G247" s="54">
        <f t="shared" si="10"/>
        <v>81200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684400</v>
      </c>
      <c r="E248" s="1" t="str">
        <f t="shared" si="11"/>
        <v>WINDOWS 95 Lic. Agg. MICROSOFT</v>
      </c>
      <c r="F248" s="1"/>
      <c r="G248" s="54">
        <f t="shared" si="10"/>
        <v>39400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1"/>
        <v>EXCEL 7.0 MICROSOFT</v>
      </c>
      <c r="F249" s="1"/>
      <c r="G249" s="54">
        <f t="shared" si="10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388000</v>
      </c>
      <c r="E250" s="1" t="str">
        <f t="shared" si="11"/>
        <v>EXCEL 97 MICROSOFT</v>
      </c>
      <c r="F250" s="1"/>
      <c r="G250" s="54">
        <f t="shared" si="10"/>
        <v>129000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697800</v>
      </c>
      <c r="E251" s="1" t="str">
        <f t="shared" si="11"/>
        <v>EXCEL 97 Agg. MICROSOFT</v>
      </c>
      <c r="F251" s="1"/>
      <c r="G251" s="54">
        <f t="shared" si="10"/>
        <v>51800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388200</v>
      </c>
      <c r="E252" s="1" t="str">
        <f t="shared" si="11"/>
        <v>WORD 97 MICROSOFT</v>
      </c>
      <c r="F252" s="1"/>
      <c r="G252" s="54">
        <f t="shared" si="10"/>
        <v>129200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696800</v>
      </c>
      <c r="E253" s="1" t="str">
        <f t="shared" si="11"/>
        <v>WORD 97 Agg. MICROSOFT</v>
      </c>
      <c r="F253" s="1"/>
      <c r="G253" s="54">
        <f t="shared" si="10"/>
        <v>51800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1008000</v>
      </c>
      <c r="E254" s="1" t="str">
        <f t="shared" si="11"/>
        <v>ACCESS 97 MICROSOFT</v>
      </c>
      <c r="F254" s="1"/>
      <c r="G254" s="54">
        <f t="shared" si="10"/>
        <v>129000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434800</v>
      </c>
      <c r="E255" s="1" t="str">
        <f t="shared" si="11"/>
        <v>OFFICE 97 SMALL BUSINESS MICROSOFT</v>
      </c>
      <c r="F255" s="1"/>
      <c r="G255" s="54">
        <f t="shared" si="10"/>
        <v>175800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325800</v>
      </c>
      <c r="E256" s="1" t="str">
        <f t="shared" si="11"/>
        <v>HOME ESSENTIALS 98 MICROSOFT</v>
      </c>
      <c r="F256" s="1"/>
      <c r="G256" s="54">
        <f t="shared" si="10"/>
        <v>51800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1029800</v>
      </c>
      <c r="E257" s="1" t="str">
        <f t="shared" si="11"/>
        <v>FRONTPAGE 98 MICROSOFT</v>
      </c>
      <c r="F257" s="1"/>
      <c r="G257" s="54">
        <f t="shared" si="10"/>
        <v>54800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675000</v>
      </c>
      <c r="E258" s="1" t="str">
        <f t="shared" si="11"/>
        <v>OFFICE '97 MICROSOFT</v>
      </c>
      <c r="F258" s="1"/>
      <c r="G258" s="54">
        <f t="shared" si="10"/>
        <v>195000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1283000</v>
      </c>
      <c r="E259" s="1" t="str">
        <f t="shared" si="11"/>
        <v>OFFICE '97 Agg. MICROSOFT</v>
      </c>
      <c r="F259" s="1"/>
      <c r="G259" s="54">
        <f t="shared" si="10"/>
        <v>96000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9"/>
        <v>1069400</v>
      </c>
      <c r="E260" s="1" t="str">
        <f t="shared" si="11"/>
        <v>OFFICE '97 Professional MICROSOFT</v>
      </c>
      <c r="F260" s="1"/>
      <c r="G260" s="54">
        <f t="shared" si="10"/>
        <v>237400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2">C261+G261</f>
        <v>393400</v>
      </c>
      <c r="E261" s="1" t="str">
        <f t="shared" si="11"/>
        <v>OFFICE '97 Professional Agg. MICROSOFT</v>
      </c>
      <c r="F261" s="1"/>
      <c r="G261" s="54">
        <f t="shared" ref="G261:G324" si="13">C260*IVATOT</f>
        <v>166400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143400</v>
      </c>
      <c r="E262" s="1" t="str">
        <f t="shared" ref="E262:E325" si="14">CONCATENATE(A261," ",B261)</f>
        <v>VISUAL BASIC 4.0 STD MICROSOFT</v>
      </c>
      <c r="F262" s="1"/>
      <c r="G262" s="54">
        <f t="shared" si="13"/>
        <v>45400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1209600</v>
      </c>
      <c r="E263" s="1" t="str">
        <f t="shared" si="14"/>
        <v>VISUAL BASIC 4.0 Agg. MICROSOFT</v>
      </c>
      <c r="F263" s="1"/>
      <c r="G263" s="54">
        <f t="shared" si="13"/>
        <v>19600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538000</v>
      </c>
      <c r="E264" s="1" t="str">
        <f t="shared" si="14"/>
        <v>VISUAL BASIC 4.0 PROFESSIONAL MICROSOFT</v>
      </c>
      <c r="F264" s="1"/>
      <c r="G264" s="54">
        <f t="shared" si="13"/>
        <v>238000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2467000</v>
      </c>
      <c r="E265" s="1" t="str">
        <f t="shared" si="14"/>
        <v>VISUAL BASIC 4.0 PROF. Agg. MICROSOFT</v>
      </c>
      <c r="F265" s="1"/>
      <c r="G265" s="54">
        <f t="shared" si="13"/>
        <v>60000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1502400</v>
      </c>
      <c r="E266" s="1" t="str">
        <f t="shared" si="14"/>
        <v>VISUAL BASIC 4.0 ENTERPRICE MICROSOFT</v>
      </c>
      <c r="F266" s="1"/>
      <c r="G266" s="54">
        <f t="shared" si="13"/>
        <v>481400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850200</v>
      </c>
      <c r="E267" s="1" t="str">
        <f t="shared" si="14"/>
        <v>VISUAL BASIC 4.0 ENTERPRICE Agg. MICROSOFT</v>
      </c>
      <c r="F267" s="1"/>
      <c r="G267" s="54">
        <f t="shared" si="13"/>
        <v>204200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388200</v>
      </c>
      <c r="E268" s="1" t="str">
        <f t="shared" si="14"/>
        <v>POWERPOINT 97 MICROSOFT</v>
      </c>
      <c r="F268" s="1"/>
      <c r="G268" s="54">
        <f t="shared" si="13"/>
        <v>129200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244800</v>
      </c>
      <c r="E269" s="1" t="str">
        <f t="shared" si="14"/>
        <v>POWERPOINT 97 Agg. MICROSOFT</v>
      </c>
      <c r="F269" s="1"/>
      <c r="G269" s="54">
        <f t="shared" si="13"/>
        <v>51800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134600</v>
      </c>
      <c r="E270" s="1" t="str">
        <f t="shared" si="14"/>
        <v>PUBLISHER 3.0 MICROSOFT</v>
      </c>
      <c r="F270" s="1"/>
      <c r="G270" s="54">
        <f t="shared" si="13"/>
        <v>38600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613200</v>
      </c>
      <c r="E271" s="1" t="str">
        <f t="shared" si="14"/>
        <v>PUBLISHER 3.0 Agg. MICROSOFT</v>
      </c>
      <c r="F271" s="1"/>
      <c r="G271" s="54">
        <f t="shared" si="13"/>
        <v>19200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400800</v>
      </c>
      <c r="E272" s="1" t="str">
        <f t="shared" si="14"/>
        <v>WINDOWS NT 4.0 WORKSTATION MICROSOFT</v>
      </c>
      <c r="F272" s="1"/>
      <c r="G272" s="54">
        <f t="shared" si="13"/>
        <v>118800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1870400</v>
      </c>
      <c r="E273" s="1" t="str">
        <f t="shared" si="14"/>
        <v>WINDOWS NT 4.0 Agg. WORKSTATION MICROSOFT</v>
      </c>
      <c r="F273" s="1"/>
      <c r="G273" s="54">
        <f t="shared" si="13"/>
        <v>56400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555800</v>
      </c>
      <c r="E274" s="1" t="str">
        <f t="shared" si="14"/>
        <v>WINDOWS NT 4.0 SERVER 5 client MICROSOFT</v>
      </c>
      <c r="F274" s="1"/>
      <c r="G274" s="54">
        <f t="shared" si="13"/>
        <v>362800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692600</v>
      </c>
      <c r="E275" s="1" t="str">
        <f t="shared" si="14"/>
        <v>WINDOWS 3.1 MICROSOFT</v>
      </c>
      <c r="F275" s="1"/>
      <c r="G275" s="54">
        <f t="shared" si="13"/>
        <v>38600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859800</v>
      </c>
      <c r="E276" s="1" t="str">
        <f t="shared" si="14"/>
        <v>POWERPOINT 4.0 MICROSOFT</v>
      </c>
      <c r="F276" s="1"/>
      <c r="G276" s="54">
        <f t="shared" si="13"/>
        <v>130800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777800</v>
      </c>
      <c r="E277" s="1" t="str">
        <f t="shared" si="14"/>
        <v>EXCEL 5.0 MICROSOFT</v>
      </c>
      <c r="F277" s="1"/>
      <c r="G277" s="54">
        <f t="shared" si="13"/>
        <v>145800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366400</v>
      </c>
      <c r="E278" s="1" t="str">
        <f t="shared" si="14"/>
        <v>ACCESS 2.0 MICROSOFT</v>
      </c>
      <c r="F278" s="1"/>
      <c r="G278" s="54">
        <f t="shared" si="13"/>
        <v>126400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1003000</v>
      </c>
      <c r="E279" s="1" t="str">
        <f t="shared" si="14"/>
        <v>ACCESS 2.0 Competitivo MICROSOFT</v>
      </c>
      <c r="F279" s="1"/>
      <c r="G279" s="54">
        <f t="shared" si="13"/>
        <v>48000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1317000</v>
      </c>
      <c r="E280" s="1" t="str">
        <f t="shared" si="14"/>
        <v xml:space="preserve">OFFICE 4.2 MICROSOFT </v>
      </c>
      <c r="F280" s="1"/>
      <c r="G280" s="54">
        <f t="shared" si="13"/>
        <v>191000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225200</v>
      </c>
      <c r="E281" s="1" t="str">
        <f t="shared" si="14"/>
        <v xml:space="preserve">OFFICE 4.3 PROFESSIONAL MICROSOFT </v>
      </c>
      <c r="F281" s="1"/>
      <c r="G281" s="54">
        <f t="shared" si="13"/>
        <v>225200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297000</v>
      </c>
      <c r="E282" s="1" t="str">
        <f t="shared" si="14"/>
        <v xml:space="preserve">STAMPANTI </v>
      </c>
      <c r="F282" s="1"/>
      <c r="G282" s="54">
        <f t="shared" si="13"/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705400</v>
      </c>
      <c r="E283" s="1" t="str">
        <f t="shared" si="14"/>
        <v>STAMP.EPSON LX300 9 aghi, 80 col. 220 cps. opz. colore</v>
      </c>
      <c r="F283" s="1"/>
      <c r="G283" s="54">
        <f t="shared" si="13"/>
        <v>59400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843200</v>
      </c>
      <c r="E284" s="1" t="str">
        <f t="shared" si="14"/>
        <v>STAMP.EPSON LX1050+ 9 aghi, 136 col. 200 cps</v>
      </c>
      <c r="F284" s="1"/>
      <c r="G284" s="54">
        <f t="shared" si="13"/>
        <v>129200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949800</v>
      </c>
      <c r="E285" s="1" t="str">
        <f t="shared" si="14"/>
        <v>STAMP.EPSON FX870 9 aghi, 80 col. 380 cps</v>
      </c>
      <c r="F285" s="1"/>
      <c r="G285" s="54">
        <f t="shared" si="13"/>
        <v>142800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752400</v>
      </c>
      <c r="E286" s="1" t="str">
        <f t="shared" si="14"/>
        <v>STAMP.EPSON FX1170 9 aghi, 136 col.380 cps</v>
      </c>
      <c r="F286" s="1"/>
      <c r="G286" s="54">
        <f t="shared" si="13"/>
        <v>161400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1036200</v>
      </c>
      <c r="E287" s="1" t="str">
        <f t="shared" si="14"/>
        <v>STAMP.EPSON LQ570+ 24 aghi, 80 col. 225 cps</v>
      </c>
      <c r="F287" s="1"/>
      <c r="G287" s="54">
        <f t="shared" si="13"/>
        <v>118200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1448600</v>
      </c>
      <c r="E288" s="1" t="str">
        <f t="shared" si="14"/>
        <v>STAMP.EPSON LQ2070+ 24 aghi, 136 col. 225 cps</v>
      </c>
      <c r="F288" s="1"/>
      <c r="G288" s="54">
        <f t="shared" si="13"/>
        <v>183600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509000</v>
      </c>
      <c r="E289" s="1" t="str">
        <f t="shared" si="14"/>
        <v>STAMP.EPSON LQ 2170 24 aghi, 136 col. 440 cps</v>
      </c>
      <c r="F289" s="1"/>
      <c r="G289" s="54">
        <f t="shared" si="13"/>
        <v>253000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422200</v>
      </c>
      <c r="E290" s="1" t="str">
        <f t="shared" si="14"/>
        <v>STAMP.EPSON STYLUS 300COLOR Ink Jet A4,1ppm col.</v>
      </c>
      <c r="F290" s="1"/>
      <c r="G290" s="54">
        <f t="shared" si="13"/>
        <v>51200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531200</v>
      </c>
      <c r="E291" s="1" t="str">
        <f t="shared" si="14"/>
        <v>STAMP.EPSON STYLUS 400COLOR Ink Jet A4,3ppm col.</v>
      </c>
      <c r="F291" s="1"/>
      <c r="G291" s="54">
        <f t="shared" si="13"/>
        <v>74200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733400</v>
      </c>
      <c r="E292" s="1" t="str">
        <f t="shared" si="14"/>
        <v>STAMP.EPSON STYLUS 600COLOR Ink Jet A4,4ppm col.</v>
      </c>
      <c r="F292" s="1"/>
      <c r="G292" s="54">
        <f t="shared" si="13"/>
        <v>91400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1699400</v>
      </c>
      <c r="E293" s="1" t="str">
        <f t="shared" si="14"/>
        <v>STAMP.EPSON STYLUS 800COLOR Ink Jet A4,7ppm col.</v>
      </c>
      <c r="F293" s="1"/>
      <c r="G293" s="54">
        <f t="shared" si="13"/>
        <v>128400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1070200</v>
      </c>
      <c r="E294" s="1" t="str">
        <f t="shared" si="14"/>
        <v>STAMP.EPSON STYLUS 1520COLOR Ink Jet A2,800cps draft</v>
      </c>
      <c r="F294" s="1"/>
      <c r="G294" s="54">
        <f t="shared" si="13"/>
        <v>314200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1722200</v>
      </c>
      <c r="E295" s="1" t="str">
        <f t="shared" si="14"/>
        <v>STAMP.EPSON STYLUS 1000 Ink Jet A3,250cps draft</v>
      </c>
      <c r="F295" s="1"/>
      <c r="G295" s="54">
        <f t="shared" si="13"/>
        <v>151200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3030200</v>
      </c>
      <c r="E296" s="1" t="str">
        <f t="shared" si="14"/>
        <v>STAMP.EPSON STYLUS PRO XL+ Ink Jet A4/A3</v>
      </c>
      <c r="F296" s="1"/>
      <c r="G296" s="54">
        <f t="shared" si="13"/>
        <v>314200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1183200</v>
      </c>
      <c r="E297" s="1" t="str">
        <f t="shared" si="14"/>
        <v xml:space="preserve">STAMP.EPSON STYLUS  3000 Ink Jet A2 800cpc 1440*720 dpi </v>
      </c>
      <c r="F297" s="1"/>
      <c r="G297" s="54">
        <f t="shared" si="13"/>
        <v>543200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383000</v>
      </c>
      <c r="E298" s="1" t="str">
        <f t="shared" si="14"/>
        <v xml:space="preserve">STAMP.EPSON STYLUS PHOTO Ink Jet A4 6 colori 2ppm </v>
      </c>
      <c r="F298" s="1"/>
      <c r="G298" s="54">
        <f t="shared" si="13"/>
        <v>128000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464000</v>
      </c>
      <c r="E299" s="1" t="str">
        <f t="shared" si="14"/>
        <v>STAMP. CANON BJ-250 COLOR Ink Jet A4, 1ppm col</v>
      </c>
      <c r="F299" s="1"/>
      <c r="G299" s="54">
        <f t="shared" si="13"/>
        <v>51000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443600</v>
      </c>
      <c r="E300" s="1" t="str">
        <f t="shared" si="14"/>
        <v>STAMP. CANON BJC-80 COLOR Ink jet A4, 2ppm col.</v>
      </c>
      <c r="F300" s="1"/>
      <c r="G300" s="54">
        <f t="shared" si="13"/>
        <v>82600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616200</v>
      </c>
      <c r="E301" s="1" t="str">
        <f t="shared" si="14"/>
        <v>STAMP. CANON BJC-4300 COLOR Ink Jet A4, 1ppm col.</v>
      </c>
      <c r="F301" s="1"/>
      <c r="G301" s="54">
        <f t="shared" si="13"/>
        <v>72200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786800</v>
      </c>
      <c r="E302" s="1" t="str">
        <f t="shared" si="14"/>
        <v>STAMP. CANON BJC-4550 COLOR Ink Jet A4/A3, 1 ppm</v>
      </c>
      <c r="F302" s="1"/>
      <c r="G302" s="54">
        <f t="shared" si="13"/>
        <v>108800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1189600</v>
      </c>
      <c r="E303" s="1" t="str">
        <f t="shared" si="14"/>
        <v>STAMP. CANON BJC-4650 COLOR Ink Jet A4/A3, 4,5 ppm</v>
      </c>
      <c r="F303" s="1"/>
      <c r="G303" s="54">
        <f t="shared" si="13"/>
        <v>135600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692800</v>
      </c>
      <c r="E304" s="1" t="str">
        <f t="shared" si="14"/>
        <v>STAMP. CANON BJC-5500 COLOR Ink Jet A3/A2 694cps</v>
      </c>
      <c r="F304" s="1"/>
      <c r="G304" s="54">
        <f t="shared" si="13"/>
        <v>210800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818400</v>
      </c>
      <c r="E305" s="1" t="str">
        <f t="shared" si="14"/>
        <v>STAMP. CANON BJC-620 COLOR Ink Jet A4, 300cps</v>
      </c>
      <c r="F305" s="1"/>
      <c r="G305" s="54">
        <f t="shared" si="13"/>
        <v>96400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413400</v>
      </c>
      <c r="E306" s="1" t="str">
        <f t="shared" si="14"/>
        <v>STAMP. CANON BJC-7000 COLOR Ink Jet A4,4,5ppm, 1200x600dpi</v>
      </c>
      <c r="F306" s="1"/>
      <c r="G306" s="54">
        <f t="shared" si="13"/>
        <v>144400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424800</v>
      </c>
      <c r="E307" s="1" t="str">
        <f t="shared" si="14"/>
        <v>STAMP. HP 400L Ink Jet A4, 3 ppm col.</v>
      </c>
      <c r="F307" s="1"/>
      <c r="G307" s="54">
        <f t="shared" si="13"/>
        <v>53800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536200</v>
      </c>
      <c r="E308" s="1" t="str">
        <f t="shared" si="14"/>
        <v>STAMP. HP 670 Ink Jet A4, 3 ppm col.</v>
      </c>
      <c r="F308" s="1"/>
      <c r="G308" s="54">
        <f t="shared" si="13"/>
        <v>74200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633400</v>
      </c>
      <c r="E309" s="1" t="str">
        <f t="shared" si="14"/>
        <v>STAMP. HP 690+ Ink Jet A4,  5 ppm col.</v>
      </c>
      <c r="F309" s="1"/>
      <c r="G309" s="54">
        <f t="shared" si="13"/>
        <v>92400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756200</v>
      </c>
      <c r="E310" s="1" t="str">
        <f t="shared" si="14"/>
        <v>STAMP. HP 720C Ink Jet A4,  7 ppm col.</v>
      </c>
      <c r="F310" s="1"/>
      <c r="G310" s="54">
        <f t="shared" si="13"/>
        <v>108200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773600</v>
      </c>
      <c r="E311" s="1" t="str">
        <f t="shared" si="14"/>
        <v>STAMP. HP 870 CXI Ink Jet A4,  8 ppm col.</v>
      </c>
      <c r="F311" s="1"/>
      <c r="G311" s="54">
        <f t="shared" si="13"/>
        <v>129600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1030800</v>
      </c>
      <c r="E312" s="1" t="str">
        <f t="shared" si="14"/>
        <v>STAMP. HP 890C Ink Jet A4,  9 ppm col.</v>
      </c>
      <c r="F312" s="1"/>
      <c r="G312" s="54">
        <f t="shared" si="13"/>
        <v>128800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902400</v>
      </c>
      <c r="E313" s="1" t="str">
        <f t="shared" si="14"/>
        <v>STAMP. HP 1100C Ink Jet A3/A4,  6 ppm col., 2Mb</v>
      </c>
      <c r="F313" s="1"/>
      <c r="G313" s="54">
        <f t="shared" si="13"/>
        <v>180400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1601400</v>
      </c>
      <c r="E314" s="1" t="str">
        <f t="shared" si="14"/>
        <v>STAMP. HP 6L Laser, A4 600dpi, 6ppm</v>
      </c>
      <c r="F314" s="1"/>
      <c r="G314" s="54">
        <f t="shared" si="13"/>
        <v>144400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2077400</v>
      </c>
      <c r="E315" s="1" t="str">
        <f t="shared" si="14"/>
        <v>STAMP. HP 6P Laser, A4 600dpi, 6ppm</v>
      </c>
      <c r="F315" s="1"/>
      <c r="G315" s="54">
        <f t="shared" si="13"/>
        <v>291400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357200</v>
      </c>
      <c r="E316" s="1" t="str">
        <f t="shared" si="14"/>
        <v>STAMP. HP 6MP Laser, A4 600dpi, 8ppm, 3Mb</v>
      </c>
      <c r="F316" s="1"/>
      <c r="G316" s="54">
        <f t="shared" si="13"/>
        <v>357200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85000</v>
      </c>
      <c r="E317" s="1" t="str">
        <f t="shared" si="14"/>
        <v xml:space="preserve">CABINATI  </v>
      </c>
      <c r="F317" s="1"/>
      <c r="G317" s="54">
        <f t="shared" si="13"/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101000</v>
      </c>
      <c r="E318" s="1" t="str">
        <f t="shared" si="14"/>
        <v>CASE DESKTOP   CE CK 131-6 P/S 200W</v>
      </c>
      <c r="F318" s="1"/>
      <c r="G318" s="54">
        <f t="shared" si="13"/>
        <v>17000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131800</v>
      </c>
      <c r="E319" s="1" t="str">
        <f t="shared" si="14"/>
        <v>CASE MINITOWER CE CK 136-1 P/S 200W</v>
      </c>
      <c r="F319" s="1"/>
      <c r="G319" s="54">
        <f t="shared" si="13"/>
        <v>16800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175000</v>
      </c>
      <c r="E320" s="1" t="str">
        <f t="shared" si="14"/>
        <v xml:space="preserve">CASE MIDITOWER CE CK 135-1 P/S 230W </v>
      </c>
      <c r="F320" s="1"/>
      <c r="G320" s="54">
        <f t="shared" si="13"/>
        <v>23000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112400</v>
      </c>
      <c r="E321" s="1" t="str">
        <f t="shared" si="14"/>
        <v xml:space="preserve">CASE BIG TOWER CE   CK139-1 P/S 230W </v>
      </c>
      <c r="F321" s="1"/>
      <c r="G321" s="54">
        <f t="shared" si="13"/>
        <v>30400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100400</v>
      </c>
      <c r="E322" s="1" t="str">
        <f t="shared" si="14"/>
        <v>CASE DESKTOP CE CK 131-8 P/S 200W</v>
      </c>
      <c r="F322" s="1"/>
      <c r="G322" s="54">
        <f t="shared" si="13"/>
        <v>16400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131800</v>
      </c>
      <c r="E323" s="1" t="str">
        <f t="shared" si="14"/>
        <v>CASE SUB-MIDITOWER CE  CK 132-3 P/S 200W</v>
      </c>
      <c r="F323" s="1"/>
      <c r="G323" s="54">
        <f t="shared" si="13"/>
        <v>16800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2"/>
        <v>176000</v>
      </c>
      <c r="E324" s="1" t="str">
        <f t="shared" si="14"/>
        <v>CASE  MIDITOWER CE  CK 135-2 P/S 230W</v>
      </c>
      <c r="F324" s="1"/>
      <c r="G324" s="54">
        <f t="shared" si="13"/>
        <v>23000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5">C325+G325</f>
        <v>110600</v>
      </c>
      <c r="E325" s="1" t="str">
        <f t="shared" si="14"/>
        <v>CASE TOWER CE CK 139-2 P/S 230W</v>
      </c>
      <c r="F325" s="1"/>
      <c r="G325" s="54">
        <f t="shared" ref="G325:G339" si="16">C324*IVATOT</f>
        <v>30600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118000</v>
      </c>
      <c r="E326" s="1" t="str">
        <f t="shared" ref="E326:E339" si="17">CONCATENATE(A325," ",B325)</f>
        <v>CASE MIDITOWER BC VIP 432 P/S 230W</v>
      </c>
      <c r="F326" s="1"/>
      <c r="G326" s="54">
        <f t="shared" si="16"/>
        <v>16000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20400</v>
      </c>
      <c r="E327" s="1" t="str">
        <f t="shared" si="17"/>
        <v>CASE TOWER BC VIP 730 P/S 230W</v>
      </c>
      <c r="F327" s="1"/>
      <c r="G327" s="54">
        <f t="shared" si="16"/>
        <v>20400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198000</v>
      </c>
      <c r="E328" s="1" t="str">
        <f t="shared" si="17"/>
        <v xml:space="preserve">GRUPPI DI CONTINUITA' </v>
      </c>
      <c r="F328" s="1"/>
      <c r="G328" s="54">
        <f t="shared" si="16"/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272600</v>
      </c>
      <c r="E329" s="1" t="str">
        <f t="shared" si="17"/>
        <v>GR.CONT.REVOLUTION E300  STAND- BY</v>
      </c>
      <c r="F329" s="1"/>
      <c r="G329" s="54">
        <f t="shared" si="16"/>
        <v>39600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325600</v>
      </c>
      <c r="E330" s="1" t="str">
        <f t="shared" si="17"/>
        <v>GR.CONT.REVOLUTION F450 STAND- BY</v>
      </c>
      <c r="F330" s="1"/>
      <c r="G330" s="54">
        <f t="shared" si="16"/>
        <v>46600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353800</v>
      </c>
      <c r="E331" s="1" t="str">
        <f t="shared" si="17"/>
        <v>GR.CONT.REVOLUTION L600 STAND- BY</v>
      </c>
      <c r="F331" s="1"/>
      <c r="G331" s="54">
        <f t="shared" si="16"/>
        <v>55800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537600</v>
      </c>
      <c r="E332" s="1" t="str">
        <f t="shared" si="17"/>
        <v>GR.CONT.POWER PRO 600 LINE INTERACTIVE</v>
      </c>
      <c r="F332" s="1"/>
      <c r="G332" s="54">
        <f t="shared" si="16"/>
        <v>59600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721600</v>
      </c>
      <c r="E333" s="1" t="str">
        <f t="shared" si="17"/>
        <v>GR.CONT.POWER PRO 750 LINE INTERACTIVE</v>
      </c>
      <c r="F333" s="1"/>
      <c r="G333" s="54">
        <f t="shared" si="16"/>
        <v>95600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882200</v>
      </c>
      <c r="E334" s="1" t="str">
        <f t="shared" si="17"/>
        <v>GR.CONT.POWER PRO 900 LINE INTERACTIVE</v>
      </c>
      <c r="F334" s="1"/>
      <c r="G334" s="54">
        <f t="shared" si="16"/>
        <v>125200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1279400</v>
      </c>
      <c r="E335" s="1" t="str">
        <f t="shared" si="17"/>
        <v>GR.CONT.POWER PRO 1000 LINE INTERACTIVE</v>
      </c>
      <c r="F335" s="1"/>
      <c r="G335" s="54">
        <f t="shared" si="16"/>
        <v>151400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1752600</v>
      </c>
      <c r="E336" s="1" t="str">
        <f t="shared" si="17"/>
        <v>GR.CONT.POWER PRO 1600 LINE INTERACTIVE</v>
      </c>
      <c r="F336" s="1"/>
      <c r="G336" s="54">
        <f t="shared" si="16"/>
        <v>225600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4439400</v>
      </c>
      <c r="E337" s="1" t="str">
        <f t="shared" si="17"/>
        <v>GR.CONT.POWER PRO 2400 LINE INTERACTIVE</v>
      </c>
      <c r="F337" s="1"/>
      <c r="G337" s="54">
        <f t="shared" si="16"/>
        <v>305400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7676800</v>
      </c>
      <c r="E338" s="1" t="str">
        <f t="shared" si="17"/>
        <v>GR.CONT.POWERSAVE 4000 ON-LINE</v>
      </c>
      <c r="F338" s="1"/>
      <c r="G338" s="54">
        <f t="shared" si="16"/>
        <v>826800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13082000</v>
      </c>
      <c r="E339" s="1" t="str">
        <f t="shared" si="17"/>
        <v>GR.CONT.POWERSAVE 7500 ON-LINE</v>
      </c>
      <c r="F339" s="1"/>
      <c r="G339" s="54">
        <f t="shared" si="16"/>
        <v>1370000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9" sqref="I9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1.39843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/>
      <c r="D1" s="7" t="s">
        <v>490</v>
      </c>
      <c r="E1" s="8" t="s">
        <v>491</v>
      </c>
      <c r="G1" s="9" t="s">
        <v>492</v>
      </c>
    </row>
    <row r="2" spans="1:7" ht="12.75" customHeight="1" thickBot="1" x14ac:dyDescent="0.25">
      <c r="A2" s="10" t="s">
        <v>493</v>
      </c>
      <c r="B2" s="11" t="str">
        <f>MID(A2,2,3)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25">
      <c r="A3" s="10" t="s">
        <v>648</v>
      </c>
      <c r="B3" s="11" t="str">
        <f t="shared" ref="B3:B9" si="0">MID(A3,2,3)</f>
        <v>24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24-2</v>
      </c>
    </row>
    <row r="4" spans="1:7" ht="12.75" customHeight="1" thickBot="1" x14ac:dyDescent="0.25">
      <c r="A4" s="10" t="s">
        <v>649</v>
      </c>
      <c r="B4" s="11" t="str">
        <f t="shared" si="0"/>
        <v>25</v>
      </c>
      <c r="D4" s="12">
        <v>33088</v>
      </c>
      <c r="E4" s="11">
        <f t="shared" si="1"/>
        <v>3</v>
      </c>
      <c r="G4" s="13" t="str">
        <f t="shared" si="2"/>
        <v>25-3</v>
      </c>
    </row>
    <row r="5" spans="1:7" ht="12.75" customHeight="1" thickBot="1" x14ac:dyDescent="0.25">
      <c r="A5" s="10" t="s">
        <v>650</v>
      </c>
      <c r="B5" s="11" t="str">
        <f t="shared" si="0"/>
        <v>26</v>
      </c>
      <c r="D5" s="12">
        <v>44278</v>
      </c>
      <c r="E5" s="11">
        <f t="shared" si="1"/>
        <v>23</v>
      </c>
      <c r="G5" s="13" t="str">
        <f t="shared" si="2"/>
        <v>26-23</v>
      </c>
    </row>
    <row r="6" spans="1:7" ht="12.75" customHeight="1" thickBot="1" x14ac:dyDescent="0.25">
      <c r="A6" s="10" t="s">
        <v>651</v>
      </c>
      <c r="B6" s="11" t="str">
        <f t="shared" si="0"/>
        <v>27</v>
      </c>
      <c r="D6" s="12">
        <v>33090</v>
      </c>
      <c r="E6" s="11">
        <f t="shared" si="1"/>
        <v>5</v>
      </c>
      <c r="G6" s="13" t="str">
        <f t="shared" si="2"/>
        <v>27-5</v>
      </c>
    </row>
    <row r="7" spans="1:7" ht="12.75" customHeight="1" thickBot="1" x14ac:dyDescent="0.25">
      <c r="A7" s="10" t="s">
        <v>652</v>
      </c>
      <c r="B7" s="11" t="str">
        <f t="shared" si="0"/>
        <v>28</v>
      </c>
      <c r="D7" s="12">
        <v>33091</v>
      </c>
      <c r="E7" s="11">
        <f t="shared" si="1"/>
        <v>6</v>
      </c>
      <c r="G7" s="13" t="str">
        <f t="shared" si="2"/>
        <v>28-6</v>
      </c>
    </row>
    <row r="8" spans="1:7" ht="12.75" customHeight="1" thickBot="1" x14ac:dyDescent="0.25">
      <c r="A8" s="10" t="s">
        <v>653</v>
      </c>
      <c r="B8" s="11" t="str">
        <f t="shared" si="0"/>
        <v>29</v>
      </c>
      <c r="D8" s="12">
        <v>33092</v>
      </c>
      <c r="E8" s="11">
        <f t="shared" si="1"/>
        <v>7</v>
      </c>
      <c r="G8" s="13" t="str">
        <f t="shared" si="2"/>
        <v>29-7</v>
      </c>
    </row>
    <row r="9" spans="1:7" ht="12.75" customHeight="1" thickBot="1" x14ac:dyDescent="0.25">
      <c r="A9" s="10" t="s">
        <v>654</v>
      </c>
      <c r="B9" s="11" t="str">
        <f t="shared" si="0"/>
        <v>30</v>
      </c>
      <c r="D9" s="14">
        <v>33093</v>
      </c>
      <c r="E9" s="11">
        <f t="shared" si="1"/>
        <v>8</v>
      </c>
      <c r="G9" s="13" t="str">
        <f t="shared" si="2"/>
        <v>30-8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12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1" sqref="G11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20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494</v>
      </c>
      <c r="G2" s="1" t="s">
        <v>495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" t="s">
        <v>496</v>
      </c>
      <c r="C3" s="15" t="s">
        <v>497</v>
      </c>
      <c r="D3" s="15" t="s">
        <v>498</v>
      </c>
      <c r="E3" s="1"/>
      <c r="F3" s="16">
        <v>0</v>
      </c>
      <c r="G3" s="17" t="s">
        <v>499</v>
      </c>
      <c r="H3" s="18" t="s">
        <v>499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500</v>
      </c>
      <c r="C4" s="1">
        <v>40</v>
      </c>
      <c r="D4" s="1" t="str">
        <f>VLOOKUP(Table_1[[#This Row],[Punteggio]],$F$3:$H$6,2,FALSE)</f>
        <v>Sufficiente</v>
      </c>
      <c r="E4" s="1"/>
      <c r="F4" s="19">
        <v>40</v>
      </c>
      <c r="G4" s="1" t="s">
        <v>501</v>
      </c>
      <c r="H4" s="20" t="s">
        <v>502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503</v>
      </c>
      <c r="C5" s="1">
        <v>60</v>
      </c>
      <c r="D5" s="1" t="str">
        <f>VLOOKUP(Table_1[[#This Row],[Punteggio]],$F$3:$H$6,2,FALSE)</f>
        <v>Discreto</v>
      </c>
      <c r="E5" s="1"/>
      <c r="F5" s="19">
        <v>60</v>
      </c>
      <c r="G5" s="1" t="s">
        <v>504</v>
      </c>
      <c r="H5" s="20" t="s">
        <v>505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506</v>
      </c>
      <c r="C6" s="1">
        <v>60</v>
      </c>
      <c r="D6" s="1" t="str">
        <f>VLOOKUP(Table_1[[#This Row],[Punteggio]],$F$3:$H$6,2,FALSE)</f>
        <v>Discreto</v>
      </c>
      <c r="E6" s="1"/>
      <c r="F6" s="21">
        <v>70</v>
      </c>
      <c r="G6" s="22" t="s">
        <v>507</v>
      </c>
      <c r="H6" s="23" t="s">
        <v>508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509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510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511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512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4" t="s">
        <v>513</v>
      </c>
      <c r="B14" s="25" t="s">
        <v>514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4" t="s">
        <v>513</v>
      </c>
      <c r="B15" s="25" t="s">
        <v>515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4"/>
      <c r="B16" s="25" t="s">
        <v>516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4"/>
      <c r="B17" s="25" t="s">
        <v>517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4"/>
      <c r="B18" s="25" t="s">
        <v>518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4"/>
      <c r="B19" s="25" t="s">
        <v>519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9" sqref="G19"/>
    </sheetView>
  </sheetViews>
  <sheetFormatPr baseColWidth="10" defaultColWidth="14.3984375" defaultRowHeight="15" customHeight="1" x14ac:dyDescent="0.2"/>
  <cols>
    <col min="1" max="3" width="9.3984375" customWidth="1"/>
    <col min="4" max="4" width="14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9" t="s">
        <v>520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521</v>
      </c>
      <c r="D3" s="1" t="s">
        <v>522</v>
      </c>
      <c r="E3" s="1"/>
      <c r="F3" s="1"/>
      <c r="G3" s="26" t="s">
        <v>521</v>
      </c>
      <c r="H3" s="26" t="s">
        <v>522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523</v>
      </c>
      <c r="D4" s="27">
        <v>266</v>
      </c>
      <c r="E4" s="1"/>
      <c r="F4" s="1"/>
      <c r="G4" s="28" t="s">
        <v>523</v>
      </c>
      <c r="H4" s="29">
        <f>VLOOKUP(G4,C4:D15,2,FALSE)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525</v>
      </c>
      <c r="D5" s="27">
        <v>402</v>
      </c>
      <c r="E5" s="1"/>
      <c r="F5" s="1"/>
      <c r="G5" s="28" t="s">
        <v>525</v>
      </c>
      <c r="H5" s="29">
        <f t="shared" ref="H5:H15" si="0">VLOOKUP(G5,C5:D16,2,FALSE)</f>
        <v>402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526</v>
      </c>
      <c r="D6" s="27">
        <v>496</v>
      </c>
      <c r="E6" s="1"/>
      <c r="F6" s="1"/>
      <c r="G6" s="28" t="s">
        <v>526</v>
      </c>
      <c r="H6" s="29">
        <f t="shared" si="0"/>
        <v>496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527</v>
      </c>
      <c r="D7" s="27">
        <v>204</v>
      </c>
      <c r="E7" s="1"/>
      <c r="F7" s="1"/>
      <c r="G7" s="28" t="s">
        <v>527</v>
      </c>
      <c r="H7" s="29">
        <f t="shared" si="0"/>
        <v>204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528</v>
      </c>
      <c r="D8" s="27">
        <v>154</v>
      </c>
      <c r="E8" s="1"/>
      <c r="F8" s="1"/>
      <c r="G8" s="28" t="s">
        <v>528</v>
      </c>
      <c r="H8" s="29">
        <f t="shared" si="0"/>
        <v>154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529</v>
      </c>
      <c r="D9" s="27">
        <v>409</v>
      </c>
      <c r="E9" s="1"/>
      <c r="F9" s="1"/>
      <c r="G9" s="28" t="s">
        <v>529</v>
      </c>
      <c r="H9" s="29">
        <f t="shared" si="0"/>
        <v>409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530</v>
      </c>
      <c r="D10" s="27">
        <v>522</v>
      </c>
      <c r="E10" s="1"/>
      <c r="F10" s="1"/>
      <c r="G10" s="28" t="s">
        <v>530</v>
      </c>
      <c r="H10" s="29">
        <f t="shared" si="0"/>
        <v>522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531</v>
      </c>
      <c r="D11" s="27">
        <v>490</v>
      </c>
      <c r="E11" s="1"/>
      <c r="F11" s="1"/>
      <c r="G11" s="28" t="s">
        <v>531</v>
      </c>
      <c r="H11" s="29">
        <f t="shared" si="0"/>
        <v>490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532</v>
      </c>
      <c r="D12" s="27">
        <v>249</v>
      </c>
      <c r="E12" s="1"/>
      <c r="F12" s="1"/>
      <c r="G12" s="28" t="s">
        <v>532</v>
      </c>
      <c r="H12" s="29">
        <f t="shared" si="0"/>
        <v>249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533</v>
      </c>
      <c r="D13" s="27">
        <v>417</v>
      </c>
      <c r="E13" s="1"/>
      <c r="F13" s="1"/>
      <c r="G13" s="28" t="s">
        <v>533</v>
      </c>
      <c r="H13" s="29">
        <f t="shared" si="0"/>
        <v>417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534</v>
      </c>
      <c r="D14" s="27">
        <v>488</v>
      </c>
      <c r="E14" s="1"/>
      <c r="F14" s="1"/>
      <c r="G14" s="28" t="s">
        <v>534</v>
      </c>
      <c r="H14" s="29">
        <f t="shared" si="0"/>
        <v>488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524</v>
      </c>
      <c r="D15" s="27">
        <v>329</v>
      </c>
      <c r="E15" s="1"/>
      <c r="F15" s="1"/>
      <c r="G15" s="28" t="s">
        <v>524</v>
      </c>
      <c r="H15" s="29">
        <f t="shared" si="0"/>
        <v>329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535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5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7" sqref="J7"/>
    </sheetView>
  </sheetViews>
  <sheetFormatPr baseColWidth="10" defaultColWidth="14.3984375" defaultRowHeight="15" customHeight="1" x14ac:dyDescent="0.2"/>
  <cols>
    <col min="1" max="1" width="16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0" t="s">
        <v>536</v>
      </c>
      <c r="B1" s="30" t="s">
        <v>537</v>
      </c>
      <c r="C1" s="30" t="s">
        <v>538</v>
      </c>
      <c r="D1" s="31" t="s">
        <v>539</v>
      </c>
      <c r="E1" s="31" t="s">
        <v>540</v>
      </c>
      <c r="F1" s="32"/>
      <c r="G1" s="32"/>
      <c r="H1" s="33" t="s">
        <v>541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2">
      <c r="A2" s="34">
        <v>36529</v>
      </c>
      <c r="B2" s="35" t="s">
        <v>542</v>
      </c>
      <c r="C2" s="35" t="s">
        <v>543</v>
      </c>
      <c r="D2" s="36">
        <v>50000</v>
      </c>
      <c r="E2" s="36">
        <v>16</v>
      </c>
    </row>
    <row r="3" spans="1:26" ht="13.5" customHeight="1" thickBot="1" x14ac:dyDescent="0.25">
      <c r="A3" s="34">
        <v>36534</v>
      </c>
      <c r="B3" s="35" t="s">
        <v>544</v>
      </c>
      <c r="C3" s="35" t="s">
        <v>543</v>
      </c>
      <c r="D3" s="36">
        <v>29970</v>
      </c>
      <c r="E3" s="36">
        <v>29</v>
      </c>
      <c r="H3" s="37" t="s">
        <v>543</v>
      </c>
      <c r="I3" s="38">
        <f>COUNTIF(C:C,C3)</f>
        <v>11</v>
      </c>
    </row>
    <row r="4" spans="1:26" ht="13.5" customHeight="1" thickBot="1" x14ac:dyDescent="0.25">
      <c r="A4" s="34">
        <v>36537</v>
      </c>
      <c r="B4" s="35" t="s">
        <v>545</v>
      </c>
      <c r="C4" s="35" t="s">
        <v>546</v>
      </c>
      <c r="D4" s="36">
        <v>27560</v>
      </c>
      <c r="E4" s="36">
        <v>21</v>
      </c>
      <c r="H4" s="39" t="s">
        <v>547</v>
      </c>
      <c r="I4" s="38">
        <f t="shared" ref="I4:I14" si="0">COUNTIF(C:C,C4)</f>
        <v>11</v>
      </c>
    </row>
    <row r="5" spans="1:26" ht="13.5" customHeight="1" thickBot="1" x14ac:dyDescent="0.25">
      <c r="A5" s="34">
        <v>36543</v>
      </c>
      <c r="B5" s="35" t="s">
        <v>548</v>
      </c>
      <c r="C5" s="35" t="s">
        <v>549</v>
      </c>
      <c r="D5" s="36">
        <v>43500</v>
      </c>
      <c r="E5" s="36">
        <v>29</v>
      </c>
      <c r="H5" s="39" t="s">
        <v>550</v>
      </c>
      <c r="I5" s="38">
        <f t="shared" si="0"/>
        <v>3</v>
      </c>
    </row>
    <row r="6" spans="1:26" ht="13.5" customHeight="1" thickBot="1" x14ac:dyDescent="0.25">
      <c r="A6" s="34">
        <v>36545</v>
      </c>
      <c r="B6" s="35" t="s">
        <v>551</v>
      </c>
      <c r="C6" s="35" t="s">
        <v>550</v>
      </c>
      <c r="D6" s="36">
        <v>13500</v>
      </c>
      <c r="E6" s="36">
        <v>15</v>
      </c>
      <c r="H6" s="40" t="s">
        <v>552</v>
      </c>
      <c r="I6" s="38">
        <f t="shared" si="0"/>
        <v>4</v>
      </c>
    </row>
    <row r="7" spans="1:26" ht="13.5" customHeight="1" thickBot="1" x14ac:dyDescent="0.25">
      <c r="A7" s="34">
        <v>36547</v>
      </c>
      <c r="B7" s="35" t="s">
        <v>553</v>
      </c>
      <c r="C7" s="35" t="s">
        <v>554</v>
      </c>
      <c r="D7" s="36">
        <v>50800</v>
      </c>
      <c r="E7" s="36">
        <v>22</v>
      </c>
      <c r="I7" s="38"/>
    </row>
    <row r="8" spans="1:26" ht="13.5" customHeight="1" thickBot="1" x14ac:dyDescent="0.25">
      <c r="A8" s="34">
        <v>36548</v>
      </c>
      <c r="B8" s="35" t="s">
        <v>555</v>
      </c>
      <c r="C8" s="35" t="s">
        <v>556</v>
      </c>
      <c r="D8" s="36">
        <v>98450</v>
      </c>
      <c r="E8" s="36">
        <v>21</v>
      </c>
      <c r="H8" s="41" t="s">
        <v>545</v>
      </c>
      <c r="I8" s="38">
        <f t="shared" si="0"/>
        <v>2</v>
      </c>
    </row>
    <row r="9" spans="1:26" ht="13.5" customHeight="1" thickBot="1" x14ac:dyDescent="0.25">
      <c r="A9" s="34">
        <v>36551</v>
      </c>
      <c r="B9" s="35" t="s">
        <v>545</v>
      </c>
      <c r="C9" s="35" t="s">
        <v>546</v>
      </c>
      <c r="D9" s="36">
        <v>45890</v>
      </c>
      <c r="E9" s="36">
        <v>18</v>
      </c>
      <c r="H9" s="42" t="s">
        <v>553</v>
      </c>
      <c r="I9" s="38">
        <f t="shared" si="0"/>
        <v>11</v>
      </c>
    </row>
    <row r="10" spans="1:26" ht="13.5" customHeight="1" thickBot="1" x14ac:dyDescent="0.25">
      <c r="A10" s="34">
        <v>36552</v>
      </c>
      <c r="B10" s="35" t="s">
        <v>557</v>
      </c>
      <c r="C10" s="35" t="s">
        <v>558</v>
      </c>
      <c r="D10" s="36">
        <v>7950</v>
      </c>
      <c r="E10" s="36">
        <v>23</v>
      </c>
      <c r="H10" s="42" t="s">
        <v>555</v>
      </c>
      <c r="I10" s="38">
        <f t="shared" si="0"/>
        <v>1</v>
      </c>
    </row>
    <row r="11" spans="1:26" ht="13.5" customHeight="1" thickBot="1" x14ac:dyDescent="0.25">
      <c r="A11" s="34">
        <v>36553</v>
      </c>
      <c r="B11" s="35" t="s">
        <v>559</v>
      </c>
      <c r="C11" s="35" t="s">
        <v>556</v>
      </c>
      <c r="D11" s="36">
        <v>87450</v>
      </c>
      <c r="E11" s="36">
        <v>24</v>
      </c>
      <c r="H11" s="42" t="s">
        <v>557</v>
      </c>
      <c r="I11" s="38">
        <f t="shared" si="0"/>
        <v>2</v>
      </c>
    </row>
    <row r="12" spans="1:26" ht="13.5" customHeight="1" thickBot="1" x14ac:dyDescent="0.25">
      <c r="A12" s="34">
        <v>36554</v>
      </c>
      <c r="B12" s="35" t="s">
        <v>560</v>
      </c>
      <c r="C12" s="35" t="s">
        <v>561</v>
      </c>
      <c r="D12" s="36">
        <v>295000</v>
      </c>
      <c r="E12" s="36">
        <v>27</v>
      </c>
      <c r="H12" s="42" t="s">
        <v>562</v>
      </c>
      <c r="I12" s="38">
        <f t="shared" si="0"/>
        <v>1</v>
      </c>
    </row>
    <row r="13" spans="1:26" ht="13.5" customHeight="1" thickBot="1" x14ac:dyDescent="0.25">
      <c r="A13" s="34">
        <v>36555</v>
      </c>
      <c r="B13" s="35" t="s">
        <v>548</v>
      </c>
      <c r="C13" s="35" t="s">
        <v>563</v>
      </c>
      <c r="D13" s="36">
        <v>348980</v>
      </c>
      <c r="E13" s="36">
        <v>15</v>
      </c>
      <c r="H13" s="42" t="s">
        <v>564</v>
      </c>
      <c r="I13" s="38">
        <f t="shared" si="0"/>
        <v>3</v>
      </c>
    </row>
    <row r="14" spans="1:26" ht="13.5" customHeight="1" thickBot="1" x14ac:dyDescent="0.25">
      <c r="A14" s="34">
        <v>36558</v>
      </c>
      <c r="B14" s="35" t="s">
        <v>565</v>
      </c>
      <c r="C14" s="35" t="s">
        <v>566</v>
      </c>
      <c r="D14" s="36">
        <v>127490</v>
      </c>
      <c r="E14" s="36">
        <v>17</v>
      </c>
      <c r="H14" s="43" t="s">
        <v>567</v>
      </c>
      <c r="I14" s="38">
        <f t="shared" si="0"/>
        <v>2</v>
      </c>
    </row>
    <row r="15" spans="1:26" ht="13.5" customHeight="1" x14ac:dyDescent="0.2">
      <c r="A15" s="34">
        <v>36558</v>
      </c>
      <c r="B15" s="35" t="s">
        <v>568</v>
      </c>
      <c r="C15" s="35" t="s">
        <v>546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569</v>
      </c>
      <c r="C16" s="35" t="s">
        <v>570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571</v>
      </c>
      <c r="C17" s="35" t="s">
        <v>570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572</v>
      </c>
      <c r="C18" s="35" t="s">
        <v>573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562</v>
      </c>
      <c r="C19" s="35" t="s">
        <v>543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551</v>
      </c>
      <c r="C20" s="35" t="s">
        <v>550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574</v>
      </c>
      <c r="C21" s="35" t="s">
        <v>575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564</v>
      </c>
      <c r="C22" s="35" t="s">
        <v>546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567</v>
      </c>
      <c r="C23" s="35" t="s">
        <v>576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577</v>
      </c>
      <c r="C24" s="35" t="s">
        <v>576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562</v>
      </c>
      <c r="C25" s="35" t="s">
        <v>543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564</v>
      </c>
      <c r="C26" s="35" t="s">
        <v>546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577</v>
      </c>
      <c r="C27" s="35" t="s">
        <v>576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577</v>
      </c>
      <c r="C28" s="35" t="s">
        <v>576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578</v>
      </c>
      <c r="C29" s="35" t="s">
        <v>543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579</v>
      </c>
      <c r="C30" s="35" t="s">
        <v>563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580</v>
      </c>
      <c r="C31" s="35" t="s">
        <v>581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582</v>
      </c>
      <c r="C32" s="35" t="s">
        <v>576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583</v>
      </c>
      <c r="C33" s="35" t="s">
        <v>576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584</v>
      </c>
      <c r="C34" s="35" t="s">
        <v>575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585</v>
      </c>
      <c r="C35" s="35" t="s">
        <v>586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587</v>
      </c>
      <c r="C36" s="35" t="s">
        <v>576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565</v>
      </c>
      <c r="C37" s="35" t="s">
        <v>566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588</v>
      </c>
      <c r="C38" s="35" t="s">
        <v>573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542</v>
      </c>
      <c r="C39" s="35" t="s">
        <v>589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590</v>
      </c>
      <c r="C40" s="35" t="s">
        <v>591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568</v>
      </c>
      <c r="C41" s="35" t="s">
        <v>546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592</v>
      </c>
      <c r="C42" s="35" t="s">
        <v>552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593</v>
      </c>
      <c r="C43" s="35" t="s">
        <v>543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584</v>
      </c>
      <c r="C44" s="35" t="s">
        <v>575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594</v>
      </c>
      <c r="C45" s="35" t="s">
        <v>575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595</v>
      </c>
      <c r="C46" s="35" t="s">
        <v>596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588</v>
      </c>
      <c r="C47" s="35" t="s">
        <v>573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597</v>
      </c>
      <c r="C48" s="35" t="s">
        <v>546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598</v>
      </c>
      <c r="C49" s="35" t="s">
        <v>596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598</v>
      </c>
      <c r="C50" s="35" t="s">
        <v>596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599</v>
      </c>
      <c r="C51" s="35" t="s">
        <v>552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600</v>
      </c>
      <c r="C52" s="35" t="s">
        <v>601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578</v>
      </c>
      <c r="C53" s="35" t="s">
        <v>543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562</v>
      </c>
      <c r="C54" s="35" t="s">
        <v>543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562</v>
      </c>
      <c r="C55" s="35" t="s">
        <v>543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579</v>
      </c>
      <c r="C56" s="35" t="s">
        <v>563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551</v>
      </c>
      <c r="C57" s="35" t="s">
        <v>550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602</v>
      </c>
      <c r="C58" s="35" t="s">
        <v>547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603</v>
      </c>
      <c r="C59" s="35" t="s">
        <v>596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593</v>
      </c>
      <c r="C60" s="35" t="s">
        <v>543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574</v>
      </c>
      <c r="C61" s="35" t="s">
        <v>575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602</v>
      </c>
      <c r="C62" s="35" t="s">
        <v>547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574</v>
      </c>
      <c r="C63" s="35" t="s">
        <v>575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592</v>
      </c>
      <c r="C64" s="35" t="s">
        <v>552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592</v>
      </c>
      <c r="C65" s="35" t="s">
        <v>552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604</v>
      </c>
      <c r="C66" s="35" t="s">
        <v>547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605</v>
      </c>
      <c r="C67" s="35" t="s">
        <v>606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607</v>
      </c>
      <c r="C68" s="35" t="s">
        <v>549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608</v>
      </c>
      <c r="C69" s="35" t="s">
        <v>546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597</v>
      </c>
      <c r="C70" s="35" t="s">
        <v>546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609</v>
      </c>
      <c r="C71" s="35" t="s">
        <v>589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605</v>
      </c>
      <c r="C72" s="35" t="s">
        <v>606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551</v>
      </c>
      <c r="C73" s="35" t="s">
        <v>550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604</v>
      </c>
      <c r="C74" s="35" t="s">
        <v>547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548</v>
      </c>
      <c r="C75" s="35" t="s">
        <v>549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593</v>
      </c>
      <c r="C76" s="35" t="s">
        <v>543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610</v>
      </c>
      <c r="C77" s="35" t="s">
        <v>573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611</v>
      </c>
      <c r="C78" s="35" t="s">
        <v>546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611</v>
      </c>
      <c r="C79" s="35" t="s">
        <v>546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612</v>
      </c>
      <c r="C80" s="35" t="s">
        <v>547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1" sqref="K11"/>
    </sheetView>
  </sheetViews>
  <sheetFormatPr baseColWidth="10" defaultColWidth="14.3984375" defaultRowHeight="15" customHeight="1" x14ac:dyDescent="0.2"/>
  <cols>
    <col min="1" max="1" width="11.59765625" customWidth="1"/>
    <col min="2" max="2" width="12.3984375" customWidth="1"/>
    <col min="3" max="3" width="11.59765625" customWidth="1"/>
    <col min="4" max="4" width="11.796875" customWidth="1"/>
    <col min="5" max="5" width="13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0" t="s">
        <v>613</v>
      </c>
      <c r="C1" s="61"/>
      <c r="D1" s="61"/>
    </row>
    <row r="2" spans="1:11" ht="12.75" customHeight="1" x14ac:dyDescent="0.2"/>
    <row r="3" spans="1:11" ht="12.75" customHeight="1" x14ac:dyDescent="0.2">
      <c r="A3" s="44" t="s">
        <v>614</v>
      </c>
      <c r="B3" s="45" t="s">
        <v>615</v>
      </c>
      <c r="C3" s="45" t="s">
        <v>616</v>
      </c>
      <c r="D3" s="44" t="s">
        <v>617</v>
      </c>
      <c r="E3" s="46" t="s">
        <v>618</v>
      </c>
      <c r="G3" s="47" t="s">
        <v>619</v>
      </c>
      <c r="H3" s="25"/>
      <c r="I3" s="25"/>
      <c r="J3" s="25"/>
      <c r="K3" s="25"/>
    </row>
    <row r="4" spans="1:11" ht="12.75" customHeight="1" x14ac:dyDescent="0.2">
      <c r="A4" s="35" t="s">
        <v>523</v>
      </c>
      <c r="B4" s="34">
        <v>37622</v>
      </c>
      <c r="C4" s="35" t="s">
        <v>620</v>
      </c>
      <c r="D4" s="35" t="s">
        <v>621</v>
      </c>
      <c r="E4" s="36">
        <v>23</v>
      </c>
    </row>
    <row r="5" spans="1:11" ht="12.75" customHeight="1" thickBot="1" x14ac:dyDescent="0.25">
      <c r="A5" s="35" t="s">
        <v>523</v>
      </c>
      <c r="B5" s="34">
        <v>37626</v>
      </c>
      <c r="C5" s="35" t="s">
        <v>622</v>
      </c>
      <c r="D5" s="35" t="s">
        <v>623</v>
      </c>
      <c r="E5" s="36">
        <v>25</v>
      </c>
      <c r="G5" s="48" t="s">
        <v>624</v>
      </c>
      <c r="H5" s="49">
        <f>SUMIF(C:C,G5,E:E)</f>
        <v>893.5</v>
      </c>
    </row>
    <row r="6" spans="1:11" ht="12.75" customHeight="1" thickBot="1" x14ac:dyDescent="0.25">
      <c r="A6" s="35" t="s">
        <v>523</v>
      </c>
      <c r="B6" s="34">
        <v>10</v>
      </c>
      <c r="C6" s="35" t="s">
        <v>625</v>
      </c>
      <c r="D6" s="35" t="s">
        <v>626</v>
      </c>
      <c r="E6" s="36">
        <v>69</v>
      </c>
      <c r="G6" s="50" t="s">
        <v>620</v>
      </c>
      <c r="H6" s="49">
        <f t="shared" ref="H6:H11" si="0">SUMIF(C:C,G6,E:E)</f>
        <v>121</v>
      </c>
    </row>
    <row r="7" spans="1:11" ht="12.75" customHeight="1" thickBot="1" x14ac:dyDescent="0.25">
      <c r="A7" s="35" t="s">
        <v>523</v>
      </c>
      <c r="B7" s="34">
        <v>37634</v>
      </c>
      <c r="C7" s="35" t="s">
        <v>627</v>
      </c>
      <c r="D7" s="35" t="s">
        <v>628</v>
      </c>
      <c r="E7" s="36">
        <v>554</v>
      </c>
      <c r="G7" s="50" t="s">
        <v>629</v>
      </c>
      <c r="H7" s="49">
        <f t="shared" si="0"/>
        <v>832</v>
      </c>
    </row>
    <row r="8" spans="1:11" ht="12.75" customHeight="1" thickBot="1" x14ac:dyDescent="0.25">
      <c r="A8" s="35" t="s">
        <v>523</v>
      </c>
      <c r="B8" s="34">
        <v>37635</v>
      </c>
      <c r="C8" s="35" t="s">
        <v>622</v>
      </c>
      <c r="D8" s="35" t="s">
        <v>630</v>
      </c>
      <c r="E8" s="36">
        <v>569</v>
      </c>
      <c r="G8" s="50" t="s">
        <v>631</v>
      </c>
      <c r="H8" s="49">
        <f t="shared" si="0"/>
        <v>19</v>
      </c>
    </row>
    <row r="9" spans="1:11" ht="12.75" customHeight="1" thickBot="1" x14ac:dyDescent="0.25">
      <c r="A9" s="35" t="s">
        <v>523</v>
      </c>
      <c r="B9" s="34">
        <v>37642</v>
      </c>
      <c r="C9" s="35" t="s">
        <v>627</v>
      </c>
      <c r="D9" s="35" t="s">
        <v>632</v>
      </c>
      <c r="E9" s="36">
        <v>58</v>
      </c>
      <c r="G9" s="50" t="s">
        <v>627</v>
      </c>
      <c r="H9" s="49">
        <f t="shared" si="0"/>
        <v>766</v>
      </c>
    </row>
    <row r="10" spans="1:11" ht="12.75" customHeight="1" thickBot="1" x14ac:dyDescent="0.25">
      <c r="A10" s="35" t="s">
        <v>523</v>
      </c>
      <c r="B10" s="34">
        <v>37650</v>
      </c>
      <c r="C10" s="35" t="s">
        <v>622</v>
      </c>
      <c r="D10" s="35" t="s">
        <v>633</v>
      </c>
      <c r="E10" s="36">
        <v>885</v>
      </c>
      <c r="G10" s="51" t="s">
        <v>622</v>
      </c>
      <c r="H10" s="49">
        <f t="shared" si="0"/>
        <v>1479</v>
      </c>
    </row>
    <row r="11" spans="1:11" ht="12.75" customHeight="1" x14ac:dyDescent="0.2">
      <c r="A11" s="35" t="s">
        <v>525</v>
      </c>
      <c r="B11" s="34">
        <v>37653</v>
      </c>
      <c r="C11" s="35" t="s">
        <v>624</v>
      </c>
      <c r="D11" s="35" t="s">
        <v>634</v>
      </c>
      <c r="E11" s="36">
        <v>821</v>
      </c>
      <c r="H11" s="49"/>
    </row>
    <row r="12" spans="1:11" ht="12.75" customHeight="1" x14ac:dyDescent="0.2">
      <c r="A12" s="35" t="s">
        <v>525</v>
      </c>
      <c r="B12" s="34">
        <v>37657</v>
      </c>
      <c r="C12" s="35" t="s">
        <v>627</v>
      </c>
      <c r="D12" s="35" t="s">
        <v>632</v>
      </c>
      <c r="E12" s="36">
        <v>23</v>
      </c>
    </row>
    <row r="13" spans="1:11" ht="12.75" customHeight="1" x14ac:dyDescent="0.2">
      <c r="A13" s="35" t="s">
        <v>525</v>
      </c>
      <c r="B13" s="34">
        <v>37658</v>
      </c>
      <c r="C13" s="35" t="s">
        <v>620</v>
      </c>
      <c r="D13" s="35" t="s">
        <v>621</v>
      </c>
      <c r="E13" s="36">
        <v>36</v>
      </c>
    </row>
    <row r="14" spans="1:11" ht="12.75" customHeight="1" x14ac:dyDescent="0.2">
      <c r="A14" s="35" t="s">
        <v>525</v>
      </c>
      <c r="B14" s="34">
        <v>37663</v>
      </c>
      <c r="C14" s="35" t="s">
        <v>631</v>
      </c>
      <c r="D14" s="35" t="s">
        <v>635</v>
      </c>
      <c r="E14" s="36">
        <v>5</v>
      </c>
    </row>
    <row r="15" spans="1:11" ht="12.75" customHeight="1" x14ac:dyDescent="0.2">
      <c r="A15" s="35" t="s">
        <v>525</v>
      </c>
      <c r="B15" s="34">
        <v>37666</v>
      </c>
      <c r="C15" s="35" t="s">
        <v>629</v>
      </c>
      <c r="D15" s="35" t="s">
        <v>636</v>
      </c>
      <c r="E15" s="36">
        <v>266</v>
      </c>
    </row>
    <row r="16" spans="1:11" ht="12.75" customHeight="1" x14ac:dyDescent="0.2">
      <c r="A16" s="35" t="s">
        <v>525</v>
      </c>
      <c r="B16" s="34">
        <v>37671</v>
      </c>
      <c r="C16" s="35" t="s">
        <v>629</v>
      </c>
      <c r="D16" s="35" t="s">
        <v>637</v>
      </c>
      <c r="E16" s="36">
        <v>221</v>
      </c>
    </row>
    <row r="17" spans="1:5" ht="12.75" customHeight="1" x14ac:dyDescent="0.2">
      <c r="A17" s="35" t="s">
        <v>525</v>
      </c>
      <c r="B17" s="34">
        <v>37673</v>
      </c>
      <c r="C17" s="35" t="s">
        <v>627</v>
      </c>
      <c r="D17" s="35" t="s">
        <v>632</v>
      </c>
      <c r="E17" s="36">
        <v>56</v>
      </c>
    </row>
    <row r="18" spans="1:5" ht="12.75" customHeight="1" x14ac:dyDescent="0.2">
      <c r="A18" s="35" t="s">
        <v>525</v>
      </c>
      <c r="B18" s="34">
        <v>37675</v>
      </c>
      <c r="C18" s="35" t="s">
        <v>620</v>
      </c>
      <c r="D18" s="35" t="s">
        <v>638</v>
      </c>
      <c r="E18" s="36">
        <v>11</v>
      </c>
    </row>
    <row r="19" spans="1:5" ht="12.75" customHeight="1" x14ac:dyDescent="0.2">
      <c r="A19" s="35" t="s">
        <v>525</v>
      </c>
      <c r="B19" s="34">
        <v>37678</v>
      </c>
      <c r="C19" s="35" t="s">
        <v>627</v>
      </c>
      <c r="D19" s="35" t="s">
        <v>632</v>
      </c>
      <c r="E19" s="36">
        <v>25</v>
      </c>
    </row>
    <row r="20" spans="1:5" ht="12.75" customHeight="1" x14ac:dyDescent="0.2">
      <c r="A20" s="35" t="s">
        <v>526</v>
      </c>
      <c r="B20" s="34">
        <v>37682</v>
      </c>
      <c r="C20" s="35" t="s">
        <v>624</v>
      </c>
      <c r="D20" s="35" t="s">
        <v>639</v>
      </c>
      <c r="E20" s="36">
        <v>72.5</v>
      </c>
    </row>
    <row r="21" spans="1:5" ht="12.75" customHeight="1" x14ac:dyDescent="0.2">
      <c r="A21" s="35" t="s">
        <v>526</v>
      </c>
      <c r="B21" s="34">
        <v>37685</v>
      </c>
      <c r="C21" s="35" t="s">
        <v>627</v>
      </c>
      <c r="D21" s="35" t="s">
        <v>632</v>
      </c>
      <c r="E21" s="36">
        <v>30</v>
      </c>
    </row>
    <row r="22" spans="1:5" ht="12.75" customHeight="1" x14ac:dyDescent="0.2">
      <c r="A22" s="35" t="s">
        <v>526</v>
      </c>
      <c r="B22" s="34">
        <v>37690</v>
      </c>
      <c r="C22" s="35" t="s">
        <v>620</v>
      </c>
      <c r="D22" s="35" t="s">
        <v>621</v>
      </c>
      <c r="E22" s="36">
        <v>51</v>
      </c>
    </row>
    <row r="23" spans="1:5" ht="12.75" customHeight="1" x14ac:dyDescent="0.2">
      <c r="A23" s="35" t="s">
        <v>526</v>
      </c>
      <c r="B23" s="34">
        <v>37695</v>
      </c>
      <c r="C23" s="35" t="s">
        <v>631</v>
      </c>
      <c r="D23" s="35" t="s">
        <v>635</v>
      </c>
      <c r="E23" s="36">
        <v>14</v>
      </c>
    </row>
    <row r="24" spans="1:5" ht="12.75" customHeight="1" x14ac:dyDescent="0.2">
      <c r="A24" s="35" t="s">
        <v>526</v>
      </c>
      <c r="B24" s="34">
        <v>37699</v>
      </c>
      <c r="C24" s="35" t="s">
        <v>629</v>
      </c>
      <c r="D24" s="35" t="s">
        <v>640</v>
      </c>
      <c r="E24" s="36">
        <v>75</v>
      </c>
    </row>
    <row r="25" spans="1:5" ht="12.75" customHeight="1" x14ac:dyDescent="0.2">
      <c r="A25" s="35" t="s">
        <v>526</v>
      </c>
      <c r="B25" s="34">
        <v>37701</v>
      </c>
      <c r="C25" s="35" t="s">
        <v>629</v>
      </c>
      <c r="D25" s="35" t="s">
        <v>641</v>
      </c>
      <c r="E25" s="36">
        <v>270</v>
      </c>
    </row>
    <row r="26" spans="1:5" ht="12.75" customHeight="1" x14ac:dyDescent="0.2">
      <c r="A26" s="35" t="s">
        <v>526</v>
      </c>
      <c r="B26" s="34">
        <v>37705</v>
      </c>
      <c r="C26" s="35" t="s">
        <v>627</v>
      </c>
      <c r="D26" s="35" t="s">
        <v>632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baseColWidth="10" defaultColWidth="14.3984375" defaultRowHeight="15" customHeight="1" x14ac:dyDescent="0.2"/>
  <cols>
    <col min="1" max="1" width="13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0.59765625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2" t="s">
        <v>642</v>
      </c>
    </row>
    <row r="2" spans="1:9" ht="12.75" customHeight="1" x14ac:dyDescent="0.2">
      <c r="A2" s="52"/>
    </row>
    <row r="3" spans="1:9" ht="12.75" customHeight="1" x14ac:dyDescent="0.2">
      <c r="A3" s="34"/>
    </row>
    <row r="4" spans="1:9" ht="12.75" customHeight="1" x14ac:dyDescent="0.2">
      <c r="A4" s="34"/>
      <c r="E4" s="47" t="s">
        <v>643</v>
      </c>
      <c r="F4" s="53">
        <v>45378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615</v>
      </c>
      <c r="B6" s="35" t="s">
        <v>616</v>
      </c>
      <c r="C6" s="35" t="s">
        <v>617</v>
      </c>
      <c r="D6" s="35" t="s">
        <v>618</v>
      </c>
      <c r="E6" s="47" t="s">
        <v>644</v>
      </c>
      <c r="F6" s="47" t="s">
        <v>521</v>
      </c>
      <c r="G6" s="47" t="s">
        <v>645</v>
      </c>
      <c r="H6" s="47" t="s">
        <v>646</v>
      </c>
      <c r="I6" s="47" t="s">
        <v>647</v>
      </c>
    </row>
    <row r="7" spans="1:9" ht="12.75" customHeight="1" x14ac:dyDescent="0.2">
      <c r="A7" s="34">
        <v>37622</v>
      </c>
      <c r="B7" s="35" t="s">
        <v>620</v>
      </c>
      <c r="C7" s="35" t="s">
        <v>621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>$F$4-A7</f>
        <v>7756</v>
      </c>
      <c r="I7">
        <f>NETWORKDAYS(A7,$F$4)</f>
        <v>5541</v>
      </c>
    </row>
    <row r="8" spans="1:9" ht="12.75" customHeight="1" x14ac:dyDescent="0.2">
      <c r="A8" s="34">
        <v>37261</v>
      </c>
      <c r="B8" s="35" t="s">
        <v>622</v>
      </c>
      <c r="C8" s="35" t="s">
        <v>623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$F$4-A8</f>
        <v>8117</v>
      </c>
      <c r="I8">
        <f t="shared" ref="I8:I29" si="4">NETWORKDAYS(A8,$F$4)</f>
        <v>5798</v>
      </c>
    </row>
    <row r="9" spans="1:9" ht="12.75" customHeight="1" x14ac:dyDescent="0.2">
      <c r="A9" s="34">
        <v>38718</v>
      </c>
      <c r="B9" s="35" t="s">
        <v>625</v>
      </c>
      <c r="C9" s="35" t="s">
        <v>626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6660</v>
      </c>
      <c r="I9">
        <f t="shared" si="4"/>
        <v>4758</v>
      </c>
    </row>
    <row r="10" spans="1:9" ht="12.75" customHeight="1" x14ac:dyDescent="0.2">
      <c r="A10" s="34">
        <v>37634</v>
      </c>
      <c r="B10" s="35" t="s">
        <v>627</v>
      </c>
      <c r="C10" s="35" t="s">
        <v>628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7744</v>
      </c>
      <c r="I10">
        <f t="shared" si="4"/>
        <v>5533</v>
      </c>
    </row>
    <row r="11" spans="1:9" ht="12.75" customHeight="1" x14ac:dyDescent="0.2">
      <c r="A11" s="34">
        <v>37635</v>
      </c>
      <c r="B11" s="35" t="s">
        <v>622</v>
      </c>
      <c r="C11" s="35" t="s">
        <v>630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7743</v>
      </c>
      <c r="I11">
        <f t="shared" si="4"/>
        <v>5532</v>
      </c>
    </row>
    <row r="12" spans="1:9" ht="12.75" customHeight="1" x14ac:dyDescent="0.2">
      <c r="A12" s="34">
        <v>37642</v>
      </c>
      <c r="B12" s="35" t="s">
        <v>627</v>
      </c>
      <c r="C12" s="35" t="s">
        <v>632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7736</v>
      </c>
      <c r="I12">
        <f t="shared" si="4"/>
        <v>5527</v>
      </c>
    </row>
    <row r="13" spans="1:9" ht="12.75" customHeight="1" x14ac:dyDescent="0.2">
      <c r="A13" s="34">
        <v>37650</v>
      </c>
      <c r="B13" s="35" t="s">
        <v>622</v>
      </c>
      <c r="C13" s="35" t="s">
        <v>633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7728</v>
      </c>
      <c r="I13">
        <f t="shared" si="4"/>
        <v>5521</v>
      </c>
    </row>
    <row r="14" spans="1:9" ht="12.75" customHeight="1" x14ac:dyDescent="0.2">
      <c r="A14" s="34">
        <v>37653</v>
      </c>
      <c r="B14" s="35" t="s">
        <v>624</v>
      </c>
      <c r="C14" s="35" t="s">
        <v>634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7725</v>
      </c>
      <c r="I14">
        <f t="shared" si="4"/>
        <v>5518</v>
      </c>
    </row>
    <row r="15" spans="1:9" ht="12.75" customHeight="1" x14ac:dyDescent="0.2">
      <c r="A15" s="34">
        <v>37657</v>
      </c>
      <c r="B15" s="35" t="s">
        <v>627</v>
      </c>
      <c r="C15" s="35" t="s">
        <v>632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7721</v>
      </c>
      <c r="I15">
        <f t="shared" si="4"/>
        <v>5516</v>
      </c>
    </row>
    <row r="16" spans="1:9" ht="12.75" customHeight="1" x14ac:dyDescent="0.2">
      <c r="A16" s="34">
        <v>37658</v>
      </c>
      <c r="B16" s="35" t="s">
        <v>620</v>
      </c>
      <c r="C16" s="35" t="s">
        <v>621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7720</v>
      </c>
      <c r="I16">
        <f t="shared" si="4"/>
        <v>5515</v>
      </c>
    </row>
    <row r="17" spans="1:9" ht="12.75" customHeight="1" x14ac:dyDescent="0.2">
      <c r="A17" s="34">
        <v>37663</v>
      </c>
      <c r="B17" s="35" t="s">
        <v>631</v>
      </c>
      <c r="C17" s="35" t="s">
        <v>635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7715</v>
      </c>
      <c r="I17">
        <f t="shared" si="4"/>
        <v>5512</v>
      </c>
    </row>
    <row r="18" spans="1:9" ht="12.75" customHeight="1" x14ac:dyDescent="0.2">
      <c r="A18" s="34">
        <v>37666</v>
      </c>
      <c r="B18" s="35" t="s">
        <v>629</v>
      </c>
      <c r="C18" s="35" t="s">
        <v>636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7712</v>
      </c>
      <c r="I18">
        <f t="shared" si="4"/>
        <v>5509</v>
      </c>
    </row>
    <row r="19" spans="1:9" ht="12.75" customHeight="1" x14ac:dyDescent="0.2">
      <c r="A19" s="34">
        <v>38402</v>
      </c>
      <c r="B19" s="35" t="s">
        <v>629</v>
      </c>
      <c r="C19" s="35" t="s">
        <v>637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6976</v>
      </c>
      <c r="I19">
        <f t="shared" si="4"/>
        <v>4983</v>
      </c>
    </row>
    <row r="20" spans="1:9" ht="12.75" customHeight="1" x14ac:dyDescent="0.2">
      <c r="A20" s="34">
        <v>37673</v>
      </c>
      <c r="B20" s="35" t="s">
        <v>627</v>
      </c>
      <c r="C20" s="35" t="s">
        <v>632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7705</v>
      </c>
      <c r="I20">
        <f t="shared" si="4"/>
        <v>5504</v>
      </c>
    </row>
    <row r="21" spans="1:9" ht="12.75" customHeight="1" x14ac:dyDescent="0.2">
      <c r="A21" s="34">
        <v>37675</v>
      </c>
      <c r="B21" s="35" t="s">
        <v>620</v>
      </c>
      <c r="C21" s="35" t="s">
        <v>638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7703</v>
      </c>
      <c r="I21">
        <f t="shared" si="4"/>
        <v>5503</v>
      </c>
    </row>
    <row r="22" spans="1:9" ht="12.75" customHeight="1" x14ac:dyDescent="0.2">
      <c r="A22" s="34">
        <v>37678</v>
      </c>
      <c r="B22" s="35" t="s">
        <v>627</v>
      </c>
      <c r="C22" s="35" t="s">
        <v>632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7700</v>
      </c>
      <c r="I22">
        <f t="shared" si="4"/>
        <v>5501</v>
      </c>
    </row>
    <row r="23" spans="1:9" ht="12.75" customHeight="1" x14ac:dyDescent="0.2">
      <c r="A23" s="34">
        <v>38048</v>
      </c>
      <c r="B23" s="35" t="s">
        <v>624</v>
      </c>
      <c r="C23" s="35" t="s">
        <v>639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7330</v>
      </c>
      <c r="I23">
        <f t="shared" si="4"/>
        <v>5237</v>
      </c>
    </row>
    <row r="24" spans="1:9" ht="12.75" customHeight="1" x14ac:dyDescent="0.2">
      <c r="A24" s="34">
        <v>37685</v>
      </c>
      <c r="B24" s="35" t="s">
        <v>627</v>
      </c>
      <c r="C24" s="35" t="s">
        <v>632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7693</v>
      </c>
      <c r="I24">
        <f t="shared" si="4"/>
        <v>5496</v>
      </c>
    </row>
    <row r="25" spans="1:9" ht="12.75" customHeight="1" x14ac:dyDescent="0.2">
      <c r="A25" s="34">
        <v>37690</v>
      </c>
      <c r="B25" s="35" t="s">
        <v>620</v>
      </c>
      <c r="C25" s="35" t="s">
        <v>621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7688</v>
      </c>
      <c r="I25">
        <f t="shared" si="4"/>
        <v>5493</v>
      </c>
    </row>
    <row r="26" spans="1:9" ht="12.75" customHeight="1" x14ac:dyDescent="0.2">
      <c r="A26" s="34">
        <v>37695</v>
      </c>
      <c r="B26" s="35" t="s">
        <v>631</v>
      </c>
      <c r="C26" s="35" t="s">
        <v>635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7683</v>
      </c>
      <c r="I26">
        <f t="shared" si="4"/>
        <v>5488</v>
      </c>
    </row>
    <row r="27" spans="1:9" ht="12.75" customHeight="1" x14ac:dyDescent="0.2">
      <c r="A27" s="34">
        <v>38065</v>
      </c>
      <c r="B27" s="35" t="s">
        <v>629</v>
      </c>
      <c r="C27" s="35" t="s">
        <v>640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7313</v>
      </c>
      <c r="I27">
        <f t="shared" si="4"/>
        <v>5224</v>
      </c>
    </row>
    <row r="28" spans="1:9" ht="12.75" customHeight="1" x14ac:dyDescent="0.2">
      <c r="A28" s="34">
        <v>39528</v>
      </c>
      <c r="B28" s="35" t="s">
        <v>629</v>
      </c>
      <c r="C28" s="35" t="s">
        <v>641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5850</v>
      </c>
      <c r="I28">
        <f t="shared" si="4"/>
        <v>4179</v>
      </c>
    </row>
    <row r="29" spans="1:9" ht="12.75" customHeight="1" x14ac:dyDescent="0.2">
      <c r="A29" s="34">
        <v>37705</v>
      </c>
      <c r="B29" s="35" t="s">
        <v>627</v>
      </c>
      <c r="C29" s="35" t="s">
        <v>632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7673</v>
      </c>
      <c r="I29">
        <f t="shared" si="4"/>
        <v>5482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Massimiliano Porcarelli</cp:lastModifiedBy>
  <dcterms:created xsi:type="dcterms:W3CDTF">2005-04-12T12:35:30Z</dcterms:created>
  <dcterms:modified xsi:type="dcterms:W3CDTF">2024-03-28T14:20:33Z</dcterms:modified>
</cp:coreProperties>
</file>