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tldornbirn-my.sharepoint.com/personal/linus_woerndle_student_htldornbirn_at/Documents/4. Jahr/Softwareentwicklung und Projektmanagement/5. AA - Projekt - HomeSphere/HomeSphere/Project-management/7. Projektreccourcenmanagement (PRK)/"/>
    </mc:Choice>
  </mc:AlternateContent>
  <xr:revisionPtr revIDLastSave="0" documentId="8_{269D5B83-C006-4C92-B376-14D6B29C86FA}" xr6:coauthVersionLast="47" xr6:coauthVersionMax="47" xr10:uidLastSave="{00000000-0000-0000-0000-000000000000}"/>
  <bookViews>
    <workbookView xWindow="-21720" yWindow="-21720" windowWidth="38640" windowHeight="21120" xr2:uid="{441FACF0-E5E6-4F0B-B496-295DB51C4611}"/>
  </bookViews>
  <sheets>
    <sheet name="Ressourcen- und kalk. Pla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A5" i="2"/>
  <c r="C5" i="2"/>
  <c r="C4" i="2" s="1"/>
  <c r="C39" i="2" s="1"/>
  <c r="D5" i="2"/>
  <c r="D4" i="2" s="1"/>
  <c r="D39" i="2" s="1"/>
  <c r="E5" i="2"/>
  <c r="E4" i="2" s="1"/>
  <c r="E39" i="2" s="1"/>
  <c r="F5" i="2"/>
  <c r="I5" i="2"/>
  <c r="J5" i="2"/>
  <c r="J4" i="2" s="1"/>
  <c r="K5" i="2"/>
  <c r="A6" i="2"/>
  <c r="G6" i="2"/>
  <c r="G5" i="2" s="1"/>
  <c r="G4" i="2" s="1"/>
  <c r="H6" i="2"/>
  <c r="L6" i="2" s="1"/>
  <c r="A7" i="2"/>
  <c r="G7" i="2"/>
  <c r="H7" i="2"/>
  <c r="L7" i="2" s="1"/>
  <c r="A8" i="2"/>
  <c r="G8" i="2"/>
  <c r="H8" i="2"/>
  <c r="L8" i="2"/>
  <c r="A9" i="2"/>
  <c r="G9" i="2"/>
  <c r="H9" i="2"/>
  <c r="L9" i="2" s="1"/>
  <c r="A10" i="2"/>
  <c r="G10" i="2"/>
  <c r="H10" i="2"/>
  <c r="L10" i="2" s="1"/>
  <c r="A11" i="2"/>
  <c r="G11" i="2"/>
  <c r="H11" i="2"/>
  <c r="L11" i="2"/>
  <c r="A12" i="2"/>
  <c r="G12" i="2"/>
  <c r="H12" i="2"/>
  <c r="L12" i="2" s="1"/>
  <c r="A14" i="2"/>
  <c r="C14" i="2"/>
  <c r="H14" i="2" s="1"/>
  <c r="L14" i="2" s="1"/>
  <c r="D14" i="2"/>
  <c r="E14" i="2"/>
  <c r="F14" i="2"/>
  <c r="F4" i="2" s="1"/>
  <c r="F39" i="2" s="1"/>
  <c r="G14" i="2"/>
  <c r="I14" i="2"/>
  <c r="J14" i="2"/>
  <c r="K14" i="2"/>
  <c r="K4" i="2" s="1"/>
  <c r="A15" i="2"/>
  <c r="G15" i="2"/>
  <c r="H15" i="2"/>
  <c r="L15" i="2"/>
  <c r="A16" i="2"/>
  <c r="G16" i="2"/>
  <c r="H16" i="2"/>
  <c r="A17" i="2"/>
  <c r="G17" i="2"/>
  <c r="H17" i="2"/>
  <c r="A18" i="2"/>
  <c r="G18" i="2"/>
  <c r="H18" i="2"/>
  <c r="A19" i="2"/>
  <c r="G19" i="2"/>
  <c r="H19" i="2"/>
  <c r="L19" i="2" s="1"/>
  <c r="A21" i="2"/>
  <c r="C21" i="2"/>
  <c r="H21" i="2" s="1"/>
  <c r="L21" i="2" s="1"/>
  <c r="D21" i="2"/>
  <c r="E21" i="2"/>
  <c r="F21" i="2"/>
  <c r="I21" i="2"/>
  <c r="J21" i="2"/>
  <c r="K21" i="2"/>
  <c r="A22" i="2"/>
  <c r="G22" i="2"/>
  <c r="G21" i="2" s="1"/>
  <c r="H22" i="2"/>
  <c r="L22" i="2" s="1"/>
  <c r="A23" i="2"/>
  <c r="G23" i="2"/>
  <c r="H23" i="2"/>
  <c r="L23" i="2"/>
  <c r="A24" i="2"/>
  <c r="G24" i="2"/>
  <c r="H24" i="2"/>
  <c r="L24" i="2"/>
  <c r="A25" i="2"/>
  <c r="G25" i="2"/>
  <c r="H25" i="2"/>
  <c r="L25" i="2" s="1"/>
  <c r="A26" i="2"/>
  <c r="G26" i="2"/>
  <c r="H26" i="2"/>
  <c r="L26" i="2"/>
  <c r="A28" i="2"/>
  <c r="C28" i="2"/>
  <c r="D28" i="2"/>
  <c r="E28" i="2"/>
  <c r="F28" i="2"/>
  <c r="G28" i="2"/>
  <c r="H28" i="2"/>
  <c r="L28" i="2" s="1"/>
  <c r="I28" i="2"/>
  <c r="J28" i="2"/>
  <c r="K28" i="2"/>
  <c r="A29" i="2"/>
  <c r="G29" i="2"/>
  <c r="H29" i="2"/>
  <c r="L29" i="2" s="1"/>
  <c r="A30" i="2"/>
  <c r="G30" i="2"/>
  <c r="H30" i="2"/>
  <c r="L30" i="2"/>
  <c r="A31" i="2"/>
  <c r="G31" i="2"/>
  <c r="H31" i="2"/>
  <c r="L31" i="2" s="1"/>
  <c r="A32" i="2"/>
  <c r="G32" i="2"/>
  <c r="H32" i="2"/>
  <c r="L32" i="2" s="1"/>
  <c r="A33" i="2"/>
  <c r="G33" i="2"/>
  <c r="H33" i="2"/>
  <c r="L33" i="2"/>
  <c r="A34" i="2"/>
  <c r="G34" i="2"/>
  <c r="H34" i="2"/>
  <c r="L34" i="2" s="1"/>
  <c r="H5" i="2" l="1"/>
  <c r="H4" i="2" l="1"/>
  <c r="L5" i="2"/>
  <c r="L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Linus Wörndle</author>
  </authors>
  <commentList>
    <comment ref="C2" authorId="0" shapeId="0" xr:uid="{F36BC5CF-3B7A-4DE2-A34B-A00A80C43C93}">
      <text>
        <r>
          <rPr>
            <b/>
            <sz val="9"/>
            <color indexed="81"/>
            <rFont val="Segoe UI"/>
            <charset val="1"/>
          </rPr>
          <t>Linus Wörndle:</t>
        </r>
        <r>
          <rPr>
            <sz val="9"/>
            <color indexed="81"/>
            <rFont val="Segoe UI"/>
            <charset val="1"/>
          </rPr>
          <t xml:space="preserve">
Personalaufwand wurde zwar in Stunden angegeben, man sie aber durch 30 Teilen und das dann als Stundenanzahl nehmen</t>
        </r>
      </text>
    </comment>
  </commentList>
</comments>
</file>

<file path=xl/sharedStrings.xml><?xml version="1.0" encoding="utf-8"?>
<sst xmlns="http://schemas.openxmlformats.org/spreadsheetml/2006/main" count="42" uniqueCount="42">
  <si>
    <t>Stundensätze:</t>
  </si>
  <si>
    <t>Kompatibilitätstests</t>
  </si>
  <si>
    <t>Sicherheitstests</t>
  </si>
  <si>
    <t>Performance Testen</t>
  </si>
  <si>
    <t>Benutzerfreundlichkeit testen und verbessern</t>
  </si>
  <si>
    <t>Systemtests und End-to-End-Tests</t>
  </si>
  <si>
    <t>Unit-Tests entwickeln und durchführen</t>
  </si>
  <si>
    <t>Phase 5: Testen</t>
  </si>
  <si>
    <t>Datensicherheit und Datenschutz implementierung</t>
  </si>
  <si>
    <t>API - Integration und Schnittstellen</t>
  </si>
  <si>
    <t>Frontend Programmierung</t>
  </si>
  <si>
    <t>Datenbank implementierung</t>
  </si>
  <si>
    <t>Backend-Architektur entwickeln</t>
  </si>
  <si>
    <t>Phase 3: Programm Entwicklung</t>
  </si>
  <si>
    <t>Benutzerfeedback einholen und verbessern</t>
  </si>
  <si>
    <t>Prototypen erstellen</t>
  </si>
  <si>
    <t>Datenbankstruktur erstellen</t>
  </si>
  <si>
    <t>Benutzererfahrung (UX) gestalten</t>
  </si>
  <si>
    <t>Benutzeroberfläche entwerfen</t>
  </si>
  <si>
    <t>Phase 2: Design</t>
  </si>
  <si>
    <t>Projektressourcen- und Kostenplanung</t>
  </si>
  <si>
    <t>Projektterminplan</t>
  </si>
  <si>
    <t>Projektumweltanalyse</t>
  </si>
  <si>
    <t>Objektstrukturplan</t>
  </si>
  <si>
    <t>Projektstrukturplan</t>
  </si>
  <si>
    <t>Projektauftrag</t>
  </si>
  <si>
    <t>Projekthandbuch</t>
  </si>
  <si>
    <t>Phase 1: Projektmanagement</t>
  </si>
  <si>
    <t>Projekt: Hausverwaltungssystem</t>
  </si>
  <si>
    <t xml:space="preserve">1. </t>
  </si>
  <si>
    <t>PTM3</t>
  </si>
  <si>
    <t>PTM2</t>
  </si>
  <si>
    <t>PTM1</t>
  </si>
  <si>
    <t>PL</t>
  </si>
  <si>
    <t>Gesamt</t>
  </si>
  <si>
    <t>Sonstiges</t>
  </si>
  <si>
    <t>Fremdleistungen</t>
  </si>
  <si>
    <t>Material</t>
  </si>
  <si>
    <t>Personalkosten 
in €</t>
  </si>
  <si>
    <t>Personalaufwand 
in h</t>
  </si>
  <si>
    <t>Stundenaufwand Personal</t>
  </si>
  <si>
    <t>Ressourcenplan und Kostenplan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</si>
</sst>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#,##0\ &quot; h&quot;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Segoe UI"/>
      <charset val="1"/>
    </font>
    <font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1">
    <xf numFmtId="0" fontId="0" fillId="0" borderId="0" xfId="0"/>
    <xf numFmtId="164" fontId="0" fillId="0" borderId="0" xfId="0" applyNumberFormat="1"/>
    <xf numFmtId="164" fontId="0" fillId="0" borderId="1" xfId="1" applyFont="1" applyBorder="1"/>
    <xf numFmtId="164" fontId="0" fillId="0" borderId="2" xfId="1" applyFont="1" applyBorder="1"/>
    <xf numFmtId="164" fontId="0" fillId="0" borderId="3" xfId="1" applyFont="1" applyBorder="1"/>
    <xf numFmtId="0" fontId="0" fillId="0" borderId="3" xfId="0" applyBorder="1"/>
    <xf numFmtId="164" fontId="0" fillId="0" borderId="4" xfId="1" applyFont="1" applyBorder="1"/>
    <xf numFmtId="164" fontId="0" fillId="0" borderId="5" xfId="1" applyFont="1" applyBorder="1"/>
    <xf numFmtId="164" fontId="0" fillId="0" borderId="6" xfId="1" applyFont="1" applyBorder="1"/>
    <xf numFmtId="165" fontId="0" fillId="0" borderId="5" xfId="0" applyNumberFormat="1" applyBorder="1"/>
    <xf numFmtId="165" fontId="0" fillId="0" borderId="7" xfId="0" applyNumberFormat="1" applyBorder="1"/>
    <xf numFmtId="0" fontId="0" fillId="0" borderId="7" xfId="0" applyBorder="1"/>
    <xf numFmtId="0" fontId="0" fillId="0" borderId="6" xfId="0" applyBorder="1"/>
    <xf numFmtId="164" fontId="0" fillId="0" borderId="8" xfId="1" applyFont="1" applyBorder="1"/>
    <xf numFmtId="164" fontId="0" fillId="0" borderId="0" xfId="1" applyFont="1" applyBorder="1"/>
    <xf numFmtId="164" fontId="0" fillId="0" borderId="9" xfId="1" applyFont="1" applyBorder="1"/>
    <xf numFmtId="165" fontId="0" fillId="0" borderId="0" xfId="0" applyNumberFormat="1"/>
    <xf numFmtId="165" fontId="0" fillId="0" borderId="10" xfId="0" applyNumberFormat="1" applyBorder="1"/>
    <xf numFmtId="0" fontId="0" fillId="0" borderId="10" xfId="0" applyBorder="1"/>
    <xf numFmtId="0" fontId="0" fillId="0" borderId="9" xfId="0" applyBorder="1"/>
    <xf numFmtId="164" fontId="0" fillId="2" borderId="11" xfId="1" applyFont="1" applyFill="1" applyBorder="1"/>
    <xf numFmtId="164" fontId="0" fillId="2" borderId="12" xfId="1" applyFont="1" applyFill="1" applyBorder="1"/>
    <xf numFmtId="164" fontId="0" fillId="2" borderId="13" xfId="1" applyFont="1" applyFill="1" applyBorder="1"/>
    <xf numFmtId="165" fontId="0" fillId="2" borderId="12" xfId="0" applyNumberFormat="1" applyFill="1" applyBorder="1"/>
    <xf numFmtId="165" fontId="0" fillId="2" borderId="14" xfId="0" applyNumberFormat="1" applyFill="1" applyBorder="1"/>
    <xf numFmtId="0" fontId="0" fillId="2" borderId="14" xfId="0" applyFill="1" applyBorder="1"/>
    <xf numFmtId="0" fontId="0" fillId="2" borderId="13" xfId="0" applyFill="1" applyBorder="1"/>
    <xf numFmtId="165" fontId="0" fillId="0" borderId="6" xfId="0" applyNumberFormat="1" applyBorder="1"/>
    <xf numFmtId="165" fontId="0" fillId="0" borderId="9" xfId="0" applyNumberFormat="1" applyBorder="1"/>
    <xf numFmtId="165" fontId="0" fillId="2" borderId="13" xfId="0" applyNumberFormat="1" applyFill="1" applyBorder="1"/>
    <xf numFmtId="0" fontId="0" fillId="0" borderId="5" xfId="0" applyBorder="1"/>
    <xf numFmtId="0" fontId="0" fillId="2" borderId="12" xfId="0" applyFill="1" applyBorder="1"/>
    <xf numFmtId="164" fontId="0" fillId="0" borderId="7" xfId="1" applyFont="1" applyBorder="1"/>
    <xf numFmtId="165" fontId="0" fillId="0" borderId="4" xfId="0" applyNumberFormat="1" applyBorder="1"/>
    <xf numFmtId="164" fontId="0" fillId="0" borderId="10" xfId="1" applyFont="1" applyBorder="1"/>
    <xf numFmtId="165" fontId="0" fillId="0" borderId="8" xfId="0" applyNumberFormat="1" applyBorder="1"/>
    <xf numFmtId="164" fontId="0" fillId="2" borderId="8" xfId="1" applyFont="1" applyFill="1" applyBorder="1"/>
    <xf numFmtId="164" fontId="0" fillId="2" borderId="10" xfId="1" applyFont="1" applyFill="1" applyBorder="1"/>
    <xf numFmtId="164" fontId="0" fillId="2" borderId="0" xfId="1" applyFont="1" applyFill="1" applyBorder="1"/>
    <xf numFmtId="164" fontId="0" fillId="2" borderId="9" xfId="1" applyFont="1" applyFill="1" applyBorder="1"/>
    <xf numFmtId="165" fontId="0" fillId="2" borderId="8" xfId="0" applyNumberFormat="1" applyFill="1" applyBorder="1"/>
    <xf numFmtId="165" fontId="0" fillId="2" borderId="10" xfId="0" applyNumberFormat="1" applyFill="1" applyBorder="1"/>
    <xf numFmtId="165" fontId="0" fillId="2" borderId="0" xfId="0" applyNumberFormat="1" applyFill="1"/>
    <xf numFmtId="165" fontId="0" fillId="2" borderId="9" xfId="0" applyNumberFormat="1" applyFill="1" applyBorder="1"/>
    <xf numFmtId="0" fontId="0" fillId="2" borderId="0" xfId="0" applyFill="1"/>
    <xf numFmtId="0" fontId="0" fillId="2" borderId="9" xfId="0" applyFill="1" applyBorder="1"/>
    <xf numFmtId="164" fontId="0" fillId="3" borderId="11" xfId="1" applyFont="1" applyFill="1" applyBorder="1"/>
    <xf numFmtId="164" fontId="0" fillId="3" borderId="14" xfId="1" applyFont="1" applyFill="1" applyBorder="1"/>
    <xf numFmtId="164" fontId="0" fillId="3" borderId="12" xfId="1" applyFont="1" applyFill="1" applyBorder="1"/>
    <xf numFmtId="164" fontId="0" fillId="3" borderId="13" xfId="1" applyFont="1" applyFill="1" applyBorder="1"/>
    <xf numFmtId="165" fontId="0" fillId="3" borderId="11" xfId="0" applyNumberFormat="1" applyFill="1" applyBorder="1"/>
    <xf numFmtId="165" fontId="0" fillId="3" borderId="14" xfId="0" applyNumberFormat="1" applyFill="1" applyBorder="1"/>
    <xf numFmtId="165" fontId="0" fillId="3" borderId="12" xfId="0" applyNumberFormat="1" applyFill="1" applyBorder="1"/>
    <xf numFmtId="165" fontId="0" fillId="3" borderId="13" xfId="0" applyNumberFormat="1" applyFill="1" applyBorder="1"/>
    <xf numFmtId="0" fontId="0" fillId="3" borderId="12" xfId="0" applyFill="1" applyBorder="1"/>
    <xf numFmtId="0" fontId="0" fillId="3" borderId="13" xfId="0" applyFill="1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Standard" xfId="0" builtinId="0"/>
    <cellStyle name="Währung 2" xfId="1" xr:uid="{0FEA6BE4-7032-4E62-B0D8-1DD4E64A39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CCE24-80A2-43FA-A60F-A2075D025A1E}">
  <dimension ref="A1:L39"/>
  <sheetViews>
    <sheetView tabSelected="1" topLeftCell="A3" workbookViewId="0">
      <selection activeCell="I17" sqref="I17"/>
    </sheetView>
  </sheetViews>
  <sheetFormatPr baseColWidth="10" defaultRowHeight="15" x14ac:dyDescent="0.25"/>
  <cols>
    <col min="2" max="2" width="46.28515625" bestFit="1" customWidth="1"/>
    <col min="7" max="12" width="20.7109375" customWidth="1"/>
  </cols>
  <sheetData>
    <row r="1" spans="1:12" ht="28.5" customHeight="1" x14ac:dyDescent="0.25">
      <c r="A1" s="57" t="s">
        <v>41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x14ac:dyDescent="0.25">
      <c r="C2" s="60" t="s">
        <v>40</v>
      </c>
      <c r="D2" s="60"/>
      <c r="E2" s="60"/>
      <c r="F2" s="60"/>
      <c r="G2" s="58" t="s">
        <v>39</v>
      </c>
      <c r="H2" s="58" t="s">
        <v>38</v>
      </c>
      <c r="I2" s="59" t="s">
        <v>37</v>
      </c>
      <c r="J2" s="59" t="s">
        <v>36</v>
      </c>
      <c r="K2" s="59" t="s">
        <v>35</v>
      </c>
      <c r="L2" s="58" t="s">
        <v>34</v>
      </c>
    </row>
    <row r="3" spans="1:12" ht="15.75" thickBot="1" x14ac:dyDescent="0.3">
      <c r="C3" t="s">
        <v>33</v>
      </c>
      <c r="D3" t="s">
        <v>32</v>
      </c>
      <c r="E3" t="s">
        <v>31</v>
      </c>
      <c r="F3" t="s">
        <v>30</v>
      </c>
      <c r="G3" s="56"/>
      <c r="H3" s="56"/>
      <c r="I3" s="57"/>
      <c r="J3" s="57"/>
      <c r="K3" s="57"/>
      <c r="L3" s="56"/>
    </row>
    <row r="4" spans="1:12" x14ac:dyDescent="0.25">
      <c r="A4" s="55" t="s">
        <v>29</v>
      </c>
      <c r="B4" s="54" t="s">
        <v>28</v>
      </c>
      <c r="C4" s="53">
        <f>C5+C14+C21+C28</f>
        <v>615</v>
      </c>
      <c r="D4" s="52">
        <f>D5+D14+D21+D28</f>
        <v>2185</v>
      </c>
      <c r="E4" s="52">
        <f>E5+E14+E21+E28</f>
        <v>1895</v>
      </c>
      <c r="F4" s="51">
        <f>F5+F14+F21+F28</f>
        <v>0</v>
      </c>
      <c r="G4" s="50">
        <f>G5+G14+G21+G28</f>
        <v>4695</v>
      </c>
      <c r="H4" s="46">
        <f>H5+H14+H21+H28</f>
        <v>0</v>
      </c>
      <c r="I4" s="49">
        <f>I5+I14+I21+I28</f>
        <v>0</v>
      </c>
      <c r="J4" s="48">
        <f>J5+J14+J21+J28</f>
        <v>0</v>
      </c>
      <c r="K4" s="47">
        <f>K5+K14+K21+K28</f>
        <v>0</v>
      </c>
      <c r="L4" s="46">
        <f>L5+L14+L21+L28</f>
        <v>0</v>
      </c>
    </row>
    <row r="5" spans="1:12" x14ac:dyDescent="0.25">
      <c r="A5" s="45" t="str">
        <f>"1.2"</f>
        <v>1.2</v>
      </c>
      <c r="B5" s="44" t="s">
        <v>27</v>
      </c>
      <c r="C5" s="43">
        <f>SUM(C6:C12)</f>
        <v>60</v>
      </c>
      <c r="D5" s="42">
        <f>SUM(D6:D12)</f>
        <v>15</v>
      </c>
      <c r="E5" s="42">
        <f>SUM(E6:E12)</f>
        <v>25</v>
      </c>
      <c r="F5" s="41">
        <f>SUM(F6:F12)</f>
        <v>0</v>
      </c>
      <c r="G5" s="40">
        <f>SUM(G6:G12)</f>
        <v>100</v>
      </c>
      <c r="H5" s="36">
        <f>C5*$C$37+D5*$D$37+E5*$E$37+F5*$F$37</f>
        <v>0</v>
      </c>
      <c r="I5" s="39">
        <f>SUM(I6:I12)</f>
        <v>0</v>
      </c>
      <c r="J5" s="38">
        <f>SUM(J6:J12)</f>
        <v>0</v>
      </c>
      <c r="K5" s="37">
        <f>SUM(K6:K12)</f>
        <v>0</v>
      </c>
      <c r="L5" s="36">
        <f>SUM(I5:K5)+H5</f>
        <v>0</v>
      </c>
    </row>
    <row r="6" spans="1:12" x14ac:dyDescent="0.25">
      <c r="A6" s="19" t="str">
        <f>"1.2.1"</f>
        <v>1.2.1</v>
      </c>
      <c r="B6" t="s">
        <v>26</v>
      </c>
      <c r="C6" s="28">
        <v>5</v>
      </c>
      <c r="D6" s="16">
        <v>10</v>
      </c>
      <c r="E6" s="16">
        <v>10</v>
      </c>
      <c r="F6" s="17"/>
      <c r="G6" s="35">
        <f>SUM(C6:F6)</f>
        <v>25</v>
      </c>
      <c r="H6" s="13">
        <f>C6*$C$37+D6*$D$37+E6*$E$37+F6*$F$37</f>
        <v>0</v>
      </c>
      <c r="I6" s="15"/>
      <c r="J6" s="14"/>
      <c r="K6" s="34"/>
      <c r="L6" s="13">
        <f>SUM(I6:K6)+H6</f>
        <v>0</v>
      </c>
    </row>
    <row r="7" spans="1:12" x14ac:dyDescent="0.25">
      <c r="A7" s="19" t="str">
        <f>"1.2.2"</f>
        <v>1.2.2</v>
      </c>
      <c r="B7" t="s">
        <v>25</v>
      </c>
      <c r="C7" s="28">
        <v>5</v>
      </c>
      <c r="D7" s="16">
        <v>5</v>
      </c>
      <c r="E7" s="16">
        <v>5</v>
      </c>
      <c r="F7" s="17"/>
      <c r="G7" s="35">
        <f>SUM(C7:F7)</f>
        <v>15</v>
      </c>
      <c r="H7" s="13">
        <f>C7*$C$37+D7*$D$37+E7*$E$37+F7*$F$37</f>
        <v>0</v>
      </c>
      <c r="I7" s="15"/>
      <c r="J7" s="14"/>
      <c r="K7" s="34"/>
      <c r="L7" s="13">
        <f>SUM(I7:K7)+H7</f>
        <v>0</v>
      </c>
    </row>
    <row r="8" spans="1:12" x14ac:dyDescent="0.25">
      <c r="A8" s="19" t="str">
        <f>"1.2.3"</f>
        <v>1.2.3</v>
      </c>
      <c r="B8" t="s">
        <v>24</v>
      </c>
      <c r="C8" s="28">
        <v>5</v>
      </c>
      <c r="D8" s="16"/>
      <c r="E8" s="16"/>
      <c r="F8" s="17"/>
      <c r="G8" s="35">
        <f>SUM(C8:F8)</f>
        <v>5</v>
      </c>
      <c r="H8" s="13">
        <f>C8*$C$37+D8*$D$37+E8*$E$37+F8*$F$37</f>
        <v>0</v>
      </c>
      <c r="I8" s="15"/>
      <c r="J8" s="14"/>
      <c r="K8" s="34"/>
      <c r="L8" s="13">
        <f>SUM(I8:K8)+H8</f>
        <v>0</v>
      </c>
    </row>
    <row r="9" spans="1:12" x14ac:dyDescent="0.25">
      <c r="A9" s="19" t="str">
        <f>"1.2.4"</f>
        <v>1.2.4</v>
      </c>
      <c r="B9" t="s">
        <v>23</v>
      </c>
      <c r="C9" s="28">
        <v>5</v>
      </c>
      <c r="D9" s="16"/>
      <c r="E9" s="16"/>
      <c r="F9" s="17"/>
      <c r="G9" s="35">
        <f>SUM(C9:F9)</f>
        <v>5</v>
      </c>
      <c r="H9" s="13">
        <f>C9*$C$37+D9*$D$37+E9*$E$37+F9*$F$37</f>
        <v>0</v>
      </c>
      <c r="I9" s="15"/>
      <c r="J9" s="14"/>
      <c r="K9" s="34"/>
      <c r="L9" s="13">
        <f>SUM(I9:K9)+H9</f>
        <v>0</v>
      </c>
    </row>
    <row r="10" spans="1:12" x14ac:dyDescent="0.25">
      <c r="A10" s="19" t="str">
        <f>"1.2.5"</f>
        <v>1.2.5</v>
      </c>
      <c r="B10" t="s">
        <v>22</v>
      </c>
      <c r="C10" s="28"/>
      <c r="D10" s="16"/>
      <c r="E10" s="16">
        <v>10</v>
      </c>
      <c r="F10" s="17"/>
      <c r="G10" s="35">
        <f>SUM(C10:F10)</f>
        <v>10</v>
      </c>
      <c r="H10" s="13">
        <f>C10*$C$37+D10*$D$37+E10*$E$37+F10*$F$37</f>
        <v>0</v>
      </c>
      <c r="I10" s="15"/>
      <c r="J10" s="14"/>
      <c r="K10" s="34"/>
      <c r="L10" s="13">
        <f>SUM(I10:K10)+H10</f>
        <v>0</v>
      </c>
    </row>
    <row r="11" spans="1:12" x14ac:dyDescent="0.25">
      <c r="A11" s="19" t="str">
        <f>"1.2.6"</f>
        <v>1.2.6</v>
      </c>
      <c r="B11" t="s">
        <v>21</v>
      </c>
      <c r="C11" s="28">
        <v>20</v>
      </c>
      <c r="D11" s="16"/>
      <c r="E11" s="16"/>
      <c r="F11" s="17"/>
      <c r="G11" s="35">
        <f>SUM(C11:F11)</f>
        <v>20</v>
      </c>
      <c r="H11" s="13">
        <f>C11*$C$37+D11*$D$37+E11*$E$37+F11*$F$37</f>
        <v>0</v>
      </c>
      <c r="I11" s="15"/>
      <c r="J11" s="14"/>
      <c r="K11" s="34"/>
      <c r="L11" s="13">
        <f>SUM(I11:K11)+H11</f>
        <v>0</v>
      </c>
    </row>
    <row r="12" spans="1:12" ht="15.75" thickBot="1" x14ac:dyDescent="0.3">
      <c r="A12" s="12" t="str">
        <f>"1.2.7"</f>
        <v>1.2.7</v>
      </c>
      <c r="B12" s="30" t="s">
        <v>20</v>
      </c>
      <c r="C12" s="27">
        <v>20</v>
      </c>
      <c r="D12" s="9"/>
      <c r="E12" s="9"/>
      <c r="F12" s="10"/>
      <c r="G12" s="33">
        <f>SUM(C12:F12)</f>
        <v>20</v>
      </c>
      <c r="H12" s="6">
        <f>C12*$C$37+D12*$D$37+E12*$E$37+F12*$F$37</f>
        <v>0</v>
      </c>
      <c r="I12" s="8"/>
      <c r="J12" s="7"/>
      <c r="K12" s="32"/>
      <c r="L12" s="6">
        <f>SUM(I12:K12)+H12</f>
        <v>0</v>
      </c>
    </row>
    <row r="13" spans="1:12" ht="15.75" thickBot="1" x14ac:dyDescent="0.3">
      <c r="C13" s="16"/>
      <c r="D13" s="16"/>
      <c r="E13" s="16"/>
      <c r="F13" s="16"/>
      <c r="G13" s="16"/>
      <c r="H13" s="14"/>
      <c r="I13" s="14"/>
      <c r="J13" s="14"/>
      <c r="K13" s="14"/>
      <c r="L13" s="14"/>
    </row>
    <row r="14" spans="1:12" x14ac:dyDescent="0.25">
      <c r="A14" s="26" t="str">
        <f>"1.3"</f>
        <v>1.3</v>
      </c>
      <c r="B14" s="31" t="s">
        <v>19</v>
      </c>
      <c r="C14" s="29">
        <f>SUM(C15:C19)</f>
        <v>35</v>
      </c>
      <c r="D14" s="23">
        <f>SUM(D15:D19)</f>
        <v>70</v>
      </c>
      <c r="E14" s="23">
        <f>SUM(E15:E19)</f>
        <v>70</v>
      </c>
      <c r="F14" s="24">
        <f>SUM(F15:F19)</f>
        <v>0</v>
      </c>
      <c r="G14" s="23">
        <f>SUM(G15:G19)</f>
        <v>175</v>
      </c>
      <c r="H14" s="20">
        <f>C14*$C$37+D14*$D$37+E14*$E$37+F14*$F$37</f>
        <v>0</v>
      </c>
      <c r="I14" s="21">
        <f>SUM(I15:I19)</f>
        <v>0</v>
      </c>
      <c r="J14" s="21">
        <f>SUM(J15:J19)</f>
        <v>0</v>
      </c>
      <c r="K14" s="21">
        <f>SUM(K15:K19)</f>
        <v>0</v>
      </c>
      <c r="L14" s="20">
        <f>SUM(I14:K14)+H14</f>
        <v>0</v>
      </c>
    </row>
    <row r="15" spans="1:12" x14ac:dyDescent="0.25">
      <c r="A15" s="19" t="str">
        <f>"1.3.1"</f>
        <v>1.3.1</v>
      </c>
      <c r="B15" t="s">
        <v>18</v>
      </c>
      <c r="C15" s="28">
        <v>10</v>
      </c>
      <c r="D15" s="16">
        <v>20</v>
      </c>
      <c r="E15" s="16">
        <v>20</v>
      </c>
      <c r="F15" s="17"/>
      <c r="G15" s="16">
        <f>SUM(C15:F15)</f>
        <v>50</v>
      </c>
      <c r="H15" s="13">
        <f>C15*$C$37+D15*$D$37+E15*$E$37+F15*$F$37</f>
        <v>0</v>
      </c>
      <c r="I15" s="14"/>
      <c r="J15" s="14"/>
      <c r="K15" s="14"/>
      <c r="L15" s="13">
        <f>SUM(I15:K15)+H15</f>
        <v>0</v>
      </c>
    </row>
    <row r="16" spans="1:12" x14ac:dyDescent="0.25">
      <c r="A16" s="19" t="str">
        <f>"1.3.2"</f>
        <v>1.3.2</v>
      </c>
      <c r="B16" t="s">
        <v>17</v>
      </c>
      <c r="C16" s="28">
        <v>5</v>
      </c>
      <c r="D16" s="16">
        <v>5</v>
      </c>
      <c r="E16" s="16">
        <v>5</v>
      </c>
      <c r="F16" s="17"/>
      <c r="G16" s="16">
        <f>SUM(C16:F16)</f>
        <v>15</v>
      </c>
      <c r="H16" s="13">
        <f>C16*$C$37+D16*$D$37+E16*$E$37+F16*$F$37</f>
        <v>0</v>
      </c>
      <c r="I16" s="14"/>
      <c r="J16" s="14"/>
      <c r="K16" s="14"/>
      <c r="L16" s="13"/>
    </row>
    <row r="17" spans="1:12" x14ac:dyDescent="0.25">
      <c r="A17" s="19" t="str">
        <f>"1.3.3"</f>
        <v>1.3.3</v>
      </c>
      <c r="B17" t="s">
        <v>16</v>
      </c>
      <c r="C17" s="28"/>
      <c r="D17" s="16">
        <v>25</v>
      </c>
      <c r="E17" s="16">
        <v>25</v>
      </c>
      <c r="F17" s="17"/>
      <c r="G17" s="16">
        <f>SUM(C17:F17)</f>
        <v>50</v>
      </c>
      <c r="H17" s="13">
        <f>C17*$C$37+D17*$D$37+E17*$E$37+F17*$F$37</f>
        <v>0</v>
      </c>
      <c r="I17" s="14"/>
      <c r="J17" s="14"/>
      <c r="K17" s="14"/>
      <c r="L17" s="13"/>
    </row>
    <row r="18" spans="1:12" x14ac:dyDescent="0.25">
      <c r="A18" s="19" t="str">
        <f>"1.3.4"</f>
        <v>1.3.4</v>
      </c>
      <c r="B18" t="s">
        <v>15</v>
      </c>
      <c r="C18" s="28">
        <v>0</v>
      </c>
      <c r="D18" s="16">
        <v>0</v>
      </c>
      <c r="E18" s="16">
        <v>0</v>
      </c>
      <c r="F18" s="17"/>
      <c r="G18" s="16">
        <f>SUM(C18:F18)</f>
        <v>0</v>
      </c>
      <c r="H18" s="13">
        <f>C18*$C$37+D18*$D$37+E18*$E$37+F18*$F$37</f>
        <v>0</v>
      </c>
      <c r="I18" s="14"/>
      <c r="J18" s="14"/>
      <c r="K18" s="14"/>
      <c r="L18" s="13"/>
    </row>
    <row r="19" spans="1:12" ht="15.75" thickBot="1" x14ac:dyDescent="0.3">
      <c r="A19" s="12" t="str">
        <f>"1.3.5"</f>
        <v>1.3.5</v>
      </c>
      <c r="B19" s="30" t="s">
        <v>14</v>
      </c>
      <c r="C19" s="27">
        <v>20</v>
      </c>
      <c r="D19" s="9">
        <v>20</v>
      </c>
      <c r="E19" s="9">
        <v>20</v>
      </c>
      <c r="F19" s="10"/>
      <c r="G19" s="9">
        <f>SUM(C19:F19)</f>
        <v>60</v>
      </c>
      <c r="H19" s="6">
        <f>C19*$C$37+D19*$D$37+E19*$E$37+F19*$F$37</f>
        <v>0</v>
      </c>
      <c r="I19" s="7"/>
      <c r="J19" s="7"/>
      <c r="K19" s="7"/>
      <c r="L19" s="6">
        <f>SUM(I19:K19)+H19</f>
        <v>0</v>
      </c>
    </row>
    <row r="20" spans="1:12" ht="15.75" thickBot="1" x14ac:dyDescent="0.3">
      <c r="C20" s="16"/>
      <c r="D20" s="16"/>
      <c r="E20" s="16"/>
      <c r="F20" s="16"/>
      <c r="G20" s="16"/>
      <c r="H20" s="14"/>
      <c r="I20" s="14"/>
      <c r="J20" s="14"/>
      <c r="K20" s="14"/>
      <c r="L20" s="14"/>
    </row>
    <row r="21" spans="1:12" x14ac:dyDescent="0.25">
      <c r="A21" s="26" t="str">
        <f>"1.4"</f>
        <v>1.4</v>
      </c>
      <c r="B21" s="25" t="s">
        <v>13</v>
      </c>
      <c r="C21" s="29">
        <f>SUM(C22:C26)</f>
        <v>400</v>
      </c>
      <c r="D21" s="23">
        <f>SUM(D22:D26)</f>
        <v>1800</v>
      </c>
      <c r="E21" s="23">
        <f>SUM(E22:E26)</f>
        <v>1500</v>
      </c>
      <c r="F21" s="24">
        <f>SUM(F22:F26)</f>
        <v>0</v>
      </c>
      <c r="G21" s="23">
        <f>SUM(G22:G26)</f>
        <v>3700</v>
      </c>
      <c r="H21" s="20">
        <f>C21*$C$37+D21*$D$37+E21*$E$37+F21*$F$37</f>
        <v>0</v>
      </c>
      <c r="I21" s="21">
        <f>SUM(I22:I26)</f>
        <v>0</v>
      </c>
      <c r="J21" s="21">
        <f>SUM(J22:J26)</f>
        <v>0</v>
      </c>
      <c r="K21" s="21">
        <f>SUM(K22:K26)</f>
        <v>0</v>
      </c>
      <c r="L21" s="20">
        <f>SUM(I21:K21)+H21</f>
        <v>0</v>
      </c>
    </row>
    <row r="22" spans="1:12" x14ac:dyDescent="0.25">
      <c r="A22" s="19" t="str">
        <f>"1.4.1"</f>
        <v>1.4.1</v>
      </c>
      <c r="B22" s="18" t="s">
        <v>12</v>
      </c>
      <c r="C22" s="28"/>
      <c r="D22" s="16">
        <v>1000</v>
      </c>
      <c r="E22" s="16"/>
      <c r="F22" s="17"/>
      <c r="G22" s="16">
        <f>SUM(C22:F22)</f>
        <v>1000</v>
      </c>
      <c r="H22" s="13">
        <f>C22*$C$37+D22*$D$37+E22*$E$37+F22*$F$37</f>
        <v>0</v>
      </c>
      <c r="I22" s="14"/>
      <c r="J22" s="14"/>
      <c r="K22" s="14"/>
      <c r="L22" s="13">
        <f>SUM(I22:K22)+H22</f>
        <v>0</v>
      </c>
    </row>
    <row r="23" spans="1:12" x14ac:dyDescent="0.25">
      <c r="A23" s="19" t="str">
        <f>"1.4.2"</f>
        <v>1.4.2</v>
      </c>
      <c r="B23" s="18" t="s">
        <v>11</v>
      </c>
      <c r="C23" s="28"/>
      <c r="D23" s="16">
        <v>100</v>
      </c>
      <c r="E23" s="16"/>
      <c r="F23" s="17"/>
      <c r="G23" s="16">
        <f>SUM(C23:F23)</f>
        <v>100</v>
      </c>
      <c r="H23" s="13">
        <f>C23*$C$37+D23*$D$37+E23*$E$37+F23*$F$37</f>
        <v>0</v>
      </c>
      <c r="I23" s="14"/>
      <c r="J23" s="14"/>
      <c r="K23" s="14"/>
      <c r="L23" s="13">
        <f>SUM(I23:K23)+H23</f>
        <v>0</v>
      </c>
    </row>
    <row r="24" spans="1:12" x14ac:dyDescent="0.25">
      <c r="A24" s="19" t="str">
        <f>"1.4.3"</f>
        <v>1.4.3</v>
      </c>
      <c r="B24" s="18" t="s">
        <v>10</v>
      </c>
      <c r="C24" s="28">
        <v>400</v>
      </c>
      <c r="D24" s="16"/>
      <c r="E24" s="16">
        <v>1500</v>
      </c>
      <c r="F24" s="17"/>
      <c r="G24" s="16">
        <f>SUM(C24:F24)</f>
        <v>1900</v>
      </c>
      <c r="H24" s="13">
        <f>C24*$C$37+D24*$D$37+E24*$E$37+F24*$F$37</f>
        <v>0</v>
      </c>
      <c r="I24" s="14"/>
      <c r="J24" s="14"/>
      <c r="K24" s="14"/>
      <c r="L24" s="13">
        <f>SUM(I24:K24)+H24</f>
        <v>0</v>
      </c>
    </row>
    <row r="25" spans="1:12" x14ac:dyDescent="0.25">
      <c r="A25" s="19" t="str">
        <f>"1.4.4"</f>
        <v>1.4.4</v>
      </c>
      <c r="B25" s="18" t="s">
        <v>9</v>
      </c>
      <c r="C25" s="28"/>
      <c r="D25" s="16">
        <v>200</v>
      </c>
      <c r="E25" s="16"/>
      <c r="F25" s="17"/>
      <c r="G25" s="16">
        <f>SUM(C25:F25)</f>
        <v>200</v>
      </c>
      <c r="H25" s="13">
        <f>C25*$C$37+D25*$D$37+E25*$E$37+F25*$F$37</f>
        <v>0</v>
      </c>
      <c r="I25" s="14"/>
      <c r="J25" s="14"/>
      <c r="K25" s="14"/>
      <c r="L25" s="13">
        <f>SUM(I25:K25)+H25</f>
        <v>0</v>
      </c>
    </row>
    <row r="26" spans="1:12" ht="15.75" thickBot="1" x14ac:dyDescent="0.3">
      <c r="A26" s="12" t="str">
        <f>"1.4.5"</f>
        <v>1.4.5</v>
      </c>
      <c r="B26" s="11" t="s">
        <v>8</v>
      </c>
      <c r="C26" s="27"/>
      <c r="D26" s="9">
        <v>500</v>
      </c>
      <c r="E26" s="9"/>
      <c r="F26" s="10"/>
      <c r="G26" s="9">
        <f>SUM(C26:F26)</f>
        <v>500</v>
      </c>
      <c r="H26" s="6">
        <f>C26*$C$37+D26*$D$37+E26*$E$37+F26*$F$37</f>
        <v>0</v>
      </c>
      <c r="I26" s="7"/>
      <c r="J26" s="7"/>
      <c r="K26" s="7"/>
      <c r="L26" s="6">
        <f>SUM(I26:K26)+H26</f>
        <v>0</v>
      </c>
    </row>
    <row r="27" spans="1:12" ht="15.75" thickBot="1" x14ac:dyDescent="0.3"/>
    <row r="28" spans="1:12" x14ac:dyDescent="0.25">
      <c r="A28" s="26" t="str">
        <f>"1.5"</f>
        <v>1.5</v>
      </c>
      <c r="B28" s="25" t="s">
        <v>7</v>
      </c>
      <c r="C28" s="23">
        <f>SUM(C29:C34)</f>
        <v>120</v>
      </c>
      <c r="D28" s="23">
        <f>SUM(D29:D34)</f>
        <v>300</v>
      </c>
      <c r="E28" s="23">
        <f>SUM(E29:E34)</f>
        <v>300</v>
      </c>
      <c r="F28" s="24">
        <f>SUM(F29:F34)</f>
        <v>0</v>
      </c>
      <c r="G28" s="23">
        <f>SUM(G29:G34)</f>
        <v>720</v>
      </c>
      <c r="H28" s="20">
        <f>C28*$C$37+D28*$D$37+E28*$E$37+F28*$F$37</f>
        <v>0</v>
      </c>
      <c r="I28" s="22">
        <f>SUM(I29:I34)</f>
        <v>0</v>
      </c>
      <c r="J28" s="21">
        <f>SUM(J29:J34)</f>
        <v>0</v>
      </c>
      <c r="K28" s="21">
        <f>SUM(K29:K34)</f>
        <v>0</v>
      </c>
      <c r="L28" s="20">
        <f>SUM(I28:K28)+H28</f>
        <v>0</v>
      </c>
    </row>
    <row r="29" spans="1:12" x14ac:dyDescent="0.25">
      <c r="A29" s="19" t="str">
        <f>"1.5.1"</f>
        <v>1.5.1</v>
      </c>
      <c r="B29" s="18" t="s">
        <v>6</v>
      </c>
      <c r="C29" s="16">
        <v>20</v>
      </c>
      <c r="D29" s="16">
        <v>50</v>
      </c>
      <c r="E29" s="16">
        <v>50</v>
      </c>
      <c r="F29" s="17"/>
      <c r="G29" s="16">
        <f>SUM(C29:F29)</f>
        <v>120</v>
      </c>
      <c r="H29" s="13">
        <f>C29*$C$37+D29*$D$37+E29*$E$37+F29*$F$37</f>
        <v>0</v>
      </c>
      <c r="I29" s="15"/>
      <c r="J29" s="14"/>
      <c r="K29" s="14"/>
      <c r="L29" s="13">
        <f>SUM(I29:K29)+H29</f>
        <v>0</v>
      </c>
    </row>
    <row r="30" spans="1:12" x14ac:dyDescent="0.25">
      <c r="A30" s="19" t="str">
        <f>"1.5.2"</f>
        <v>1.5.2</v>
      </c>
      <c r="B30" s="18" t="s">
        <v>5</v>
      </c>
      <c r="C30" s="16">
        <v>20</v>
      </c>
      <c r="D30" s="16">
        <v>50</v>
      </c>
      <c r="E30" s="16">
        <v>50</v>
      </c>
      <c r="F30" s="17"/>
      <c r="G30" s="16">
        <f>SUM(C30:F30)</f>
        <v>120</v>
      </c>
      <c r="H30" s="13">
        <f>C30*$C$37+D30*$D$37+E30*$E$37+F30*$F$37</f>
        <v>0</v>
      </c>
      <c r="I30" s="15"/>
      <c r="J30" s="14"/>
      <c r="K30" s="14"/>
      <c r="L30" s="13">
        <f>SUM(I30:K30)+H30</f>
        <v>0</v>
      </c>
    </row>
    <row r="31" spans="1:12" x14ac:dyDescent="0.25">
      <c r="A31" s="19" t="str">
        <f>"1.5.3"</f>
        <v>1.5.3</v>
      </c>
      <c r="B31" s="18" t="s">
        <v>4</v>
      </c>
      <c r="C31" s="16">
        <v>20</v>
      </c>
      <c r="D31" s="16">
        <v>50</v>
      </c>
      <c r="E31" s="16">
        <v>50</v>
      </c>
      <c r="F31" s="17"/>
      <c r="G31" s="16">
        <f>SUM(C31:F31)</f>
        <v>120</v>
      </c>
      <c r="H31" s="13">
        <f>C31*$C$37+D31*$D$37+E31*$E$37+F31*$F$37</f>
        <v>0</v>
      </c>
      <c r="I31" s="15"/>
      <c r="J31" s="14"/>
      <c r="K31" s="14"/>
      <c r="L31" s="13">
        <f>SUM(I31:K31)+H31</f>
        <v>0</v>
      </c>
    </row>
    <row r="32" spans="1:12" x14ac:dyDescent="0.25">
      <c r="A32" s="19" t="str">
        <f>"1.5.4"</f>
        <v>1.5.4</v>
      </c>
      <c r="B32" s="18" t="s">
        <v>3</v>
      </c>
      <c r="C32" s="16">
        <v>20</v>
      </c>
      <c r="D32" s="16">
        <v>50</v>
      </c>
      <c r="E32" s="16">
        <v>50</v>
      </c>
      <c r="F32" s="17"/>
      <c r="G32" s="16">
        <f>SUM(C32:F32)</f>
        <v>120</v>
      </c>
      <c r="H32" s="13">
        <f>C32*$C$37+D32*$D$37+E32*$E$37+F32*$F$37</f>
        <v>0</v>
      </c>
      <c r="I32" s="15"/>
      <c r="J32" s="14"/>
      <c r="K32" s="14"/>
      <c r="L32" s="13">
        <f>SUM(I32:K32)+H32</f>
        <v>0</v>
      </c>
    </row>
    <row r="33" spans="1:12" x14ac:dyDescent="0.25">
      <c r="A33" s="19" t="str">
        <f>"1.5.5"</f>
        <v>1.5.5</v>
      </c>
      <c r="B33" s="18" t="s">
        <v>2</v>
      </c>
      <c r="C33" s="16">
        <v>20</v>
      </c>
      <c r="D33" s="16">
        <v>50</v>
      </c>
      <c r="E33" s="16">
        <v>50</v>
      </c>
      <c r="F33" s="17"/>
      <c r="G33" s="16">
        <f>SUM(C33:F33)</f>
        <v>120</v>
      </c>
      <c r="H33" s="13">
        <f>C33*$C$37+D33*$D$37+E33*$E$37+F33*$F$37</f>
        <v>0</v>
      </c>
      <c r="I33" s="15"/>
      <c r="J33" s="14"/>
      <c r="K33" s="14"/>
      <c r="L33" s="13">
        <f>SUM(I33:K33)+H33</f>
        <v>0</v>
      </c>
    </row>
    <row r="34" spans="1:12" ht="15.75" thickBot="1" x14ac:dyDescent="0.3">
      <c r="A34" s="12" t="str">
        <f>"1.5.5"</f>
        <v>1.5.5</v>
      </c>
      <c r="B34" s="11" t="s">
        <v>1</v>
      </c>
      <c r="C34" s="9">
        <v>20</v>
      </c>
      <c r="D34" s="9">
        <v>50</v>
      </c>
      <c r="E34" s="9">
        <v>50</v>
      </c>
      <c r="F34" s="10"/>
      <c r="G34" s="9">
        <f>SUM(C34:F34)</f>
        <v>120</v>
      </c>
      <c r="H34" s="6">
        <f>C34*$C$37+D34*$D$37+E34*$E$37+F34*$F$37</f>
        <v>0</v>
      </c>
      <c r="I34" s="8"/>
      <c r="J34" s="7"/>
      <c r="K34" s="7"/>
      <c r="L34" s="6">
        <f>SUM(I34:K34)+H34</f>
        <v>0</v>
      </c>
    </row>
    <row r="36" spans="1:12" ht="15.75" thickBot="1" x14ac:dyDescent="0.3"/>
    <row r="37" spans="1:12" ht="15.75" thickBot="1" x14ac:dyDescent="0.3">
      <c r="B37" s="5" t="s">
        <v>0</v>
      </c>
      <c r="C37" s="4">
        <v>0</v>
      </c>
      <c r="D37" s="3">
        <v>0</v>
      </c>
      <c r="E37" s="3">
        <v>0</v>
      </c>
      <c r="F37" s="2">
        <v>0</v>
      </c>
    </row>
    <row r="39" spans="1:12" x14ac:dyDescent="0.25">
      <c r="C39" s="1">
        <f>C37*C4</f>
        <v>0</v>
      </c>
      <c r="D39" s="1">
        <f>D37*D4</f>
        <v>0</v>
      </c>
      <c r="E39" s="1">
        <f>E37*E4</f>
        <v>0</v>
      </c>
      <c r="F39" s="1">
        <f>F37*F4</f>
        <v>0</v>
      </c>
    </row>
  </sheetData>
  <mergeCells count="8">
    <mergeCell ref="I2:I3"/>
    <mergeCell ref="J2:J3"/>
    <mergeCell ref="K2:K3"/>
    <mergeCell ref="L2:L3"/>
    <mergeCell ref="A1:L1"/>
    <mergeCell ref="C2:F2"/>
    <mergeCell ref="G2:G3"/>
    <mergeCell ref="H2:H3"/>
  </mergeCells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Ressourcen- und kalk.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 Wörndle</dc:creator>
  <cp:lastModifiedBy>Linus Wörndle</cp:lastModifiedBy>
  <dcterms:created xsi:type="dcterms:W3CDTF">2025-02-27T21:03:51Z</dcterms:created>
  <dcterms:modified xsi:type="dcterms:W3CDTF">2025-02-27T21:04:35Z</dcterms:modified>
</cp:coreProperties>
</file>