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https://htldornbirn-my.sharepoint.com/personal/linus_woerndle_student_htldornbirn_at/Documents/4. Jahr/Softwareentwicklung und Projektmanagement/5. AA - Projekt - HomeSphere/HomeSphere/Project-management/"/>
    </mc:Choice>
  </mc:AlternateContent>
  <xr:revisionPtr revIDLastSave="561" documentId="13_ncr:1_{B0761948-1EC6-46FA-9F5A-F6DD0D3AA1F1}" xr6:coauthVersionLast="47" xr6:coauthVersionMax="47" xr10:uidLastSave="{4CF2BC11-C6ED-45F9-B16C-BB091176DA65}"/>
  <bookViews>
    <workbookView xWindow="-120" yWindow="-120" windowWidth="29040" windowHeight="15720" activeTab="1" xr2:uid="{8CF7A9F1-50C4-41E0-98B0-08DA5C94E484}"/>
  </bookViews>
  <sheets>
    <sheet name="Main" sheetId="4" r:id="rId1"/>
    <sheet name="Zeiterfassung" sheetId="1" r:id="rId2"/>
    <sheet name="Aufgabenverteilung" sheetId="3" r:id="rId3"/>
    <sheet name="Projektterminplan" sheetId="7" r:id="rId4"/>
    <sheet name="Projektmeilensteinplan" sheetId="6" r:id="rId5"/>
    <sheet name="Ressourcen- und kalk. Pla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EG2" i="7"/>
  <c r="EH2" i="7"/>
  <c r="EI2" i="7"/>
  <c r="EJ2" i="7"/>
  <c r="EK2" i="7"/>
  <c r="EL2" i="7"/>
  <c r="EM2" i="7"/>
  <c r="EN2" i="7"/>
  <c r="EO2" i="7"/>
  <c r="EP2" i="7"/>
  <c r="EQ2" i="7"/>
  <c r="ER2" i="7"/>
  <c r="ES2" i="7"/>
  <c r="ET2" i="7"/>
  <c r="EU2" i="7"/>
  <c r="EV2" i="7"/>
  <c r="EW2" i="7"/>
  <c r="EX2" i="7"/>
  <c r="EY2" i="7"/>
  <c r="EZ2" i="7"/>
  <c r="FA2" i="7"/>
  <c r="FB2" i="7"/>
  <c r="FC2" i="7"/>
  <c r="FD2" i="7"/>
  <c r="FE2" i="7"/>
  <c r="FF2" i="7"/>
  <c r="FG2" i="7"/>
  <c r="FH2" i="7"/>
  <c r="FI2" i="7"/>
  <c r="FJ2" i="7"/>
  <c r="FK2" i="7"/>
  <c r="FL2" i="7"/>
  <c r="FM2" i="7"/>
  <c r="FN2" i="7"/>
  <c r="FO2" i="7"/>
  <c r="FP2" i="7"/>
  <c r="FQ2" i="7"/>
  <c r="FR2" i="7"/>
  <c r="FS2" i="7"/>
  <c r="FT2" i="7"/>
  <c r="FU2" i="7"/>
  <c r="FV2" i="7"/>
  <c r="FW2" i="7"/>
  <c r="FX2" i="7"/>
  <c r="FY2" i="7"/>
  <c r="FZ2" i="7"/>
  <c r="GA2" i="7"/>
  <c r="GB2" i="7"/>
  <c r="GC2" i="7"/>
  <c r="GD2" i="7"/>
  <c r="GE2" i="7"/>
  <c r="GF2" i="7"/>
  <c r="GG2" i="7"/>
  <c r="GH2" i="7"/>
  <c r="GI2" i="7"/>
  <c r="GJ2" i="7"/>
  <c r="GK2" i="7"/>
  <c r="GL2" i="7"/>
  <c r="GM2" i="7"/>
  <c r="GN2" i="7"/>
  <c r="GO2" i="7"/>
  <c r="GP2" i="7"/>
  <c r="GQ2" i="7"/>
  <c r="GR2" i="7"/>
  <c r="GS2" i="7"/>
  <c r="GT2" i="7"/>
  <c r="GU2" i="7"/>
  <c r="GV2" i="7"/>
  <c r="GW2" i="7"/>
  <c r="GX2" i="7"/>
  <c r="GY2" i="7"/>
  <c r="GZ2" i="7"/>
  <c r="HA2" i="7"/>
  <c r="HB2" i="7"/>
  <c r="HC2" i="7"/>
  <c r="HD2" i="7"/>
  <c r="HE2" i="7"/>
  <c r="HF2" i="7"/>
  <c r="HG2" i="7"/>
  <c r="HH2" i="7"/>
  <c r="HI2" i="7"/>
  <c r="HJ2" i="7"/>
  <c r="HK2" i="7"/>
  <c r="HL2" i="7"/>
  <c r="HM2" i="7"/>
  <c r="HN2" i="7"/>
  <c r="HO2" i="7"/>
  <c r="HP2" i="7"/>
  <c r="HQ2" i="7"/>
  <c r="HR2" i="7"/>
  <c r="HS2" i="7"/>
  <c r="HT2" i="7"/>
  <c r="HU2" i="7"/>
  <c r="HV2" i="7"/>
  <c r="HW2" i="7"/>
  <c r="HX2" i="7"/>
  <c r="HY2" i="7"/>
  <c r="HZ2" i="7"/>
  <c r="IA2" i="7"/>
  <c r="IB2" i="7"/>
  <c r="IC2" i="7"/>
  <c r="ID2" i="7"/>
  <c r="IE2" i="7"/>
  <c r="IF2" i="7"/>
  <c r="IG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DW2" i="6"/>
  <c r="DX2" i="6"/>
  <c r="DY2" i="6"/>
  <c r="DZ2" i="6"/>
  <c r="EA2" i="6"/>
  <c r="EB2" i="6"/>
  <c r="EC2" i="6"/>
  <c r="ED2" i="6"/>
  <c r="EE2" i="6"/>
  <c r="EF2" i="6"/>
  <c r="EG2" i="6"/>
  <c r="EH2" i="6"/>
  <c r="EI2" i="6"/>
  <c r="EJ2" i="6"/>
  <c r="EK2" i="6"/>
  <c r="EL2" i="6"/>
  <c r="EM2" i="6"/>
  <c r="EN2" i="6"/>
  <c r="EO2" i="6"/>
  <c r="EP2" i="6"/>
  <c r="EQ2" i="6"/>
  <c r="ER2" i="6"/>
  <c r="ES2" i="6"/>
  <c r="ET2" i="6"/>
  <c r="EU2" i="6"/>
  <c r="EV2" i="6"/>
  <c r="EW2" i="6"/>
  <c r="EX2" i="6"/>
  <c r="EY2" i="6"/>
  <c r="EZ2" i="6"/>
  <c r="FA2" i="6"/>
  <c r="FB2" i="6"/>
  <c r="FC2" i="6"/>
  <c r="FD2" i="6"/>
  <c r="FE2" i="6"/>
  <c r="FF2" i="6"/>
  <c r="FG2" i="6"/>
  <c r="FH2" i="6"/>
  <c r="FI2" i="6"/>
  <c r="FJ2" i="6"/>
  <c r="FK2" i="6"/>
  <c r="FL2" i="6"/>
  <c r="FM2" i="6"/>
  <c r="FN2" i="6"/>
  <c r="FO2" i="6"/>
  <c r="FP2" i="6"/>
  <c r="FQ2" i="6"/>
  <c r="FR2" i="6"/>
  <c r="FS2" i="6"/>
  <c r="FT2" i="6"/>
  <c r="FU2" i="6"/>
  <c r="FV2" i="6"/>
  <c r="FW2" i="6"/>
  <c r="FX2" i="6"/>
  <c r="FY2" i="6"/>
  <c r="FZ2" i="6"/>
  <c r="GA2" i="6"/>
  <c r="GB2" i="6"/>
  <c r="GC2" i="6"/>
  <c r="GD2" i="6"/>
  <c r="GE2" i="6"/>
  <c r="GF2" i="6"/>
  <c r="GG2" i="6"/>
  <c r="GH2" i="6"/>
  <c r="GI2" i="6"/>
  <c r="GJ2" i="6"/>
  <c r="GK2" i="6"/>
  <c r="GL2" i="6"/>
  <c r="GM2" i="6"/>
  <c r="GN2" i="6"/>
  <c r="GO2" i="6"/>
  <c r="GP2" i="6"/>
  <c r="GQ2" i="6"/>
  <c r="GR2" i="6"/>
  <c r="GS2" i="6"/>
  <c r="GT2" i="6"/>
  <c r="GU2" i="6"/>
  <c r="GV2" i="6"/>
  <c r="GW2" i="6"/>
  <c r="GX2" i="6"/>
  <c r="GY2" i="6"/>
  <c r="GZ2" i="6"/>
  <c r="HA2" i="6"/>
  <c r="HB2" i="6"/>
  <c r="HC2" i="6"/>
  <c r="HD2" i="6"/>
  <c r="HE2" i="6"/>
  <c r="HF2" i="6"/>
  <c r="HG2" i="6"/>
  <c r="HH2" i="6"/>
  <c r="HI2" i="6"/>
  <c r="HJ2" i="6"/>
  <c r="HK2" i="6"/>
  <c r="HL2" i="6"/>
  <c r="HM2" i="6"/>
  <c r="HN2" i="6"/>
  <c r="HO2" i="6"/>
  <c r="HP2" i="6"/>
  <c r="HQ2" i="6"/>
  <c r="HR2" i="6"/>
  <c r="HS2" i="6"/>
  <c r="HT2" i="6"/>
  <c r="HU2" i="6"/>
  <c r="HV2" i="6"/>
  <c r="HW2" i="6"/>
  <c r="HX2" i="6"/>
  <c r="HY2" i="6"/>
  <c r="HZ2" i="6"/>
  <c r="IA2" i="6"/>
  <c r="IB2" i="6"/>
  <c r="IC2" i="6"/>
  <c r="ID2" i="6"/>
  <c r="IE2" i="6"/>
  <c r="IF2" i="6"/>
  <c r="IG2" i="6"/>
  <c r="A3" i="6"/>
  <c r="A4" i="6"/>
  <c r="A5" i="6"/>
  <c r="A6" i="6"/>
  <c r="A7" i="6"/>
  <c r="A8" i="6"/>
  <c r="A9" i="6"/>
  <c r="A10" i="6"/>
  <c r="A11" i="6"/>
  <c r="A5" i="5"/>
  <c r="C5" i="5"/>
  <c r="C4" i="5" s="1"/>
  <c r="C57" i="5" s="1"/>
  <c r="D5" i="5"/>
  <c r="D4" i="5" s="1"/>
  <c r="D57" i="5" s="1"/>
  <c r="E5" i="5"/>
  <c r="E4" i="5" s="1"/>
  <c r="E57" i="5" s="1"/>
  <c r="F5" i="5"/>
  <c r="F4" i="5" s="1"/>
  <c r="F57" i="5" s="1"/>
  <c r="I5" i="5"/>
  <c r="I4" i="5" s="1"/>
  <c r="J5" i="5"/>
  <c r="J4" i="5" s="1"/>
  <c r="K5" i="5"/>
  <c r="K4" i="5" s="1"/>
  <c r="A6" i="5"/>
  <c r="G6" i="5"/>
  <c r="H6" i="5"/>
  <c r="L6" i="5" s="1"/>
  <c r="A7" i="5"/>
  <c r="G7" i="5"/>
  <c r="H7" i="5"/>
  <c r="L7" i="5"/>
  <c r="A8" i="5"/>
  <c r="G8" i="5"/>
  <c r="H8" i="5"/>
  <c r="L8" i="5" s="1"/>
  <c r="A9" i="5"/>
  <c r="G9" i="5"/>
  <c r="H9" i="5"/>
  <c r="L9" i="5" s="1"/>
  <c r="A10" i="5"/>
  <c r="G10" i="5"/>
  <c r="H10" i="5"/>
  <c r="L10" i="5" s="1"/>
  <c r="A11" i="5"/>
  <c r="G11" i="5"/>
  <c r="H11" i="5"/>
  <c r="L11" i="5"/>
  <c r="A12" i="5"/>
  <c r="G12" i="5"/>
  <c r="H12" i="5"/>
  <c r="L12" i="5" s="1"/>
  <c r="A13" i="5"/>
  <c r="G13" i="5"/>
  <c r="H13" i="5"/>
  <c r="L13" i="5" s="1"/>
  <c r="A14" i="5"/>
  <c r="G14" i="5"/>
  <c r="H14" i="5"/>
  <c r="L14" i="5" s="1"/>
  <c r="A16" i="5"/>
  <c r="C16" i="5"/>
  <c r="H16" i="5" s="1"/>
  <c r="D16" i="5"/>
  <c r="E16" i="5"/>
  <c r="F16" i="5"/>
  <c r="I16" i="5"/>
  <c r="J16" i="5"/>
  <c r="L16" i="5" s="1"/>
  <c r="K16" i="5"/>
  <c r="A17" i="5"/>
  <c r="G17" i="5"/>
  <c r="G16" i="5" s="1"/>
  <c r="H17" i="5"/>
  <c r="L17" i="5" s="1"/>
  <c r="A18" i="5"/>
  <c r="G18" i="5"/>
  <c r="H18" i="5"/>
  <c r="A19" i="5"/>
  <c r="G19" i="5"/>
  <c r="H19" i="5"/>
  <c r="A20" i="5"/>
  <c r="G20" i="5"/>
  <c r="H20" i="5"/>
  <c r="A21" i="5"/>
  <c r="G21" i="5"/>
  <c r="H21" i="5"/>
  <c r="L21" i="5" s="1"/>
  <c r="A23" i="5"/>
  <c r="C23" i="5"/>
  <c r="D23" i="5"/>
  <c r="H23" i="5" s="1"/>
  <c r="E23" i="5"/>
  <c r="F23" i="5"/>
  <c r="I23" i="5"/>
  <c r="L23" i="5" s="1"/>
  <c r="J23" i="5"/>
  <c r="K23" i="5"/>
  <c r="A24" i="5"/>
  <c r="G24" i="5"/>
  <c r="G23" i="5" s="1"/>
  <c r="H24" i="5"/>
  <c r="L24" i="5"/>
  <c r="A25" i="5"/>
  <c r="G25" i="5"/>
  <c r="H25" i="5"/>
  <c r="L25" i="5" s="1"/>
  <c r="A26" i="5"/>
  <c r="G26" i="5"/>
  <c r="H26" i="5"/>
  <c r="L26" i="5" s="1"/>
  <c r="A27" i="5"/>
  <c r="G27" i="5"/>
  <c r="H27" i="5"/>
  <c r="L27" i="5"/>
  <c r="A28" i="5"/>
  <c r="G28" i="5"/>
  <c r="H28" i="5"/>
  <c r="L28" i="5" s="1"/>
  <c r="A30" i="5"/>
  <c r="C30" i="5"/>
  <c r="H30" i="5" s="1"/>
  <c r="D30" i="5"/>
  <c r="E30" i="5"/>
  <c r="F30" i="5"/>
  <c r="G30" i="5"/>
  <c r="I30" i="5"/>
  <c r="J30" i="5"/>
  <c r="K30" i="5"/>
  <c r="A31" i="5"/>
  <c r="G31" i="5"/>
  <c r="H31" i="5"/>
  <c r="L31" i="5"/>
  <c r="A32" i="5"/>
  <c r="G32" i="5"/>
  <c r="H32" i="5"/>
  <c r="L32" i="5" s="1"/>
  <c r="A33" i="5"/>
  <c r="G33" i="5"/>
  <c r="H33" i="5"/>
  <c r="L33" i="5" s="1"/>
  <c r="A34" i="5"/>
  <c r="G34" i="5"/>
  <c r="H34" i="5"/>
  <c r="L34" i="5"/>
  <c r="A36" i="5"/>
  <c r="C36" i="5"/>
  <c r="D36" i="5"/>
  <c r="H36" i="5" s="1"/>
  <c r="L36" i="5" s="1"/>
  <c r="E36" i="5"/>
  <c r="F36" i="5"/>
  <c r="I36" i="5"/>
  <c r="J36" i="5"/>
  <c r="K36" i="5"/>
  <c r="A37" i="5"/>
  <c r="G37" i="5"/>
  <c r="G36" i="5" s="1"/>
  <c r="H37" i="5"/>
  <c r="L37" i="5"/>
  <c r="A38" i="5"/>
  <c r="G38" i="5"/>
  <c r="H38" i="5"/>
  <c r="L38" i="5"/>
  <c r="A39" i="5"/>
  <c r="G39" i="5"/>
  <c r="H39" i="5"/>
  <c r="L39" i="5"/>
  <c r="A40" i="5"/>
  <c r="G40" i="5"/>
  <c r="H40" i="5"/>
  <c r="L40" i="5"/>
  <c r="A41" i="5"/>
  <c r="G41" i="5"/>
  <c r="H41" i="5"/>
  <c r="L41" i="5"/>
  <c r="A42" i="5"/>
  <c r="G42" i="5"/>
  <c r="H42" i="5"/>
  <c r="L42" i="5"/>
  <c r="A44" i="5"/>
  <c r="C44" i="5"/>
  <c r="H44" i="5" s="1"/>
  <c r="L44" i="5" s="1"/>
  <c r="D44" i="5"/>
  <c r="E44" i="5"/>
  <c r="F44" i="5"/>
  <c r="I44" i="5"/>
  <c r="J44" i="5"/>
  <c r="K44" i="5"/>
  <c r="A45" i="5"/>
  <c r="G45" i="5"/>
  <c r="G44" i="5" s="1"/>
  <c r="H45" i="5"/>
  <c r="L45" i="5" s="1"/>
  <c r="A46" i="5"/>
  <c r="G46" i="5"/>
  <c r="H46" i="5"/>
  <c r="L46" i="5" s="1"/>
  <c r="A47" i="5"/>
  <c r="G47" i="5"/>
  <c r="H47" i="5"/>
  <c r="L47" i="5"/>
  <c r="A48" i="5"/>
  <c r="G48" i="5"/>
  <c r="H48" i="5"/>
  <c r="L48" i="5" s="1"/>
  <c r="A49" i="5"/>
  <c r="G49" i="5"/>
  <c r="H49" i="5"/>
  <c r="L49" i="5"/>
  <c r="A50" i="5"/>
  <c r="G50" i="5"/>
  <c r="H50" i="5"/>
  <c r="L50" i="5"/>
  <c r="A51" i="5"/>
  <c r="G51" i="5"/>
  <c r="H51" i="5"/>
  <c r="L51" i="5" s="1"/>
  <c r="A52" i="5"/>
  <c r="G52" i="5"/>
  <c r="H52" i="5"/>
  <c r="L52" i="5" s="1"/>
  <c r="A53" i="5"/>
  <c r="G53" i="5"/>
  <c r="H53" i="5"/>
  <c r="L53" i="5"/>
  <c r="N3" i="1"/>
  <c r="L3" i="1"/>
  <c r="M3" i="1"/>
  <c r="K3" i="1"/>
  <c r="G5" i="5" l="1"/>
  <c r="G4" i="5" s="1"/>
  <c r="L30" i="5"/>
  <c r="H5" i="5"/>
  <c r="H4" i="5" l="1"/>
  <c r="L5" i="5"/>
  <c r="L4" i="5" s="1"/>
</calcChain>
</file>

<file path=xl/sharedStrings.xml><?xml version="1.0" encoding="utf-8"?>
<sst xmlns="http://schemas.openxmlformats.org/spreadsheetml/2006/main" count="334" uniqueCount="165">
  <si>
    <t>Datum</t>
  </si>
  <si>
    <t>PL</t>
  </si>
  <si>
    <t>PTM1</t>
  </si>
  <si>
    <t>PTM2</t>
  </si>
  <si>
    <t>Beschreibung</t>
  </si>
  <si>
    <t>Zeiterfassung in Minuten</t>
  </si>
  <si>
    <t>Zeiterfassung, insgesamt</t>
  </si>
  <si>
    <t>Erfolge</t>
  </si>
  <si>
    <t>Aufgaben</t>
  </si>
  <si>
    <t>Durchführende/r</t>
  </si>
  <si>
    <t>Linus Wörndle</t>
  </si>
  <si>
    <t>Deadline</t>
  </si>
  <si>
    <t>Projektstart</t>
  </si>
  <si>
    <t>Projektende</t>
  </si>
  <si>
    <t>Projektauftrag</t>
  </si>
  <si>
    <t>Führung Projekthandbuch</t>
  </si>
  <si>
    <t>PSP (Projektstrukturplan)</t>
  </si>
  <si>
    <t>PUA (Projektumweltanalyse)</t>
  </si>
  <si>
    <t>MSP (Projektmeilensteinplan)</t>
  </si>
  <si>
    <t>PRK (Projektrecourcen und -kalkulation)</t>
  </si>
  <si>
    <t>PRM (Projektrisikomanagement)</t>
  </si>
  <si>
    <t>PTM3</t>
  </si>
  <si>
    <t>OSP (Objektstrukturplan)</t>
  </si>
  <si>
    <t>Erledigt</t>
  </si>
  <si>
    <t>Überfällig</t>
  </si>
  <si>
    <t>NV</t>
  </si>
  <si>
    <t>• ToDo Liste: Aufgabenmanagement für Einzelpersonen und Familien.</t>
  </si>
  <si>
    <t>• Einkaufsliste: Gemeinsame Liste für alle Haushaltsmitglieder.</t>
  </si>
  <si>
    <t>• Haushaltsinventar: Überblick über alle Haushaltsgegenstände.</t>
  </si>
  <si>
    <t>• Aufgabenverteilung: Zuweisung von Aufgaben an Familienmitglieder.</t>
  </si>
  <si>
    <t>• Punkte- und Belohnungssystem: Motivation durch Punkte und Belohnungen.</t>
  </si>
  <si>
    <t>• Strafen: Darstellung von Strafen für nicht erledigte Aufgaben.</t>
  </si>
  <si>
    <t>• Finanzverwaltung: Verwaltung und Überblick über Haushaltsfinanzen.</t>
  </si>
  <si>
    <t>• Chat: Kommunikation zwischen Familienmitgliedern per Chat.</t>
  </si>
  <si>
    <t>• ChatBot: Unterstützung durch KI-Haushaltshilfen.</t>
  </si>
  <si>
    <t>• Smarthome Steuerung (optional): Integration und Steuerung von Smarthome Geräten.</t>
  </si>
  <si>
    <t>• Müllabfuhr Benachrichtigungen: Erinnerungen zur Müllentsorgung.</t>
  </si>
  <si>
    <t>• Protokollierung: Verfolgung wiederkehrender Aufgaben wie Wartungen und Reparaturen.</t>
  </si>
  <si>
    <t>• KI-empfohlene Termine: Vorschläge für Arzttermine, Impfungen und andere</t>
  </si>
  <si>
    <t>• Familienkalender: Synchronisierbar mit iCloud und anderen Diensten.</t>
  </si>
  <si>
    <t>Projektziele:</t>
  </si>
  <si>
    <t>-</t>
  </si>
  <si>
    <t>Alle Daten und Informationen werden über Github</t>
  </si>
  <si>
    <t>Oder auf dem OneNote erfasst!</t>
  </si>
  <si>
    <t>Ende Projektmanagement</t>
  </si>
  <si>
    <t>Erstellung: PTP (Projektterminplan)</t>
  </si>
  <si>
    <t>Stundensätze:</t>
  </si>
  <si>
    <t>Erfolge überwachen, analysieren und verbessern</t>
  </si>
  <si>
    <t>Partnerschaften und Kooperation</t>
  </si>
  <si>
    <t>Social Media Content Marketing</t>
  </si>
  <si>
    <t>Bezahlte Werbung</t>
  </si>
  <si>
    <t>E-Mail Marketing und Newsletter</t>
  </si>
  <si>
    <t>Social Media Kampagne starten</t>
  </si>
  <si>
    <t>Werbematerialien erstellen</t>
  </si>
  <si>
    <t>Zielgruppe analysieren</t>
  </si>
  <si>
    <t>Marketingstrategie entwickeln</t>
  </si>
  <si>
    <t>Phase 6: Marketing</t>
  </si>
  <si>
    <t>Kompatibilitätstests</t>
  </si>
  <si>
    <t>Sicherheitstests</t>
  </si>
  <si>
    <t>Performance Testen</t>
  </si>
  <si>
    <t>Benutzerfreundlichkeit testen und verbessern</t>
  </si>
  <si>
    <t>Systemtests und End-to-End-Tests</t>
  </si>
  <si>
    <t>Unit-Tests entwickeln und durchführen</t>
  </si>
  <si>
    <t>Phase 5: Testen</t>
  </si>
  <si>
    <t>Impressum, Kontakt, usw. erstellen</t>
  </si>
  <si>
    <t>Benutzerfreundlichkeit testen</t>
  </si>
  <si>
    <t>Programmierung des Frontendes</t>
  </si>
  <si>
    <t>Auffälliges Design</t>
  </si>
  <si>
    <t>Phase 4: Marketing Webseite</t>
  </si>
  <si>
    <t>Datensicherheit und Datenschutz implementierung</t>
  </si>
  <si>
    <t>API - Integration und Schnittstellen</t>
  </si>
  <si>
    <t>Frontend Programmierung</t>
  </si>
  <si>
    <t>Datenbank implementierung</t>
  </si>
  <si>
    <t>Backend-Architektur entwickeln</t>
  </si>
  <si>
    <t>Phase 3: Programm Entwicklung</t>
  </si>
  <si>
    <t>Benutzerfeedback einholen und verbessern</t>
  </si>
  <si>
    <t>Prototypen erstellen</t>
  </si>
  <si>
    <t>Datenbankstruktur erstellen</t>
  </si>
  <si>
    <t>Benutzererfahrung (UX) gestalten</t>
  </si>
  <si>
    <t>Benutzeroberfläche entwerfen</t>
  </si>
  <si>
    <t>Phase 2: Design</t>
  </si>
  <si>
    <t>Projektrisikomanagement</t>
  </si>
  <si>
    <t>Projektressourcen- und Kostenplanung</t>
  </si>
  <si>
    <t>Projektterminplan</t>
  </si>
  <si>
    <t>Meilensteinplan</t>
  </si>
  <si>
    <t>Projektumweltanalyse</t>
  </si>
  <si>
    <t>Objektstrukturplan</t>
  </si>
  <si>
    <t>Projektstrukturplan</t>
  </si>
  <si>
    <t>Projekthandbuch</t>
  </si>
  <si>
    <t>Phase 1: Projektmanagement</t>
  </si>
  <si>
    <t>Projekt: Hausverwaltungssystem</t>
  </si>
  <si>
    <t xml:space="preserve">1. </t>
  </si>
  <si>
    <t>Gesamt</t>
  </si>
  <si>
    <t>Sonstiges</t>
  </si>
  <si>
    <t>Fremdleistungen</t>
  </si>
  <si>
    <t>Material</t>
  </si>
  <si>
    <t>Personalkosten 
in €</t>
  </si>
  <si>
    <t>Personalaufwand 
in h</t>
  </si>
  <si>
    <t>Stundenaufwand Personal</t>
  </si>
  <si>
    <t>Ressourcenplan und Kostenplan</t>
  </si>
  <si>
    <t>xx.xx.xxxx</t>
  </si>
  <si>
    <t>Vermarktung</t>
  </si>
  <si>
    <t>Testen</t>
  </si>
  <si>
    <t>Webseite</t>
  </si>
  <si>
    <t>Programm</t>
  </si>
  <si>
    <t>Design</t>
  </si>
  <si>
    <t xml:space="preserve">Projektmanagement </t>
  </si>
  <si>
    <t>Meilensteine</t>
  </si>
  <si>
    <t>Ende</t>
  </si>
  <si>
    <t>Start</t>
  </si>
  <si>
    <t>Verantwortung</t>
  </si>
  <si>
    <t>AP-Bezeichnung</t>
  </si>
  <si>
    <t>Code</t>
  </si>
  <si>
    <t>Partnerschaften und Kooperationen</t>
  </si>
  <si>
    <t>Social Media Kampagnen starten</t>
  </si>
  <si>
    <t>Marketing</t>
  </si>
  <si>
    <t>Performance testen</t>
  </si>
  <si>
    <t>Design und Programmierung der Marketing Webseite</t>
  </si>
  <si>
    <t>Vue.js mit Electron und Express als Sprachen</t>
  </si>
  <si>
    <t>API  - Integration und Schnittstellen</t>
  </si>
  <si>
    <t>Programm Programmierung</t>
  </si>
  <si>
    <t>Benutzererfahrungen (UX) gestalten</t>
  </si>
  <si>
    <t>Projektrisikomanagement (PRM)</t>
  </si>
  <si>
    <t>Projektrecourcen und -kalkulation (PRK)</t>
  </si>
  <si>
    <t>Projektterminplan (PTP)</t>
  </si>
  <si>
    <t>Meilensteinplan (MSP)</t>
  </si>
  <si>
    <t>Projektumweltanalyse (PUA)</t>
  </si>
  <si>
    <t>Objektstrukturplan (OSP)</t>
  </si>
  <si>
    <t>Projektstrukturplan (PSP)</t>
  </si>
  <si>
    <t>Projektaustrag (PA)</t>
  </si>
  <si>
    <t>Projekthandbuch (PHB) führung</t>
  </si>
  <si>
    <t>Projektmanagement</t>
  </si>
  <si>
    <t>a</t>
  </si>
  <si>
    <t>Christian Schallner</t>
  </si>
  <si>
    <t>Fabian Lampert</t>
  </si>
  <si>
    <t>Erstellung PA</t>
  </si>
  <si>
    <t>Aufsetzung Github, PM, Co.</t>
  </si>
  <si>
    <t>Erstellung Logo</t>
  </si>
  <si>
    <t>Anfrage UmweltV API</t>
  </si>
  <si>
    <t>OneNote Features eintragen</t>
  </si>
  <si>
    <t>Design start</t>
  </si>
  <si>
    <t>Fabian fragt Adobe Programme an</t>
  </si>
  <si>
    <t>Ideensammlung</t>
  </si>
  <si>
    <t>Designanfänge (Interface und Landing Page)</t>
  </si>
  <si>
    <t>PM</t>
  </si>
  <si>
    <t>Design weitergemacht</t>
  </si>
  <si>
    <t>Framework Recherche</t>
  </si>
  <si>
    <t>Aufsetzung Projekt</t>
  </si>
  <si>
    <t>Design weitermachen</t>
  </si>
  <si>
    <t>Programmierung - ToDo</t>
  </si>
  <si>
    <t>Programmierung - Backend</t>
  </si>
  <si>
    <t>Programmierung - Middleware</t>
  </si>
  <si>
    <t>Überarbeitung .env Datei</t>
  </si>
  <si>
    <t>Logo erstellt</t>
  </si>
  <si>
    <t>PA erstellt</t>
  </si>
  <si>
    <t>Github aufgesetzt mit Wiki und Co. + PM (PSP) erstellt</t>
  </si>
  <si>
    <t>Bis zum heutigen Tag keine Antwort erhalten</t>
  </si>
  <si>
    <t>Erfolg</t>
  </si>
  <si>
    <t>Erfolg, Design wird nun per XD gemacht</t>
  </si>
  <si>
    <t>Vue mit Bootstrap</t>
  </si>
  <si>
    <t>Programmierung und Design - Freundesliste</t>
  </si>
  <si>
    <t>Mockup auf den neuesten Stand</t>
  </si>
  <si>
    <t>Authentifizierung Users</t>
  </si>
  <si>
    <t>ToDo</t>
  </si>
  <si>
    <t>Zwischenpräsentation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</si>
</sst>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#,##0\ &quot; h&quot;"/>
    <numFmt numFmtId="166" formatCode="\K\W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"/>
      <family val="2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9" xfId="0" applyBorder="1"/>
    <xf numFmtId="14" fontId="0" fillId="0" borderId="2" xfId="0" applyNumberFormat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4" xfId="0" applyFill="1" applyBorder="1"/>
    <xf numFmtId="0" fontId="0" fillId="6" borderId="0" xfId="0" applyFill="1"/>
    <xf numFmtId="0" fontId="0" fillId="3" borderId="0" xfId="0" applyFill="1"/>
    <xf numFmtId="14" fontId="0" fillId="0" borderId="10" xfId="0" applyNumberFormat="1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1" xfId="0" applyFill="1" applyBorder="1"/>
    <xf numFmtId="0" fontId="0" fillId="0" borderId="1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2" fillId="0" borderId="0" xfId="1"/>
    <xf numFmtId="0" fontId="0" fillId="6" borderId="2" xfId="0" applyFill="1" applyBorder="1"/>
    <xf numFmtId="14" fontId="0" fillId="6" borderId="2" xfId="0" applyNumberFormat="1" applyFill="1" applyBorder="1"/>
    <xf numFmtId="164" fontId="0" fillId="0" borderId="0" xfId="0" applyNumberFormat="1"/>
    <xf numFmtId="164" fontId="0" fillId="0" borderId="7" xfId="2" applyFont="1" applyBorder="1"/>
    <xf numFmtId="164" fontId="0" fillId="0" borderId="6" xfId="2" applyFont="1" applyBorder="1"/>
    <xf numFmtId="164" fontId="0" fillId="0" borderId="5" xfId="2" applyFont="1" applyBorder="1"/>
    <xf numFmtId="0" fontId="0" fillId="0" borderId="5" xfId="0" applyBorder="1"/>
    <xf numFmtId="164" fontId="0" fillId="0" borderId="11" xfId="2" applyFont="1" applyBorder="1"/>
    <xf numFmtId="164" fontId="0" fillId="0" borderId="3" xfId="2" applyFont="1" applyBorder="1"/>
    <xf numFmtId="164" fontId="0" fillId="0" borderId="12" xfId="2" applyFon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12" xfId="0" applyNumberFormat="1" applyBorder="1"/>
    <xf numFmtId="0" fontId="0" fillId="0" borderId="4" xfId="0" applyBorder="1"/>
    <xf numFmtId="0" fontId="0" fillId="0" borderId="12" xfId="0" applyBorder="1"/>
    <xf numFmtId="164" fontId="0" fillId="0" borderId="2" xfId="2" applyFont="1" applyBorder="1"/>
    <xf numFmtId="164" fontId="0" fillId="0" borderId="0" xfId="2" applyFont="1" applyBorder="1"/>
    <xf numFmtId="164" fontId="0" fillId="0" borderId="8" xfId="2" applyFont="1" applyBorder="1"/>
    <xf numFmtId="165" fontId="0" fillId="0" borderId="0" xfId="0" applyNumberFormat="1"/>
    <xf numFmtId="165" fontId="0" fillId="0" borderId="9" xfId="0" applyNumberFormat="1" applyBorder="1"/>
    <xf numFmtId="165" fontId="0" fillId="0" borderId="8" xfId="0" applyNumberFormat="1" applyBorder="1"/>
    <xf numFmtId="0" fontId="0" fillId="0" borderId="8" xfId="0" applyBorder="1"/>
    <xf numFmtId="164" fontId="0" fillId="7" borderId="10" xfId="2" applyFont="1" applyFill="1" applyBorder="1"/>
    <xf numFmtId="164" fontId="0" fillId="7" borderId="13" xfId="2" applyFont="1" applyFill="1" applyBorder="1"/>
    <xf numFmtId="164" fontId="0" fillId="7" borderId="14" xfId="2" applyFont="1" applyFill="1" applyBorder="1"/>
    <xf numFmtId="165" fontId="0" fillId="7" borderId="13" xfId="0" applyNumberFormat="1" applyFill="1" applyBorder="1"/>
    <xf numFmtId="165" fontId="0" fillId="7" borderId="15" xfId="0" applyNumberFormat="1" applyFill="1" applyBorder="1"/>
    <xf numFmtId="165" fontId="0" fillId="7" borderId="14" xfId="0" applyNumberFormat="1" applyFill="1" applyBorder="1"/>
    <xf numFmtId="0" fontId="0" fillId="7" borderId="15" xfId="0" applyFill="1" applyBorder="1"/>
    <xf numFmtId="0" fontId="0" fillId="7" borderId="14" xfId="0" applyFill="1" applyBorder="1"/>
    <xf numFmtId="0" fontId="0" fillId="0" borderId="3" xfId="0" applyBorder="1"/>
    <xf numFmtId="0" fontId="0" fillId="7" borderId="13" xfId="0" applyFill="1" applyBorder="1"/>
    <xf numFmtId="164" fontId="0" fillId="0" borderId="4" xfId="2" applyFont="1" applyBorder="1"/>
    <xf numFmtId="165" fontId="0" fillId="0" borderId="11" xfId="0" applyNumberFormat="1" applyBorder="1"/>
    <xf numFmtId="164" fontId="0" fillId="0" borderId="9" xfId="2" applyFont="1" applyBorder="1"/>
    <xf numFmtId="165" fontId="0" fillId="0" borderId="2" xfId="0" applyNumberFormat="1" applyBorder="1"/>
    <xf numFmtId="164" fontId="0" fillId="7" borderId="2" xfId="2" applyFont="1" applyFill="1" applyBorder="1"/>
    <xf numFmtId="164" fontId="0" fillId="7" borderId="9" xfId="2" applyFont="1" applyFill="1" applyBorder="1"/>
    <xf numFmtId="164" fontId="0" fillId="7" borderId="0" xfId="2" applyFont="1" applyFill="1" applyBorder="1"/>
    <xf numFmtId="164" fontId="0" fillId="7" borderId="8" xfId="2" applyFont="1" applyFill="1" applyBorder="1"/>
    <xf numFmtId="165" fontId="0" fillId="7" borderId="2" xfId="0" applyNumberFormat="1" applyFill="1" applyBorder="1"/>
    <xf numFmtId="165" fontId="0" fillId="7" borderId="9" xfId="0" applyNumberFormat="1" applyFill="1" applyBorder="1"/>
    <xf numFmtId="165" fontId="0" fillId="7" borderId="0" xfId="0" applyNumberFormat="1" applyFill="1"/>
    <xf numFmtId="165" fontId="0" fillId="7" borderId="8" xfId="0" applyNumberFormat="1" applyFill="1" applyBorder="1"/>
    <xf numFmtId="0" fontId="0" fillId="7" borderId="0" xfId="0" applyFill="1"/>
    <xf numFmtId="0" fontId="0" fillId="7" borderId="8" xfId="0" applyFill="1" applyBorder="1"/>
    <xf numFmtId="164" fontId="0" fillId="8" borderId="10" xfId="2" applyFont="1" applyFill="1" applyBorder="1"/>
    <xf numFmtId="164" fontId="0" fillId="8" borderId="15" xfId="2" applyFont="1" applyFill="1" applyBorder="1"/>
    <xf numFmtId="164" fontId="0" fillId="8" borderId="13" xfId="2" applyFont="1" applyFill="1" applyBorder="1"/>
    <xf numFmtId="164" fontId="0" fillId="8" borderId="14" xfId="2" applyFont="1" applyFill="1" applyBorder="1"/>
    <xf numFmtId="165" fontId="0" fillId="8" borderId="10" xfId="0" applyNumberFormat="1" applyFill="1" applyBorder="1"/>
    <xf numFmtId="165" fontId="0" fillId="8" borderId="15" xfId="0" applyNumberFormat="1" applyFill="1" applyBorder="1"/>
    <xf numFmtId="165" fontId="0" fillId="8" borderId="13" xfId="0" applyNumberFormat="1" applyFill="1" applyBorder="1"/>
    <xf numFmtId="165" fontId="0" fillId="8" borderId="14" xfId="0" applyNumberFormat="1" applyFill="1" applyBorder="1"/>
    <xf numFmtId="0" fontId="0" fillId="8" borderId="13" xfId="0" applyFill="1" applyBorder="1"/>
    <xf numFmtId="0" fontId="0" fillId="8" borderId="14" xfId="0" applyFill="1" applyBorder="1"/>
    <xf numFmtId="0" fontId="0" fillId="0" borderId="0" xfId="0" applyAlignment="1">
      <alignment textRotation="180"/>
    </xf>
    <xf numFmtId="0" fontId="0" fillId="0" borderId="0" xfId="0" applyAlignment="1">
      <alignment horizontal="right"/>
    </xf>
    <xf numFmtId="14" fontId="0" fillId="0" borderId="0" xfId="0" applyNumberFormat="1"/>
    <xf numFmtId="16" fontId="1" fillId="0" borderId="0" xfId="0" applyNumberFormat="1" applyFont="1" applyAlignment="1">
      <alignment horizontal="right"/>
    </xf>
    <xf numFmtId="0" fontId="4" fillId="0" borderId="0" xfId="0" applyFont="1" applyAlignment="1">
      <alignment vertical="center"/>
    </xf>
    <xf numFmtId="0" fontId="0" fillId="0" borderId="3" xfId="0" applyBorder="1" applyAlignment="1">
      <alignment textRotation="180"/>
    </xf>
    <xf numFmtId="14" fontId="0" fillId="9" borderId="3" xfId="0" applyNumberFormat="1" applyFill="1" applyBorder="1"/>
    <xf numFmtId="0" fontId="0" fillId="9" borderId="3" xfId="0" applyFill="1" applyBorder="1"/>
    <xf numFmtId="0" fontId="4" fillId="9" borderId="3" xfId="0" applyFont="1" applyFill="1" applyBorder="1" applyAlignment="1">
      <alignment vertical="center"/>
    </xf>
    <xf numFmtId="16" fontId="1" fillId="9" borderId="12" xfId="0" applyNumberFormat="1" applyFont="1" applyFill="1" applyBorder="1" applyAlignment="1">
      <alignment horizontal="right"/>
    </xf>
    <xf numFmtId="16" fontId="1" fillId="0" borderId="8" xfId="0" applyNumberFormat="1" applyFont="1" applyBorder="1" applyAlignment="1">
      <alignment horizontal="right"/>
    </xf>
    <xf numFmtId="16" fontId="1" fillId="9" borderId="8" xfId="0" applyNumberFormat="1" applyFont="1" applyFill="1" applyBorder="1" applyAlignment="1">
      <alignment horizontal="right"/>
    </xf>
    <xf numFmtId="0" fontId="0" fillId="0" borderId="13" xfId="0" applyBorder="1"/>
    <xf numFmtId="14" fontId="0" fillId="6" borderId="13" xfId="0" applyNumberFormat="1" applyFill="1" applyBorder="1"/>
    <xf numFmtId="0" fontId="0" fillId="6" borderId="13" xfId="0" applyFill="1" applyBorder="1"/>
    <xf numFmtId="0" fontId="1" fillId="6" borderId="14" xfId="0" applyFont="1" applyFill="1" applyBorder="1" applyAlignment="1">
      <alignment horizontal="right"/>
    </xf>
    <xf numFmtId="166" fontId="0" fillId="10" borderId="16" xfId="0" applyNumberFormat="1" applyFill="1" applyBorder="1" applyAlignment="1">
      <alignment textRotation="180"/>
    </xf>
    <xf numFmtId="166" fontId="0" fillId="10" borderId="17" xfId="0" applyNumberFormat="1" applyFill="1" applyBorder="1" applyAlignment="1">
      <alignment textRotation="180"/>
    </xf>
    <xf numFmtId="0" fontId="0" fillId="10" borderId="18" xfId="0" applyFill="1" applyBorder="1"/>
    <xf numFmtId="0" fontId="0" fillId="10" borderId="19" xfId="0" applyFill="1" applyBorder="1"/>
    <xf numFmtId="0" fontId="0" fillId="10" borderId="20" xfId="0" applyFill="1" applyBorder="1"/>
    <xf numFmtId="14" fontId="0" fillId="0" borderId="21" xfId="0" applyNumberFormat="1" applyBorder="1" applyAlignment="1">
      <alignment textRotation="75"/>
    </xf>
    <xf numFmtId="0" fontId="0" fillId="0" borderId="16" xfId="0" applyBorder="1" applyAlignment="1">
      <alignment vertical="center"/>
    </xf>
    <xf numFmtId="0" fontId="0" fillId="0" borderId="8" xfId="0" applyBorder="1" applyAlignment="1">
      <alignment textRotation="180"/>
    </xf>
    <xf numFmtId="0" fontId="0" fillId="0" borderId="1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14" fontId="0" fillId="9" borderId="13" xfId="0" applyNumberFormat="1" applyFill="1" applyBorder="1"/>
    <xf numFmtId="0" fontId="0" fillId="9" borderId="13" xfId="0" applyFill="1" applyBorder="1"/>
    <xf numFmtId="16" fontId="1" fillId="9" borderId="14" xfId="0" applyNumberFormat="1" applyFont="1" applyFill="1" applyBorder="1" applyAlignment="1">
      <alignment horizontal="right"/>
    </xf>
    <xf numFmtId="14" fontId="0" fillId="0" borderId="3" xfId="0" applyNumberFormat="1" applyBorder="1"/>
    <xf numFmtId="0" fontId="4" fillId="0" borderId="3" xfId="0" applyFont="1" applyBorder="1" applyAlignment="1">
      <alignment vertical="center"/>
    </xf>
    <xf numFmtId="0" fontId="0" fillId="6" borderId="9" xfId="0" applyFill="1" applyBorder="1"/>
    <xf numFmtId="0" fontId="0" fillId="6" borderId="13" xfId="0" applyFill="1" applyBorder="1" applyAlignment="1">
      <alignment textRotation="180"/>
    </xf>
    <xf numFmtId="0" fontId="0" fillId="6" borderId="15" xfId="0" applyFill="1" applyBorder="1"/>
    <xf numFmtId="14" fontId="0" fillId="9" borderId="0" xfId="0" applyNumberFormat="1" applyFill="1"/>
    <xf numFmtId="0" fontId="0" fillId="6" borderId="21" xfId="0" applyFill="1" applyBorder="1" applyAlignment="1">
      <alignment textRotation="180"/>
    </xf>
    <xf numFmtId="0" fontId="0" fillId="6" borderId="21" xfId="0" applyFill="1" applyBorder="1"/>
    <xf numFmtId="0" fontId="0" fillId="0" borderId="21" xfId="0" applyBorder="1"/>
    <xf numFmtId="0" fontId="0" fillId="0" borderId="21" xfId="0" applyBorder="1" applyAlignment="1">
      <alignment textRotation="180"/>
    </xf>
    <xf numFmtId="0" fontId="0" fillId="9" borderId="0" xfId="0" applyFill="1"/>
    <xf numFmtId="0" fontId="0" fillId="0" borderId="24" xfId="0" applyBorder="1"/>
    <xf numFmtId="0" fontId="0" fillId="0" borderId="27" xfId="0" applyBorder="1"/>
    <xf numFmtId="0" fontId="0" fillId="6" borderId="27" xfId="0" applyFill="1" applyBorder="1"/>
    <xf numFmtId="0" fontId="0" fillId="0" borderId="28" xfId="0" applyBorder="1" applyAlignment="1">
      <alignment textRotation="180"/>
    </xf>
    <xf numFmtId="0" fontId="0" fillId="6" borderId="28" xfId="0" applyFill="1" applyBorder="1" applyAlignment="1">
      <alignment textRotation="180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6" borderId="5" xfId="0" applyFont="1" applyFill="1" applyBorder="1" applyAlignment="1">
      <alignment horizontal="right"/>
    </xf>
    <xf numFmtId="0" fontId="0" fillId="6" borderId="6" xfId="0" applyFill="1" applyBorder="1"/>
    <xf numFmtId="14" fontId="0" fillId="6" borderId="6" xfId="0" applyNumberFormat="1" applyFill="1" applyBorder="1"/>
    <xf numFmtId="0" fontId="0" fillId="6" borderId="31" xfId="0" applyFill="1" applyBorder="1" applyAlignment="1">
      <alignment textRotation="180"/>
    </xf>
    <xf numFmtId="0" fontId="0" fillId="6" borderId="31" xfId="0" applyFill="1" applyBorder="1"/>
    <xf numFmtId="0" fontId="0" fillId="6" borderId="32" xfId="0" applyFill="1" applyBorder="1"/>
    <xf numFmtId="0" fontId="0" fillId="0" borderId="25" xfId="0" applyBorder="1" applyAlignment="1">
      <alignment textRotation="180"/>
    </xf>
    <xf numFmtId="0" fontId="0" fillId="0" borderId="25" xfId="0" applyBorder="1"/>
    <xf numFmtId="0" fontId="0" fillId="0" borderId="26" xfId="0" applyBorder="1"/>
    <xf numFmtId="0" fontId="0" fillId="0" borderId="24" xfId="0" applyBorder="1" applyAlignment="1">
      <alignment textRotation="180"/>
    </xf>
    <xf numFmtId="0" fontId="0" fillId="9" borderId="24" xfId="0" applyFill="1" applyBorder="1" applyAlignment="1">
      <alignment textRotation="180"/>
    </xf>
    <xf numFmtId="0" fontId="0" fillId="9" borderId="25" xfId="0" applyFill="1" applyBorder="1" applyAlignment="1">
      <alignment textRotation="180"/>
    </xf>
    <xf numFmtId="0" fontId="0" fillId="9" borderId="25" xfId="0" applyFill="1" applyBorder="1"/>
    <xf numFmtId="0" fontId="0" fillId="6" borderId="28" xfId="0" applyFill="1" applyBorder="1"/>
    <xf numFmtId="0" fontId="0" fillId="6" borderId="0" xfId="0" applyFill="1" applyAlignment="1">
      <alignment textRotation="180"/>
    </xf>
    <xf numFmtId="14" fontId="0" fillId="0" borderId="0" xfId="0" applyNumberFormat="1" applyAlignment="1">
      <alignment horizontal="right"/>
    </xf>
    <xf numFmtId="0" fontId="0" fillId="6" borderId="4" xfId="0" applyFill="1" applyBorder="1"/>
    <xf numFmtId="0" fontId="0" fillId="0" borderId="2" xfId="0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4" borderId="11" xfId="0" applyFill="1" applyBorder="1"/>
    <xf numFmtId="0" fontId="0" fillId="2" borderId="11" xfId="0" applyFill="1" applyBorder="1"/>
    <xf numFmtId="14" fontId="0" fillId="0" borderId="33" xfId="0" applyNumberFormat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3">
    <cellStyle name="Link" xfId="1" builtinId="8"/>
    <cellStyle name="Standard" xfId="0" builtinId="0"/>
    <cellStyle name="Währung" xfId="2" builtinId="4"/>
  </cellStyles>
  <dxfs count="2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sterLini/HausMeister---Die-Hausverwaltungssoftwa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D8D3-426B-43E4-A830-A60B3F99212E}">
  <sheetPr codeName="Tabelle3"/>
  <dimension ref="A1:C21"/>
  <sheetViews>
    <sheetView zoomScale="115" zoomScaleNormal="115" workbookViewId="0">
      <selection activeCell="C4" sqref="C4"/>
    </sheetView>
  </sheetViews>
  <sheetFormatPr baseColWidth="10" defaultRowHeight="15" x14ac:dyDescent="0.25"/>
  <cols>
    <col min="1" max="2" width="30.7109375" customWidth="1"/>
    <col min="3" max="3" width="81" customWidth="1"/>
    <col min="4" max="4" width="11.42578125" customWidth="1"/>
  </cols>
  <sheetData>
    <row r="1" spans="1:3" ht="15.75" thickBot="1" x14ac:dyDescent="0.3">
      <c r="A1" s="5" t="s">
        <v>12</v>
      </c>
      <c r="B1" s="5" t="s">
        <v>13</v>
      </c>
    </row>
    <row r="2" spans="1:3" ht="15.75" thickBot="1" x14ac:dyDescent="0.3">
      <c r="A2" s="20">
        <v>45477</v>
      </c>
      <c r="B2" s="20">
        <v>47118</v>
      </c>
    </row>
    <row r="4" spans="1:3" x14ac:dyDescent="0.25">
      <c r="C4" s="24" t="s">
        <v>42</v>
      </c>
    </row>
    <row r="5" spans="1:3" x14ac:dyDescent="0.25">
      <c r="C5" t="s">
        <v>43</v>
      </c>
    </row>
    <row r="6" spans="1:3" ht="15.75" thickBot="1" x14ac:dyDescent="0.3"/>
    <row r="7" spans="1:3" ht="15.75" thickBot="1" x14ac:dyDescent="0.3">
      <c r="C7" s="21" t="s">
        <v>40</v>
      </c>
    </row>
    <row r="8" spans="1:3" x14ac:dyDescent="0.25">
      <c r="C8" s="22" t="s">
        <v>39</v>
      </c>
    </row>
    <row r="9" spans="1:3" x14ac:dyDescent="0.25">
      <c r="C9" s="2" t="s">
        <v>26</v>
      </c>
    </row>
    <row r="10" spans="1:3" x14ac:dyDescent="0.25">
      <c r="C10" s="2" t="s">
        <v>27</v>
      </c>
    </row>
    <row r="11" spans="1:3" x14ac:dyDescent="0.25">
      <c r="C11" s="2" t="s">
        <v>28</v>
      </c>
    </row>
    <row r="12" spans="1:3" x14ac:dyDescent="0.25">
      <c r="C12" s="2" t="s">
        <v>29</v>
      </c>
    </row>
    <row r="13" spans="1:3" x14ac:dyDescent="0.25">
      <c r="C13" s="2" t="s">
        <v>30</v>
      </c>
    </row>
    <row r="14" spans="1:3" x14ac:dyDescent="0.25">
      <c r="C14" s="2" t="s">
        <v>31</v>
      </c>
    </row>
    <row r="15" spans="1:3" x14ac:dyDescent="0.25">
      <c r="C15" s="2" t="s">
        <v>32</v>
      </c>
    </row>
    <row r="16" spans="1:3" x14ac:dyDescent="0.25">
      <c r="C16" s="2" t="s">
        <v>33</v>
      </c>
    </row>
    <row r="17" spans="3:3" x14ac:dyDescent="0.25">
      <c r="C17" s="2" t="s">
        <v>34</v>
      </c>
    </row>
    <row r="18" spans="3:3" x14ac:dyDescent="0.25">
      <c r="C18" s="2" t="s">
        <v>35</v>
      </c>
    </row>
    <row r="19" spans="3:3" x14ac:dyDescent="0.25">
      <c r="C19" s="2" t="s">
        <v>36</v>
      </c>
    </row>
    <row r="20" spans="3:3" x14ac:dyDescent="0.25">
      <c r="C20" s="2" t="s">
        <v>37</v>
      </c>
    </row>
    <row r="21" spans="3:3" ht="15.75" thickBot="1" x14ac:dyDescent="0.3">
      <c r="C21" s="23" t="s">
        <v>38</v>
      </c>
    </row>
  </sheetData>
  <hyperlinks>
    <hyperlink ref="C4" r:id="rId1" xr:uid="{96A5CE91-1CCD-4D9F-9352-231B328AC683}"/>
  </hyperlinks>
  <pageMargins left="0.7" right="0.7" top="0.78740157499999996" bottom="0.78740157499999996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1067-A544-411D-A19F-B979816E400F}">
  <sheetPr codeName="Tabelle1"/>
  <dimension ref="A1:N32"/>
  <sheetViews>
    <sheetView tabSelected="1" zoomScale="85" zoomScaleNormal="85" workbookViewId="0">
      <selection activeCell="B34" sqref="B34"/>
    </sheetView>
  </sheetViews>
  <sheetFormatPr baseColWidth="10" defaultColWidth="11.42578125" defaultRowHeight="15" x14ac:dyDescent="0.25"/>
  <cols>
    <col min="1" max="1" width="43.5703125" style="2" customWidth="1"/>
    <col min="2" max="2" width="44.140625" style="2" customWidth="1"/>
    <col min="3" max="5" width="8.7109375" customWidth="1"/>
    <col min="6" max="6" width="5.7109375" style="3" hidden="1" customWidth="1"/>
    <col min="7" max="7" width="49.7109375" style="2" customWidth="1"/>
    <col min="8" max="8" width="11.42578125" customWidth="1"/>
    <col min="9" max="10" width="15.7109375" customWidth="1"/>
    <col min="11" max="11" width="20.28515625" customWidth="1"/>
    <col min="12" max="12" width="17.85546875" bestFit="1" customWidth="1"/>
    <col min="13" max="13" width="14.7109375" bestFit="1" customWidth="1"/>
    <col min="14" max="14" width="8.85546875" customWidth="1"/>
    <col min="16384" max="16384" width="11.42578125" customWidth="1"/>
  </cols>
  <sheetData>
    <row r="1" spans="1:14" ht="15.75" thickBot="1" x14ac:dyDescent="0.3">
      <c r="A1"/>
      <c r="B1"/>
      <c r="C1" s="156" t="s">
        <v>5</v>
      </c>
      <c r="D1" s="156"/>
      <c r="E1" s="156"/>
      <c r="F1" s="156"/>
      <c r="G1" s="1"/>
      <c r="K1" s="155" t="s">
        <v>6</v>
      </c>
      <c r="L1" s="156"/>
      <c r="M1" s="156"/>
      <c r="N1" s="156"/>
    </row>
    <row r="2" spans="1:14" ht="15.75" thickBot="1" x14ac:dyDescent="0.3">
      <c r="A2" s="5" t="s">
        <v>0</v>
      </c>
      <c r="B2" s="6" t="s">
        <v>4</v>
      </c>
      <c r="C2" s="8" t="s">
        <v>1</v>
      </c>
      <c r="D2" s="9" t="s">
        <v>2</v>
      </c>
      <c r="E2" s="10" t="s">
        <v>3</v>
      </c>
      <c r="F2" s="11" t="s">
        <v>21</v>
      </c>
      <c r="G2" s="5" t="s">
        <v>7</v>
      </c>
      <c r="K2" s="17" t="s">
        <v>1</v>
      </c>
      <c r="L2" s="148" t="s">
        <v>2</v>
      </c>
      <c r="M2" s="5" t="s">
        <v>3</v>
      </c>
      <c r="N2" s="11" t="s">
        <v>21</v>
      </c>
    </row>
    <row r="3" spans="1:14" ht="15.75" thickBot="1" x14ac:dyDescent="0.3">
      <c r="A3" s="4">
        <v>45604</v>
      </c>
      <c r="B3" s="15" t="s">
        <v>136</v>
      </c>
      <c r="C3">
        <v>80</v>
      </c>
      <c r="G3" s="2" t="s">
        <v>155</v>
      </c>
      <c r="K3" s="18" t="str">
        <f>INT(SUBSTITUTE(SUM(C3:C1048576),"min","")/60)&amp;" h "&amp;MOD(SUBSTITUTE(SUM(C3:C1048576),"min",""),60)&amp;" min"</f>
        <v>11 h 10 min</v>
      </c>
      <c r="L3" s="149" t="str">
        <f>INT(SUBSTITUTE(SUM(D3:D1048576),"min","")/60)&amp;" h "&amp;MOD(SUBSTITUTE(SUM(D3:D1048576),"min",""),60)&amp;" min"</f>
        <v>11 h 10 min</v>
      </c>
      <c r="M3" s="150" t="str">
        <f>INT(SUBSTITUTE(SUM(E3:E1048576),"min","")/60)&amp;" h "&amp;MOD(SUBSTITUTE(SUM(E3:E1048576),"min",""),60)&amp;" min"</f>
        <v>11 h 20 min</v>
      </c>
      <c r="N3" s="12" t="str">
        <f>INT(SUBSTITUTE(SUM(F3:F1048576),"min","")/60)&amp;" h "&amp;MOD(SUBSTITUTE(SUM(F3:F1048576),"min",""),60)&amp;" min"</f>
        <v>0 h 0 min</v>
      </c>
    </row>
    <row r="4" spans="1:14" x14ac:dyDescent="0.25">
      <c r="B4" s="2" t="s">
        <v>135</v>
      </c>
      <c r="C4">
        <v>20</v>
      </c>
      <c r="D4">
        <v>20</v>
      </c>
      <c r="E4">
        <v>100</v>
      </c>
      <c r="G4" s="2" t="s">
        <v>154</v>
      </c>
      <c r="K4" s="2"/>
      <c r="L4" s="2"/>
      <c r="M4" s="2"/>
    </row>
    <row r="5" spans="1:14" ht="15.75" thickBot="1" x14ac:dyDescent="0.3">
      <c r="A5" s="151"/>
      <c r="B5" s="152" t="s">
        <v>137</v>
      </c>
      <c r="C5" s="153"/>
      <c r="D5" s="153">
        <v>80</v>
      </c>
      <c r="E5" s="153"/>
      <c r="F5" s="154"/>
      <c r="G5" s="152" t="s">
        <v>153</v>
      </c>
      <c r="K5" s="19" t="s">
        <v>10</v>
      </c>
      <c r="L5" s="19" t="s">
        <v>133</v>
      </c>
      <c r="M5" s="19" t="s">
        <v>134</v>
      </c>
      <c r="N5" s="16" t="s">
        <v>25</v>
      </c>
    </row>
    <row r="7" spans="1:14" x14ac:dyDescent="0.25">
      <c r="A7" s="4">
        <v>45608</v>
      </c>
      <c r="B7" s="2" t="s">
        <v>138</v>
      </c>
      <c r="C7">
        <v>20</v>
      </c>
      <c r="D7">
        <v>20</v>
      </c>
      <c r="E7">
        <v>20</v>
      </c>
      <c r="G7" s="2" t="s">
        <v>156</v>
      </c>
    </row>
    <row r="8" spans="1:14" x14ac:dyDescent="0.25">
      <c r="A8" s="4"/>
      <c r="B8" s="2" t="s">
        <v>139</v>
      </c>
      <c r="C8">
        <v>30</v>
      </c>
      <c r="D8">
        <v>30</v>
      </c>
      <c r="E8">
        <v>30</v>
      </c>
      <c r="G8" s="2" t="s">
        <v>23</v>
      </c>
    </row>
    <row r="9" spans="1:14" x14ac:dyDescent="0.25">
      <c r="B9" s="2" t="s">
        <v>140</v>
      </c>
      <c r="C9">
        <v>50</v>
      </c>
      <c r="D9">
        <v>50</v>
      </c>
      <c r="E9">
        <v>50</v>
      </c>
    </row>
    <row r="10" spans="1:14" x14ac:dyDescent="0.25">
      <c r="A10" s="4"/>
    </row>
    <row r="11" spans="1:14" ht="15.75" thickBot="1" x14ac:dyDescent="0.3">
      <c r="A11" s="4">
        <v>45611</v>
      </c>
      <c r="B11" s="2" t="s">
        <v>141</v>
      </c>
      <c r="E11">
        <v>20</v>
      </c>
      <c r="G11" s="2" t="s">
        <v>158</v>
      </c>
    </row>
    <row r="12" spans="1:14" ht="15.75" thickBot="1" x14ac:dyDescent="0.3">
      <c r="A12" s="4"/>
      <c r="B12" s="2" t="s">
        <v>142</v>
      </c>
      <c r="C12">
        <v>35</v>
      </c>
      <c r="I12" s="5" t="s">
        <v>12</v>
      </c>
      <c r="J12" s="5" t="s">
        <v>13</v>
      </c>
    </row>
    <row r="13" spans="1:14" ht="15.75" thickBot="1" x14ac:dyDescent="0.3">
      <c r="B13" s="2" t="s">
        <v>143</v>
      </c>
      <c r="C13">
        <v>65</v>
      </c>
      <c r="D13">
        <v>70</v>
      </c>
      <c r="G13" s="2" t="s">
        <v>157</v>
      </c>
      <c r="I13" s="20">
        <v>45477</v>
      </c>
      <c r="J13" s="20">
        <v>47118</v>
      </c>
    </row>
    <row r="14" spans="1:14" x14ac:dyDescent="0.25">
      <c r="B14" s="2" t="s">
        <v>144</v>
      </c>
      <c r="E14">
        <v>60</v>
      </c>
    </row>
    <row r="16" spans="1:14" x14ac:dyDescent="0.25">
      <c r="A16" s="4">
        <v>45615</v>
      </c>
      <c r="B16" s="2" t="s">
        <v>145</v>
      </c>
      <c r="C16">
        <v>100</v>
      </c>
      <c r="D16">
        <v>30</v>
      </c>
      <c r="E16">
        <v>10</v>
      </c>
    </row>
    <row r="17" spans="1:7" x14ac:dyDescent="0.25">
      <c r="B17" s="2" t="s">
        <v>146</v>
      </c>
      <c r="E17">
        <v>30</v>
      </c>
      <c r="G17" s="147" t="s">
        <v>159</v>
      </c>
    </row>
    <row r="18" spans="1:7" x14ac:dyDescent="0.25">
      <c r="A18" s="4"/>
      <c r="B18" s="2" t="s">
        <v>147</v>
      </c>
      <c r="D18">
        <v>70</v>
      </c>
      <c r="E18">
        <v>60</v>
      </c>
    </row>
    <row r="19" spans="1:7" x14ac:dyDescent="0.25">
      <c r="A19" s="4"/>
    </row>
    <row r="20" spans="1:7" x14ac:dyDescent="0.25">
      <c r="A20" s="4">
        <v>45625</v>
      </c>
      <c r="B20" s="2" t="s">
        <v>148</v>
      </c>
      <c r="C20">
        <v>70</v>
      </c>
    </row>
    <row r="21" spans="1:7" x14ac:dyDescent="0.25">
      <c r="B21" s="2" t="s">
        <v>149</v>
      </c>
      <c r="E21">
        <v>100</v>
      </c>
    </row>
    <row r="22" spans="1:7" x14ac:dyDescent="0.25">
      <c r="B22" s="2" t="s">
        <v>150</v>
      </c>
      <c r="D22">
        <v>100</v>
      </c>
    </row>
    <row r="24" spans="1:7" x14ac:dyDescent="0.25">
      <c r="A24" s="4">
        <v>45629</v>
      </c>
      <c r="B24" s="2" t="s">
        <v>149</v>
      </c>
      <c r="D24">
        <v>70</v>
      </c>
    </row>
    <row r="25" spans="1:7" x14ac:dyDescent="0.25">
      <c r="B25" s="2" t="s">
        <v>152</v>
      </c>
      <c r="D25">
        <v>30</v>
      </c>
    </row>
    <row r="26" spans="1:7" x14ac:dyDescent="0.25">
      <c r="B26" s="2" t="s">
        <v>151</v>
      </c>
      <c r="E26">
        <v>100</v>
      </c>
    </row>
    <row r="27" spans="1:7" x14ac:dyDescent="0.25">
      <c r="B27" s="2" t="s">
        <v>160</v>
      </c>
      <c r="C27">
        <v>100</v>
      </c>
    </row>
    <row r="29" spans="1:7" x14ac:dyDescent="0.25">
      <c r="A29" s="4">
        <v>45636</v>
      </c>
      <c r="B29" s="2" t="s">
        <v>161</v>
      </c>
      <c r="E29">
        <v>30</v>
      </c>
    </row>
    <row r="30" spans="1:7" x14ac:dyDescent="0.25">
      <c r="B30" s="2" t="s">
        <v>162</v>
      </c>
      <c r="E30">
        <v>70</v>
      </c>
    </row>
    <row r="31" spans="1:7" x14ac:dyDescent="0.25">
      <c r="B31" s="2" t="s">
        <v>163</v>
      </c>
      <c r="D31">
        <v>100</v>
      </c>
    </row>
    <row r="32" spans="1:7" x14ac:dyDescent="0.25">
      <c r="B32" s="2" t="s">
        <v>164</v>
      </c>
      <c r="C32">
        <v>100</v>
      </c>
    </row>
  </sheetData>
  <mergeCells count="2">
    <mergeCell ref="K1:N1"/>
    <mergeCell ref="C1:F1"/>
  </mergeCells>
  <conditionalFormatting sqref="A3:A1048576">
    <cfRule type="cellIs" dxfId="1" priority="3" operator="notEqual">
      <formula>""</formula>
    </cfRule>
  </conditionalFormatting>
  <conditionalFormatting sqref="C3:F17 C18:E18 C19:F19 C20:D20 F20 C21:F1048576">
    <cfRule type="cellIs" dxfId="0" priority="1" operator="notEqual">
      <formula>""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2464-F6C7-40EC-AF62-785696F71CD4}">
  <sheetPr codeName="Tabelle2"/>
  <dimension ref="A1:H17"/>
  <sheetViews>
    <sheetView zoomScale="130" zoomScaleNormal="130" workbookViewId="0">
      <selection activeCell="A11" sqref="A11:C11"/>
    </sheetView>
  </sheetViews>
  <sheetFormatPr baseColWidth="10" defaultRowHeight="15" x14ac:dyDescent="0.25"/>
  <cols>
    <col min="1" max="1" width="44.85546875" style="2" customWidth="1"/>
    <col min="2" max="2" width="28.85546875" style="2" customWidth="1"/>
    <col min="3" max="3" width="18" style="2" customWidth="1"/>
    <col min="5" max="5" width="22.5703125" customWidth="1"/>
    <col min="6" max="6" width="11.42578125" bestFit="1" customWidth="1"/>
    <col min="7" max="8" width="15.7109375" customWidth="1"/>
  </cols>
  <sheetData>
    <row r="1" spans="1:8" ht="15.75" thickBot="1" x14ac:dyDescent="0.3">
      <c r="A1" s="7" t="s">
        <v>8</v>
      </c>
      <c r="B1" s="7" t="s">
        <v>9</v>
      </c>
      <c r="C1" s="7" t="s">
        <v>11</v>
      </c>
      <c r="E1" s="8" t="s">
        <v>1</v>
      </c>
      <c r="F1" s="9" t="s">
        <v>2</v>
      </c>
      <c r="G1" s="10" t="s">
        <v>3</v>
      </c>
      <c r="H1" s="11" t="s">
        <v>21</v>
      </c>
    </row>
    <row r="2" spans="1:8" x14ac:dyDescent="0.25">
      <c r="A2" s="2" t="s">
        <v>15</v>
      </c>
      <c r="B2" s="2" t="s">
        <v>1</v>
      </c>
      <c r="C2" s="4" t="s">
        <v>41</v>
      </c>
      <c r="E2" s="16" t="s">
        <v>10</v>
      </c>
      <c r="F2" s="16" t="s">
        <v>25</v>
      </c>
      <c r="G2" s="16" t="s">
        <v>25</v>
      </c>
      <c r="H2" s="16" t="s">
        <v>25</v>
      </c>
    </row>
    <row r="4" spans="1:8" x14ac:dyDescent="0.25">
      <c r="A4" s="25" t="s">
        <v>14</v>
      </c>
      <c r="B4" s="25" t="s">
        <v>1</v>
      </c>
      <c r="C4" s="26">
        <v>45477</v>
      </c>
    </row>
    <row r="5" spans="1:8" x14ac:dyDescent="0.25">
      <c r="A5" s="25" t="s">
        <v>16</v>
      </c>
      <c r="B5" s="25" t="s">
        <v>1</v>
      </c>
      <c r="C5" s="26">
        <v>45477</v>
      </c>
    </row>
    <row r="6" spans="1:8" x14ac:dyDescent="0.25">
      <c r="A6" s="25" t="s">
        <v>22</v>
      </c>
      <c r="B6" s="25" t="s">
        <v>1</v>
      </c>
      <c r="C6" s="26">
        <v>45478</v>
      </c>
    </row>
    <row r="7" spans="1:8" ht="15.75" thickBot="1" x14ac:dyDescent="0.3">
      <c r="A7" s="25" t="s">
        <v>17</v>
      </c>
      <c r="B7" s="25" t="s">
        <v>1</v>
      </c>
      <c r="C7" s="26">
        <v>45478</v>
      </c>
    </row>
    <row r="8" spans="1:8" ht="15.75" thickBot="1" x14ac:dyDescent="0.3">
      <c r="A8" s="25" t="s">
        <v>18</v>
      </c>
      <c r="B8" s="25" t="s">
        <v>1</v>
      </c>
      <c r="C8" s="26">
        <v>45493</v>
      </c>
      <c r="G8" s="7" t="s">
        <v>12</v>
      </c>
      <c r="H8" s="7" t="s">
        <v>13</v>
      </c>
    </row>
    <row r="9" spans="1:8" ht="15.75" thickBot="1" x14ac:dyDescent="0.3">
      <c r="A9" s="25" t="s">
        <v>45</v>
      </c>
      <c r="B9" s="25" t="s">
        <v>1</v>
      </c>
      <c r="C9" s="26">
        <v>45478</v>
      </c>
      <c r="G9" s="20">
        <v>45477</v>
      </c>
      <c r="H9" s="20">
        <v>47118</v>
      </c>
    </row>
    <row r="10" spans="1:8" x14ac:dyDescent="0.25">
      <c r="A10" s="25" t="s">
        <v>19</v>
      </c>
      <c r="B10" s="25" t="s">
        <v>1</v>
      </c>
      <c r="C10" s="26">
        <v>45493</v>
      </c>
    </row>
    <row r="11" spans="1:8" x14ac:dyDescent="0.25">
      <c r="A11" s="25" t="s">
        <v>20</v>
      </c>
      <c r="B11" s="25" t="s">
        <v>1</v>
      </c>
      <c r="C11" s="26">
        <v>45496</v>
      </c>
    </row>
    <row r="12" spans="1:8" x14ac:dyDescent="0.25">
      <c r="A12" s="2" t="s">
        <v>44</v>
      </c>
      <c r="B12" s="2" t="s">
        <v>1</v>
      </c>
      <c r="C12" s="4">
        <v>45504</v>
      </c>
    </row>
    <row r="15" spans="1:8" x14ac:dyDescent="0.25">
      <c r="E15" s="13"/>
      <c r="F15" t="s">
        <v>23</v>
      </c>
    </row>
    <row r="16" spans="1:8" x14ac:dyDescent="0.25">
      <c r="E16" s="14"/>
      <c r="F16" t="s">
        <v>24</v>
      </c>
    </row>
    <row r="17" spans="3:3" x14ac:dyDescent="0.25">
      <c r="C17" s="4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0B82-BF52-49F2-8176-3B64F2795AA3}">
  <dimension ref="A1:IG48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C41" sqref="HC41"/>
    </sheetView>
  </sheetViews>
  <sheetFormatPr baseColWidth="10" defaultColWidth="3.28515625" defaultRowHeight="15" x14ac:dyDescent="0.25"/>
  <cols>
    <col min="1" max="1" width="11.42578125" style="46" customWidth="1"/>
    <col min="2" max="2" width="48" bestFit="1" customWidth="1"/>
    <col min="3" max="3" width="20.7109375" customWidth="1"/>
    <col min="4" max="4" width="13.7109375" customWidth="1"/>
    <col min="5" max="5" width="12.5703125" style="3" customWidth="1"/>
    <col min="6" max="6" width="3.28515625" style="104"/>
    <col min="7" max="16" width="3.28515625" style="81"/>
    <col min="241" max="241" width="3.28515625" style="3"/>
  </cols>
  <sheetData>
    <row r="1" spans="1:241" ht="54.75" thickBot="1" x14ac:dyDescent="0.3">
      <c r="A1" s="157" t="s">
        <v>83</v>
      </c>
      <c r="B1" s="158"/>
      <c r="C1" s="159"/>
      <c r="D1" s="103"/>
      <c r="E1" s="103"/>
      <c r="F1" s="102">
        <v>45477</v>
      </c>
      <c r="G1" s="102">
        <v>45484</v>
      </c>
      <c r="H1" s="102">
        <v>45491</v>
      </c>
      <c r="I1" s="102">
        <v>45498</v>
      </c>
      <c r="J1" s="102">
        <v>45505</v>
      </c>
      <c r="K1" s="102">
        <v>45512</v>
      </c>
      <c r="L1" s="102">
        <v>45519</v>
      </c>
      <c r="M1" s="102">
        <v>45526</v>
      </c>
      <c r="N1" s="102">
        <v>45533</v>
      </c>
      <c r="O1" s="102">
        <v>45540</v>
      </c>
      <c r="P1" s="102">
        <v>45547</v>
      </c>
      <c r="Q1" s="102">
        <v>45554</v>
      </c>
      <c r="R1" s="102">
        <v>45561</v>
      </c>
      <c r="S1" s="102">
        <v>45568</v>
      </c>
      <c r="T1" s="102">
        <v>45575</v>
      </c>
      <c r="U1" s="102">
        <v>45582</v>
      </c>
      <c r="V1" s="102">
        <v>45589</v>
      </c>
      <c r="W1" s="102">
        <v>45596</v>
      </c>
      <c r="X1" s="102">
        <v>45603</v>
      </c>
      <c r="Y1" s="102">
        <v>45610</v>
      </c>
      <c r="Z1" s="102">
        <v>45617</v>
      </c>
      <c r="AA1" s="102">
        <v>45624</v>
      </c>
      <c r="AB1" s="102">
        <v>45631</v>
      </c>
      <c r="AC1" s="102">
        <v>45638</v>
      </c>
      <c r="AD1" s="102">
        <v>45645</v>
      </c>
      <c r="AE1" s="102">
        <v>45652</v>
      </c>
      <c r="AF1" s="102">
        <v>45659</v>
      </c>
      <c r="AG1" s="102">
        <v>45666</v>
      </c>
      <c r="AH1" s="102">
        <v>45673</v>
      </c>
      <c r="AI1" s="102">
        <v>45680</v>
      </c>
      <c r="AJ1" s="102">
        <v>45687</v>
      </c>
      <c r="AK1" s="102">
        <v>45694</v>
      </c>
      <c r="AL1" s="102">
        <v>45701</v>
      </c>
      <c r="AM1" s="102">
        <v>45708</v>
      </c>
      <c r="AN1" s="102">
        <v>45715</v>
      </c>
      <c r="AO1" s="102">
        <v>45722</v>
      </c>
      <c r="AP1" s="102">
        <v>45729</v>
      </c>
      <c r="AQ1" s="102">
        <v>45736</v>
      </c>
      <c r="AR1" s="102">
        <v>45743</v>
      </c>
      <c r="AS1" s="102">
        <v>45750</v>
      </c>
      <c r="AT1" s="102">
        <v>45757</v>
      </c>
      <c r="AU1" s="102">
        <v>45764</v>
      </c>
      <c r="AV1" s="102">
        <v>45771</v>
      </c>
      <c r="AW1" s="102">
        <v>45778</v>
      </c>
      <c r="AX1" s="102">
        <v>45785</v>
      </c>
      <c r="AY1" s="102">
        <v>45792</v>
      </c>
      <c r="AZ1" s="102">
        <v>45799</v>
      </c>
      <c r="BA1" s="102">
        <v>45806</v>
      </c>
      <c r="BB1" s="102">
        <v>45813</v>
      </c>
      <c r="BC1" s="102">
        <v>45820</v>
      </c>
      <c r="BD1" s="102">
        <v>45827</v>
      </c>
      <c r="BE1" s="102">
        <v>45834</v>
      </c>
      <c r="BF1" s="102">
        <v>45841</v>
      </c>
      <c r="BG1" s="102">
        <v>45848</v>
      </c>
      <c r="BH1" s="102">
        <v>45855</v>
      </c>
      <c r="BI1" s="102">
        <v>45862</v>
      </c>
      <c r="BJ1" s="102">
        <v>45869</v>
      </c>
      <c r="BK1" s="102">
        <v>45876</v>
      </c>
      <c r="BL1" s="102">
        <v>45883</v>
      </c>
      <c r="BM1" s="102">
        <v>45890</v>
      </c>
      <c r="BN1" s="102">
        <v>45897</v>
      </c>
      <c r="BO1" s="102">
        <v>45904</v>
      </c>
      <c r="BP1" s="102">
        <v>45911</v>
      </c>
      <c r="BQ1" s="102">
        <v>45918</v>
      </c>
      <c r="BR1" s="102">
        <v>45925</v>
      </c>
      <c r="BS1" s="102">
        <v>45932</v>
      </c>
      <c r="BT1" s="102">
        <v>45939</v>
      </c>
      <c r="BU1" s="102">
        <v>45946</v>
      </c>
      <c r="BV1" s="102">
        <v>45953</v>
      </c>
      <c r="BW1" s="102">
        <v>45960</v>
      </c>
      <c r="BX1" s="102">
        <v>45967</v>
      </c>
      <c r="BY1" s="102">
        <v>45974</v>
      </c>
      <c r="BZ1" s="102">
        <v>45981</v>
      </c>
      <c r="CA1" s="102">
        <v>45988</v>
      </c>
      <c r="CB1" s="102">
        <v>45995</v>
      </c>
      <c r="CC1" s="102">
        <v>46002</v>
      </c>
      <c r="CD1" s="102">
        <v>46009</v>
      </c>
      <c r="CE1" s="102">
        <v>46016</v>
      </c>
      <c r="CF1" s="102">
        <v>46023</v>
      </c>
      <c r="CG1" s="102">
        <v>46030</v>
      </c>
      <c r="CH1" s="102">
        <v>46037</v>
      </c>
      <c r="CI1" s="102">
        <v>46044</v>
      </c>
      <c r="CJ1" s="102">
        <v>46051</v>
      </c>
      <c r="CK1" s="102">
        <v>46058</v>
      </c>
      <c r="CL1" s="102">
        <v>46065</v>
      </c>
      <c r="CM1" s="102">
        <v>46072</v>
      </c>
      <c r="CN1" s="102">
        <v>46079</v>
      </c>
      <c r="CO1" s="102">
        <v>46086</v>
      </c>
      <c r="CP1" s="102">
        <v>46093</v>
      </c>
      <c r="CQ1" s="102">
        <v>46100</v>
      </c>
      <c r="CR1" s="102">
        <v>46107</v>
      </c>
      <c r="CS1" s="102">
        <v>46114</v>
      </c>
      <c r="CT1" s="102">
        <v>46121</v>
      </c>
      <c r="CU1" s="102">
        <v>46128</v>
      </c>
      <c r="CV1" s="102">
        <v>46135</v>
      </c>
      <c r="CW1" s="102">
        <v>46142</v>
      </c>
      <c r="CX1" s="102">
        <v>46149</v>
      </c>
      <c r="CY1" s="102">
        <v>46156</v>
      </c>
      <c r="CZ1" s="102">
        <v>46163</v>
      </c>
      <c r="DA1" s="102">
        <v>46170</v>
      </c>
      <c r="DB1" s="102">
        <v>46177</v>
      </c>
      <c r="DC1" s="102">
        <v>46184</v>
      </c>
      <c r="DD1" s="102">
        <v>46191</v>
      </c>
      <c r="DE1" s="102">
        <v>46198</v>
      </c>
      <c r="DF1" s="102">
        <v>46205</v>
      </c>
      <c r="DG1" s="102">
        <v>46212</v>
      </c>
      <c r="DH1" s="102">
        <v>46219</v>
      </c>
      <c r="DI1" s="102">
        <v>46226</v>
      </c>
      <c r="DJ1" s="102">
        <v>46233</v>
      </c>
      <c r="DK1" s="102">
        <v>46240</v>
      </c>
      <c r="DL1" s="102">
        <v>46247</v>
      </c>
      <c r="DM1" s="102">
        <v>46254</v>
      </c>
      <c r="DN1" s="102">
        <v>46261</v>
      </c>
      <c r="DO1" s="102">
        <v>46268</v>
      </c>
      <c r="DP1" s="102">
        <v>46275</v>
      </c>
      <c r="DQ1" s="102">
        <v>46282</v>
      </c>
      <c r="DR1" s="102">
        <v>46289</v>
      </c>
      <c r="DS1" s="102">
        <v>46296</v>
      </c>
      <c r="DT1" s="102">
        <v>46303</v>
      </c>
      <c r="DU1" s="102">
        <v>46310</v>
      </c>
      <c r="DV1" s="102">
        <v>46317</v>
      </c>
      <c r="DW1" s="102">
        <v>46324</v>
      </c>
      <c r="DX1" s="102">
        <v>46331</v>
      </c>
      <c r="DY1" s="102">
        <v>46338</v>
      </c>
      <c r="DZ1" s="102">
        <v>46345</v>
      </c>
      <c r="EA1" s="102">
        <v>46352</v>
      </c>
      <c r="EB1" s="102">
        <v>46359</v>
      </c>
      <c r="EC1" s="102">
        <v>46366</v>
      </c>
      <c r="ED1" s="102">
        <v>46373</v>
      </c>
      <c r="EE1" s="102">
        <v>46380</v>
      </c>
      <c r="EF1" s="102">
        <v>46387</v>
      </c>
      <c r="EG1" s="102">
        <v>46394</v>
      </c>
      <c r="EH1" s="102">
        <v>46401</v>
      </c>
      <c r="EI1" s="102">
        <v>46408</v>
      </c>
      <c r="EJ1" s="102">
        <v>46415</v>
      </c>
      <c r="EK1" s="102">
        <v>46422</v>
      </c>
      <c r="EL1" s="102">
        <v>46429</v>
      </c>
      <c r="EM1" s="102">
        <v>46436</v>
      </c>
      <c r="EN1" s="102">
        <v>46443</v>
      </c>
      <c r="EO1" s="102">
        <v>46450</v>
      </c>
      <c r="EP1" s="102">
        <v>46457</v>
      </c>
      <c r="EQ1" s="102">
        <v>46464</v>
      </c>
      <c r="ER1" s="102">
        <v>46471</v>
      </c>
      <c r="ES1" s="102">
        <v>46478</v>
      </c>
      <c r="ET1" s="102">
        <v>46485</v>
      </c>
      <c r="EU1" s="102">
        <v>46492</v>
      </c>
      <c r="EV1" s="102">
        <v>46499</v>
      </c>
      <c r="EW1" s="102">
        <v>46506</v>
      </c>
      <c r="EX1" s="102">
        <v>46513</v>
      </c>
      <c r="EY1" s="102">
        <v>46520</v>
      </c>
      <c r="EZ1" s="102">
        <v>46527</v>
      </c>
      <c r="FA1" s="102">
        <v>46534</v>
      </c>
      <c r="FB1" s="102">
        <v>46541</v>
      </c>
      <c r="FC1" s="102">
        <v>46548</v>
      </c>
      <c r="FD1" s="102">
        <v>46555</v>
      </c>
      <c r="FE1" s="102">
        <v>46562</v>
      </c>
      <c r="FF1" s="102">
        <v>46569</v>
      </c>
      <c r="FG1" s="102">
        <v>46576</v>
      </c>
      <c r="FH1" s="102">
        <v>46583</v>
      </c>
      <c r="FI1" s="102">
        <v>46590</v>
      </c>
      <c r="FJ1" s="102">
        <v>46597</v>
      </c>
      <c r="FK1" s="102">
        <v>46604</v>
      </c>
      <c r="FL1" s="102">
        <v>46611</v>
      </c>
      <c r="FM1" s="102">
        <v>46618</v>
      </c>
      <c r="FN1" s="102">
        <v>46625</v>
      </c>
      <c r="FO1" s="102">
        <v>46632</v>
      </c>
      <c r="FP1" s="102">
        <v>46639</v>
      </c>
      <c r="FQ1" s="102">
        <v>46646</v>
      </c>
      <c r="FR1" s="102">
        <v>46653</v>
      </c>
      <c r="FS1" s="102">
        <v>46660</v>
      </c>
      <c r="FT1" s="102">
        <v>46667</v>
      </c>
      <c r="FU1" s="102">
        <v>46674</v>
      </c>
      <c r="FV1" s="102">
        <v>46681</v>
      </c>
      <c r="FW1" s="102">
        <v>46688</v>
      </c>
      <c r="FX1" s="102">
        <v>46695</v>
      </c>
      <c r="FY1" s="102">
        <v>46702</v>
      </c>
      <c r="FZ1" s="102">
        <v>46709</v>
      </c>
      <c r="GA1" s="102">
        <v>46716</v>
      </c>
      <c r="GB1" s="102">
        <v>46723</v>
      </c>
      <c r="GC1" s="102">
        <v>46730</v>
      </c>
      <c r="GD1" s="102">
        <v>46737</v>
      </c>
      <c r="GE1" s="102">
        <v>46744</v>
      </c>
      <c r="GF1" s="102">
        <v>46751</v>
      </c>
      <c r="GG1" s="102">
        <v>46758</v>
      </c>
      <c r="GH1" s="102">
        <v>46765</v>
      </c>
      <c r="GI1" s="102">
        <v>46772</v>
      </c>
      <c r="GJ1" s="102">
        <v>46779</v>
      </c>
      <c r="GK1" s="102">
        <v>46786</v>
      </c>
      <c r="GL1" s="102">
        <v>46793</v>
      </c>
      <c r="GM1" s="102">
        <v>46800</v>
      </c>
      <c r="GN1" s="102">
        <v>46807</v>
      </c>
      <c r="GO1" s="102">
        <v>46814</v>
      </c>
      <c r="GP1" s="102">
        <v>46821</v>
      </c>
      <c r="GQ1" s="102">
        <v>46828</v>
      </c>
      <c r="GR1" s="102">
        <v>46835</v>
      </c>
      <c r="GS1" s="102">
        <v>46842</v>
      </c>
      <c r="GT1" s="102">
        <v>46849</v>
      </c>
      <c r="GU1" s="102">
        <v>46856</v>
      </c>
      <c r="GV1" s="102">
        <v>46863</v>
      </c>
      <c r="GW1" s="102">
        <v>46870</v>
      </c>
      <c r="GX1" s="102">
        <v>46877</v>
      </c>
      <c r="GY1" s="102">
        <v>46884</v>
      </c>
      <c r="GZ1" s="102">
        <v>46891</v>
      </c>
      <c r="HA1" s="102">
        <v>46898</v>
      </c>
      <c r="HB1" s="102">
        <v>46905</v>
      </c>
      <c r="HC1" s="102">
        <v>46912</v>
      </c>
      <c r="HD1" s="102">
        <v>46919</v>
      </c>
      <c r="HE1" s="102">
        <v>46926</v>
      </c>
      <c r="HF1" s="102">
        <v>46933</v>
      </c>
      <c r="HG1" s="102">
        <v>46940</v>
      </c>
      <c r="HH1" s="102">
        <v>46947</v>
      </c>
      <c r="HI1" s="102">
        <v>46954</v>
      </c>
      <c r="HJ1" s="102">
        <v>46961</v>
      </c>
      <c r="HK1" s="102">
        <v>46968</v>
      </c>
      <c r="HL1" s="102">
        <v>46975</v>
      </c>
      <c r="HM1" s="102">
        <v>46982</v>
      </c>
      <c r="HN1" s="102">
        <v>46989</v>
      </c>
      <c r="HO1" s="102">
        <v>46996</v>
      </c>
      <c r="HP1" s="102">
        <v>47003</v>
      </c>
      <c r="HQ1" s="102">
        <v>47010</v>
      </c>
      <c r="HR1" s="102">
        <v>47017</v>
      </c>
      <c r="HS1" s="102">
        <v>47024</v>
      </c>
      <c r="HT1" s="102">
        <v>47031</v>
      </c>
      <c r="HU1" s="102">
        <v>47038</v>
      </c>
      <c r="HV1" s="102">
        <v>47045</v>
      </c>
      <c r="HW1" s="102">
        <v>47052</v>
      </c>
      <c r="HX1" s="102">
        <v>47059</v>
      </c>
      <c r="HY1" s="102">
        <v>47066</v>
      </c>
      <c r="HZ1" s="102">
        <v>47073</v>
      </c>
      <c r="IA1" s="102">
        <v>47080</v>
      </c>
      <c r="IB1" s="102">
        <v>47087</v>
      </c>
      <c r="IC1" s="102">
        <v>47094</v>
      </c>
      <c r="ID1" s="102">
        <v>47101</v>
      </c>
      <c r="IE1" s="102">
        <v>47108</v>
      </c>
      <c r="IF1" s="102">
        <v>47115</v>
      </c>
      <c r="IG1" s="102">
        <v>47122</v>
      </c>
    </row>
    <row r="2" spans="1:241" ht="31.5" thickBot="1" x14ac:dyDescent="0.3">
      <c r="A2" s="101" t="s">
        <v>112</v>
      </c>
      <c r="B2" s="100" t="s">
        <v>111</v>
      </c>
      <c r="C2" s="100" t="s">
        <v>110</v>
      </c>
      <c r="D2" s="100" t="s">
        <v>109</v>
      </c>
      <c r="E2" s="99" t="s">
        <v>108</v>
      </c>
      <c r="F2" s="98">
        <f t="shared" ref="F2:BQ2" si="0">WEEKNUM(F1,2)</f>
        <v>27</v>
      </c>
      <c r="G2" s="97">
        <f t="shared" si="0"/>
        <v>28</v>
      </c>
      <c r="H2" s="97">
        <f t="shared" si="0"/>
        <v>29</v>
      </c>
      <c r="I2" s="97">
        <f t="shared" si="0"/>
        <v>30</v>
      </c>
      <c r="J2" s="97">
        <f t="shared" si="0"/>
        <v>31</v>
      </c>
      <c r="K2" s="97">
        <f t="shared" si="0"/>
        <v>32</v>
      </c>
      <c r="L2" s="97">
        <f t="shared" si="0"/>
        <v>33</v>
      </c>
      <c r="M2" s="97">
        <f t="shared" si="0"/>
        <v>34</v>
      </c>
      <c r="N2" s="97">
        <f t="shared" si="0"/>
        <v>35</v>
      </c>
      <c r="O2" s="97">
        <f t="shared" si="0"/>
        <v>36</v>
      </c>
      <c r="P2" s="97">
        <f t="shared" si="0"/>
        <v>37</v>
      </c>
      <c r="Q2" s="97">
        <f t="shared" si="0"/>
        <v>38</v>
      </c>
      <c r="R2" s="97">
        <f t="shared" si="0"/>
        <v>39</v>
      </c>
      <c r="S2" s="97">
        <f t="shared" si="0"/>
        <v>40</v>
      </c>
      <c r="T2" s="97">
        <f t="shared" si="0"/>
        <v>41</v>
      </c>
      <c r="U2" s="97">
        <f t="shared" si="0"/>
        <v>42</v>
      </c>
      <c r="V2" s="97">
        <f t="shared" si="0"/>
        <v>43</v>
      </c>
      <c r="W2" s="97">
        <f t="shared" si="0"/>
        <v>44</v>
      </c>
      <c r="X2" s="97">
        <f t="shared" si="0"/>
        <v>45</v>
      </c>
      <c r="Y2" s="97">
        <f t="shared" si="0"/>
        <v>46</v>
      </c>
      <c r="Z2" s="97">
        <f t="shared" si="0"/>
        <v>47</v>
      </c>
      <c r="AA2" s="97">
        <f t="shared" si="0"/>
        <v>48</v>
      </c>
      <c r="AB2" s="97">
        <f t="shared" si="0"/>
        <v>49</v>
      </c>
      <c r="AC2" s="97">
        <f t="shared" si="0"/>
        <v>50</v>
      </c>
      <c r="AD2" s="97">
        <f t="shared" si="0"/>
        <v>51</v>
      </c>
      <c r="AE2" s="97">
        <f t="shared" si="0"/>
        <v>52</v>
      </c>
      <c r="AF2" s="97">
        <f t="shared" si="0"/>
        <v>1</v>
      </c>
      <c r="AG2" s="97">
        <f t="shared" si="0"/>
        <v>2</v>
      </c>
      <c r="AH2" s="97">
        <f t="shared" si="0"/>
        <v>3</v>
      </c>
      <c r="AI2" s="97">
        <f t="shared" si="0"/>
        <v>4</v>
      </c>
      <c r="AJ2" s="97">
        <f t="shared" si="0"/>
        <v>5</v>
      </c>
      <c r="AK2" s="97">
        <f t="shared" si="0"/>
        <v>6</v>
      </c>
      <c r="AL2" s="97">
        <f t="shared" si="0"/>
        <v>7</v>
      </c>
      <c r="AM2" s="97">
        <f t="shared" si="0"/>
        <v>8</v>
      </c>
      <c r="AN2" s="97">
        <f t="shared" si="0"/>
        <v>9</v>
      </c>
      <c r="AO2" s="97">
        <f t="shared" si="0"/>
        <v>10</v>
      </c>
      <c r="AP2" s="97">
        <f t="shared" si="0"/>
        <v>11</v>
      </c>
      <c r="AQ2" s="97">
        <f t="shared" si="0"/>
        <v>12</v>
      </c>
      <c r="AR2" s="97">
        <f t="shared" si="0"/>
        <v>13</v>
      </c>
      <c r="AS2" s="97">
        <f t="shared" si="0"/>
        <v>14</v>
      </c>
      <c r="AT2" s="97">
        <f t="shared" si="0"/>
        <v>15</v>
      </c>
      <c r="AU2" s="97">
        <f t="shared" si="0"/>
        <v>16</v>
      </c>
      <c r="AV2" s="97">
        <f t="shared" si="0"/>
        <v>17</v>
      </c>
      <c r="AW2" s="97">
        <f t="shared" si="0"/>
        <v>18</v>
      </c>
      <c r="AX2" s="97">
        <f t="shared" si="0"/>
        <v>19</v>
      </c>
      <c r="AY2" s="97">
        <f t="shared" si="0"/>
        <v>20</v>
      </c>
      <c r="AZ2" s="97">
        <f t="shared" si="0"/>
        <v>21</v>
      </c>
      <c r="BA2" s="97">
        <f t="shared" si="0"/>
        <v>22</v>
      </c>
      <c r="BB2" s="97">
        <f t="shared" si="0"/>
        <v>23</v>
      </c>
      <c r="BC2" s="97">
        <f t="shared" si="0"/>
        <v>24</v>
      </c>
      <c r="BD2" s="97">
        <f t="shared" si="0"/>
        <v>25</v>
      </c>
      <c r="BE2" s="97">
        <f t="shared" si="0"/>
        <v>26</v>
      </c>
      <c r="BF2" s="97">
        <f t="shared" si="0"/>
        <v>27</v>
      </c>
      <c r="BG2" s="97">
        <f t="shared" si="0"/>
        <v>28</v>
      </c>
      <c r="BH2" s="97">
        <f t="shared" si="0"/>
        <v>29</v>
      </c>
      <c r="BI2" s="97">
        <f t="shared" si="0"/>
        <v>30</v>
      </c>
      <c r="BJ2" s="97">
        <f t="shared" si="0"/>
        <v>31</v>
      </c>
      <c r="BK2" s="97">
        <f t="shared" si="0"/>
        <v>32</v>
      </c>
      <c r="BL2" s="97">
        <f t="shared" si="0"/>
        <v>33</v>
      </c>
      <c r="BM2" s="97">
        <f t="shared" si="0"/>
        <v>34</v>
      </c>
      <c r="BN2" s="97">
        <f t="shared" si="0"/>
        <v>35</v>
      </c>
      <c r="BO2" s="97">
        <f t="shared" si="0"/>
        <v>36</v>
      </c>
      <c r="BP2" s="97">
        <f t="shared" si="0"/>
        <v>37</v>
      </c>
      <c r="BQ2" s="97">
        <f t="shared" si="0"/>
        <v>38</v>
      </c>
      <c r="BR2" s="97">
        <f t="shared" ref="BR2:EC2" si="1">WEEKNUM(BR1,2)</f>
        <v>39</v>
      </c>
      <c r="BS2" s="97">
        <f t="shared" si="1"/>
        <v>40</v>
      </c>
      <c r="BT2" s="97">
        <f t="shared" si="1"/>
        <v>41</v>
      </c>
      <c r="BU2" s="97">
        <f t="shared" si="1"/>
        <v>42</v>
      </c>
      <c r="BV2" s="97">
        <f t="shared" si="1"/>
        <v>43</v>
      </c>
      <c r="BW2" s="97">
        <f t="shared" si="1"/>
        <v>44</v>
      </c>
      <c r="BX2" s="97">
        <f t="shared" si="1"/>
        <v>45</v>
      </c>
      <c r="BY2" s="97">
        <f t="shared" si="1"/>
        <v>46</v>
      </c>
      <c r="BZ2" s="97">
        <f t="shared" si="1"/>
        <v>47</v>
      </c>
      <c r="CA2" s="97">
        <f t="shared" si="1"/>
        <v>48</v>
      </c>
      <c r="CB2" s="97">
        <f t="shared" si="1"/>
        <v>49</v>
      </c>
      <c r="CC2" s="97">
        <f t="shared" si="1"/>
        <v>50</v>
      </c>
      <c r="CD2" s="97">
        <f t="shared" si="1"/>
        <v>51</v>
      </c>
      <c r="CE2" s="97">
        <f t="shared" si="1"/>
        <v>52</v>
      </c>
      <c r="CF2" s="97">
        <f t="shared" si="1"/>
        <v>1</v>
      </c>
      <c r="CG2" s="97">
        <f t="shared" si="1"/>
        <v>2</v>
      </c>
      <c r="CH2" s="97">
        <f t="shared" si="1"/>
        <v>3</v>
      </c>
      <c r="CI2" s="97">
        <f t="shared" si="1"/>
        <v>4</v>
      </c>
      <c r="CJ2" s="97">
        <f t="shared" si="1"/>
        <v>5</v>
      </c>
      <c r="CK2" s="97">
        <f t="shared" si="1"/>
        <v>6</v>
      </c>
      <c r="CL2" s="97">
        <f t="shared" si="1"/>
        <v>7</v>
      </c>
      <c r="CM2" s="97">
        <f t="shared" si="1"/>
        <v>8</v>
      </c>
      <c r="CN2" s="97">
        <f t="shared" si="1"/>
        <v>9</v>
      </c>
      <c r="CO2" s="97">
        <f t="shared" si="1"/>
        <v>10</v>
      </c>
      <c r="CP2" s="97">
        <f t="shared" si="1"/>
        <v>11</v>
      </c>
      <c r="CQ2" s="97">
        <f t="shared" si="1"/>
        <v>12</v>
      </c>
      <c r="CR2" s="97">
        <f t="shared" si="1"/>
        <v>13</v>
      </c>
      <c r="CS2" s="97">
        <f t="shared" si="1"/>
        <v>14</v>
      </c>
      <c r="CT2" s="97">
        <f t="shared" si="1"/>
        <v>15</v>
      </c>
      <c r="CU2" s="97">
        <f t="shared" si="1"/>
        <v>16</v>
      </c>
      <c r="CV2" s="97">
        <f t="shared" si="1"/>
        <v>17</v>
      </c>
      <c r="CW2" s="97">
        <f t="shared" si="1"/>
        <v>18</v>
      </c>
      <c r="CX2" s="97">
        <f t="shared" si="1"/>
        <v>19</v>
      </c>
      <c r="CY2" s="97">
        <f t="shared" si="1"/>
        <v>20</v>
      </c>
      <c r="CZ2" s="97">
        <f t="shared" si="1"/>
        <v>21</v>
      </c>
      <c r="DA2" s="97">
        <f t="shared" si="1"/>
        <v>22</v>
      </c>
      <c r="DB2" s="97">
        <f t="shared" si="1"/>
        <v>23</v>
      </c>
      <c r="DC2" s="97">
        <f t="shared" si="1"/>
        <v>24</v>
      </c>
      <c r="DD2" s="97">
        <f t="shared" si="1"/>
        <v>25</v>
      </c>
      <c r="DE2" s="97">
        <f t="shared" si="1"/>
        <v>26</v>
      </c>
      <c r="DF2" s="97">
        <f t="shared" si="1"/>
        <v>27</v>
      </c>
      <c r="DG2" s="97">
        <f t="shared" si="1"/>
        <v>28</v>
      </c>
      <c r="DH2" s="97">
        <f t="shared" si="1"/>
        <v>29</v>
      </c>
      <c r="DI2" s="97">
        <f t="shared" si="1"/>
        <v>30</v>
      </c>
      <c r="DJ2" s="97">
        <f t="shared" si="1"/>
        <v>31</v>
      </c>
      <c r="DK2" s="97">
        <f t="shared" si="1"/>
        <v>32</v>
      </c>
      <c r="DL2" s="97">
        <f t="shared" si="1"/>
        <v>33</v>
      </c>
      <c r="DM2" s="97">
        <f t="shared" si="1"/>
        <v>34</v>
      </c>
      <c r="DN2" s="97">
        <f t="shared" si="1"/>
        <v>35</v>
      </c>
      <c r="DO2" s="97">
        <f t="shared" si="1"/>
        <v>36</v>
      </c>
      <c r="DP2" s="97">
        <f t="shared" si="1"/>
        <v>37</v>
      </c>
      <c r="DQ2" s="97">
        <f t="shared" si="1"/>
        <v>38</v>
      </c>
      <c r="DR2" s="97">
        <f t="shared" si="1"/>
        <v>39</v>
      </c>
      <c r="DS2" s="97">
        <f t="shared" si="1"/>
        <v>40</v>
      </c>
      <c r="DT2" s="97">
        <f t="shared" si="1"/>
        <v>41</v>
      </c>
      <c r="DU2" s="97">
        <f t="shared" si="1"/>
        <v>42</v>
      </c>
      <c r="DV2" s="97">
        <f t="shared" si="1"/>
        <v>43</v>
      </c>
      <c r="DW2" s="97">
        <f t="shared" si="1"/>
        <v>44</v>
      </c>
      <c r="DX2" s="97">
        <f t="shared" si="1"/>
        <v>45</v>
      </c>
      <c r="DY2" s="97">
        <f t="shared" si="1"/>
        <v>46</v>
      </c>
      <c r="DZ2" s="97">
        <f t="shared" si="1"/>
        <v>47</v>
      </c>
      <c r="EA2" s="97">
        <f t="shared" si="1"/>
        <v>48</v>
      </c>
      <c r="EB2" s="97">
        <f t="shared" si="1"/>
        <v>49</v>
      </c>
      <c r="EC2" s="97">
        <f t="shared" si="1"/>
        <v>50</v>
      </c>
      <c r="ED2" s="97">
        <f t="shared" ref="ED2:GO2" si="2">WEEKNUM(ED1,2)</f>
        <v>51</v>
      </c>
      <c r="EE2" s="97">
        <f t="shared" si="2"/>
        <v>52</v>
      </c>
      <c r="EF2" s="97">
        <f t="shared" si="2"/>
        <v>53</v>
      </c>
      <c r="EG2" s="97">
        <f t="shared" si="2"/>
        <v>2</v>
      </c>
      <c r="EH2" s="97">
        <f t="shared" si="2"/>
        <v>3</v>
      </c>
      <c r="EI2" s="97">
        <f t="shared" si="2"/>
        <v>4</v>
      </c>
      <c r="EJ2" s="97">
        <f t="shared" si="2"/>
        <v>5</v>
      </c>
      <c r="EK2" s="97">
        <f t="shared" si="2"/>
        <v>6</v>
      </c>
      <c r="EL2" s="97">
        <f t="shared" si="2"/>
        <v>7</v>
      </c>
      <c r="EM2" s="97">
        <f t="shared" si="2"/>
        <v>8</v>
      </c>
      <c r="EN2" s="97">
        <f t="shared" si="2"/>
        <v>9</v>
      </c>
      <c r="EO2" s="97">
        <f t="shared" si="2"/>
        <v>10</v>
      </c>
      <c r="EP2" s="97">
        <f t="shared" si="2"/>
        <v>11</v>
      </c>
      <c r="EQ2" s="97">
        <f t="shared" si="2"/>
        <v>12</v>
      </c>
      <c r="ER2" s="97">
        <f t="shared" si="2"/>
        <v>13</v>
      </c>
      <c r="ES2" s="97">
        <f t="shared" si="2"/>
        <v>14</v>
      </c>
      <c r="ET2" s="97">
        <f t="shared" si="2"/>
        <v>15</v>
      </c>
      <c r="EU2" s="97">
        <f t="shared" si="2"/>
        <v>16</v>
      </c>
      <c r="EV2" s="97">
        <f t="shared" si="2"/>
        <v>17</v>
      </c>
      <c r="EW2" s="97">
        <f t="shared" si="2"/>
        <v>18</v>
      </c>
      <c r="EX2" s="97">
        <f t="shared" si="2"/>
        <v>19</v>
      </c>
      <c r="EY2" s="97">
        <f t="shared" si="2"/>
        <v>20</v>
      </c>
      <c r="EZ2" s="97">
        <f t="shared" si="2"/>
        <v>21</v>
      </c>
      <c r="FA2" s="97">
        <f t="shared" si="2"/>
        <v>22</v>
      </c>
      <c r="FB2" s="97">
        <f t="shared" si="2"/>
        <v>23</v>
      </c>
      <c r="FC2" s="97">
        <f t="shared" si="2"/>
        <v>24</v>
      </c>
      <c r="FD2" s="97">
        <f t="shared" si="2"/>
        <v>25</v>
      </c>
      <c r="FE2" s="97">
        <f t="shared" si="2"/>
        <v>26</v>
      </c>
      <c r="FF2" s="97">
        <f t="shared" si="2"/>
        <v>27</v>
      </c>
      <c r="FG2" s="97">
        <f t="shared" si="2"/>
        <v>28</v>
      </c>
      <c r="FH2" s="97">
        <f t="shared" si="2"/>
        <v>29</v>
      </c>
      <c r="FI2" s="97">
        <f t="shared" si="2"/>
        <v>30</v>
      </c>
      <c r="FJ2" s="97">
        <f t="shared" si="2"/>
        <v>31</v>
      </c>
      <c r="FK2" s="97">
        <f t="shared" si="2"/>
        <v>32</v>
      </c>
      <c r="FL2" s="97">
        <f t="shared" si="2"/>
        <v>33</v>
      </c>
      <c r="FM2" s="97">
        <f t="shared" si="2"/>
        <v>34</v>
      </c>
      <c r="FN2" s="97">
        <f t="shared" si="2"/>
        <v>35</v>
      </c>
      <c r="FO2" s="97">
        <f t="shared" si="2"/>
        <v>36</v>
      </c>
      <c r="FP2" s="97">
        <f t="shared" si="2"/>
        <v>37</v>
      </c>
      <c r="FQ2" s="97">
        <f t="shared" si="2"/>
        <v>38</v>
      </c>
      <c r="FR2" s="97">
        <f t="shared" si="2"/>
        <v>39</v>
      </c>
      <c r="FS2" s="97">
        <f t="shared" si="2"/>
        <v>40</v>
      </c>
      <c r="FT2" s="97">
        <f t="shared" si="2"/>
        <v>41</v>
      </c>
      <c r="FU2" s="97">
        <f t="shared" si="2"/>
        <v>42</v>
      </c>
      <c r="FV2" s="97">
        <f t="shared" si="2"/>
        <v>43</v>
      </c>
      <c r="FW2" s="97">
        <f t="shared" si="2"/>
        <v>44</v>
      </c>
      <c r="FX2" s="97">
        <f t="shared" si="2"/>
        <v>45</v>
      </c>
      <c r="FY2" s="97">
        <f t="shared" si="2"/>
        <v>46</v>
      </c>
      <c r="FZ2" s="97">
        <f t="shared" si="2"/>
        <v>47</v>
      </c>
      <c r="GA2" s="97">
        <f t="shared" si="2"/>
        <v>48</v>
      </c>
      <c r="GB2" s="97">
        <f t="shared" si="2"/>
        <v>49</v>
      </c>
      <c r="GC2" s="97">
        <f t="shared" si="2"/>
        <v>50</v>
      </c>
      <c r="GD2" s="97">
        <f t="shared" si="2"/>
        <v>51</v>
      </c>
      <c r="GE2" s="97">
        <f t="shared" si="2"/>
        <v>52</v>
      </c>
      <c r="GF2" s="97">
        <f t="shared" si="2"/>
        <v>53</v>
      </c>
      <c r="GG2" s="97">
        <f t="shared" si="2"/>
        <v>2</v>
      </c>
      <c r="GH2" s="97">
        <f t="shared" si="2"/>
        <v>3</v>
      </c>
      <c r="GI2" s="97">
        <f t="shared" si="2"/>
        <v>4</v>
      </c>
      <c r="GJ2" s="97">
        <f t="shared" si="2"/>
        <v>5</v>
      </c>
      <c r="GK2" s="97">
        <f t="shared" si="2"/>
        <v>6</v>
      </c>
      <c r="GL2" s="97">
        <f t="shared" si="2"/>
        <v>7</v>
      </c>
      <c r="GM2" s="97">
        <f t="shared" si="2"/>
        <v>8</v>
      </c>
      <c r="GN2" s="97">
        <f t="shared" si="2"/>
        <v>9</v>
      </c>
      <c r="GO2" s="97">
        <f t="shared" si="2"/>
        <v>10</v>
      </c>
      <c r="GP2" s="97">
        <f t="shared" ref="GP2:IG2" si="3">WEEKNUM(GP1,2)</f>
        <v>11</v>
      </c>
      <c r="GQ2" s="97">
        <f t="shared" si="3"/>
        <v>12</v>
      </c>
      <c r="GR2" s="97">
        <f t="shared" si="3"/>
        <v>13</v>
      </c>
      <c r="GS2" s="97">
        <f t="shared" si="3"/>
        <v>14</v>
      </c>
      <c r="GT2" s="97">
        <f t="shared" si="3"/>
        <v>15</v>
      </c>
      <c r="GU2" s="97">
        <f t="shared" si="3"/>
        <v>16</v>
      </c>
      <c r="GV2" s="97">
        <f t="shared" si="3"/>
        <v>17</v>
      </c>
      <c r="GW2" s="97">
        <f t="shared" si="3"/>
        <v>18</v>
      </c>
      <c r="GX2" s="97">
        <f t="shared" si="3"/>
        <v>19</v>
      </c>
      <c r="GY2" s="97">
        <f t="shared" si="3"/>
        <v>20</v>
      </c>
      <c r="GZ2" s="97">
        <f t="shared" si="3"/>
        <v>21</v>
      </c>
      <c r="HA2" s="97">
        <f t="shared" si="3"/>
        <v>22</v>
      </c>
      <c r="HB2" s="97">
        <f t="shared" si="3"/>
        <v>23</v>
      </c>
      <c r="HC2" s="97">
        <f t="shared" si="3"/>
        <v>24</v>
      </c>
      <c r="HD2" s="97">
        <f t="shared" si="3"/>
        <v>25</v>
      </c>
      <c r="HE2" s="97">
        <f t="shared" si="3"/>
        <v>26</v>
      </c>
      <c r="HF2" s="97">
        <f t="shared" si="3"/>
        <v>27</v>
      </c>
      <c r="HG2" s="97">
        <f t="shared" si="3"/>
        <v>28</v>
      </c>
      <c r="HH2" s="97">
        <f t="shared" si="3"/>
        <v>29</v>
      </c>
      <c r="HI2" s="97">
        <f t="shared" si="3"/>
        <v>30</v>
      </c>
      <c r="HJ2" s="97">
        <f t="shared" si="3"/>
        <v>31</v>
      </c>
      <c r="HK2" s="97">
        <f t="shared" si="3"/>
        <v>32</v>
      </c>
      <c r="HL2" s="97">
        <f t="shared" si="3"/>
        <v>33</v>
      </c>
      <c r="HM2" s="97">
        <f t="shared" si="3"/>
        <v>34</v>
      </c>
      <c r="HN2" s="97">
        <f t="shared" si="3"/>
        <v>35</v>
      </c>
      <c r="HO2" s="97">
        <f t="shared" si="3"/>
        <v>36</v>
      </c>
      <c r="HP2" s="97">
        <f t="shared" si="3"/>
        <v>37</v>
      </c>
      <c r="HQ2" s="97">
        <f t="shared" si="3"/>
        <v>38</v>
      </c>
      <c r="HR2" s="97">
        <f t="shared" si="3"/>
        <v>39</v>
      </c>
      <c r="HS2" s="97">
        <f t="shared" si="3"/>
        <v>40</v>
      </c>
      <c r="HT2" s="97">
        <f t="shared" si="3"/>
        <v>41</v>
      </c>
      <c r="HU2" s="97">
        <f t="shared" si="3"/>
        <v>42</v>
      </c>
      <c r="HV2" s="97">
        <f t="shared" si="3"/>
        <v>43</v>
      </c>
      <c r="HW2" s="97">
        <f t="shared" si="3"/>
        <v>44</v>
      </c>
      <c r="HX2" s="97">
        <f t="shared" si="3"/>
        <v>45</v>
      </c>
      <c r="HY2" s="97">
        <f t="shared" si="3"/>
        <v>46</v>
      </c>
      <c r="HZ2" s="97">
        <f t="shared" si="3"/>
        <v>47</v>
      </c>
      <c r="IA2" s="97">
        <f t="shared" si="3"/>
        <v>48</v>
      </c>
      <c r="IB2" s="97">
        <f t="shared" si="3"/>
        <v>49</v>
      </c>
      <c r="IC2" s="97">
        <f t="shared" si="3"/>
        <v>50</v>
      </c>
      <c r="ID2" s="97">
        <f t="shared" si="3"/>
        <v>51</v>
      </c>
      <c r="IE2" s="97">
        <f t="shared" si="3"/>
        <v>52</v>
      </c>
      <c r="IF2" s="97">
        <f t="shared" si="3"/>
        <v>53</v>
      </c>
      <c r="IG2" s="97">
        <f t="shared" si="3"/>
        <v>1</v>
      </c>
    </row>
    <row r="3" spans="1:241" s="93" customFormat="1" ht="15.75" thickBot="1" x14ac:dyDescent="0.3">
      <c r="A3" s="130" t="str">
        <f>"1"</f>
        <v>1</v>
      </c>
      <c r="B3" s="131" t="s">
        <v>90</v>
      </c>
      <c r="C3" s="131" t="s">
        <v>1</v>
      </c>
      <c r="D3" s="132">
        <v>45477</v>
      </c>
      <c r="E3" s="132">
        <v>47118</v>
      </c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  <c r="HR3" s="134"/>
      <c r="HS3" s="134"/>
      <c r="HT3" s="134"/>
      <c r="HU3" s="134"/>
      <c r="HV3" s="134"/>
      <c r="HW3" s="134"/>
      <c r="HX3" s="134"/>
      <c r="HY3" s="134"/>
      <c r="HZ3" s="134"/>
      <c r="IA3" s="134"/>
      <c r="IB3" s="134"/>
      <c r="IC3" s="134"/>
      <c r="ID3" s="134"/>
      <c r="IE3" s="134"/>
      <c r="IF3" s="134"/>
      <c r="IG3" s="135" t="s">
        <v>132</v>
      </c>
    </row>
    <row r="4" spans="1:241" x14ac:dyDescent="0.25">
      <c r="A4" s="92" t="str">
        <f>"1.2"</f>
        <v>1.2</v>
      </c>
      <c r="B4" s="121" t="s">
        <v>131</v>
      </c>
      <c r="C4" s="121" t="s">
        <v>1</v>
      </c>
      <c r="D4" s="116">
        <v>45477</v>
      </c>
      <c r="E4" s="116">
        <v>45504</v>
      </c>
      <c r="F4" s="140"/>
      <c r="G4" s="140"/>
      <c r="H4" s="140"/>
      <c r="I4" s="140"/>
      <c r="J4" s="139"/>
      <c r="K4" s="139"/>
      <c r="L4" s="139"/>
      <c r="M4" s="139"/>
      <c r="N4" s="139"/>
      <c r="O4" s="139"/>
      <c r="P4" s="139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2"/>
      <c r="BL4" s="122"/>
      <c r="BM4" s="122"/>
      <c r="BN4" s="122"/>
      <c r="BO4" s="122"/>
      <c r="BP4" s="122"/>
      <c r="BQ4" s="122"/>
      <c r="BR4" s="122"/>
      <c r="BS4" s="122"/>
      <c r="BT4" s="122"/>
      <c r="BU4" s="122"/>
      <c r="BV4" s="122"/>
      <c r="BW4" s="122"/>
      <c r="BX4" s="122"/>
      <c r="BY4" s="122"/>
      <c r="BZ4" s="122"/>
      <c r="CA4" s="122"/>
      <c r="CB4" s="122"/>
      <c r="CC4" s="122"/>
      <c r="CD4" s="122"/>
      <c r="CE4" s="122"/>
      <c r="CF4" s="122"/>
      <c r="CG4" s="122"/>
      <c r="CH4" s="122"/>
      <c r="CI4" s="122"/>
      <c r="CJ4" s="122"/>
      <c r="CK4" s="122"/>
      <c r="CL4" s="122"/>
      <c r="CM4" s="122"/>
      <c r="CN4" s="122"/>
      <c r="CO4" s="122"/>
      <c r="CP4" s="122"/>
      <c r="CQ4" s="122"/>
      <c r="CR4" s="122"/>
      <c r="CS4" s="122"/>
      <c r="CT4" s="122"/>
      <c r="CU4" s="122"/>
      <c r="CV4" s="122"/>
      <c r="CW4" s="122"/>
      <c r="CX4" s="122"/>
      <c r="CY4" s="122"/>
      <c r="CZ4" s="122"/>
      <c r="DA4" s="122"/>
      <c r="DB4" s="122"/>
      <c r="DC4" s="122"/>
      <c r="DD4" s="122"/>
      <c r="DE4" s="122"/>
      <c r="DF4" s="122"/>
      <c r="DG4" s="122"/>
      <c r="DH4" s="122"/>
      <c r="DI4" s="122"/>
      <c r="DJ4" s="122"/>
      <c r="DK4" s="122"/>
      <c r="DL4" s="122"/>
      <c r="DM4" s="122"/>
      <c r="DN4" s="122"/>
      <c r="DO4" s="122"/>
      <c r="DP4" s="122"/>
      <c r="DQ4" s="122"/>
      <c r="DR4" s="122"/>
      <c r="DS4" s="122"/>
      <c r="DT4" s="122"/>
      <c r="DU4" s="122"/>
      <c r="DV4" s="122"/>
      <c r="DW4" s="122"/>
      <c r="DX4" s="122"/>
      <c r="DY4" s="122"/>
      <c r="DZ4" s="122"/>
      <c r="EA4" s="122"/>
      <c r="EB4" s="122"/>
      <c r="EC4" s="122"/>
      <c r="ED4" s="122"/>
      <c r="EE4" s="122"/>
      <c r="EF4" s="122"/>
      <c r="EG4" s="122"/>
      <c r="EH4" s="122"/>
      <c r="EI4" s="122"/>
      <c r="EJ4" s="122"/>
      <c r="EK4" s="122"/>
      <c r="EL4" s="122"/>
      <c r="EM4" s="122"/>
      <c r="EN4" s="122"/>
      <c r="EO4" s="122"/>
      <c r="EP4" s="122"/>
      <c r="EQ4" s="122"/>
      <c r="ER4" s="122"/>
      <c r="ES4" s="122"/>
      <c r="ET4" s="122"/>
      <c r="EU4" s="122"/>
      <c r="EV4" s="122"/>
      <c r="EW4" s="122"/>
      <c r="EX4" s="122"/>
      <c r="EY4" s="122"/>
      <c r="EZ4" s="122"/>
      <c r="FA4" s="122"/>
      <c r="FB4" s="122"/>
      <c r="FC4" s="122"/>
      <c r="FD4" s="122"/>
      <c r="FE4" s="122"/>
      <c r="FF4" s="122"/>
      <c r="FG4" s="122"/>
      <c r="FH4" s="122"/>
      <c r="FI4" s="122"/>
      <c r="FJ4" s="122"/>
      <c r="FK4" s="122"/>
      <c r="FL4" s="122"/>
      <c r="FM4" s="122"/>
      <c r="FN4" s="122"/>
      <c r="FO4" s="122"/>
      <c r="FP4" s="122"/>
      <c r="FQ4" s="122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  <c r="GC4" s="122"/>
      <c r="GD4" s="122"/>
      <c r="GE4" s="122"/>
      <c r="GF4" s="122"/>
      <c r="GG4" s="122"/>
      <c r="GH4" s="122"/>
      <c r="GI4" s="122"/>
      <c r="GJ4" s="122"/>
      <c r="GK4" s="122"/>
      <c r="GL4" s="122"/>
      <c r="GM4" s="122"/>
      <c r="GN4" s="122"/>
      <c r="GO4" s="122"/>
      <c r="GP4" s="122"/>
      <c r="GQ4" s="122"/>
      <c r="GR4" s="122"/>
      <c r="GS4" s="122"/>
      <c r="GT4" s="122"/>
      <c r="GU4" s="122"/>
      <c r="GV4" s="122"/>
      <c r="GW4" s="122"/>
      <c r="GX4" s="122"/>
      <c r="GY4" s="122"/>
      <c r="GZ4" s="122"/>
      <c r="HA4" s="122"/>
      <c r="HB4" s="122"/>
      <c r="HC4" s="122"/>
      <c r="HD4" s="122"/>
      <c r="HE4" s="122"/>
      <c r="HF4" s="122"/>
      <c r="HG4" s="122"/>
      <c r="HH4" s="122"/>
      <c r="HI4" s="122"/>
      <c r="HJ4" s="122"/>
      <c r="HK4" s="122"/>
      <c r="HL4" s="122"/>
      <c r="HM4" s="122"/>
      <c r="HN4" s="122"/>
      <c r="HO4" s="122"/>
      <c r="HP4" s="122"/>
      <c r="HQ4" s="122"/>
      <c r="HR4" s="122"/>
      <c r="HS4" s="122"/>
      <c r="HT4" s="122"/>
      <c r="HU4" s="122"/>
      <c r="HV4" s="122"/>
      <c r="HW4" s="122"/>
      <c r="HX4" s="122"/>
      <c r="HY4" s="122"/>
      <c r="HZ4" s="122"/>
      <c r="IA4" s="122"/>
      <c r="IB4" s="122"/>
      <c r="IC4" s="122"/>
      <c r="ID4" s="122"/>
      <c r="IE4" s="122"/>
      <c r="IF4" s="122"/>
      <c r="IG4" s="129" t="s">
        <v>132</v>
      </c>
    </row>
    <row r="5" spans="1:241" x14ac:dyDescent="0.25">
      <c r="A5" s="106" t="str">
        <f>"1.2.1"</f>
        <v>1.2.1</v>
      </c>
      <c r="B5" s="85" t="s">
        <v>130</v>
      </c>
      <c r="C5" t="s">
        <v>1</v>
      </c>
      <c r="D5" s="83">
        <v>45477</v>
      </c>
      <c r="E5" s="83">
        <v>45504</v>
      </c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  <c r="CJ5" s="118"/>
      <c r="CK5" s="118"/>
      <c r="CL5" s="118"/>
      <c r="CM5" s="118"/>
      <c r="CN5" s="118"/>
      <c r="CO5" s="118"/>
      <c r="CP5" s="118"/>
      <c r="CQ5" s="118"/>
      <c r="CR5" s="118"/>
      <c r="CS5" s="118"/>
      <c r="CT5" s="118"/>
      <c r="CU5" s="118"/>
      <c r="CV5" s="118"/>
      <c r="CW5" s="118"/>
      <c r="CX5" s="118"/>
      <c r="CY5" s="118"/>
      <c r="CZ5" s="118"/>
      <c r="DA5" s="118"/>
      <c r="DB5" s="118"/>
      <c r="DC5" s="118"/>
      <c r="DD5" s="118"/>
      <c r="DE5" s="118"/>
      <c r="DF5" s="118"/>
      <c r="DG5" s="118"/>
      <c r="DH5" s="118"/>
      <c r="DI5" s="118"/>
      <c r="DJ5" s="118"/>
      <c r="DK5" s="118"/>
      <c r="DL5" s="118"/>
      <c r="DM5" s="118"/>
      <c r="DN5" s="118"/>
      <c r="DO5" s="118"/>
      <c r="DP5" s="118"/>
      <c r="DQ5" s="118"/>
      <c r="DR5" s="118"/>
      <c r="DS5" s="118"/>
      <c r="DT5" s="118"/>
      <c r="DU5" s="118"/>
      <c r="DV5" s="118"/>
      <c r="DW5" s="118"/>
      <c r="DX5" s="118"/>
      <c r="DY5" s="118"/>
      <c r="DZ5" s="118"/>
      <c r="EA5" s="118"/>
      <c r="EB5" s="118"/>
      <c r="EC5" s="118"/>
      <c r="ED5" s="118"/>
      <c r="EE5" s="118"/>
      <c r="EF5" s="118"/>
      <c r="EG5" s="118"/>
      <c r="EH5" s="118"/>
      <c r="EI5" s="118"/>
      <c r="EJ5" s="118"/>
      <c r="EK5" s="118"/>
      <c r="EL5" s="118"/>
      <c r="EM5" s="118"/>
      <c r="EN5" s="118"/>
      <c r="EO5" s="118"/>
      <c r="EP5" s="118"/>
      <c r="EQ5" s="118"/>
      <c r="ER5" s="118"/>
      <c r="ES5" s="118"/>
      <c r="ET5" s="118"/>
      <c r="EU5" s="118"/>
      <c r="EV5" s="118"/>
      <c r="EW5" s="118"/>
      <c r="EX5" s="118"/>
      <c r="EY5" s="118"/>
      <c r="EZ5" s="118"/>
      <c r="FA5" s="118"/>
      <c r="FB5" s="118"/>
      <c r="FC5" s="118"/>
      <c r="FD5" s="118"/>
      <c r="FE5" s="118"/>
      <c r="FF5" s="118"/>
      <c r="FG5" s="118"/>
      <c r="FH5" s="118"/>
      <c r="FI5" s="118"/>
      <c r="FJ5" s="118"/>
      <c r="FK5" s="118"/>
      <c r="FL5" s="118"/>
      <c r="FM5" s="118"/>
      <c r="FN5" s="118"/>
      <c r="FO5" s="118"/>
      <c r="FP5" s="118"/>
      <c r="FQ5" s="118"/>
      <c r="FR5" s="118"/>
      <c r="FS5" s="118"/>
      <c r="FT5" s="118"/>
      <c r="FU5" s="118"/>
      <c r="FV5" s="118"/>
      <c r="FW5" s="118"/>
      <c r="FX5" s="118"/>
      <c r="FY5" s="118"/>
      <c r="FZ5" s="118"/>
      <c r="GA5" s="118"/>
      <c r="GB5" s="118"/>
      <c r="GC5" s="118"/>
      <c r="GD5" s="118"/>
      <c r="GE5" s="118"/>
      <c r="GF5" s="118"/>
      <c r="GG5" s="118"/>
      <c r="GH5" s="118"/>
      <c r="GI5" s="118"/>
      <c r="GJ5" s="118"/>
      <c r="GK5" s="118"/>
      <c r="GL5" s="118"/>
      <c r="GM5" s="118"/>
      <c r="GN5" s="118"/>
      <c r="GO5" s="118"/>
      <c r="GP5" s="118"/>
      <c r="GQ5" s="118"/>
      <c r="GR5" s="118"/>
      <c r="GS5" s="118"/>
      <c r="GT5" s="118"/>
      <c r="GU5" s="118"/>
      <c r="GV5" s="118"/>
      <c r="GW5" s="118"/>
      <c r="GX5" s="118"/>
      <c r="GY5" s="118"/>
      <c r="GZ5" s="118"/>
      <c r="HA5" s="118"/>
      <c r="HB5" s="118"/>
      <c r="HC5" s="118"/>
      <c r="HD5" s="118"/>
      <c r="HE5" s="118"/>
      <c r="HF5" s="118"/>
      <c r="HG5" s="118"/>
      <c r="HH5" s="118"/>
      <c r="HI5" s="118"/>
      <c r="HJ5" s="118"/>
      <c r="HK5" s="118"/>
      <c r="HL5" s="118"/>
      <c r="HM5" s="118"/>
      <c r="HN5" s="118"/>
      <c r="HO5" s="118"/>
      <c r="HP5" s="118"/>
      <c r="HQ5" s="118"/>
      <c r="HR5" s="118"/>
      <c r="HS5" s="118"/>
      <c r="HT5" s="118"/>
      <c r="HU5" s="118"/>
      <c r="HV5" s="118"/>
      <c r="HW5" s="118"/>
      <c r="HX5" s="118"/>
      <c r="HY5" s="118"/>
      <c r="HZ5" s="118"/>
      <c r="IA5" s="118"/>
      <c r="IB5" s="118"/>
      <c r="IC5" s="118"/>
      <c r="ID5" s="118"/>
      <c r="IE5" s="118"/>
      <c r="IF5" s="118"/>
      <c r="IG5" s="124" t="s">
        <v>132</v>
      </c>
    </row>
    <row r="6" spans="1:241" x14ac:dyDescent="0.25">
      <c r="A6" s="106" t="str">
        <f>"1.2.2"</f>
        <v>1.2.2</v>
      </c>
      <c r="B6" t="s">
        <v>129</v>
      </c>
      <c r="C6" t="s">
        <v>1</v>
      </c>
      <c r="D6" s="83">
        <v>45477</v>
      </c>
      <c r="E6" s="83">
        <v>45477</v>
      </c>
      <c r="F6" s="117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19"/>
      <c r="BZ6" s="119"/>
      <c r="CA6" s="119"/>
      <c r="CB6" s="119"/>
      <c r="CC6" s="119"/>
      <c r="CD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9"/>
      <c r="CS6" s="119"/>
      <c r="CT6" s="119"/>
      <c r="CU6" s="119"/>
      <c r="CV6" s="119"/>
      <c r="CW6" s="119"/>
      <c r="CX6" s="119"/>
      <c r="CY6" s="119"/>
      <c r="CZ6" s="119"/>
      <c r="DA6" s="119"/>
      <c r="DB6" s="119"/>
      <c r="DC6" s="119"/>
      <c r="DD6" s="119"/>
      <c r="DE6" s="119"/>
      <c r="DF6" s="119"/>
      <c r="DG6" s="119"/>
      <c r="DH6" s="119"/>
      <c r="DI6" s="119"/>
      <c r="DJ6" s="119"/>
      <c r="DK6" s="119"/>
      <c r="DL6" s="119"/>
      <c r="DM6" s="119"/>
      <c r="DN6" s="119"/>
      <c r="DO6" s="119"/>
      <c r="DP6" s="119"/>
      <c r="DQ6" s="119"/>
      <c r="DR6" s="119"/>
      <c r="DS6" s="119"/>
      <c r="DT6" s="119"/>
      <c r="DU6" s="119"/>
      <c r="DV6" s="119"/>
      <c r="DW6" s="119"/>
      <c r="DX6" s="119"/>
      <c r="DY6" s="119"/>
      <c r="DZ6" s="119"/>
      <c r="EA6" s="119"/>
      <c r="EB6" s="119"/>
      <c r="EC6" s="119"/>
      <c r="ED6" s="119"/>
      <c r="EE6" s="119"/>
      <c r="EF6" s="119"/>
      <c r="EG6" s="119"/>
      <c r="EH6" s="119"/>
      <c r="EI6" s="119"/>
      <c r="EJ6" s="119"/>
      <c r="EK6" s="119"/>
      <c r="EL6" s="119"/>
      <c r="EM6" s="119"/>
      <c r="EN6" s="119"/>
      <c r="EO6" s="119"/>
      <c r="EP6" s="119"/>
      <c r="EQ6" s="119"/>
      <c r="ER6" s="119"/>
      <c r="ES6" s="119"/>
      <c r="ET6" s="119"/>
      <c r="EU6" s="119"/>
      <c r="EV6" s="119"/>
      <c r="EW6" s="119"/>
      <c r="EX6" s="119"/>
      <c r="EY6" s="119"/>
      <c r="EZ6" s="119"/>
      <c r="FA6" s="119"/>
      <c r="FB6" s="119"/>
      <c r="FC6" s="119"/>
      <c r="FD6" s="119"/>
      <c r="FE6" s="119"/>
      <c r="FF6" s="119"/>
      <c r="FG6" s="119"/>
      <c r="FH6" s="119"/>
      <c r="FI6" s="119"/>
      <c r="FJ6" s="119"/>
      <c r="FK6" s="119"/>
      <c r="FL6" s="119"/>
      <c r="FM6" s="119"/>
      <c r="FN6" s="119"/>
      <c r="FO6" s="119"/>
      <c r="FP6" s="119"/>
      <c r="FQ6" s="119"/>
      <c r="FR6" s="119"/>
      <c r="FS6" s="119"/>
      <c r="FT6" s="119"/>
      <c r="FU6" s="119"/>
      <c r="FV6" s="119"/>
      <c r="FW6" s="119"/>
      <c r="FX6" s="119"/>
      <c r="FY6" s="119"/>
      <c r="FZ6" s="119"/>
      <c r="GA6" s="119"/>
      <c r="GB6" s="119"/>
      <c r="GC6" s="119"/>
      <c r="GD6" s="119"/>
      <c r="GE6" s="119"/>
      <c r="GF6" s="119"/>
      <c r="GG6" s="119"/>
      <c r="GH6" s="119"/>
      <c r="GI6" s="119"/>
      <c r="GJ6" s="119"/>
      <c r="GK6" s="119"/>
      <c r="GL6" s="119"/>
      <c r="GM6" s="119"/>
      <c r="GN6" s="119"/>
      <c r="GO6" s="119"/>
      <c r="GP6" s="119"/>
      <c r="GQ6" s="119"/>
      <c r="GR6" s="119"/>
      <c r="GS6" s="119"/>
      <c r="GT6" s="119"/>
      <c r="GU6" s="119"/>
      <c r="GV6" s="119"/>
      <c r="GW6" s="119"/>
      <c r="GX6" s="119"/>
      <c r="GY6" s="119"/>
      <c r="GZ6" s="119"/>
      <c r="HA6" s="119"/>
      <c r="HB6" s="119"/>
      <c r="HC6" s="119"/>
      <c r="HD6" s="119"/>
      <c r="HE6" s="119"/>
      <c r="HF6" s="119"/>
      <c r="HG6" s="119"/>
      <c r="HH6" s="119"/>
      <c r="HI6" s="119"/>
      <c r="HJ6" s="119"/>
      <c r="HK6" s="119"/>
      <c r="HL6" s="119"/>
      <c r="HM6" s="119"/>
      <c r="HN6" s="119"/>
      <c r="HO6" s="119"/>
      <c r="HP6" s="119"/>
      <c r="HQ6" s="119"/>
      <c r="HR6" s="119"/>
      <c r="HS6" s="119"/>
      <c r="HT6" s="119"/>
      <c r="HU6" s="119"/>
      <c r="HV6" s="119"/>
      <c r="HW6" s="119"/>
      <c r="HX6" s="119"/>
      <c r="HY6" s="119"/>
      <c r="HZ6" s="119"/>
      <c r="IA6" s="119"/>
      <c r="IB6" s="119"/>
      <c r="IC6" s="119"/>
      <c r="ID6" s="119"/>
      <c r="IE6" s="119"/>
      <c r="IF6" s="119"/>
      <c r="IG6" s="123" t="s">
        <v>132</v>
      </c>
    </row>
    <row r="7" spans="1:241" x14ac:dyDescent="0.25">
      <c r="A7" s="106" t="str">
        <f>"1.2.3"</f>
        <v>1.2.3</v>
      </c>
      <c r="B7" s="85" t="s">
        <v>128</v>
      </c>
      <c r="C7" t="s">
        <v>1</v>
      </c>
      <c r="D7" s="83">
        <v>45477</v>
      </c>
      <c r="E7" s="83">
        <v>45477</v>
      </c>
      <c r="F7" s="117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  <c r="DM7" s="119"/>
      <c r="DN7" s="119"/>
      <c r="DO7" s="119"/>
      <c r="DP7" s="119"/>
      <c r="DQ7" s="119"/>
      <c r="DR7" s="119"/>
      <c r="DS7" s="119"/>
      <c r="DT7" s="119"/>
      <c r="DU7" s="119"/>
      <c r="DV7" s="119"/>
      <c r="DW7" s="119"/>
      <c r="DX7" s="119"/>
      <c r="DY7" s="119"/>
      <c r="DZ7" s="119"/>
      <c r="EA7" s="119"/>
      <c r="EB7" s="119"/>
      <c r="EC7" s="119"/>
      <c r="ED7" s="119"/>
      <c r="EE7" s="119"/>
      <c r="EF7" s="119"/>
      <c r="EG7" s="119"/>
      <c r="EH7" s="119"/>
      <c r="EI7" s="119"/>
      <c r="EJ7" s="119"/>
      <c r="EK7" s="119"/>
      <c r="EL7" s="119"/>
      <c r="EM7" s="119"/>
      <c r="EN7" s="119"/>
      <c r="EO7" s="119"/>
      <c r="EP7" s="119"/>
      <c r="EQ7" s="119"/>
      <c r="ER7" s="119"/>
      <c r="ES7" s="119"/>
      <c r="ET7" s="119"/>
      <c r="EU7" s="119"/>
      <c r="EV7" s="119"/>
      <c r="EW7" s="119"/>
      <c r="EX7" s="119"/>
      <c r="EY7" s="119"/>
      <c r="EZ7" s="119"/>
      <c r="FA7" s="119"/>
      <c r="FB7" s="119"/>
      <c r="FC7" s="119"/>
      <c r="FD7" s="119"/>
      <c r="FE7" s="119"/>
      <c r="FF7" s="119"/>
      <c r="FG7" s="119"/>
      <c r="FH7" s="119"/>
      <c r="FI7" s="119"/>
      <c r="FJ7" s="119"/>
      <c r="FK7" s="119"/>
      <c r="FL7" s="119"/>
      <c r="FM7" s="119"/>
      <c r="FN7" s="119"/>
      <c r="FO7" s="119"/>
      <c r="FP7" s="119"/>
      <c r="FQ7" s="119"/>
      <c r="FR7" s="119"/>
      <c r="FS7" s="119"/>
      <c r="FT7" s="119"/>
      <c r="FU7" s="119"/>
      <c r="FV7" s="119"/>
      <c r="FW7" s="119"/>
      <c r="FX7" s="119"/>
      <c r="FY7" s="119"/>
      <c r="FZ7" s="119"/>
      <c r="GA7" s="119"/>
      <c r="GB7" s="119"/>
      <c r="GC7" s="119"/>
      <c r="GD7" s="119"/>
      <c r="GE7" s="119"/>
      <c r="GF7" s="119"/>
      <c r="GG7" s="119"/>
      <c r="GH7" s="119"/>
      <c r="GI7" s="119"/>
      <c r="GJ7" s="119"/>
      <c r="GK7" s="119"/>
      <c r="GL7" s="119"/>
      <c r="GM7" s="119"/>
      <c r="GN7" s="119"/>
      <c r="GO7" s="119"/>
      <c r="GP7" s="119"/>
      <c r="GQ7" s="119"/>
      <c r="GR7" s="119"/>
      <c r="GS7" s="119"/>
      <c r="GT7" s="119"/>
      <c r="GU7" s="119"/>
      <c r="GV7" s="119"/>
      <c r="GW7" s="119"/>
      <c r="GX7" s="119"/>
      <c r="GY7" s="119"/>
      <c r="GZ7" s="119"/>
      <c r="HA7" s="119"/>
      <c r="HB7" s="119"/>
      <c r="HC7" s="119"/>
      <c r="HD7" s="119"/>
      <c r="HE7" s="119"/>
      <c r="HF7" s="119"/>
      <c r="HG7" s="119"/>
      <c r="HH7" s="119"/>
      <c r="HI7" s="119"/>
      <c r="HJ7" s="119"/>
      <c r="HK7" s="119"/>
      <c r="HL7" s="119"/>
      <c r="HM7" s="119"/>
      <c r="HN7" s="119"/>
      <c r="HO7" s="119"/>
      <c r="HP7" s="119"/>
      <c r="HQ7" s="119"/>
      <c r="HR7" s="119"/>
      <c r="HS7" s="119"/>
      <c r="HT7" s="119"/>
      <c r="HU7" s="119"/>
      <c r="HV7" s="119"/>
      <c r="HW7" s="119"/>
      <c r="HX7" s="119"/>
      <c r="HY7" s="119"/>
      <c r="HZ7" s="119"/>
      <c r="IA7" s="119"/>
      <c r="IB7" s="119"/>
      <c r="IC7" s="119"/>
      <c r="ID7" s="119"/>
      <c r="IE7" s="119"/>
      <c r="IF7" s="119"/>
      <c r="IG7" s="123" t="s">
        <v>132</v>
      </c>
    </row>
    <row r="8" spans="1:241" x14ac:dyDescent="0.25">
      <c r="A8" s="106" t="str">
        <f>"1.2.4"</f>
        <v>1.2.4</v>
      </c>
      <c r="B8" s="85" t="s">
        <v>127</v>
      </c>
      <c r="C8" t="s">
        <v>1</v>
      </c>
      <c r="D8" s="83">
        <v>45477</v>
      </c>
      <c r="E8" s="83">
        <v>45478</v>
      </c>
      <c r="F8" s="117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19"/>
      <c r="CY8" s="119"/>
      <c r="CZ8" s="119"/>
      <c r="DA8" s="119"/>
      <c r="DB8" s="119"/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  <c r="DO8" s="119"/>
      <c r="DP8" s="119"/>
      <c r="DQ8" s="119"/>
      <c r="DR8" s="119"/>
      <c r="DS8" s="119"/>
      <c r="DT8" s="119"/>
      <c r="DU8" s="119"/>
      <c r="DV8" s="119"/>
      <c r="DW8" s="119"/>
      <c r="DX8" s="119"/>
      <c r="DY8" s="119"/>
      <c r="DZ8" s="119"/>
      <c r="EA8" s="119"/>
      <c r="EB8" s="119"/>
      <c r="EC8" s="119"/>
      <c r="ED8" s="119"/>
      <c r="EE8" s="119"/>
      <c r="EF8" s="119"/>
      <c r="EG8" s="119"/>
      <c r="EH8" s="119"/>
      <c r="EI8" s="119"/>
      <c r="EJ8" s="119"/>
      <c r="EK8" s="119"/>
      <c r="EL8" s="119"/>
      <c r="EM8" s="119"/>
      <c r="EN8" s="119"/>
      <c r="EO8" s="119"/>
      <c r="EP8" s="119"/>
      <c r="EQ8" s="119"/>
      <c r="ER8" s="119"/>
      <c r="ES8" s="119"/>
      <c r="ET8" s="119"/>
      <c r="EU8" s="119"/>
      <c r="EV8" s="119"/>
      <c r="EW8" s="119"/>
      <c r="EX8" s="119"/>
      <c r="EY8" s="119"/>
      <c r="EZ8" s="119"/>
      <c r="FA8" s="119"/>
      <c r="FB8" s="119"/>
      <c r="FC8" s="119"/>
      <c r="FD8" s="119"/>
      <c r="FE8" s="119"/>
      <c r="FF8" s="119"/>
      <c r="FG8" s="119"/>
      <c r="FH8" s="119"/>
      <c r="FI8" s="119"/>
      <c r="FJ8" s="119"/>
      <c r="FK8" s="119"/>
      <c r="FL8" s="119"/>
      <c r="FM8" s="119"/>
      <c r="FN8" s="119"/>
      <c r="FO8" s="119"/>
      <c r="FP8" s="119"/>
      <c r="FQ8" s="119"/>
      <c r="FR8" s="119"/>
      <c r="FS8" s="119"/>
      <c r="FT8" s="119"/>
      <c r="FU8" s="119"/>
      <c r="FV8" s="119"/>
      <c r="FW8" s="119"/>
      <c r="FX8" s="119"/>
      <c r="FY8" s="119"/>
      <c r="FZ8" s="119"/>
      <c r="GA8" s="119"/>
      <c r="GB8" s="119"/>
      <c r="GC8" s="119"/>
      <c r="GD8" s="119"/>
      <c r="GE8" s="119"/>
      <c r="GF8" s="119"/>
      <c r="GG8" s="119"/>
      <c r="GH8" s="119"/>
      <c r="GI8" s="119"/>
      <c r="GJ8" s="119"/>
      <c r="GK8" s="119"/>
      <c r="GL8" s="119"/>
      <c r="GM8" s="119"/>
      <c r="GN8" s="119"/>
      <c r="GO8" s="119"/>
      <c r="GP8" s="119"/>
      <c r="GQ8" s="119"/>
      <c r="GR8" s="119"/>
      <c r="GS8" s="119"/>
      <c r="GT8" s="119"/>
      <c r="GU8" s="119"/>
      <c r="GV8" s="119"/>
      <c r="GW8" s="119"/>
      <c r="GX8" s="119"/>
      <c r="GY8" s="119"/>
      <c r="GZ8" s="119"/>
      <c r="HA8" s="119"/>
      <c r="HB8" s="119"/>
      <c r="HC8" s="119"/>
      <c r="HD8" s="119"/>
      <c r="HE8" s="119"/>
      <c r="HF8" s="119"/>
      <c r="HG8" s="119"/>
      <c r="HH8" s="119"/>
      <c r="HI8" s="119"/>
      <c r="HJ8" s="119"/>
      <c r="HK8" s="119"/>
      <c r="HL8" s="119"/>
      <c r="HM8" s="119"/>
      <c r="HN8" s="119"/>
      <c r="HO8" s="119"/>
      <c r="HP8" s="119"/>
      <c r="HQ8" s="119"/>
      <c r="HR8" s="119"/>
      <c r="HS8" s="119"/>
      <c r="HT8" s="119"/>
      <c r="HU8" s="119"/>
      <c r="HV8" s="119"/>
      <c r="HW8" s="119"/>
      <c r="HX8" s="119"/>
      <c r="HY8" s="119"/>
      <c r="HZ8" s="119"/>
      <c r="IA8" s="119"/>
      <c r="IB8" s="119"/>
      <c r="IC8" s="119"/>
      <c r="ID8" s="119"/>
      <c r="IE8" s="119"/>
      <c r="IF8" s="119"/>
      <c r="IG8" s="123" t="s">
        <v>132</v>
      </c>
    </row>
    <row r="9" spans="1:241" x14ac:dyDescent="0.25">
      <c r="A9" s="106" t="str">
        <f>"1.2.5"</f>
        <v>1.2.5</v>
      </c>
      <c r="B9" s="85" t="s">
        <v>126</v>
      </c>
      <c r="C9" t="s">
        <v>1</v>
      </c>
      <c r="D9" s="83">
        <v>45477</v>
      </c>
      <c r="E9" s="83">
        <v>45478</v>
      </c>
      <c r="F9" s="117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  <c r="CS9" s="119"/>
      <c r="CT9" s="119"/>
      <c r="CU9" s="119"/>
      <c r="CV9" s="119"/>
      <c r="CW9" s="119"/>
      <c r="CX9" s="119"/>
      <c r="CY9" s="119"/>
      <c r="CZ9" s="119"/>
      <c r="DA9" s="119"/>
      <c r="DB9" s="119"/>
      <c r="DC9" s="119"/>
      <c r="DD9" s="119"/>
      <c r="DE9" s="119"/>
      <c r="DF9" s="119"/>
      <c r="DG9" s="119"/>
      <c r="DH9" s="119"/>
      <c r="DI9" s="119"/>
      <c r="DJ9" s="119"/>
      <c r="DK9" s="119"/>
      <c r="DL9" s="119"/>
      <c r="DM9" s="119"/>
      <c r="DN9" s="119"/>
      <c r="DO9" s="119"/>
      <c r="DP9" s="119"/>
      <c r="DQ9" s="119"/>
      <c r="DR9" s="119"/>
      <c r="DS9" s="119"/>
      <c r="DT9" s="119"/>
      <c r="DU9" s="119"/>
      <c r="DV9" s="119"/>
      <c r="DW9" s="119"/>
      <c r="DX9" s="119"/>
      <c r="DY9" s="119"/>
      <c r="DZ9" s="119"/>
      <c r="EA9" s="119"/>
      <c r="EB9" s="119"/>
      <c r="EC9" s="119"/>
      <c r="ED9" s="119"/>
      <c r="EE9" s="119"/>
      <c r="EF9" s="119"/>
      <c r="EG9" s="119"/>
      <c r="EH9" s="119"/>
      <c r="EI9" s="119"/>
      <c r="EJ9" s="119"/>
      <c r="EK9" s="119"/>
      <c r="EL9" s="119"/>
      <c r="EM9" s="119"/>
      <c r="EN9" s="119"/>
      <c r="EO9" s="119"/>
      <c r="EP9" s="119"/>
      <c r="EQ9" s="119"/>
      <c r="ER9" s="119"/>
      <c r="ES9" s="119"/>
      <c r="ET9" s="119"/>
      <c r="EU9" s="119"/>
      <c r="EV9" s="119"/>
      <c r="EW9" s="119"/>
      <c r="EX9" s="119"/>
      <c r="EY9" s="119"/>
      <c r="EZ9" s="119"/>
      <c r="FA9" s="119"/>
      <c r="FB9" s="119"/>
      <c r="FC9" s="119"/>
      <c r="FD9" s="119"/>
      <c r="FE9" s="119"/>
      <c r="FF9" s="119"/>
      <c r="FG9" s="119"/>
      <c r="FH9" s="119"/>
      <c r="FI9" s="119"/>
      <c r="FJ9" s="119"/>
      <c r="FK9" s="119"/>
      <c r="FL9" s="119"/>
      <c r="FM9" s="119"/>
      <c r="FN9" s="119"/>
      <c r="FO9" s="119"/>
      <c r="FP9" s="119"/>
      <c r="FQ9" s="119"/>
      <c r="FR9" s="119"/>
      <c r="FS9" s="119"/>
      <c r="FT9" s="119"/>
      <c r="FU9" s="119"/>
      <c r="FV9" s="119"/>
      <c r="FW9" s="119"/>
      <c r="FX9" s="119"/>
      <c r="FY9" s="119"/>
      <c r="FZ9" s="119"/>
      <c r="GA9" s="119"/>
      <c r="GB9" s="119"/>
      <c r="GC9" s="119"/>
      <c r="GD9" s="119"/>
      <c r="GE9" s="119"/>
      <c r="GF9" s="119"/>
      <c r="GG9" s="119"/>
      <c r="GH9" s="119"/>
      <c r="GI9" s="119"/>
      <c r="GJ9" s="119"/>
      <c r="GK9" s="119"/>
      <c r="GL9" s="119"/>
      <c r="GM9" s="119"/>
      <c r="GN9" s="119"/>
      <c r="GO9" s="119"/>
      <c r="GP9" s="119"/>
      <c r="GQ9" s="119"/>
      <c r="GR9" s="119"/>
      <c r="GS9" s="119"/>
      <c r="GT9" s="119"/>
      <c r="GU9" s="119"/>
      <c r="GV9" s="119"/>
      <c r="GW9" s="119"/>
      <c r="GX9" s="119"/>
      <c r="GY9" s="119"/>
      <c r="GZ9" s="119"/>
      <c r="HA9" s="119"/>
      <c r="HB9" s="119"/>
      <c r="HC9" s="119"/>
      <c r="HD9" s="119"/>
      <c r="HE9" s="119"/>
      <c r="HF9" s="119"/>
      <c r="HG9" s="119"/>
      <c r="HH9" s="119"/>
      <c r="HI9" s="119"/>
      <c r="HJ9" s="119"/>
      <c r="HK9" s="119"/>
      <c r="HL9" s="119"/>
      <c r="HM9" s="119"/>
      <c r="HN9" s="119"/>
      <c r="HO9" s="119"/>
      <c r="HP9" s="119"/>
      <c r="HQ9" s="119"/>
      <c r="HR9" s="119"/>
      <c r="HS9" s="119"/>
      <c r="HT9" s="119"/>
      <c r="HU9" s="119"/>
      <c r="HV9" s="119"/>
      <c r="HW9" s="119"/>
      <c r="HX9" s="119"/>
      <c r="HY9" s="119"/>
      <c r="HZ9" s="119"/>
      <c r="IA9" s="119"/>
      <c r="IB9" s="119"/>
      <c r="IC9" s="119"/>
      <c r="ID9" s="119"/>
      <c r="IE9" s="119"/>
      <c r="IF9" s="119"/>
      <c r="IG9" s="123" t="s">
        <v>132</v>
      </c>
    </row>
    <row r="10" spans="1:241" x14ac:dyDescent="0.25">
      <c r="A10" s="106" t="str">
        <f>"1.2.6"</f>
        <v>1.2.6</v>
      </c>
      <c r="B10" s="85" t="s">
        <v>125</v>
      </c>
      <c r="C10" t="s">
        <v>1</v>
      </c>
      <c r="D10" s="83">
        <v>45477</v>
      </c>
      <c r="E10" s="83">
        <v>45493</v>
      </c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/>
      <c r="BP10" s="118"/>
      <c r="BQ10" s="118"/>
      <c r="BR10" s="118"/>
      <c r="BS10" s="118"/>
      <c r="BT10" s="118"/>
      <c r="BU10" s="118"/>
      <c r="BV10" s="118"/>
      <c r="BW10" s="118"/>
      <c r="BX10" s="118"/>
      <c r="BY10" s="118"/>
      <c r="BZ10" s="118"/>
      <c r="CA10" s="118"/>
      <c r="CB10" s="118"/>
      <c r="CC10" s="118"/>
      <c r="CD10" s="118"/>
      <c r="CE10" s="118"/>
      <c r="CF10" s="118"/>
      <c r="CG10" s="118"/>
      <c r="CH10" s="118"/>
      <c r="CI10" s="118"/>
      <c r="CJ10" s="118"/>
      <c r="CK10" s="118"/>
      <c r="CL10" s="118"/>
      <c r="CM10" s="118"/>
      <c r="CN10" s="118"/>
      <c r="CO10" s="118"/>
      <c r="CP10" s="118"/>
      <c r="CQ10" s="118"/>
      <c r="CR10" s="118"/>
      <c r="CS10" s="118"/>
      <c r="CT10" s="118"/>
      <c r="CU10" s="118"/>
      <c r="CV10" s="118"/>
      <c r="CW10" s="118"/>
      <c r="CX10" s="118"/>
      <c r="CY10" s="118"/>
      <c r="CZ10" s="118"/>
      <c r="DA10" s="118"/>
      <c r="DB10" s="118"/>
      <c r="DC10" s="118"/>
      <c r="DD10" s="118"/>
      <c r="DE10" s="118"/>
      <c r="DF10" s="118"/>
      <c r="DG10" s="118"/>
      <c r="DH10" s="118"/>
      <c r="DI10" s="118"/>
      <c r="DJ10" s="118"/>
      <c r="DK10" s="118"/>
      <c r="DL10" s="118"/>
      <c r="DM10" s="118"/>
      <c r="DN10" s="118"/>
      <c r="DO10" s="118"/>
      <c r="DP10" s="118"/>
      <c r="DQ10" s="118"/>
      <c r="DR10" s="118"/>
      <c r="DS10" s="118"/>
      <c r="DT10" s="118"/>
      <c r="DU10" s="118"/>
      <c r="DV10" s="118"/>
      <c r="DW10" s="118"/>
      <c r="DX10" s="118"/>
      <c r="DY10" s="118"/>
      <c r="DZ10" s="118"/>
      <c r="EA10" s="118"/>
      <c r="EB10" s="118"/>
      <c r="EC10" s="118"/>
      <c r="ED10" s="118"/>
      <c r="EE10" s="118"/>
      <c r="EF10" s="118"/>
      <c r="EG10" s="118"/>
      <c r="EH10" s="118"/>
      <c r="EI10" s="118"/>
      <c r="EJ10" s="118"/>
      <c r="EK10" s="118"/>
      <c r="EL10" s="118"/>
      <c r="EM10" s="118"/>
      <c r="EN10" s="118"/>
      <c r="EO10" s="118"/>
      <c r="EP10" s="118"/>
      <c r="EQ10" s="118"/>
      <c r="ER10" s="118"/>
      <c r="ES10" s="118"/>
      <c r="ET10" s="118"/>
      <c r="EU10" s="118"/>
      <c r="EV10" s="118"/>
      <c r="EW10" s="118"/>
      <c r="EX10" s="118"/>
      <c r="EY10" s="118"/>
      <c r="EZ10" s="118"/>
      <c r="FA10" s="118"/>
      <c r="FB10" s="118"/>
      <c r="FC10" s="118"/>
      <c r="FD10" s="118"/>
      <c r="FE10" s="118"/>
      <c r="FF10" s="118"/>
      <c r="FG10" s="118"/>
      <c r="FH10" s="118"/>
      <c r="FI10" s="118"/>
      <c r="FJ10" s="118"/>
      <c r="FK10" s="118"/>
      <c r="FL10" s="118"/>
      <c r="FM10" s="118"/>
      <c r="FN10" s="118"/>
      <c r="FO10" s="118"/>
      <c r="FP10" s="118"/>
      <c r="FQ10" s="118"/>
      <c r="FR10" s="118"/>
      <c r="FS10" s="118"/>
      <c r="FT10" s="118"/>
      <c r="FU10" s="118"/>
      <c r="FV10" s="118"/>
      <c r="FW10" s="118"/>
      <c r="FX10" s="118"/>
      <c r="FY10" s="118"/>
      <c r="FZ10" s="118"/>
      <c r="GA10" s="118"/>
      <c r="GB10" s="118"/>
      <c r="GC10" s="118"/>
      <c r="GD10" s="118"/>
      <c r="GE10" s="118"/>
      <c r="GF10" s="118"/>
      <c r="GG10" s="118"/>
      <c r="GH10" s="118"/>
      <c r="GI10" s="118"/>
      <c r="GJ10" s="118"/>
      <c r="GK10" s="118"/>
      <c r="GL10" s="118"/>
      <c r="GM10" s="118"/>
      <c r="GN10" s="118"/>
      <c r="GO10" s="118"/>
      <c r="GP10" s="118"/>
      <c r="GQ10" s="118"/>
      <c r="GR10" s="118"/>
      <c r="GS10" s="118"/>
      <c r="GT10" s="118"/>
      <c r="GU10" s="118"/>
      <c r="GV10" s="118"/>
      <c r="GW10" s="118"/>
      <c r="GX10" s="118"/>
      <c r="GY10" s="118"/>
      <c r="GZ10" s="118"/>
      <c r="HA10" s="118"/>
      <c r="HB10" s="118"/>
      <c r="HC10" s="118"/>
      <c r="HD10" s="118"/>
      <c r="HE10" s="118"/>
      <c r="HF10" s="118"/>
      <c r="HG10" s="118"/>
      <c r="HH10" s="118"/>
      <c r="HI10" s="118"/>
      <c r="HJ10" s="118"/>
      <c r="HK10" s="118"/>
      <c r="HL10" s="118"/>
      <c r="HM10" s="118"/>
      <c r="HN10" s="118"/>
      <c r="HO10" s="118"/>
      <c r="HP10" s="118"/>
      <c r="HQ10" s="118"/>
      <c r="HR10" s="118"/>
      <c r="HS10" s="118"/>
      <c r="HT10" s="118"/>
      <c r="HU10" s="118"/>
      <c r="HV10" s="118"/>
      <c r="HW10" s="118"/>
      <c r="HX10" s="118"/>
      <c r="HY10" s="118"/>
      <c r="HZ10" s="118"/>
      <c r="IA10" s="118"/>
      <c r="IB10" s="118"/>
      <c r="IC10" s="118"/>
      <c r="ID10" s="118"/>
      <c r="IE10" s="118"/>
      <c r="IF10" s="118"/>
      <c r="IG10" s="124" t="s">
        <v>132</v>
      </c>
    </row>
    <row r="11" spans="1:241" x14ac:dyDescent="0.25">
      <c r="A11" s="106" t="str">
        <f>"1.2.7"</f>
        <v>1.2.7</v>
      </c>
      <c r="B11" s="85" t="s">
        <v>124</v>
      </c>
      <c r="C11" t="s">
        <v>1</v>
      </c>
      <c r="D11" s="83">
        <v>45477</v>
      </c>
      <c r="E11" s="83">
        <v>47118</v>
      </c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8"/>
      <c r="BQ11" s="118"/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  <c r="CB11" s="118"/>
      <c r="CC11" s="118"/>
      <c r="CD11" s="118"/>
      <c r="CE11" s="118"/>
      <c r="CF11" s="118"/>
      <c r="CG11" s="118"/>
      <c r="CH11" s="118"/>
      <c r="CI11" s="118"/>
      <c r="CJ11" s="118"/>
      <c r="CK11" s="118"/>
      <c r="CL11" s="118"/>
      <c r="CM11" s="118"/>
      <c r="CN11" s="118"/>
      <c r="CO11" s="118"/>
      <c r="CP11" s="118"/>
      <c r="CQ11" s="118"/>
      <c r="CR11" s="118"/>
      <c r="CS11" s="118"/>
      <c r="CT11" s="118"/>
      <c r="CU11" s="118"/>
      <c r="CV11" s="118"/>
      <c r="CW11" s="118"/>
      <c r="CX11" s="118"/>
      <c r="CY11" s="118"/>
      <c r="CZ11" s="118"/>
      <c r="DA11" s="118"/>
      <c r="DB11" s="118"/>
      <c r="DC11" s="118"/>
      <c r="DD11" s="118"/>
      <c r="DE11" s="118"/>
      <c r="DF11" s="118"/>
      <c r="DG11" s="118"/>
      <c r="DH11" s="118"/>
      <c r="DI11" s="118"/>
      <c r="DJ11" s="118"/>
      <c r="DK11" s="118"/>
      <c r="DL11" s="118"/>
      <c r="DM11" s="118"/>
      <c r="DN11" s="118"/>
      <c r="DO11" s="118"/>
      <c r="DP11" s="118"/>
      <c r="DQ11" s="118"/>
      <c r="DR11" s="118"/>
      <c r="DS11" s="118"/>
      <c r="DT11" s="118"/>
      <c r="DU11" s="118"/>
      <c r="DV11" s="118"/>
      <c r="DW11" s="118"/>
      <c r="DX11" s="118"/>
      <c r="DY11" s="118"/>
      <c r="DZ11" s="118"/>
      <c r="EA11" s="118"/>
      <c r="EB11" s="118"/>
      <c r="EC11" s="118"/>
      <c r="ED11" s="118"/>
      <c r="EE11" s="118"/>
      <c r="EF11" s="118"/>
      <c r="EG11" s="118"/>
      <c r="EH11" s="118"/>
      <c r="EI11" s="118"/>
      <c r="EJ11" s="118"/>
      <c r="EK11" s="118"/>
      <c r="EL11" s="118"/>
      <c r="EM11" s="118"/>
      <c r="EN11" s="118"/>
      <c r="EO11" s="118"/>
      <c r="EP11" s="118"/>
      <c r="EQ11" s="118"/>
      <c r="ER11" s="118"/>
      <c r="ES11" s="118"/>
      <c r="ET11" s="118"/>
      <c r="EU11" s="118"/>
      <c r="EV11" s="118"/>
      <c r="EW11" s="118"/>
      <c r="EX11" s="118"/>
      <c r="EY11" s="118"/>
      <c r="EZ11" s="118"/>
      <c r="FA11" s="118"/>
      <c r="FB11" s="118"/>
      <c r="FC11" s="118"/>
      <c r="FD11" s="118"/>
      <c r="FE11" s="118"/>
      <c r="FF11" s="118"/>
      <c r="FG11" s="118"/>
      <c r="FH11" s="118"/>
      <c r="FI11" s="118"/>
      <c r="FJ11" s="118"/>
      <c r="FK11" s="118"/>
      <c r="FL11" s="118"/>
      <c r="FM11" s="118"/>
      <c r="FN11" s="118"/>
      <c r="FO11" s="118"/>
      <c r="FP11" s="118"/>
      <c r="FQ11" s="118"/>
      <c r="FR11" s="118"/>
      <c r="FS11" s="118"/>
      <c r="FT11" s="118"/>
      <c r="FU11" s="118"/>
      <c r="FV11" s="118"/>
      <c r="FW11" s="118"/>
      <c r="FX11" s="118"/>
      <c r="FY11" s="118"/>
      <c r="FZ11" s="118"/>
      <c r="GA11" s="118"/>
      <c r="GB11" s="118"/>
      <c r="GC11" s="118"/>
      <c r="GD11" s="118"/>
      <c r="GE11" s="118"/>
      <c r="GF11" s="118"/>
      <c r="GG11" s="118"/>
      <c r="GH11" s="118"/>
      <c r="GI11" s="118"/>
      <c r="GJ11" s="118"/>
      <c r="GK11" s="118"/>
      <c r="GL11" s="118"/>
      <c r="GM11" s="118"/>
      <c r="GN11" s="118"/>
      <c r="GO11" s="118"/>
      <c r="GP11" s="118"/>
      <c r="GQ11" s="118"/>
      <c r="GR11" s="118"/>
      <c r="GS11" s="118"/>
      <c r="GT11" s="118"/>
      <c r="GU11" s="118"/>
      <c r="GV11" s="118"/>
      <c r="GW11" s="118"/>
      <c r="GX11" s="118"/>
      <c r="GY11" s="118"/>
      <c r="GZ11" s="118"/>
      <c r="HA11" s="118"/>
      <c r="HB11" s="118"/>
      <c r="HC11" s="118"/>
      <c r="HD11" s="118"/>
      <c r="HE11" s="118"/>
      <c r="HF11" s="118"/>
      <c r="HG11" s="118"/>
      <c r="HH11" s="118"/>
      <c r="HI11" s="118"/>
      <c r="HJ11" s="118"/>
      <c r="HK11" s="118"/>
      <c r="HL11" s="118"/>
      <c r="HM11" s="118"/>
      <c r="HN11" s="118"/>
      <c r="HO11" s="118"/>
      <c r="HP11" s="118"/>
      <c r="HQ11" s="118"/>
      <c r="HR11" s="118"/>
      <c r="HS11" s="118"/>
      <c r="HT11" s="118"/>
      <c r="HU11" s="118"/>
      <c r="HV11" s="118"/>
      <c r="HW11" s="118"/>
      <c r="HX11" s="118"/>
      <c r="HY11" s="118"/>
      <c r="HZ11" s="118"/>
      <c r="IA11" s="118"/>
      <c r="IB11" s="118"/>
      <c r="IC11" s="118"/>
      <c r="ID11" s="118"/>
      <c r="IE11" s="118"/>
      <c r="IF11" s="118"/>
      <c r="IG11" s="124" t="s">
        <v>132</v>
      </c>
    </row>
    <row r="12" spans="1:241" x14ac:dyDescent="0.25">
      <c r="A12" s="106" t="str">
        <f>"1.2.8"</f>
        <v>1.2.8</v>
      </c>
      <c r="B12" s="85" t="s">
        <v>123</v>
      </c>
      <c r="C12" t="s">
        <v>1</v>
      </c>
      <c r="D12" s="83">
        <v>45477</v>
      </c>
      <c r="E12" s="83">
        <v>45493</v>
      </c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  <c r="BR12" s="118"/>
      <c r="BS12" s="118"/>
      <c r="BT12" s="118"/>
      <c r="BU12" s="118"/>
      <c r="BV12" s="118"/>
      <c r="BW12" s="118"/>
      <c r="BX12" s="118"/>
      <c r="BY12" s="118"/>
      <c r="BZ12" s="118"/>
      <c r="CA12" s="118"/>
      <c r="CB12" s="118"/>
      <c r="CC12" s="118"/>
      <c r="CD12" s="118"/>
      <c r="CE12" s="118"/>
      <c r="CF12" s="118"/>
      <c r="CG12" s="118"/>
      <c r="CH12" s="118"/>
      <c r="CI12" s="118"/>
      <c r="CJ12" s="118"/>
      <c r="CK12" s="118"/>
      <c r="CL12" s="118"/>
      <c r="CM12" s="118"/>
      <c r="CN12" s="118"/>
      <c r="CO12" s="118"/>
      <c r="CP12" s="118"/>
      <c r="CQ12" s="118"/>
      <c r="CR12" s="118"/>
      <c r="CS12" s="118"/>
      <c r="CT12" s="118"/>
      <c r="CU12" s="118"/>
      <c r="CV12" s="118"/>
      <c r="CW12" s="118"/>
      <c r="CX12" s="118"/>
      <c r="CY12" s="118"/>
      <c r="CZ12" s="118"/>
      <c r="DA12" s="118"/>
      <c r="DB12" s="118"/>
      <c r="DC12" s="118"/>
      <c r="DD12" s="118"/>
      <c r="DE12" s="118"/>
      <c r="DF12" s="118"/>
      <c r="DG12" s="118"/>
      <c r="DH12" s="118"/>
      <c r="DI12" s="118"/>
      <c r="DJ12" s="118"/>
      <c r="DK12" s="118"/>
      <c r="DL12" s="118"/>
      <c r="DM12" s="118"/>
      <c r="DN12" s="118"/>
      <c r="DO12" s="118"/>
      <c r="DP12" s="118"/>
      <c r="DQ12" s="118"/>
      <c r="DR12" s="118"/>
      <c r="DS12" s="118"/>
      <c r="DT12" s="118"/>
      <c r="DU12" s="118"/>
      <c r="DV12" s="118"/>
      <c r="DW12" s="118"/>
      <c r="DX12" s="118"/>
      <c r="DY12" s="118"/>
      <c r="DZ12" s="118"/>
      <c r="EA12" s="118"/>
      <c r="EB12" s="118"/>
      <c r="EC12" s="118"/>
      <c r="ED12" s="118"/>
      <c r="EE12" s="118"/>
      <c r="EF12" s="118"/>
      <c r="EG12" s="118"/>
      <c r="EH12" s="118"/>
      <c r="EI12" s="118"/>
      <c r="EJ12" s="118"/>
      <c r="EK12" s="118"/>
      <c r="EL12" s="118"/>
      <c r="EM12" s="118"/>
      <c r="EN12" s="118"/>
      <c r="EO12" s="118"/>
      <c r="EP12" s="118"/>
      <c r="EQ12" s="118"/>
      <c r="ER12" s="118"/>
      <c r="ES12" s="118"/>
      <c r="ET12" s="118"/>
      <c r="EU12" s="118"/>
      <c r="EV12" s="118"/>
      <c r="EW12" s="118"/>
      <c r="EX12" s="118"/>
      <c r="EY12" s="118"/>
      <c r="EZ12" s="118"/>
      <c r="FA12" s="118"/>
      <c r="FB12" s="118"/>
      <c r="FC12" s="118"/>
      <c r="FD12" s="118"/>
      <c r="FE12" s="118"/>
      <c r="FF12" s="118"/>
      <c r="FG12" s="118"/>
      <c r="FH12" s="118"/>
      <c r="FI12" s="118"/>
      <c r="FJ12" s="118"/>
      <c r="FK12" s="118"/>
      <c r="FL12" s="118"/>
      <c r="FM12" s="118"/>
      <c r="FN12" s="118"/>
      <c r="FO12" s="118"/>
      <c r="FP12" s="118"/>
      <c r="FQ12" s="118"/>
      <c r="FR12" s="118"/>
      <c r="FS12" s="118"/>
      <c r="FT12" s="118"/>
      <c r="FU12" s="118"/>
      <c r="FV12" s="118"/>
      <c r="FW12" s="118"/>
      <c r="FX12" s="118"/>
      <c r="FY12" s="118"/>
      <c r="FZ12" s="118"/>
      <c r="GA12" s="118"/>
      <c r="GB12" s="118"/>
      <c r="GC12" s="118"/>
      <c r="GD12" s="118"/>
      <c r="GE12" s="118"/>
      <c r="GF12" s="118"/>
      <c r="GG12" s="118"/>
      <c r="GH12" s="118"/>
      <c r="GI12" s="118"/>
      <c r="GJ12" s="118"/>
      <c r="GK12" s="118"/>
      <c r="GL12" s="118"/>
      <c r="GM12" s="118"/>
      <c r="GN12" s="118"/>
      <c r="GO12" s="118"/>
      <c r="GP12" s="118"/>
      <c r="GQ12" s="118"/>
      <c r="GR12" s="118"/>
      <c r="GS12" s="118"/>
      <c r="GT12" s="118"/>
      <c r="GU12" s="118"/>
      <c r="GV12" s="118"/>
      <c r="GW12" s="118"/>
      <c r="GX12" s="118"/>
      <c r="GY12" s="118"/>
      <c r="GZ12" s="118"/>
      <c r="HA12" s="118"/>
      <c r="HB12" s="118"/>
      <c r="HC12" s="118"/>
      <c r="HD12" s="118"/>
      <c r="HE12" s="118"/>
      <c r="HF12" s="118"/>
      <c r="HG12" s="118"/>
      <c r="HH12" s="118"/>
      <c r="HI12" s="118"/>
      <c r="HJ12" s="118"/>
      <c r="HK12" s="118"/>
      <c r="HL12" s="118"/>
      <c r="HM12" s="118"/>
      <c r="HN12" s="118"/>
      <c r="HO12" s="118"/>
      <c r="HP12" s="118"/>
      <c r="HQ12" s="118"/>
      <c r="HR12" s="118"/>
      <c r="HS12" s="118"/>
      <c r="HT12" s="118"/>
      <c r="HU12" s="118"/>
      <c r="HV12" s="118"/>
      <c r="HW12" s="118"/>
      <c r="HX12" s="118"/>
      <c r="HY12" s="118"/>
      <c r="HZ12" s="118"/>
      <c r="IA12" s="118"/>
      <c r="IB12" s="118"/>
      <c r="IC12" s="118"/>
      <c r="ID12" s="118"/>
      <c r="IE12" s="118"/>
      <c r="IF12" s="118"/>
      <c r="IG12" s="124" t="s">
        <v>132</v>
      </c>
    </row>
    <row r="13" spans="1:241" s="55" customFormat="1" ht="15.75" thickBot="1" x14ac:dyDescent="0.3">
      <c r="A13" s="105" t="str">
        <f>"1.2.9"</f>
        <v>1.2.9</v>
      </c>
      <c r="B13" s="112" t="s">
        <v>122</v>
      </c>
      <c r="C13" s="55" t="s">
        <v>1</v>
      </c>
      <c r="D13" s="111">
        <v>45477</v>
      </c>
      <c r="E13" s="111">
        <v>45493</v>
      </c>
      <c r="F13" s="125"/>
      <c r="G13" s="126"/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  <c r="CS13" s="127"/>
      <c r="CT13" s="127"/>
      <c r="CU13" s="127"/>
      <c r="CV13" s="127"/>
      <c r="CW13" s="127"/>
      <c r="CX13" s="127"/>
      <c r="CY13" s="127"/>
      <c r="CZ13" s="127"/>
      <c r="DA13" s="127"/>
      <c r="DB13" s="127"/>
      <c r="DC13" s="127"/>
      <c r="DD13" s="127"/>
      <c r="DE13" s="127"/>
      <c r="DF13" s="127"/>
      <c r="DG13" s="127"/>
      <c r="DH13" s="127"/>
      <c r="DI13" s="127"/>
      <c r="DJ13" s="127"/>
      <c r="DK13" s="127"/>
      <c r="DL13" s="127"/>
      <c r="DM13" s="127"/>
      <c r="DN13" s="127"/>
      <c r="DO13" s="127"/>
      <c r="DP13" s="127"/>
      <c r="DQ13" s="127"/>
      <c r="DR13" s="127"/>
      <c r="DS13" s="127"/>
      <c r="DT13" s="127"/>
      <c r="DU13" s="127"/>
      <c r="DV13" s="127"/>
      <c r="DW13" s="127"/>
      <c r="DX13" s="127"/>
      <c r="DY13" s="127"/>
      <c r="DZ13" s="127"/>
      <c r="EA13" s="127"/>
      <c r="EB13" s="127"/>
      <c r="EC13" s="127"/>
      <c r="ED13" s="127"/>
      <c r="EE13" s="127"/>
      <c r="EF13" s="127"/>
      <c r="EG13" s="127"/>
      <c r="EH13" s="127"/>
      <c r="EI13" s="127"/>
      <c r="EJ13" s="127"/>
      <c r="EK13" s="127"/>
      <c r="EL13" s="127"/>
      <c r="EM13" s="127"/>
      <c r="EN13" s="127"/>
      <c r="EO13" s="127"/>
      <c r="EP13" s="127"/>
      <c r="EQ13" s="127"/>
      <c r="ER13" s="127"/>
      <c r="ES13" s="127"/>
      <c r="ET13" s="127"/>
      <c r="EU13" s="127"/>
      <c r="EV13" s="127"/>
      <c r="EW13" s="127"/>
      <c r="EX13" s="127"/>
      <c r="EY13" s="127"/>
      <c r="EZ13" s="127"/>
      <c r="FA13" s="127"/>
      <c r="FB13" s="127"/>
      <c r="FC13" s="127"/>
      <c r="FD13" s="127"/>
      <c r="FE13" s="127"/>
      <c r="FF13" s="127"/>
      <c r="FG13" s="127"/>
      <c r="FH13" s="127"/>
      <c r="FI13" s="127"/>
      <c r="FJ13" s="127"/>
      <c r="FK13" s="127"/>
      <c r="FL13" s="127"/>
      <c r="FM13" s="127"/>
      <c r="FN13" s="127"/>
      <c r="FO13" s="127"/>
      <c r="FP13" s="127"/>
      <c r="FQ13" s="127"/>
      <c r="FR13" s="127"/>
      <c r="FS13" s="127"/>
      <c r="FT13" s="127"/>
      <c r="FU13" s="127"/>
      <c r="FV13" s="127"/>
      <c r="FW13" s="127"/>
      <c r="FX13" s="127"/>
      <c r="FY13" s="127"/>
      <c r="FZ13" s="127"/>
      <c r="GA13" s="127"/>
      <c r="GB13" s="127"/>
      <c r="GC13" s="127"/>
      <c r="GD13" s="127"/>
      <c r="GE13" s="127"/>
      <c r="GF13" s="127"/>
      <c r="GG13" s="127"/>
      <c r="GH13" s="127"/>
      <c r="GI13" s="127"/>
      <c r="GJ13" s="127"/>
      <c r="GK13" s="127"/>
      <c r="GL13" s="127"/>
      <c r="GM13" s="127"/>
      <c r="GN13" s="127"/>
      <c r="GO13" s="127"/>
      <c r="GP13" s="127"/>
      <c r="GQ13" s="127"/>
      <c r="GR13" s="127"/>
      <c r="GS13" s="127"/>
      <c r="GT13" s="127"/>
      <c r="GU13" s="127"/>
      <c r="GV13" s="127"/>
      <c r="GW13" s="127"/>
      <c r="GX13" s="127"/>
      <c r="GY13" s="127"/>
      <c r="GZ13" s="127"/>
      <c r="HA13" s="127"/>
      <c r="HB13" s="127"/>
      <c r="HC13" s="127"/>
      <c r="HD13" s="127"/>
      <c r="HE13" s="127"/>
      <c r="HF13" s="127"/>
      <c r="HG13" s="127"/>
      <c r="HH13" s="127"/>
      <c r="HI13" s="127"/>
      <c r="HJ13" s="127"/>
      <c r="HK13" s="127"/>
      <c r="HL13" s="127"/>
      <c r="HM13" s="127"/>
      <c r="HN13" s="127"/>
      <c r="HO13" s="127"/>
      <c r="HP13" s="127"/>
      <c r="HQ13" s="127"/>
      <c r="HR13" s="127"/>
      <c r="HS13" s="127"/>
      <c r="HT13" s="127"/>
      <c r="HU13" s="127"/>
      <c r="HV13" s="127"/>
      <c r="HW13" s="127"/>
      <c r="HX13" s="127"/>
      <c r="HY13" s="127"/>
      <c r="HZ13" s="127"/>
      <c r="IA13" s="127"/>
      <c r="IB13" s="127"/>
      <c r="IC13" s="127"/>
      <c r="ID13" s="127"/>
      <c r="IE13" s="127"/>
      <c r="IF13" s="127"/>
      <c r="IG13" s="128" t="s">
        <v>132</v>
      </c>
    </row>
    <row r="14" spans="1:241" s="93" customFormat="1" x14ac:dyDescent="0.25">
      <c r="A14" s="110" t="str">
        <f>"1.3"</f>
        <v>1.3</v>
      </c>
      <c r="B14" s="109" t="s">
        <v>105</v>
      </c>
      <c r="C14" s="109" t="s">
        <v>1</v>
      </c>
      <c r="D14" s="108">
        <v>45504</v>
      </c>
      <c r="E14" s="108">
        <v>45657</v>
      </c>
      <c r="F14" s="136"/>
      <c r="G14" s="136"/>
      <c r="H14" s="136"/>
      <c r="I14" s="141"/>
      <c r="J14" s="141"/>
      <c r="K14" s="141"/>
      <c r="L14" s="141"/>
      <c r="M14" s="141"/>
      <c r="N14" s="141"/>
      <c r="O14" s="141"/>
      <c r="P14" s="141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  <c r="CT14" s="137"/>
      <c r="CU14" s="137"/>
      <c r="CV14" s="137"/>
      <c r="CW14" s="137"/>
      <c r="CX14" s="137"/>
      <c r="CY14" s="137"/>
      <c r="CZ14" s="137"/>
      <c r="DA14" s="137"/>
      <c r="DB14" s="137"/>
      <c r="DC14" s="137"/>
      <c r="DD14" s="137"/>
      <c r="DE14" s="137"/>
      <c r="DF14" s="137"/>
      <c r="DG14" s="137"/>
      <c r="DH14" s="137"/>
      <c r="DI14" s="137"/>
      <c r="DJ14" s="137"/>
      <c r="DK14" s="137"/>
      <c r="DL14" s="137"/>
      <c r="DM14" s="137"/>
      <c r="DN14" s="137"/>
      <c r="DO14" s="137"/>
      <c r="DP14" s="137"/>
      <c r="DQ14" s="137"/>
      <c r="DR14" s="137"/>
      <c r="DS14" s="137"/>
      <c r="DT14" s="137"/>
      <c r="DU14" s="137"/>
      <c r="DV14" s="137"/>
      <c r="DW14" s="137"/>
      <c r="DX14" s="137"/>
      <c r="DY14" s="137"/>
      <c r="DZ14" s="137"/>
      <c r="EA14" s="137"/>
      <c r="EB14" s="137"/>
      <c r="EC14" s="137"/>
      <c r="ED14" s="137"/>
      <c r="EE14" s="137"/>
      <c r="EF14" s="137"/>
      <c r="EG14" s="137"/>
      <c r="EH14" s="137"/>
      <c r="EI14" s="137"/>
      <c r="EJ14" s="137"/>
      <c r="EK14" s="137"/>
      <c r="EL14" s="137"/>
      <c r="EM14" s="137"/>
      <c r="EN14" s="137"/>
      <c r="EO14" s="137"/>
      <c r="EP14" s="137"/>
      <c r="EQ14" s="137"/>
      <c r="ER14" s="137"/>
      <c r="ES14" s="137"/>
      <c r="ET14" s="137"/>
      <c r="EU14" s="137"/>
      <c r="EV14" s="137"/>
      <c r="EW14" s="137"/>
      <c r="EX14" s="137"/>
      <c r="EY14" s="137"/>
      <c r="EZ14" s="137"/>
      <c r="FA14" s="137"/>
      <c r="FB14" s="137"/>
      <c r="FC14" s="137"/>
      <c r="FD14" s="137"/>
      <c r="FE14" s="137"/>
      <c r="FF14" s="137"/>
      <c r="FG14" s="137"/>
      <c r="FH14" s="137"/>
      <c r="FI14" s="137"/>
      <c r="FJ14" s="137"/>
      <c r="FK14" s="137"/>
      <c r="FL14" s="137"/>
      <c r="FM14" s="137"/>
      <c r="FN14" s="137"/>
      <c r="FO14" s="137"/>
      <c r="FP14" s="137"/>
      <c r="FQ14" s="137"/>
      <c r="FR14" s="137"/>
      <c r="FS14" s="137"/>
      <c r="FT14" s="137"/>
      <c r="FU14" s="137"/>
      <c r="FV14" s="137"/>
      <c r="FW14" s="137"/>
      <c r="FX14" s="137"/>
      <c r="FY14" s="137"/>
      <c r="FZ14" s="137"/>
      <c r="GA14" s="137"/>
      <c r="GB14" s="137"/>
      <c r="GC14" s="137"/>
      <c r="GD14" s="137"/>
      <c r="GE14" s="137"/>
      <c r="GF14" s="137"/>
      <c r="GG14" s="137"/>
      <c r="GH14" s="137"/>
      <c r="GI14" s="137"/>
      <c r="GJ14" s="137"/>
      <c r="GK14" s="137"/>
      <c r="GL14" s="137"/>
      <c r="GM14" s="137"/>
      <c r="GN14" s="137"/>
      <c r="GO14" s="137"/>
      <c r="GP14" s="137"/>
      <c r="GQ14" s="137"/>
      <c r="GR14" s="137"/>
      <c r="GS14" s="137"/>
      <c r="GT14" s="137"/>
      <c r="GU14" s="137"/>
      <c r="GV14" s="137"/>
      <c r="GW14" s="137"/>
      <c r="GX14" s="137"/>
      <c r="GY14" s="137"/>
      <c r="GZ14" s="137"/>
      <c r="HA14" s="137"/>
      <c r="HB14" s="137"/>
      <c r="HC14" s="137"/>
      <c r="HD14" s="137"/>
      <c r="HE14" s="137"/>
      <c r="HF14" s="137"/>
      <c r="HG14" s="137"/>
      <c r="HH14" s="137"/>
      <c r="HI14" s="137"/>
      <c r="HJ14" s="137"/>
      <c r="HK14" s="137"/>
      <c r="HL14" s="137"/>
      <c r="HM14" s="137"/>
      <c r="HN14" s="137"/>
      <c r="HO14" s="137"/>
      <c r="HP14" s="137"/>
      <c r="HQ14" s="137"/>
      <c r="HR14" s="137"/>
      <c r="HS14" s="137"/>
      <c r="HT14" s="137"/>
      <c r="HU14" s="137"/>
      <c r="HV14" s="137"/>
      <c r="HW14" s="137"/>
      <c r="HX14" s="137"/>
      <c r="HY14" s="137"/>
      <c r="HZ14" s="137"/>
      <c r="IA14" s="137"/>
      <c r="IB14" s="137"/>
      <c r="IC14" s="137"/>
      <c r="ID14" s="137"/>
      <c r="IE14" s="137"/>
      <c r="IF14" s="137"/>
      <c r="IG14" s="138" t="s">
        <v>132</v>
      </c>
    </row>
    <row r="15" spans="1:241" x14ac:dyDescent="0.25">
      <c r="A15" s="106" t="str">
        <f>"1.3.1"</f>
        <v>1.3.1</v>
      </c>
      <c r="B15" s="85" t="s">
        <v>79</v>
      </c>
      <c r="C15" t="s">
        <v>1</v>
      </c>
      <c r="E15"/>
      <c r="F15" s="120"/>
      <c r="G15" s="120"/>
      <c r="H15" s="120"/>
      <c r="I15" s="117"/>
      <c r="J15" s="117"/>
      <c r="K15" s="117"/>
      <c r="L15" s="117"/>
      <c r="M15" s="117"/>
      <c r="N15" s="117"/>
      <c r="O15" s="120"/>
      <c r="P15" s="120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  <c r="DO15" s="119"/>
      <c r="DP15" s="119"/>
      <c r="DQ15" s="119"/>
      <c r="DR15" s="119"/>
      <c r="DS15" s="119"/>
      <c r="DT15" s="119"/>
      <c r="DU15" s="119"/>
      <c r="DV15" s="119"/>
      <c r="DW15" s="119"/>
      <c r="DX15" s="119"/>
      <c r="DY15" s="119"/>
      <c r="DZ15" s="119"/>
      <c r="EA15" s="119"/>
      <c r="EB15" s="119"/>
      <c r="EC15" s="119"/>
      <c r="ED15" s="119"/>
      <c r="EE15" s="119"/>
      <c r="EF15" s="119"/>
      <c r="EG15" s="119"/>
      <c r="EH15" s="119"/>
      <c r="EI15" s="119"/>
      <c r="EJ15" s="119"/>
      <c r="EK15" s="119"/>
      <c r="EL15" s="119"/>
      <c r="EM15" s="119"/>
      <c r="EN15" s="119"/>
      <c r="EO15" s="119"/>
      <c r="EP15" s="119"/>
      <c r="EQ15" s="119"/>
      <c r="ER15" s="119"/>
      <c r="ES15" s="119"/>
      <c r="ET15" s="119"/>
      <c r="EU15" s="119"/>
      <c r="EV15" s="119"/>
      <c r="EW15" s="119"/>
      <c r="EX15" s="119"/>
      <c r="EY15" s="119"/>
      <c r="EZ15" s="119"/>
      <c r="FA15" s="119"/>
      <c r="FB15" s="119"/>
      <c r="FC15" s="119"/>
      <c r="FD15" s="119"/>
      <c r="FE15" s="119"/>
      <c r="FF15" s="119"/>
      <c r="FG15" s="119"/>
      <c r="FH15" s="119"/>
      <c r="FI15" s="119"/>
      <c r="FJ15" s="119"/>
      <c r="FK15" s="119"/>
      <c r="FL15" s="119"/>
      <c r="FM15" s="119"/>
      <c r="FN15" s="119"/>
      <c r="FO15" s="119"/>
      <c r="FP15" s="119"/>
      <c r="FQ15" s="119"/>
      <c r="FR15" s="119"/>
      <c r="FS15" s="119"/>
      <c r="FT15" s="119"/>
      <c r="FU15" s="119"/>
      <c r="FV15" s="119"/>
      <c r="FW15" s="119"/>
      <c r="FX15" s="119"/>
      <c r="FY15" s="119"/>
      <c r="FZ15" s="119"/>
      <c r="GA15" s="119"/>
      <c r="GB15" s="119"/>
      <c r="GC15" s="119"/>
      <c r="GD15" s="119"/>
      <c r="GE15" s="119"/>
      <c r="GF15" s="119"/>
      <c r="GG15" s="119"/>
      <c r="GH15" s="119"/>
      <c r="GI15" s="119"/>
      <c r="GJ15" s="119"/>
      <c r="GK15" s="119"/>
      <c r="GL15" s="119"/>
      <c r="GM15" s="119"/>
      <c r="GN15" s="119"/>
      <c r="GO15" s="119"/>
      <c r="GP15" s="119"/>
      <c r="GQ15" s="119"/>
      <c r="GR15" s="119"/>
      <c r="GS15" s="119"/>
      <c r="GT15" s="119"/>
      <c r="GU15" s="119"/>
      <c r="GV15" s="119"/>
      <c r="GW15" s="119"/>
      <c r="GX15" s="119"/>
      <c r="GY15" s="119"/>
      <c r="GZ15" s="119"/>
      <c r="HA15" s="119"/>
      <c r="HB15" s="119"/>
      <c r="HC15" s="119"/>
      <c r="HD15" s="119"/>
      <c r="HE15" s="119"/>
      <c r="HF15" s="119"/>
      <c r="HG15" s="119"/>
      <c r="HH15" s="119"/>
      <c r="HI15" s="119"/>
      <c r="HJ15" s="119"/>
      <c r="HK15" s="119"/>
      <c r="HL15" s="119"/>
      <c r="HM15" s="119"/>
      <c r="HN15" s="119"/>
      <c r="HO15" s="119"/>
      <c r="HP15" s="119"/>
      <c r="HQ15" s="119"/>
      <c r="HR15" s="119"/>
      <c r="HS15" s="119"/>
      <c r="HT15" s="119"/>
      <c r="HU15" s="119"/>
      <c r="HV15" s="119"/>
      <c r="HW15" s="119"/>
      <c r="HX15" s="119"/>
      <c r="HY15" s="119"/>
      <c r="HZ15" s="119"/>
      <c r="IA15" s="119"/>
      <c r="IB15" s="119"/>
      <c r="IC15" s="119"/>
      <c r="ID15" s="119"/>
      <c r="IE15" s="119"/>
      <c r="IF15" s="119"/>
      <c r="IG15" s="123" t="s">
        <v>132</v>
      </c>
    </row>
    <row r="16" spans="1:241" x14ac:dyDescent="0.25">
      <c r="A16" s="106" t="str">
        <f>"1.3.2"</f>
        <v>1.3.2</v>
      </c>
      <c r="B16" s="85" t="s">
        <v>121</v>
      </c>
      <c r="C16" t="s">
        <v>1</v>
      </c>
      <c r="E16"/>
      <c r="F16" s="120"/>
      <c r="G16" s="120"/>
      <c r="H16" s="120"/>
      <c r="I16" s="120"/>
      <c r="J16" s="120"/>
      <c r="K16" s="120"/>
      <c r="L16" s="120"/>
      <c r="M16" s="117"/>
      <c r="N16" s="117"/>
      <c r="O16" s="117"/>
      <c r="P16" s="117"/>
      <c r="Q16" s="118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  <c r="DO16" s="119"/>
      <c r="DP16" s="119"/>
      <c r="DQ16" s="119"/>
      <c r="DR16" s="119"/>
      <c r="DS16" s="119"/>
      <c r="DT16" s="119"/>
      <c r="DU16" s="119"/>
      <c r="DV16" s="119"/>
      <c r="DW16" s="119"/>
      <c r="DX16" s="119"/>
      <c r="DY16" s="119"/>
      <c r="DZ16" s="119"/>
      <c r="EA16" s="119"/>
      <c r="EB16" s="119"/>
      <c r="EC16" s="119"/>
      <c r="ED16" s="119"/>
      <c r="EE16" s="119"/>
      <c r="EF16" s="119"/>
      <c r="EG16" s="119"/>
      <c r="EH16" s="119"/>
      <c r="EI16" s="119"/>
      <c r="EJ16" s="119"/>
      <c r="EK16" s="119"/>
      <c r="EL16" s="119"/>
      <c r="EM16" s="119"/>
      <c r="EN16" s="119"/>
      <c r="EO16" s="119"/>
      <c r="EP16" s="119"/>
      <c r="EQ16" s="119"/>
      <c r="ER16" s="119"/>
      <c r="ES16" s="119"/>
      <c r="ET16" s="119"/>
      <c r="EU16" s="119"/>
      <c r="EV16" s="119"/>
      <c r="EW16" s="119"/>
      <c r="EX16" s="119"/>
      <c r="EY16" s="119"/>
      <c r="EZ16" s="119"/>
      <c r="FA16" s="119"/>
      <c r="FB16" s="119"/>
      <c r="FC16" s="119"/>
      <c r="FD16" s="119"/>
      <c r="FE16" s="119"/>
      <c r="FF16" s="119"/>
      <c r="FG16" s="119"/>
      <c r="FH16" s="119"/>
      <c r="FI16" s="119"/>
      <c r="FJ16" s="119"/>
      <c r="FK16" s="119"/>
      <c r="FL16" s="119"/>
      <c r="FM16" s="119"/>
      <c r="FN16" s="119"/>
      <c r="FO16" s="119"/>
      <c r="FP16" s="119"/>
      <c r="FQ16" s="119"/>
      <c r="FR16" s="119"/>
      <c r="FS16" s="119"/>
      <c r="FT16" s="119"/>
      <c r="FU16" s="119"/>
      <c r="FV16" s="119"/>
      <c r="FW16" s="119"/>
      <c r="FX16" s="119"/>
      <c r="FY16" s="119"/>
      <c r="FZ16" s="119"/>
      <c r="GA16" s="119"/>
      <c r="GB16" s="119"/>
      <c r="GC16" s="119"/>
      <c r="GD16" s="119"/>
      <c r="GE16" s="119"/>
      <c r="GF16" s="119"/>
      <c r="GG16" s="119"/>
      <c r="GH16" s="119"/>
      <c r="GI16" s="119"/>
      <c r="GJ16" s="119"/>
      <c r="GK16" s="119"/>
      <c r="GL16" s="119"/>
      <c r="GM16" s="119"/>
      <c r="GN16" s="119"/>
      <c r="GO16" s="119"/>
      <c r="GP16" s="119"/>
      <c r="GQ16" s="119"/>
      <c r="GR16" s="119"/>
      <c r="GS16" s="119"/>
      <c r="GT16" s="119"/>
      <c r="GU16" s="119"/>
      <c r="GV16" s="119"/>
      <c r="GW16" s="119"/>
      <c r="GX16" s="119"/>
      <c r="GY16" s="119"/>
      <c r="GZ16" s="119"/>
      <c r="HA16" s="119"/>
      <c r="HB16" s="119"/>
      <c r="HC16" s="119"/>
      <c r="HD16" s="119"/>
      <c r="HE16" s="119"/>
      <c r="HF16" s="119"/>
      <c r="HG16" s="119"/>
      <c r="HH16" s="119"/>
      <c r="HI16" s="119"/>
      <c r="HJ16" s="119"/>
      <c r="HK16" s="119"/>
      <c r="HL16" s="119"/>
      <c r="HM16" s="119"/>
      <c r="HN16" s="119"/>
      <c r="HO16" s="119"/>
      <c r="HP16" s="119"/>
      <c r="HQ16" s="119"/>
      <c r="HR16" s="119"/>
      <c r="HS16" s="119"/>
      <c r="HT16" s="119"/>
      <c r="HU16" s="119"/>
      <c r="HV16" s="119"/>
      <c r="HW16" s="119"/>
      <c r="HX16" s="119"/>
      <c r="HY16" s="119"/>
      <c r="HZ16" s="119"/>
      <c r="IA16" s="119"/>
      <c r="IB16" s="119"/>
      <c r="IC16" s="119"/>
      <c r="ID16" s="119"/>
      <c r="IE16" s="119"/>
      <c r="IF16" s="119"/>
      <c r="IG16" s="123" t="s">
        <v>132</v>
      </c>
    </row>
    <row r="17" spans="1:241" x14ac:dyDescent="0.25">
      <c r="A17" s="106" t="str">
        <f>"1.3.3"</f>
        <v>1.3.3</v>
      </c>
      <c r="B17" s="85" t="s">
        <v>77</v>
      </c>
      <c r="C17" t="s">
        <v>1</v>
      </c>
      <c r="E17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19"/>
      <c r="R17" s="118"/>
      <c r="S17" s="118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  <c r="DB17" s="119"/>
      <c r="DC17" s="119"/>
      <c r="DD17" s="119"/>
      <c r="DE17" s="119"/>
      <c r="DF17" s="119"/>
      <c r="DG17" s="119"/>
      <c r="DH17" s="119"/>
      <c r="DI17" s="119"/>
      <c r="DJ17" s="119"/>
      <c r="DK17" s="119"/>
      <c r="DL17" s="119"/>
      <c r="DM17" s="119"/>
      <c r="DN17" s="119"/>
      <c r="DO17" s="119"/>
      <c r="DP17" s="119"/>
      <c r="DQ17" s="119"/>
      <c r="DR17" s="119"/>
      <c r="DS17" s="119"/>
      <c r="DT17" s="119"/>
      <c r="DU17" s="119"/>
      <c r="DV17" s="119"/>
      <c r="DW17" s="119"/>
      <c r="DX17" s="119"/>
      <c r="DY17" s="119"/>
      <c r="DZ17" s="119"/>
      <c r="EA17" s="119"/>
      <c r="EB17" s="119"/>
      <c r="EC17" s="119"/>
      <c r="ED17" s="119"/>
      <c r="EE17" s="119"/>
      <c r="EF17" s="119"/>
      <c r="EG17" s="119"/>
      <c r="EH17" s="119"/>
      <c r="EI17" s="119"/>
      <c r="EJ17" s="119"/>
      <c r="EK17" s="119"/>
      <c r="EL17" s="119"/>
      <c r="EM17" s="119"/>
      <c r="EN17" s="119"/>
      <c r="EO17" s="119"/>
      <c r="EP17" s="119"/>
      <c r="EQ17" s="119"/>
      <c r="ER17" s="119"/>
      <c r="ES17" s="119"/>
      <c r="ET17" s="119"/>
      <c r="EU17" s="119"/>
      <c r="EV17" s="119"/>
      <c r="EW17" s="119"/>
      <c r="EX17" s="119"/>
      <c r="EY17" s="119"/>
      <c r="EZ17" s="119"/>
      <c r="FA17" s="119"/>
      <c r="FB17" s="119"/>
      <c r="FC17" s="119"/>
      <c r="FD17" s="119"/>
      <c r="FE17" s="119"/>
      <c r="FF17" s="119"/>
      <c r="FG17" s="119"/>
      <c r="FH17" s="119"/>
      <c r="FI17" s="119"/>
      <c r="FJ17" s="119"/>
      <c r="FK17" s="119"/>
      <c r="FL17" s="119"/>
      <c r="FM17" s="119"/>
      <c r="FN17" s="119"/>
      <c r="FO17" s="119"/>
      <c r="FP17" s="119"/>
      <c r="FQ17" s="119"/>
      <c r="FR17" s="119"/>
      <c r="FS17" s="119"/>
      <c r="FT17" s="119"/>
      <c r="FU17" s="119"/>
      <c r="FV17" s="119"/>
      <c r="FW17" s="119"/>
      <c r="FX17" s="119"/>
      <c r="FY17" s="119"/>
      <c r="FZ17" s="119"/>
      <c r="GA17" s="119"/>
      <c r="GB17" s="119"/>
      <c r="GC17" s="119"/>
      <c r="GD17" s="119"/>
      <c r="GE17" s="119"/>
      <c r="GF17" s="119"/>
      <c r="GG17" s="119"/>
      <c r="GH17" s="119"/>
      <c r="GI17" s="119"/>
      <c r="GJ17" s="119"/>
      <c r="GK17" s="119"/>
      <c r="GL17" s="119"/>
      <c r="GM17" s="119"/>
      <c r="GN17" s="119"/>
      <c r="GO17" s="119"/>
      <c r="GP17" s="119"/>
      <c r="GQ17" s="119"/>
      <c r="GR17" s="119"/>
      <c r="GS17" s="119"/>
      <c r="GT17" s="119"/>
      <c r="GU17" s="119"/>
      <c r="GV17" s="119"/>
      <c r="GW17" s="119"/>
      <c r="GX17" s="119"/>
      <c r="GY17" s="119"/>
      <c r="GZ17" s="119"/>
      <c r="HA17" s="119"/>
      <c r="HB17" s="119"/>
      <c r="HC17" s="119"/>
      <c r="HD17" s="119"/>
      <c r="HE17" s="119"/>
      <c r="HF17" s="119"/>
      <c r="HG17" s="119"/>
      <c r="HH17" s="119"/>
      <c r="HI17" s="119"/>
      <c r="HJ17" s="119"/>
      <c r="HK17" s="119"/>
      <c r="HL17" s="119"/>
      <c r="HM17" s="119"/>
      <c r="HN17" s="119"/>
      <c r="HO17" s="119"/>
      <c r="HP17" s="119"/>
      <c r="HQ17" s="119"/>
      <c r="HR17" s="119"/>
      <c r="HS17" s="119"/>
      <c r="HT17" s="119"/>
      <c r="HU17" s="119"/>
      <c r="HV17" s="119"/>
      <c r="HW17" s="119"/>
      <c r="HX17" s="119"/>
      <c r="HY17" s="119"/>
      <c r="HZ17" s="119"/>
      <c r="IA17" s="119"/>
      <c r="IB17" s="119"/>
      <c r="IC17" s="119"/>
      <c r="ID17" s="119"/>
      <c r="IE17" s="119"/>
      <c r="IF17" s="119"/>
      <c r="IG17" s="123" t="s">
        <v>132</v>
      </c>
    </row>
    <row r="18" spans="1:241" x14ac:dyDescent="0.25">
      <c r="A18" s="106" t="str">
        <f>"1.3.4"</f>
        <v>1.3.4</v>
      </c>
      <c r="B18" s="85" t="s">
        <v>76</v>
      </c>
      <c r="C18" t="s">
        <v>1</v>
      </c>
      <c r="E18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19"/>
      <c r="R18" s="119"/>
      <c r="S18" s="119"/>
      <c r="T18" s="118"/>
      <c r="U18" s="118"/>
      <c r="V18" s="118"/>
      <c r="W18" s="118"/>
      <c r="X18" s="118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19"/>
      <c r="CF18" s="119"/>
      <c r="CG18" s="119"/>
      <c r="CH18" s="119"/>
      <c r="CI18" s="119"/>
      <c r="CJ18" s="119"/>
      <c r="CK18" s="119"/>
      <c r="CL18" s="119"/>
      <c r="CM18" s="119"/>
      <c r="CN18" s="119"/>
      <c r="CO18" s="119"/>
      <c r="CP18" s="119"/>
      <c r="CQ18" s="119"/>
      <c r="CR18" s="119"/>
      <c r="CS18" s="119"/>
      <c r="CT18" s="119"/>
      <c r="CU18" s="119"/>
      <c r="CV18" s="119"/>
      <c r="CW18" s="119"/>
      <c r="CX18" s="119"/>
      <c r="CY18" s="119"/>
      <c r="CZ18" s="119"/>
      <c r="DA18" s="119"/>
      <c r="DB18" s="119"/>
      <c r="DC18" s="119"/>
      <c r="DD18" s="119"/>
      <c r="DE18" s="119"/>
      <c r="DF18" s="119"/>
      <c r="DG18" s="119"/>
      <c r="DH18" s="119"/>
      <c r="DI18" s="119"/>
      <c r="DJ18" s="119"/>
      <c r="DK18" s="119"/>
      <c r="DL18" s="119"/>
      <c r="DM18" s="119"/>
      <c r="DN18" s="119"/>
      <c r="DO18" s="119"/>
      <c r="DP18" s="119"/>
      <c r="DQ18" s="119"/>
      <c r="DR18" s="119"/>
      <c r="DS18" s="119"/>
      <c r="DT18" s="119"/>
      <c r="DU18" s="119"/>
      <c r="DV18" s="119"/>
      <c r="DW18" s="119"/>
      <c r="DX18" s="119"/>
      <c r="DY18" s="119"/>
      <c r="DZ18" s="119"/>
      <c r="EA18" s="119"/>
      <c r="EB18" s="119"/>
      <c r="EC18" s="119"/>
      <c r="ED18" s="119"/>
      <c r="EE18" s="119"/>
      <c r="EF18" s="119"/>
      <c r="EG18" s="119"/>
      <c r="EH18" s="119"/>
      <c r="EI18" s="119"/>
      <c r="EJ18" s="119"/>
      <c r="EK18" s="119"/>
      <c r="EL18" s="119"/>
      <c r="EM18" s="119"/>
      <c r="EN18" s="119"/>
      <c r="EO18" s="119"/>
      <c r="EP18" s="119"/>
      <c r="EQ18" s="119"/>
      <c r="ER18" s="119"/>
      <c r="ES18" s="119"/>
      <c r="ET18" s="119"/>
      <c r="EU18" s="119"/>
      <c r="EV18" s="119"/>
      <c r="EW18" s="119"/>
      <c r="EX18" s="119"/>
      <c r="EY18" s="119"/>
      <c r="EZ18" s="119"/>
      <c r="FA18" s="119"/>
      <c r="FB18" s="119"/>
      <c r="FC18" s="119"/>
      <c r="FD18" s="119"/>
      <c r="FE18" s="119"/>
      <c r="FF18" s="119"/>
      <c r="FG18" s="119"/>
      <c r="FH18" s="119"/>
      <c r="FI18" s="119"/>
      <c r="FJ18" s="119"/>
      <c r="FK18" s="119"/>
      <c r="FL18" s="119"/>
      <c r="FM18" s="119"/>
      <c r="FN18" s="119"/>
      <c r="FO18" s="119"/>
      <c r="FP18" s="119"/>
      <c r="FQ18" s="119"/>
      <c r="FR18" s="119"/>
      <c r="FS18" s="119"/>
      <c r="FT18" s="119"/>
      <c r="FU18" s="119"/>
      <c r="FV18" s="119"/>
      <c r="FW18" s="119"/>
      <c r="FX18" s="119"/>
      <c r="FY18" s="119"/>
      <c r="FZ18" s="119"/>
      <c r="GA18" s="119"/>
      <c r="GB18" s="119"/>
      <c r="GC18" s="119"/>
      <c r="GD18" s="119"/>
      <c r="GE18" s="119"/>
      <c r="GF18" s="119"/>
      <c r="GG18" s="119"/>
      <c r="GH18" s="119"/>
      <c r="GI18" s="119"/>
      <c r="GJ18" s="119"/>
      <c r="GK18" s="119"/>
      <c r="GL18" s="119"/>
      <c r="GM18" s="119"/>
      <c r="GN18" s="119"/>
      <c r="GO18" s="119"/>
      <c r="GP18" s="119"/>
      <c r="GQ18" s="119"/>
      <c r="GR18" s="119"/>
      <c r="GS18" s="119"/>
      <c r="GT18" s="119"/>
      <c r="GU18" s="119"/>
      <c r="GV18" s="119"/>
      <c r="GW18" s="119"/>
      <c r="GX18" s="119"/>
      <c r="GY18" s="119"/>
      <c r="GZ18" s="119"/>
      <c r="HA18" s="119"/>
      <c r="HB18" s="119"/>
      <c r="HC18" s="119"/>
      <c r="HD18" s="119"/>
      <c r="HE18" s="119"/>
      <c r="HF18" s="119"/>
      <c r="HG18" s="119"/>
      <c r="HH18" s="119"/>
      <c r="HI18" s="119"/>
      <c r="HJ18" s="119"/>
      <c r="HK18" s="119"/>
      <c r="HL18" s="119"/>
      <c r="HM18" s="119"/>
      <c r="HN18" s="119"/>
      <c r="HO18" s="119"/>
      <c r="HP18" s="119"/>
      <c r="HQ18" s="119"/>
      <c r="HR18" s="119"/>
      <c r="HS18" s="119"/>
      <c r="HT18" s="119"/>
      <c r="HU18" s="119"/>
      <c r="HV18" s="119"/>
      <c r="HW18" s="119"/>
      <c r="HX18" s="119"/>
      <c r="HY18" s="119"/>
      <c r="HZ18" s="119"/>
      <c r="IA18" s="119"/>
      <c r="IB18" s="119"/>
      <c r="IC18" s="119"/>
      <c r="ID18" s="119"/>
      <c r="IE18" s="119"/>
      <c r="IF18" s="119"/>
      <c r="IG18" s="123" t="s">
        <v>132</v>
      </c>
    </row>
    <row r="19" spans="1:241" s="55" customFormat="1" ht="15.75" thickBot="1" x14ac:dyDescent="0.3">
      <c r="A19" s="105" t="str">
        <f>"1.3.5"</f>
        <v>1.3.5</v>
      </c>
      <c r="B19" s="55" t="s">
        <v>75</v>
      </c>
      <c r="C19" s="55" t="s">
        <v>1</v>
      </c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7"/>
      <c r="R19" s="127"/>
      <c r="S19" s="127"/>
      <c r="T19" s="127"/>
      <c r="U19" s="127"/>
      <c r="V19" s="127"/>
      <c r="W19" s="127"/>
      <c r="X19" s="127"/>
      <c r="Y19" s="143"/>
      <c r="Z19" s="143"/>
      <c r="AA19" s="143"/>
      <c r="AB19" s="143"/>
      <c r="AC19" s="143"/>
      <c r="AD19" s="143"/>
      <c r="AE19" s="143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  <c r="EK19" s="127"/>
      <c r="EL19" s="127"/>
      <c r="EM19" s="127"/>
      <c r="EN19" s="127"/>
      <c r="EO19" s="127"/>
      <c r="EP19" s="127"/>
      <c r="EQ19" s="127"/>
      <c r="ER19" s="127"/>
      <c r="ES19" s="127"/>
      <c r="ET19" s="127"/>
      <c r="EU19" s="127"/>
      <c r="EV19" s="127"/>
      <c r="EW19" s="127"/>
      <c r="EX19" s="127"/>
      <c r="EY19" s="127"/>
      <c r="EZ19" s="127"/>
      <c r="FA19" s="127"/>
      <c r="FB19" s="127"/>
      <c r="FC19" s="127"/>
      <c r="FD19" s="127"/>
      <c r="FE19" s="127"/>
      <c r="FF19" s="127"/>
      <c r="FG19" s="127"/>
      <c r="FH19" s="127"/>
      <c r="FI19" s="127"/>
      <c r="FJ19" s="127"/>
      <c r="FK19" s="127"/>
      <c r="FL19" s="127"/>
      <c r="FM19" s="127"/>
      <c r="FN19" s="127"/>
      <c r="FO19" s="127"/>
      <c r="FP19" s="127"/>
      <c r="FQ19" s="127"/>
      <c r="FR19" s="127"/>
      <c r="FS19" s="127"/>
      <c r="FT19" s="127"/>
      <c r="FU19" s="127"/>
      <c r="FV19" s="127"/>
      <c r="FW19" s="127"/>
      <c r="FX19" s="127"/>
      <c r="FY19" s="127"/>
      <c r="FZ19" s="127"/>
      <c r="GA19" s="127"/>
      <c r="GB19" s="127"/>
      <c r="GC19" s="127"/>
      <c r="GD19" s="127"/>
      <c r="GE19" s="127"/>
      <c r="GF19" s="127"/>
      <c r="GG19" s="127"/>
      <c r="GH19" s="127"/>
      <c r="GI19" s="127"/>
      <c r="GJ19" s="127"/>
      <c r="GK19" s="127"/>
      <c r="GL19" s="127"/>
      <c r="GM19" s="127"/>
      <c r="GN19" s="127"/>
      <c r="GO19" s="127"/>
      <c r="GP19" s="127"/>
      <c r="GQ19" s="127"/>
      <c r="GR19" s="127"/>
      <c r="GS19" s="127"/>
      <c r="GT19" s="127"/>
      <c r="GU19" s="127"/>
      <c r="GV19" s="127"/>
      <c r="GW19" s="127"/>
      <c r="GX19" s="127"/>
      <c r="GY19" s="127"/>
      <c r="GZ19" s="127"/>
      <c r="HA19" s="127"/>
      <c r="HB19" s="127"/>
      <c r="HC19" s="127"/>
      <c r="HD19" s="127"/>
      <c r="HE19" s="127"/>
      <c r="HF19" s="127"/>
      <c r="HG19" s="127"/>
      <c r="HH19" s="127"/>
      <c r="HI19" s="127"/>
      <c r="HJ19" s="127"/>
      <c r="HK19" s="127"/>
      <c r="HL19" s="127"/>
      <c r="HM19" s="127"/>
      <c r="HN19" s="127"/>
      <c r="HO19" s="127"/>
      <c r="HP19" s="127"/>
      <c r="HQ19" s="127"/>
      <c r="HR19" s="127"/>
      <c r="HS19" s="127"/>
      <c r="HT19" s="127"/>
      <c r="HU19" s="127"/>
      <c r="HV19" s="127"/>
      <c r="HW19" s="127"/>
      <c r="HX19" s="127"/>
      <c r="HY19" s="127"/>
      <c r="HZ19" s="127"/>
      <c r="IA19" s="127"/>
      <c r="IB19" s="127"/>
      <c r="IC19" s="127"/>
      <c r="ID19" s="127"/>
      <c r="IE19" s="127"/>
      <c r="IF19" s="127"/>
      <c r="IG19" s="128" t="s">
        <v>132</v>
      </c>
    </row>
    <row r="20" spans="1:241" s="93" customFormat="1" x14ac:dyDescent="0.25">
      <c r="A20" s="110" t="str">
        <f>"1.4"</f>
        <v>1.4</v>
      </c>
      <c r="B20" s="109" t="s">
        <v>120</v>
      </c>
      <c r="C20" s="109" t="s">
        <v>1</v>
      </c>
      <c r="D20" s="108">
        <v>45657</v>
      </c>
      <c r="E20" s="108">
        <v>46752</v>
      </c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H20" s="142"/>
      <c r="BI20" s="142"/>
      <c r="BJ20" s="142"/>
      <c r="BK20" s="142"/>
      <c r="BL20" s="142"/>
      <c r="BM20" s="142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2"/>
      <c r="BY20" s="142"/>
      <c r="BZ20" s="142"/>
      <c r="CA20" s="142"/>
      <c r="CB20" s="142"/>
      <c r="CC20" s="142"/>
      <c r="CD20" s="142"/>
      <c r="CE20" s="142"/>
      <c r="CF20" s="142"/>
      <c r="CG20" s="142"/>
      <c r="CH20" s="142"/>
      <c r="CI20" s="142"/>
      <c r="CJ20" s="142"/>
      <c r="CK20" s="142"/>
      <c r="CL20" s="142"/>
      <c r="CM20" s="142"/>
      <c r="CN20" s="142"/>
      <c r="CO20" s="142"/>
      <c r="CP20" s="142"/>
      <c r="CQ20" s="142"/>
      <c r="CR20" s="142"/>
      <c r="CS20" s="142"/>
      <c r="CT20" s="142"/>
      <c r="CU20" s="142"/>
      <c r="CV20" s="142"/>
      <c r="CW20" s="142"/>
      <c r="CX20" s="142"/>
      <c r="CY20" s="142"/>
      <c r="CZ20" s="142"/>
      <c r="DA20" s="142"/>
      <c r="DB20" s="142"/>
      <c r="DC20" s="142"/>
      <c r="DD20" s="142"/>
      <c r="DE20" s="142"/>
      <c r="DF20" s="142"/>
      <c r="DG20" s="142"/>
      <c r="DH20" s="142"/>
      <c r="DI20" s="142"/>
      <c r="DJ20" s="142"/>
      <c r="DK20" s="142"/>
      <c r="DL20" s="142"/>
      <c r="DM20" s="142"/>
      <c r="DN20" s="142"/>
      <c r="DO20" s="142"/>
      <c r="DP20" s="142"/>
      <c r="DQ20" s="142"/>
      <c r="DR20" s="142"/>
      <c r="DS20" s="142"/>
      <c r="DT20" s="142"/>
      <c r="DU20" s="142"/>
      <c r="DV20" s="142"/>
      <c r="DW20" s="142"/>
      <c r="DX20" s="142"/>
      <c r="DY20" s="142"/>
      <c r="DZ20" s="142"/>
      <c r="EA20" s="142"/>
      <c r="EB20" s="142"/>
      <c r="EC20" s="142"/>
      <c r="ED20" s="142"/>
      <c r="EE20" s="142"/>
      <c r="EF20" s="142"/>
      <c r="EG20" s="142"/>
      <c r="EH20" s="142"/>
      <c r="EI20" s="142"/>
      <c r="EJ20" s="142"/>
      <c r="EK20" s="142"/>
      <c r="EL20" s="142"/>
      <c r="EM20" s="142"/>
      <c r="EN20" s="142"/>
      <c r="EO20" s="142"/>
      <c r="EP20" s="142"/>
      <c r="EQ20" s="142"/>
      <c r="ER20" s="142"/>
      <c r="ES20" s="142"/>
      <c r="ET20" s="142"/>
      <c r="EU20" s="142"/>
      <c r="EV20" s="142"/>
      <c r="EW20" s="142"/>
      <c r="EX20" s="142"/>
      <c r="EY20" s="142"/>
      <c r="EZ20" s="142"/>
      <c r="FA20" s="142"/>
      <c r="FB20" s="142"/>
      <c r="FC20" s="142"/>
      <c r="FD20" s="142"/>
      <c r="FE20" s="142"/>
      <c r="FF20" s="142"/>
      <c r="FG20" s="142"/>
      <c r="FH20" s="142"/>
      <c r="FI20" s="142"/>
      <c r="FJ20" s="142"/>
      <c r="FK20" s="142"/>
      <c r="FL20" s="142"/>
      <c r="FM20" s="142"/>
      <c r="FN20" s="142"/>
      <c r="FO20" s="142"/>
      <c r="FP20" s="142"/>
      <c r="FQ20" s="142"/>
      <c r="FR20" s="142"/>
      <c r="FS20" s="142"/>
      <c r="FT20" s="142"/>
      <c r="FU20" s="142"/>
      <c r="FV20" s="142"/>
      <c r="FW20" s="142"/>
      <c r="FX20" s="142"/>
      <c r="FY20" s="142"/>
      <c r="FZ20" s="142"/>
      <c r="GA20" s="142"/>
      <c r="GB20" s="142"/>
      <c r="GC20" s="142"/>
      <c r="GD20" s="142"/>
      <c r="GE20" s="142"/>
      <c r="GF20" s="142"/>
      <c r="GG20" s="142"/>
      <c r="GH20" s="137"/>
      <c r="GI20" s="137"/>
      <c r="GJ20" s="137"/>
      <c r="GK20" s="137"/>
      <c r="GL20" s="137"/>
      <c r="GM20" s="137"/>
      <c r="GN20" s="137"/>
      <c r="GO20" s="137"/>
      <c r="GP20" s="137"/>
      <c r="GQ20" s="137"/>
      <c r="GR20" s="137"/>
      <c r="GS20" s="137"/>
      <c r="GT20" s="137"/>
      <c r="GU20" s="137"/>
      <c r="GV20" s="137"/>
      <c r="GW20" s="137"/>
      <c r="GX20" s="137"/>
      <c r="GY20" s="137"/>
      <c r="GZ20" s="137"/>
      <c r="HA20" s="137"/>
      <c r="HB20" s="137"/>
      <c r="HC20" s="137"/>
      <c r="HD20" s="137"/>
      <c r="HE20" s="137"/>
      <c r="HF20" s="137"/>
      <c r="HG20" s="137"/>
      <c r="HH20" s="137"/>
      <c r="HI20" s="137"/>
      <c r="HJ20" s="137"/>
      <c r="HK20" s="137"/>
      <c r="HL20" s="137"/>
      <c r="HM20" s="137"/>
      <c r="HN20" s="137"/>
      <c r="HO20" s="137"/>
      <c r="HP20" s="137"/>
      <c r="HQ20" s="137"/>
      <c r="HR20" s="137"/>
      <c r="HS20" s="137"/>
      <c r="HT20" s="137"/>
      <c r="HU20" s="137"/>
      <c r="HV20" s="137"/>
      <c r="HW20" s="137"/>
      <c r="HX20" s="137"/>
      <c r="HY20" s="137"/>
      <c r="HZ20" s="137"/>
      <c r="IA20" s="137"/>
      <c r="IB20" s="137"/>
      <c r="IC20" s="137"/>
      <c r="ID20" s="137"/>
      <c r="IE20" s="137"/>
      <c r="IF20" s="137"/>
      <c r="IG20" s="138" t="s">
        <v>132</v>
      </c>
    </row>
    <row r="21" spans="1:241" x14ac:dyDescent="0.25">
      <c r="A21" s="106" t="str">
        <f>"1.4.1"</f>
        <v>1.4.1</v>
      </c>
      <c r="B21" s="85" t="s">
        <v>73</v>
      </c>
      <c r="C21" t="s">
        <v>1</v>
      </c>
      <c r="E21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/>
      <c r="BP21" s="118"/>
      <c r="BQ21" s="118"/>
      <c r="BR21" s="118"/>
      <c r="BS21" s="118"/>
      <c r="BT21" s="118"/>
      <c r="BU21" s="118"/>
      <c r="BV21" s="118"/>
      <c r="BW21" s="118"/>
      <c r="BX21" s="118"/>
      <c r="BY21" s="118"/>
      <c r="BZ21" s="118"/>
      <c r="CA21" s="118"/>
      <c r="CB21" s="118"/>
      <c r="CC21" s="118"/>
      <c r="CD21" s="118"/>
      <c r="CE21" s="118"/>
      <c r="CF21" s="118"/>
      <c r="CG21" s="118"/>
      <c r="CH21" s="118"/>
      <c r="CI21" s="118"/>
      <c r="CJ21" s="118"/>
      <c r="CK21" s="118"/>
      <c r="CL21" s="118"/>
      <c r="CM21" s="118"/>
      <c r="CN21" s="118"/>
      <c r="CO21" s="118"/>
      <c r="CP21" s="118"/>
      <c r="CQ21" s="118"/>
      <c r="CR21" s="118"/>
      <c r="CS21" s="118"/>
      <c r="CT21" s="118"/>
      <c r="CU21" s="118"/>
      <c r="CV21" s="118"/>
      <c r="CW21" s="119"/>
      <c r="CX21" s="119"/>
      <c r="CY21" s="119"/>
      <c r="CZ21" s="119"/>
      <c r="DA21" s="119"/>
      <c r="DB21" s="119"/>
      <c r="DC21" s="119"/>
      <c r="DD21" s="119"/>
      <c r="DE21" s="119"/>
      <c r="DF21" s="119"/>
      <c r="DG21" s="119"/>
      <c r="DH21" s="119"/>
      <c r="DI21" s="119"/>
      <c r="DJ21" s="119"/>
      <c r="DK21" s="119"/>
      <c r="DL21" s="119"/>
      <c r="DM21" s="119"/>
      <c r="DN21" s="119"/>
      <c r="DO21" s="119"/>
      <c r="DP21" s="119"/>
      <c r="DQ21" s="119"/>
      <c r="DR21" s="119"/>
      <c r="DS21" s="119"/>
      <c r="DT21" s="119"/>
      <c r="DU21" s="119"/>
      <c r="DV21" s="119"/>
      <c r="DW21" s="119"/>
      <c r="DX21" s="119"/>
      <c r="DY21" s="119"/>
      <c r="DZ21" s="119"/>
      <c r="EA21" s="119"/>
      <c r="EB21" s="119"/>
      <c r="EC21" s="119"/>
      <c r="ED21" s="119"/>
      <c r="EE21" s="119"/>
      <c r="EF21" s="119"/>
      <c r="EG21" s="119"/>
      <c r="EH21" s="119"/>
      <c r="EI21" s="119"/>
      <c r="EJ21" s="119"/>
      <c r="EK21" s="119"/>
      <c r="EL21" s="119"/>
      <c r="EM21" s="119"/>
      <c r="EN21" s="119"/>
      <c r="EO21" s="119"/>
      <c r="EP21" s="119"/>
      <c r="EQ21" s="119"/>
      <c r="ER21" s="119"/>
      <c r="ES21" s="119"/>
      <c r="ET21" s="119"/>
      <c r="EU21" s="119"/>
      <c r="EV21" s="119"/>
      <c r="EW21" s="119"/>
      <c r="EX21" s="119"/>
      <c r="EY21" s="119"/>
      <c r="EZ21" s="119"/>
      <c r="FA21" s="119"/>
      <c r="FB21" s="119"/>
      <c r="FC21" s="119"/>
      <c r="FD21" s="119"/>
      <c r="FE21" s="119"/>
      <c r="FF21" s="119"/>
      <c r="FG21" s="119"/>
      <c r="FH21" s="119"/>
      <c r="FI21" s="119"/>
      <c r="FJ21" s="119"/>
      <c r="FK21" s="119"/>
      <c r="FL21" s="119"/>
      <c r="FM21" s="119"/>
      <c r="FN21" s="119"/>
      <c r="FO21" s="119"/>
      <c r="FP21" s="119"/>
      <c r="FQ21" s="119"/>
      <c r="FR21" s="119"/>
      <c r="FS21" s="119"/>
      <c r="FT21" s="119"/>
      <c r="FU21" s="119"/>
      <c r="FV21" s="119"/>
      <c r="FW21" s="119"/>
      <c r="FX21" s="119"/>
      <c r="FY21" s="119"/>
      <c r="FZ21" s="119"/>
      <c r="GA21" s="119"/>
      <c r="GB21" s="119"/>
      <c r="GC21" s="119"/>
      <c r="GD21" s="119"/>
      <c r="GE21" s="119"/>
      <c r="GF21" s="119"/>
      <c r="GG21" s="119"/>
      <c r="GH21" s="119"/>
      <c r="GI21" s="119"/>
      <c r="GJ21" s="119"/>
      <c r="GK21" s="119"/>
      <c r="GL21" s="119"/>
      <c r="GM21" s="119"/>
      <c r="GN21" s="119"/>
      <c r="GO21" s="119"/>
      <c r="GP21" s="119"/>
      <c r="GQ21" s="119"/>
      <c r="GR21" s="119"/>
      <c r="GS21" s="119"/>
      <c r="GT21" s="119"/>
      <c r="GU21" s="119"/>
      <c r="GV21" s="119"/>
      <c r="GW21" s="119"/>
      <c r="GX21" s="119"/>
      <c r="GY21" s="119"/>
      <c r="GZ21" s="119"/>
      <c r="HA21" s="119"/>
      <c r="HB21" s="119"/>
      <c r="HC21" s="119"/>
      <c r="HD21" s="119"/>
      <c r="HE21" s="119"/>
      <c r="HF21" s="119"/>
      <c r="HG21" s="119"/>
      <c r="HH21" s="119"/>
      <c r="HI21" s="119"/>
      <c r="HJ21" s="119"/>
      <c r="HK21" s="119"/>
      <c r="HL21" s="119"/>
      <c r="HM21" s="119"/>
      <c r="HN21" s="119"/>
      <c r="HO21" s="119"/>
      <c r="HP21" s="119"/>
      <c r="HQ21" s="119"/>
      <c r="HR21" s="119"/>
      <c r="HS21" s="119"/>
      <c r="HT21" s="119"/>
      <c r="HU21" s="119"/>
      <c r="HV21" s="119"/>
      <c r="HW21" s="119"/>
      <c r="HX21" s="119"/>
      <c r="HY21" s="119"/>
      <c r="HZ21" s="119"/>
      <c r="IA21" s="119"/>
      <c r="IB21" s="119"/>
      <c r="IC21" s="119"/>
      <c r="ID21" s="119"/>
      <c r="IE21" s="119"/>
      <c r="IF21" s="119"/>
      <c r="IG21" s="123" t="s">
        <v>132</v>
      </c>
    </row>
    <row r="22" spans="1:241" x14ac:dyDescent="0.25">
      <c r="A22" s="106" t="str">
        <f>"1.4.2"</f>
        <v>1.4.2</v>
      </c>
      <c r="B22" s="85" t="s">
        <v>72</v>
      </c>
      <c r="C22" t="s">
        <v>1</v>
      </c>
      <c r="E22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8"/>
      <c r="CX22" s="118"/>
      <c r="CY22" s="118"/>
      <c r="CZ22" s="118"/>
      <c r="DA22" s="118"/>
      <c r="DB22" s="118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  <c r="DO22" s="119"/>
      <c r="DP22" s="119"/>
      <c r="DQ22" s="119"/>
      <c r="DR22" s="119"/>
      <c r="DS22" s="119"/>
      <c r="DT22" s="119"/>
      <c r="DU22" s="119"/>
      <c r="DV22" s="119"/>
      <c r="DW22" s="119"/>
      <c r="DX22" s="119"/>
      <c r="DY22" s="119"/>
      <c r="DZ22" s="119"/>
      <c r="EA22" s="119"/>
      <c r="EB22" s="119"/>
      <c r="EC22" s="119"/>
      <c r="ED22" s="119"/>
      <c r="EE22" s="119"/>
      <c r="EF22" s="119"/>
      <c r="EG22" s="119"/>
      <c r="EH22" s="119"/>
      <c r="EI22" s="119"/>
      <c r="EJ22" s="119"/>
      <c r="EK22" s="119"/>
      <c r="EL22" s="119"/>
      <c r="EM22" s="119"/>
      <c r="EN22" s="119"/>
      <c r="EO22" s="119"/>
      <c r="EP22" s="119"/>
      <c r="EQ22" s="119"/>
      <c r="ER22" s="119"/>
      <c r="ES22" s="119"/>
      <c r="ET22" s="119"/>
      <c r="EU22" s="119"/>
      <c r="EV22" s="119"/>
      <c r="EW22" s="119"/>
      <c r="EX22" s="119"/>
      <c r="EY22" s="119"/>
      <c r="EZ22" s="119"/>
      <c r="FA22" s="119"/>
      <c r="FB22" s="119"/>
      <c r="FC22" s="119"/>
      <c r="FD22" s="119"/>
      <c r="FE22" s="119"/>
      <c r="FF22" s="119"/>
      <c r="FG22" s="119"/>
      <c r="FH22" s="119"/>
      <c r="FI22" s="119"/>
      <c r="FJ22" s="119"/>
      <c r="FK22" s="119"/>
      <c r="FL22" s="119"/>
      <c r="FM22" s="119"/>
      <c r="FN22" s="119"/>
      <c r="FO22" s="119"/>
      <c r="FP22" s="119"/>
      <c r="FQ22" s="119"/>
      <c r="FR22" s="119"/>
      <c r="FS22" s="119"/>
      <c r="FT22" s="119"/>
      <c r="FU22" s="119"/>
      <c r="FV22" s="119"/>
      <c r="FW22" s="119"/>
      <c r="FX22" s="119"/>
      <c r="FY22" s="119"/>
      <c r="FZ22" s="119"/>
      <c r="GA22" s="119"/>
      <c r="GB22" s="119"/>
      <c r="GC22" s="119"/>
      <c r="GD22" s="119"/>
      <c r="GE22" s="119"/>
      <c r="GF22" s="119"/>
      <c r="GG22" s="119"/>
      <c r="GH22" s="119"/>
      <c r="GI22" s="119"/>
      <c r="GJ22" s="119"/>
      <c r="GK22" s="119"/>
      <c r="GL22" s="119"/>
      <c r="GM22" s="119"/>
      <c r="GN22" s="119"/>
      <c r="GO22" s="119"/>
      <c r="GP22" s="119"/>
      <c r="GQ22" s="119"/>
      <c r="GR22" s="119"/>
      <c r="GS22" s="119"/>
      <c r="GT22" s="119"/>
      <c r="GU22" s="119"/>
      <c r="GV22" s="119"/>
      <c r="GW22" s="119"/>
      <c r="GX22" s="119"/>
      <c r="GY22" s="119"/>
      <c r="GZ22" s="119"/>
      <c r="HA22" s="119"/>
      <c r="HB22" s="119"/>
      <c r="HC22" s="119"/>
      <c r="HD22" s="119"/>
      <c r="HE22" s="119"/>
      <c r="HF22" s="119"/>
      <c r="HG22" s="119"/>
      <c r="HH22" s="119"/>
      <c r="HI22" s="119"/>
      <c r="HJ22" s="119"/>
      <c r="HK22" s="119"/>
      <c r="HL22" s="119"/>
      <c r="HM22" s="119"/>
      <c r="HN22" s="119"/>
      <c r="HO22" s="119"/>
      <c r="HP22" s="119"/>
      <c r="HQ22" s="119"/>
      <c r="HR22" s="119"/>
      <c r="HS22" s="119"/>
      <c r="HT22" s="119"/>
      <c r="HU22" s="119"/>
      <c r="HV22" s="119"/>
      <c r="HW22" s="119"/>
      <c r="HX22" s="119"/>
      <c r="HY22" s="119"/>
      <c r="HZ22" s="119"/>
      <c r="IA22" s="119"/>
      <c r="IB22" s="119"/>
      <c r="IC22" s="119"/>
      <c r="ID22" s="119"/>
      <c r="IE22" s="119"/>
      <c r="IF22" s="119"/>
      <c r="IG22" s="123" t="s">
        <v>132</v>
      </c>
    </row>
    <row r="23" spans="1:241" x14ac:dyDescent="0.25">
      <c r="A23" s="106" t="str">
        <f>"1.4.3"</f>
        <v>1.4.3</v>
      </c>
      <c r="B23" s="85" t="s">
        <v>71</v>
      </c>
      <c r="C23" t="s">
        <v>1</v>
      </c>
      <c r="E23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8"/>
      <c r="DD23" s="118"/>
      <c r="DE23" s="118"/>
      <c r="DF23" s="118"/>
      <c r="DG23" s="118"/>
      <c r="DH23" s="118"/>
      <c r="DI23" s="118"/>
      <c r="DJ23" s="118"/>
      <c r="DK23" s="118"/>
      <c r="DL23" s="118"/>
      <c r="DM23" s="118"/>
      <c r="DN23" s="118"/>
      <c r="DO23" s="118"/>
      <c r="DP23" s="118"/>
      <c r="DQ23" s="118"/>
      <c r="DR23" s="118"/>
      <c r="DS23" s="118"/>
      <c r="DT23" s="118"/>
      <c r="DU23" s="118"/>
      <c r="DV23" s="118"/>
      <c r="DW23" s="118"/>
      <c r="DX23" s="118"/>
      <c r="DY23" s="118"/>
      <c r="DZ23" s="118"/>
      <c r="EA23" s="118"/>
      <c r="EB23" s="118"/>
      <c r="EC23" s="118"/>
      <c r="ED23" s="118"/>
      <c r="EE23" s="118"/>
      <c r="EF23" s="118"/>
      <c r="EG23" s="119"/>
      <c r="EH23" s="119"/>
      <c r="EI23" s="119"/>
      <c r="EJ23" s="119"/>
      <c r="EK23" s="119"/>
      <c r="EL23" s="119"/>
      <c r="EM23" s="119"/>
      <c r="EN23" s="119"/>
      <c r="EO23" s="119"/>
      <c r="EP23" s="119"/>
      <c r="EQ23" s="119"/>
      <c r="ER23" s="119"/>
      <c r="ES23" s="119"/>
      <c r="ET23" s="119"/>
      <c r="EU23" s="119"/>
      <c r="EV23" s="119"/>
      <c r="EW23" s="119"/>
      <c r="EX23" s="119"/>
      <c r="EY23" s="119"/>
      <c r="EZ23" s="119"/>
      <c r="FA23" s="119"/>
      <c r="FB23" s="119"/>
      <c r="FC23" s="119"/>
      <c r="FD23" s="119"/>
      <c r="FE23" s="119"/>
      <c r="FF23" s="119"/>
      <c r="FG23" s="119"/>
      <c r="FH23" s="119"/>
      <c r="FI23" s="119"/>
      <c r="FJ23" s="119"/>
      <c r="FK23" s="119"/>
      <c r="FL23" s="119"/>
      <c r="FM23" s="119"/>
      <c r="FN23" s="119"/>
      <c r="FO23" s="119"/>
      <c r="FP23" s="119"/>
      <c r="FQ23" s="119"/>
      <c r="FR23" s="119"/>
      <c r="FS23" s="119"/>
      <c r="FT23" s="119"/>
      <c r="FU23" s="119"/>
      <c r="FV23" s="119"/>
      <c r="FW23" s="119"/>
      <c r="FX23" s="119"/>
      <c r="FY23" s="119"/>
      <c r="FZ23" s="119"/>
      <c r="GA23" s="119"/>
      <c r="GB23" s="119"/>
      <c r="GC23" s="119"/>
      <c r="GD23" s="119"/>
      <c r="GE23" s="119"/>
      <c r="GF23" s="119"/>
      <c r="GG23" s="119"/>
      <c r="GH23" s="119"/>
      <c r="GI23" s="119"/>
      <c r="GJ23" s="119"/>
      <c r="GK23" s="119"/>
      <c r="GL23" s="119"/>
      <c r="GM23" s="119"/>
      <c r="GN23" s="119"/>
      <c r="GO23" s="119"/>
      <c r="GP23" s="119"/>
      <c r="GQ23" s="119"/>
      <c r="GR23" s="119"/>
      <c r="GS23" s="119"/>
      <c r="GT23" s="119"/>
      <c r="GU23" s="119"/>
      <c r="GV23" s="119"/>
      <c r="GW23" s="119"/>
      <c r="GX23" s="119"/>
      <c r="GY23" s="119"/>
      <c r="GZ23" s="119"/>
      <c r="HA23" s="119"/>
      <c r="HB23" s="119"/>
      <c r="HC23" s="119"/>
      <c r="HD23" s="119"/>
      <c r="HE23" s="119"/>
      <c r="HF23" s="119"/>
      <c r="HG23" s="119"/>
      <c r="HH23" s="119"/>
      <c r="HI23" s="119"/>
      <c r="HJ23" s="119"/>
      <c r="HK23" s="119"/>
      <c r="HL23" s="119"/>
      <c r="HM23" s="119"/>
      <c r="HN23" s="119"/>
      <c r="HO23" s="119"/>
      <c r="HP23" s="119"/>
      <c r="HQ23" s="119"/>
      <c r="HR23" s="119"/>
      <c r="HS23" s="119"/>
      <c r="HT23" s="119"/>
      <c r="HU23" s="119"/>
      <c r="HV23" s="119"/>
      <c r="HW23" s="119"/>
      <c r="HX23" s="119"/>
      <c r="HY23" s="119"/>
      <c r="HZ23" s="119"/>
      <c r="IA23" s="119"/>
      <c r="IB23" s="119"/>
      <c r="IC23" s="119"/>
      <c r="ID23" s="119"/>
      <c r="IE23" s="119"/>
      <c r="IF23" s="119"/>
      <c r="IG23" s="123" t="s">
        <v>132</v>
      </c>
    </row>
    <row r="24" spans="1:241" x14ac:dyDescent="0.25">
      <c r="A24" s="106" t="str">
        <f>"1.4.4"</f>
        <v>1.4.4</v>
      </c>
      <c r="B24" s="85" t="s">
        <v>119</v>
      </c>
      <c r="C24" t="s">
        <v>1</v>
      </c>
      <c r="E24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  <c r="CS24" s="119"/>
      <c r="CT24" s="119"/>
      <c r="CU24" s="119"/>
      <c r="CV24" s="119"/>
      <c r="CW24" s="119"/>
      <c r="CX24" s="119"/>
      <c r="CY24" s="119"/>
      <c r="CZ24" s="119"/>
      <c r="DA24" s="119"/>
      <c r="DB24" s="119"/>
      <c r="DC24" s="119"/>
      <c r="DD24" s="119"/>
      <c r="DE24" s="119"/>
      <c r="DF24" s="119"/>
      <c r="DG24" s="119"/>
      <c r="DH24" s="119"/>
      <c r="DI24" s="119"/>
      <c r="DJ24" s="119"/>
      <c r="DK24" s="119"/>
      <c r="DL24" s="119"/>
      <c r="DM24" s="119"/>
      <c r="DN24" s="119"/>
      <c r="DO24" s="119"/>
      <c r="DP24" s="119"/>
      <c r="DQ24" s="119"/>
      <c r="DR24" s="119"/>
      <c r="DS24" s="119"/>
      <c r="DT24" s="119"/>
      <c r="DU24" s="119"/>
      <c r="DV24" s="119"/>
      <c r="DW24" s="119"/>
      <c r="DX24" s="119"/>
      <c r="DY24" s="119"/>
      <c r="DZ24" s="119"/>
      <c r="EA24" s="119"/>
      <c r="EB24" s="119"/>
      <c r="EC24" s="119"/>
      <c r="ED24" s="119"/>
      <c r="EE24" s="119"/>
      <c r="EF24" s="119"/>
      <c r="EG24" s="118"/>
      <c r="EH24" s="118"/>
      <c r="EI24" s="118"/>
      <c r="EJ24" s="118"/>
      <c r="EK24" s="118"/>
      <c r="EL24" s="118"/>
      <c r="EM24" s="118"/>
      <c r="EN24" s="118"/>
      <c r="EO24" s="118"/>
      <c r="EP24" s="118"/>
      <c r="EQ24" s="118"/>
      <c r="ER24" s="118"/>
      <c r="ES24" s="118"/>
      <c r="ET24" s="118"/>
      <c r="EU24" s="118"/>
      <c r="EV24" s="118"/>
      <c r="EW24" s="118"/>
      <c r="EX24" s="118"/>
      <c r="EY24" s="118"/>
      <c r="EZ24" s="119"/>
      <c r="FA24" s="119"/>
      <c r="FB24" s="119"/>
      <c r="FC24" s="119"/>
      <c r="FD24" s="119"/>
      <c r="FE24" s="119"/>
      <c r="FF24" s="119"/>
      <c r="FG24" s="119"/>
      <c r="FH24" s="119"/>
      <c r="FI24" s="119"/>
      <c r="FJ24" s="119"/>
      <c r="FK24" s="119"/>
      <c r="FL24" s="119"/>
      <c r="FM24" s="119"/>
      <c r="FN24" s="119"/>
      <c r="FO24" s="119"/>
      <c r="FP24" s="119"/>
      <c r="FQ24" s="119"/>
      <c r="FR24" s="119"/>
      <c r="FS24" s="119"/>
      <c r="FT24" s="119"/>
      <c r="FU24" s="119"/>
      <c r="FV24" s="119"/>
      <c r="FW24" s="119"/>
      <c r="FX24" s="119"/>
      <c r="FY24" s="119"/>
      <c r="FZ24" s="119"/>
      <c r="GA24" s="119"/>
      <c r="GB24" s="119"/>
      <c r="GC24" s="119"/>
      <c r="GD24" s="119"/>
      <c r="GE24" s="119"/>
      <c r="GF24" s="119"/>
      <c r="GG24" s="119"/>
      <c r="GH24" s="119"/>
      <c r="GI24" s="119"/>
      <c r="GJ24" s="119"/>
      <c r="GK24" s="119"/>
      <c r="GL24" s="119"/>
      <c r="GM24" s="119"/>
      <c r="GN24" s="119"/>
      <c r="GO24" s="119"/>
      <c r="GP24" s="119"/>
      <c r="GQ24" s="119"/>
      <c r="GR24" s="119"/>
      <c r="GS24" s="119"/>
      <c r="GT24" s="119"/>
      <c r="GU24" s="119"/>
      <c r="GV24" s="119"/>
      <c r="GW24" s="119"/>
      <c r="GX24" s="119"/>
      <c r="GY24" s="119"/>
      <c r="GZ24" s="119"/>
      <c r="HA24" s="119"/>
      <c r="HB24" s="119"/>
      <c r="HC24" s="119"/>
      <c r="HD24" s="119"/>
      <c r="HE24" s="119"/>
      <c r="HF24" s="119"/>
      <c r="HG24" s="119"/>
      <c r="HH24" s="119"/>
      <c r="HI24" s="119"/>
      <c r="HJ24" s="119"/>
      <c r="HK24" s="119"/>
      <c r="HL24" s="119"/>
      <c r="HM24" s="119"/>
      <c r="HN24" s="119"/>
      <c r="HO24" s="119"/>
      <c r="HP24" s="119"/>
      <c r="HQ24" s="119"/>
      <c r="HR24" s="119"/>
      <c r="HS24" s="119"/>
      <c r="HT24" s="119"/>
      <c r="HU24" s="119"/>
      <c r="HV24" s="119"/>
      <c r="HW24" s="119"/>
      <c r="HX24" s="119"/>
      <c r="HY24" s="119"/>
      <c r="HZ24" s="119"/>
      <c r="IA24" s="119"/>
      <c r="IB24" s="119"/>
      <c r="IC24" s="119"/>
      <c r="ID24" s="119"/>
      <c r="IE24" s="119"/>
      <c r="IF24" s="119"/>
      <c r="IG24" s="123" t="s">
        <v>132</v>
      </c>
    </row>
    <row r="25" spans="1:241" x14ac:dyDescent="0.25">
      <c r="A25" s="106" t="str">
        <f>"1.4.5"</f>
        <v>1.4.5</v>
      </c>
      <c r="B25" s="85" t="s">
        <v>69</v>
      </c>
      <c r="C25" t="s">
        <v>1</v>
      </c>
      <c r="E25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  <c r="CS25" s="119"/>
      <c r="CT25" s="119"/>
      <c r="CU25" s="119"/>
      <c r="CV25" s="119"/>
      <c r="CW25" s="119"/>
      <c r="CX25" s="119"/>
      <c r="CY25" s="119"/>
      <c r="CZ25" s="119"/>
      <c r="DA25" s="119"/>
      <c r="DB25" s="119"/>
      <c r="DC25" s="119"/>
      <c r="DD25" s="119"/>
      <c r="DE25" s="119"/>
      <c r="DF25" s="119"/>
      <c r="DG25" s="119"/>
      <c r="DH25" s="119"/>
      <c r="DI25" s="119"/>
      <c r="DJ25" s="119"/>
      <c r="DK25" s="119"/>
      <c r="DL25" s="119"/>
      <c r="DM25" s="119"/>
      <c r="DN25" s="119"/>
      <c r="DO25" s="119"/>
      <c r="DP25" s="119"/>
      <c r="DQ25" s="119"/>
      <c r="DR25" s="119"/>
      <c r="DS25" s="119"/>
      <c r="DT25" s="119"/>
      <c r="DU25" s="119"/>
      <c r="DV25" s="119"/>
      <c r="DW25" s="119"/>
      <c r="DX25" s="119"/>
      <c r="DY25" s="119"/>
      <c r="DZ25" s="119"/>
      <c r="EA25" s="119"/>
      <c r="EB25" s="119"/>
      <c r="EC25" s="119"/>
      <c r="ED25" s="119"/>
      <c r="EE25" s="119"/>
      <c r="EF25" s="119"/>
      <c r="EG25" s="119"/>
      <c r="EH25" s="119"/>
      <c r="EI25" s="119"/>
      <c r="EJ25" s="119"/>
      <c r="EK25" s="119"/>
      <c r="EL25" s="119"/>
      <c r="EM25" s="119"/>
      <c r="EN25" s="119"/>
      <c r="EO25" s="119"/>
      <c r="EP25" s="119"/>
      <c r="EQ25" s="119"/>
      <c r="ER25" s="119"/>
      <c r="ES25" s="119"/>
      <c r="ET25" s="119"/>
      <c r="EU25" s="119"/>
      <c r="EV25" s="119"/>
      <c r="EW25" s="119"/>
      <c r="EX25" s="119"/>
      <c r="EY25" s="119"/>
      <c r="EZ25" s="118"/>
      <c r="FA25" s="118"/>
      <c r="FB25" s="118"/>
      <c r="FC25" s="118"/>
      <c r="FD25" s="118"/>
      <c r="FE25" s="118"/>
      <c r="FF25" s="118"/>
      <c r="FG25" s="118"/>
      <c r="FH25" s="118"/>
      <c r="FI25" s="118"/>
      <c r="FJ25" s="118"/>
      <c r="FK25" s="118"/>
      <c r="FL25" s="118"/>
      <c r="FM25" s="118"/>
      <c r="FN25" s="118"/>
      <c r="FO25" s="118"/>
      <c r="FP25" s="118"/>
      <c r="FQ25" s="118"/>
      <c r="FR25" s="118"/>
      <c r="FS25" s="118"/>
      <c r="FT25" s="118"/>
      <c r="FU25" s="118"/>
      <c r="FV25" s="118"/>
      <c r="FW25" s="118"/>
      <c r="FX25" s="118"/>
      <c r="FY25" s="118"/>
      <c r="FZ25" s="118"/>
      <c r="GA25" s="118"/>
      <c r="GB25" s="118"/>
      <c r="GC25" s="118"/>
      <c r="GD25" s="118"/>
      <c r="GE25" s="118"/>
      <c r="GF25" s="118"/>
      <c r="GG25" s="118"/>
      <c r="GH25" s="119"/>
      <c r="GI25" s="119"/>
      <c r="GJ25" s="119"/>
      <c r="GK25" s="119"/>
      <c r="GL25" s="119"/>
      <c r="GM25" s="119"/>
      <c r="GN25" s="119"/>
      <c r="GO25" s="119"/>
      <c r="GP25" s="119"/>
      <c r="GQ25" s="119"/>
      <c r="GR25" s="119"/>
      <c r="GS25" s="119"/>
      <c r="GT25" s="119"/>
      <c r="GU25" s="119"/>
      <c r="GV25" s="119"/>
      <c r="GW25" s="119"/>
      <c r="GX25" s="119"/>
      <c r="GY25" s="119"/>
      <c r="GZ25" s="119"/>
      <c r="HA25" s="119"/>
      <c r="HB25" s="119"/>
      <c r="HC25" s="119"/>
      <c r="HD25" s="119"/>
      <c r="HE25" s="119"/>
      <c r="HF25" s="119"/>
      <c r="HG25" s="119"/>
      <c r="HH25" s="119"/>
      <c r="HI25" s="119"/>
      <c r="HJ25" s="119"/>
      <c r="HK25" s="119"/>
      <c r="HL25" s="119"/>
      <c r="HM25" s="119"/>
      <c r="HN25" s="119"/>
      <c r="HO25" s="119"/>
      <c r="HP25" s="119"/>
      <c r="HQ25" s="119"/>
      <c r="HR25" s="119"/>
      <c r="HS25" s="119"/>
      <c r="HT25" s="119"/>
      <c r="HU25" s="119"/>
      <c r="HV25" s="119"/>
      <c r="HW25" s="119"/>
      <c r="HX25" s="119"/>
      <c r="HY25" s="119"/>
      <c r="HZ25" s="119"/>
      <c r="IA25" s="119"/>
      <c r="IB25" s="119"/>
      <c r="IC25" s="119"/>
      <c r="ID25" s="119"/>
      <c r="IE25" s="119"/>
      <c r="IF25" s="119"/>
      <c r="IG25" s="123" t="s">
        <v>132</v>
      </c>
    </row>
    <row r="26" spans="1:241" ht="15.75" thickBot="1" x14ac:dyDescent="0.3">
      <c r="A26" s="105" t="str">
        <f>"1.4.6"</f>
        <v>1.4.6</v>
      </c>
      <c r="B26" s="55" t="s">
        <v>118</v>
      </c>
      <c r="C26" s="55" t="s">
        <v>1</v>
      </c>
      <c r="D26" s="55"/>
      <c r="E26" s="5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43"/>
      <c r="AG26" s="143"/>
      <c r="AH26" s="143"/>
      <c r="AI26" s="143"/>
      <c r="AJ26" s="143"/>
      <c r="AK26" s="143"/>
      <c r="AL26" s="143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  <c r="CS26" s="127"/>
      <c r="CT26" s="127"/>
      <c r="CU26" s="127"/>
      <c r="CV26" s="127"/>
      <c r="CW26" s="127"/>
      <c r="CX26" s="127"/>
      <c r="CY26" s="127"/>
      <c r="CZ26" s="127"/>
      <c r="DA26" s="127"/>
      <c r="DB26" s="127"/>
      <c r="DC26" s="127"/>
      <c r="DD26" s="127"/>
      <c r="DE26" s="127"/>
      <c r="DF26" s="127"/>
      <c r="DG26" s="127"/>
      <c r="DH26" s="127"/>
      <c r="DI26" s="127"/>
      <c r="DJ26" s="127"/>
      <c r="DK26" s="127"/>
      <c r="DL26" s="127"/>
      <c r="DM26" s="127"/>
      <c r="DN26" s="127"/>
      <c r="DO26" s="127"/>
      <c r="DP26" s="127"/>
      <c r="DQ26" s="127"/>
      <c r="DR26" s="127"/>
      <c r="DS26" s="127"/>
      <c r="DT26" s="127"/>
      <c r="DU26" s="127"/>
      <c r="DV26" s="127"/>
      <c r="DW26" s="127"/>
      <c r="DX26" s="127"/>
      <c r="DY26" s="127"/>
      <c r="DZ26" s="127"/>
      <c r="EA26" s="127"/>
      <c r="EB26" s="127"/>
      <c r="EC26" s="127"/>
      <c r="ED26" s="127"/>
      <c r="EE26" s="127"/>
      <c r="EF26" s="127"/>
      <c r="EG26" s="127"/>
      <c r="EH26" s="127"/>
      <c r="EI26" s="127"/>
      <c r="EJ26" s="127"/>
      <c r="EK26" s="127"/>
      <c r="EL26" s="127"/>
      <c r="EM26" s="127"/>
      <c r="EN26" s="127"/>
      <c r="EO26" s="127"/>
      <c r="EP26" s="127"/>
      <c r="EQ26" s="127"/>
      <c r="ER26" s="127"/>
      <c r="ES26" s="127"/>
      <c r="ET26" s="127"/>
      <c r="EU26" s="127"/>
      <c r="EV26" s="127"/>
      <c r="EW26" s="127"/>
      <c r="EX26" s="127"/>
      <c r="EY26" s="127"/>
      <c r="EZ26" s="127"/>
      <c r="FA26" s="127"/>
      <c r="FB26" s="127"/>
      <c r="FC26" s="127"/>
      <c r="FD26" s="127"/>
      <c r="FE26" s="127"/>
      <c r="FF26" s="127"/>
      <c r="FG26" s="127"/>
      <c r="FH26" s="127"/>
      <c r="FI26" s="127"/>
      <c r="FJ26" s="127"/>
      <c r="FK26" s="127"/>
      <c r="FL26" s="127"/>
      <c r="FM26" s="127"/>
      <c r="FN26" s="127"/>
      <c r="FO26" s="127"/>
      <c r="FP26" s="127"/>
      <c r="FQ26" s="127"/>
      <c r="FR26" s="127"/>
      <c r="FS26" s="127"/>
      <c r="FT26" s="127"/>
      <c r="FU26" s="127"/>
      <c r="FV26" s="127"/>
      <c r="FW26" s="127"/>
      <c r="FX26" s="127"/>
      <c r="FY26" s="127"/>
      <c r="FZ26" s="127"/>
      <c r="GA26" s="127"/>
      <c r="GB26" s="127"/>
      <c r="GC26" s="127"/>
      <c r="GD26" s="127"/>
      <c r="GE26" s="127"/>
      <c r="GF26" s="127"/>
      <c r="GG26" s="127"/>
      <c r="GH26" s="127"/>
      <c r="GI26" s="127"/>
      <c r="GJ26" s="127"/>
      <c r="GK26" s="127"/>
      <c r="GL26" s="127"/>
      <c r="GM26" s="127"/>
      <c r="GN26" s="127"/>
      <c r="GO26" s="127"/>
      <c r="GP26" s="127"/>
      <c r="GQ26" s="127"/>
      <c r="GR26" s="127"/>
      <c r="GS26" s="127"/>
      <c r="GT26" s="127"/>
      <c r="GU26" s="127"/>
      <c r="GV26" s="127"/>
      <c r="GW26" s="127"/>
      <c r="GX26" s="127"/>
      <c r="GY26" s="127"/>
      <c r="GZ26" s="127"/>
      <c r="HA26" s="127"/>
      <c r="HB26" s="127"/>
      <c r="HC26" s="127"/>
      <c r="HD26" s="127"/>
      <c r="HE26" s="127"/>
      <c r="HF26" s="127"/>
      <c r="HG26" s="127"/>
      <c r="HH26" s="127"/>
      <c r="HI26" s="127"/>
      <c r="HJ26" s="127"/>
      <c r="HK26" s="127"/>
      <c r="HL26" s="127"/>
      <c r="HM26" s="127"/>
      <c r="HN26" s="127"/>
      <c r="HO26" s="127"/>
      <c r="HP26" s="127"/>
      <c r="HQ26" s="127"/>
      <c r="HR26" s="127"/>
      <c r="HS26" s="127"/>
      <c r="HT26" s="127"/>
      <c r="HU26" s="127"/>
      <c r="HV26" s="127"/>
      <c r="HW26" s="127"/>
      <c r="HX26" s="127"/>
      <c r="HY26" s="127"/>
      <c r="HZ26" s="127"/>
      <c r="IA26" s="127"/>
      <c r="IB26" s="127"/>
      <c r="IC26" s="127"/>
      <c r="ID26" s="127"/>
      <c r="IE26" s="127"/>
      <c r="IF26" s="127"/>
      <c r="IG26" s="128" t="s">
        <v>132</v>
      </c>
    </row>
    <row r="27" spans="1:241" s="93" customFormat="1" x14ac:dyDescent="0.25">
      <c r="A27" s="110" t="str">
        <f>"1.5"</f>
        <v>1.5</v>
      </c>
      <c r="B27" s="109" t="s">
        <v>117</v>
      </c>
      <c r="C27" s="109" t="s">
        <v>1</v>
      </c>
      <c r="D27" s="108">
        <v>46752</v>
      </c>
      <c r="E27" s="108">
        <v>46843</v>
      </c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  <c r="CT27" s="137"/>
      <c r="CU27" s="137"/>
      <c r="CV27" s="137"/>
      <c r="CW27" s="137"/>
      <c r="CX27" s="137"/>
      <c r="CY27" s="137"/>
      <c r="CZ27" s="137"/>
      <c r="DA27" s="137"/>
      <c r="DB27" s="137"/>
      <c r="DC27" s="137"/>
      <c r="DD27" s="137"/>
      <c r="DE27" s="137"/>
      <c r="DF27" s="137"/>
      <c r="DG27" s="137"/>
      <c r="DH27" s="137"/>
      <c r="DI27" s="137"/>
      <c r="DJ27" s="137"/>
      <c r="DK27" s="137"/>
      <c r="DL27" s="137"/>
      <c r="DM27" s="137"/>
      <c r="DN27" s="137"/>
      <c r="DO27" s="137"/>
      <c r="DP27" s="137"/>
      <c r="DQ27" s="137"/>
      <c r="DR27" s="137"/>
      <c r="DS27" s="137"/>
      <c r="DT27" s="137"/>
      <c r="DU27" s="137"/>
      <c r="DV27" s="137"/>
      <c r="DW27" s="137"/>
      <c r="DX27" s="137"/>
      <c r="DY27" s="137"/>
      <c r="DZ27" s="137"/>
      <c r="EA27" s="137"/>
      <c r="EB27" s="137"/>
      <c r="EC27" s="137"/>
      <c r="ED27" s="137"/>
      <c r="EE27" s="137"/>
      <c r="EF27" s="137"/>
      <c r="EG27" s="137"/>
      <c r="EH27" s="137"/>
      <c r="EI27" s="137"/>
      <c r="EJ27" s="137"/>
      <c r="EK27" s="137"/>
      <c r="EL27" s="137"/>
      <c r="EM27" s="137"/>
      <c r="EN27" s="137"/>
      <c r="EO27" s="137"/>
      <c r="EP27" s="137"/>
      <c r="EQ27" s="137"/>
      <c r="ER27" s="137"/>
      <c r="ES27" s="137"/>
      <c r="ET27" s="137"/>
      <c r="EU27" s="137"/>
      <c r="EV27" s="137"/>
      <c r="EW27" s="137"/>
      <c r="EX27" s="137"/>
      <c r="EY27" s="137"/>
      <c r="EZ27" s="137"/>
      <c r="FA27" s="137"/>
      <c r="FB27" s="137"/>
      <c r="FC27" s="137"/>
      <c r="FD27" s="137"/>
      <c r="FE27" s="137"/>
      <c r="FF27" s="137"/>
      <c r="FG27" s="137"/>
      <c r="FH27" s="137"/>
      <c r="FI27" s="137"/>
      <c r="FJ27" s="137"/>
      <c r="FK27" s="137"/>
      <c r="FL27" s="137"/>
      <c r="FM27" s="137"/>
      <c r="FN27" s="137"/>
      <c r="FO27" s="137"/>
      <c r="FP27" s="137"/>
      <c r="FQ27" s="137"/>
      <c r="FR27" s="137"/>
      <c r="FS27" s="137"/>
      <c r="FT27" s="137"/>
      <c r="FU27" s="137"/>
      <c r="FV27" s="137"/>
      <c r="FW27" s="137"/>
      <c r="FX27" s="137"/>
      <c r="FY27" s="137"/>
      <c r="FZ27" s="137"/>
      <c r="GA27" s="137"/>
      <c r="GB27" s="137"/>
      <c r="GC27" s="137"/>
      <c r="GD27" s="137"/>
      <c r="GE27" s="137"/>
      <c r="GF27" s="137"/>
      <c r="GG27" s="142"/>
      <c r="GH27" s="142"/>
      <c r="GI27" s="142"/>
      <c r="GJ27" s="142"/>
      <c r="GK27" s="142"/>
      <c r="GL27" s="142"/>
      <c r="GM27" s="142"/>
      <c r="GN27" s="142"/>
      <c r="GO27" s="142"/>
      <c r="GP27" s="142"/>
      <c r="GQ27" s="142"/>
      <c r="GR27" s="142"/>
      <c r="GS27" s="142"/>
      <c r="GT27" s="142"/>
      <c r="GU27" s="137"/>
      <c r="GV27" s="137"/>
      <c r="GW27" s="137"/>
      <c r="GX27" s="137"/>
      <c r="GY27" s="137"/>
      <c r="GZ27" s="137"/>
      <c r="HA27" s="137"/>
      <c r="HB27" s="137"/>
      <c r="HC27" s="137"/>
      <c r="HD27" s="137"/>
      <c r="HE27" s="137"/>
      <c r="HF27" s="137"/>
      <c r="HG27" s="137"/>
      <c r="HH27" s="137"/>
      <c r="HI27" s="137"/>
      <c r="HJ27" s="137"/>
      <c r="HK27" s="137"/>
      <c r="HL27" s="137"/>
      <c r="HM27" s="137"/>
      <c r="HN27" s="137"/>
      <c r="HO27" s="137"/>
      <c r="HP27" s="137"/>
      <c r="HQ27" s="137"/>
      <c r="HR27" s="137"/>
      <c r="HS27" s="137"/>
      <c r="HT27" s="137"/>
      <c r="HU27" s="137"/>
      <c r="HV27" s="137"/>
      <c r="HW27" s="137"/>
      <c r="HX27" s="137"/>
      <c r="HY27" s="137"/>
      <c r="HZ27" s="137"/>
      <c r="IA27" s="137"/>
      <c r="IB27" s="137"/>
      <c r="IC27" s="137"/>
      <c r="ID27" s="137"/>
      <c r="IE27" s="137"/>
      <c r="IF27" s="137"/>
      <c r="IG27" s="138" t="s">
        <v>132</v>
      </c>
    </row>
    <row r="28" spans="1:241" x14ac:dyDescent="0.25">
      <c r="A28" s="106" t="str">
        <f>"1.5.1"</f>
        <v>1.5.1</v>
      </c>
      <c r="B28" s="85" t="s">
        <v>67</v>
      </c>
      <c r="C28" t="s">
        <v>1</v>
      </c>
      <c r="E28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  <c r="DB28" s="119"/>
      <c r="DC28" s="119"/>
      <c r="DD28" s="119"/>
      <c r="DE28" s="119"/>
      <c r="DF28" s="119"/>
      <c r="DG28" s="119"/>
      <c r="DH28" s="119"/>
      <c r="DI28" s="119"/>
      <c r="DJ28" s="119"/>
      <c r="DK28" s="119"/>
      <c r="DL28" s="119"/>
      <c r="DM28" s="119"/>
      <c r="DN28" s="119"/>
      <c r="DO28" s="119"/>
      <c r="DP28" s="119"/>
      <c r="DQ28" s="119"/>
      <c r="DR28" s="119"/>
      <c r="DS28" s="119"/>
      <c r="DT28" s="119"/>
      <c r="DU28" s="119"/>
      <c r="DV28" s="119"/>
      <c r="DW28" s="119"/>
      <c r="DX28" s="119"/>
      <c r="DY28" s="119"/>
      <c r="DZ28" s="119"/>
      <c r="EA28" s="119"/>
      <c r="EB28" s="119"/>
      <c r="EC28" s="119"/>
      <c r="ED28" s="119"/>
      <c r="EE28" s="119"/>
      <c r="EF28" s="119"/>
      <c r="EG28" s="119"/>
      <c r="EH28" s="119"/>
      <c r="EI28" s="119"/>
      <c r="EJ28" s="119"/>
      <c r="EK28" s="119"/>
      <c r="EL28" s="119"/>
      <c r="EM28" s="119"/>
      <c r="EN28" s="119"/>
      <c r="EO28" s="119"/>
      <c r="EP28" s="119"/>
      <c r="EQ28" s="119"/>
      <c r="ER28" s="119"/>
      <c r="ES28" s="119"/>
      <c r="ET28" s="119"/>
      <c r="EU28" s="119"/>
      <c r="EV28" s="119"/>
      <c r="EW28" s="119"/>
      <c r="EX28" s="119"/>
      <c r="EY28" s="119"/>
      <c r="EZ28" s="119"/>
      <c r="FA28" s="119"/>
      <c r="FB28" s="119"/>
      <c r="FC28" s="119"/>
      <c r="FD28" s="119"/>
      <c r="FE28" s="119"/>
      <c r="FF28" s="119"/>
      <c r="FG28" s="119"/>
      <c r="FH28" s="119"/>
      <c r="FI28" s="119"/>
      <c r="FJ28" s="119"/>
      <c r="FK28" s="119"/>
      <c r="FL28" s="119"/>
      <c r="FM28" s="119"/>
      <c r="FN28" s="119"/>
      <c r="FO28" s="119"/>
      <c r="FP28" s="119"/>
      <c r="FQ28" s="119"/>
      <c r="FR28" s="119"/>
      <c r="FS28" s="119"/>
      <c r="FT28" s="119"/>
      <c r="FU28" s="119"/>
      <c r="FV28" s="119"/>
      <c r="FW28" s="119"/>
      <c r="FX28" s="119"/>
      <c r="FY28" s="119"/>
      <c r="FZ28" s="119"/>
      <c r="GA28" s="119"/>
      <c r="GB28" s="119"/>
      <c r="GC28" s="119"/>
      <c r="GD28" s="119"/>
      <c r="GE28" s="119"/>
      <c r="GF28" s="119"/>
      <c r="GG28" s="118"/>
      <c r="GH28" s="118"/>
      <c r="GI28" s="118"/>
      <c r="GJ28" s="119"/>
      <c r="GK28" s="119"/>
      <c r="GL28" s="119"/>
      <c r="GM28" s="119"/>
      <c r="GN28" s="119"/>
      <c r="GO28" s="119"/>
      <c r="GP28" s="119"/>
      <c r="GQ28" s="119"/>
      <c r="GR28" s="119"/>
      <c r="GS28" s="119"/>
      <c r="GT28" s="119"/>
      <c r="GU28" s="119"/>
      <c r="GV28" s="119"/>
      <c r="GW28" s="119"/>
      <c r="GX28" s="119"/>
      <c r="GY28" s="119"/>
      <c r="GZ28" s="119"/>
      <c r="HA28" s="119"/>
      <c r="HB28" s="119"/>
      <c r="HC28" s="119"/>
      <c r="HD28" s="119"/>
      <c r="HE28" s="119"/>
      <c r="HF28" s="119"/>
      <c r="HG28" s="119"/>
      <c r="HH28" s="119"/>
      <c r="HI28" s="119"/>
      <c r="HJ28" s="119"/>
      <c r="HK28" s="119"/>
      <c r="HL28" s="119"/>
      <c r="HM28" s="119"/>
      <c r="HN28" s="119"/>
      <c r="HO28" s="119"/>
      <c r="HP28" s="119"/>
      <c r="HQ28" s="119"/>
      <c r="HR28" s="119"/>
      <c r="HS28" s="119"/>
      <c r="HT28" s="119"/>
      <c r="HU28" s="119"/>
      <c r="HV28" s="119"/>
      <c r="HW28" s="119"/>
      <c r="HX28" s="119"/>
      <c r="HY28" s="119"/>
      <c r="HZ28" s="119"/>
      <c r="IA28" s="119"/>
      <c r="IB28" s="119"/>
      <c r="IC28" s="119"/>
      <c r="ID28" s="119"/>
      <c r="IE28" s="119"/>
      <c r="IF28" s="119"/>
      <c r="IG28" s="123" t="s">
        <v>132</v>
      </c>
    </row>
    <row r="29" spans="1:241" x14ac:dyDescent="0.25">
      <c r="A29" s="106" t="str">
        <f>"1.5.2"</f>
        <v>1.5.2</v>
      </c>
      <c r="B29" s="85" t="s">
        <v>66</v>
      </c>
      <c r="C29" t="s">
        <v>1</v>
      </c>
      <c r="E29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  <c r="DO29" s="119"/>
      <c r="DP29" s="119"/>
      <c r="DQ29" s="119"/>
      <c r="DR29" s="119"/>
      <c r="DS29" s="119"/>
      <c r="DT29" s="119"/>
      <c r="DU29" s="119"/>
      <c r="DV29" s="119"/>
      <c r="DW29" s="119"/>
      <c r="DX29" s="119"/>
      <c r="DY29" s="119"/>
      <c r="DZ29" s="119"/>
      <c r="EA29" s="119"/>
      <c r="EB29" s="119"/>
      <c r="EC29" s="119"/>
      <c r="ED29" s="119"/>
      <c r="EE29" s="119"/>
      <c r="EF29" s="119"/>
      <c r="EG29" s="119"/>
      <c r="EH29" s="119"/>
      <c r="EI29" s="119"/>
      <c r="EJ29" s="119"/>
      <c r="EK29" s="119"/>
      <c r="EL29" s="119"/>
      <c r="EM29" s="119"/>
      <c r="EN29" s="119"/>
      <c r="EO29" s="119"/>
      <c r="EP29" s="119"/>
      <c r="EQ29" s="119"/>
      <c r="ER29" s="119"/>
      <c r="ES29" s="119"/>
      <c r="ET29" s="119"/>
      <c r="EU29" s="119"/>
      <c r="EV29" s="119"/>
      <c r="EW29" s="119"/>
      <c r="EX29" s="119"/>
      <c r="EY29" s="119"/>
      <c r="EZ29" s="119"/>
      <c r="FA29" s="119"/>
      <c r="FB29" s="119"/>
      <c r="FC29" s="119"/>
      <c r="FD29" s="119"/>
      <c r="FE29" s="119"/>
      <c r="FF29" s="119"/>
      <c r="FG29" s="119"/>
      <c r="FH29" s="119"/>
      <c r="FI29" s="119"/>
      <c r="FJ29" s="119"/>
      <c r="FK29" s="119"/>
      <c r="FL29" s="119"/>
      <c r="FM29" s="119"/>
      <c r="FN29" s="119"/>
      <c r="FO29" s="119"/>
      <c r="FP29" s="119"/>
      <c r="FQ29" s="119"/>
      <c r="FR29" s="119"/>
      <c r="FS29" s="119"/>
      <c r="FT29" s="119"/>
      <c r="FU29" s="119"/>
      <c r="FV29" s="119"/>
      <c r="FW29" s="119"/>
      <c r="FX29" s="119"/>
      <c r="FY29" s="119"/>
      <c r="FZ29" s="119"/>
      <c r="GA29" s="119"/>
      <c r="GB29" s="119"/>
      <c r="GC29" s="119"/>
      <c r="GD29" s="119"/>
      <c r="GE29" s="119"/>
      <c r="GF29" s="119"/>
      <c r="GG29" s="119"/>
      <c r="GH29" s="119"/>
      <c r="GI29" s="119"/>
      <c r="GJ29" s="118"/>
      <c r="GK29" s="118"/>
      <c r="GL29" s="118"/>
      <c r="GM29" s="118"/>
      <c r="GN29" s="118"/>
      <c r="GO29" s="118"/>
      <c r="GP29" s="119"/>
      <c r="GQ29" s="119"/>
      <c r="GR29" s="119"/>
      <c r="GS29" s="119"/>
      <c r="GT29" s="119"/>
      <c r="GU29" s="119"/>
      <c r="GV29" s="119"/>
      <c r="GW29" s="119"/>
      <c r="GX29" s="119"/>
      <c r="GY29" s="119"/>
      <c r="GZ29" s="119"/>
      <c r="HA29" s="119"/>
      <c r="HB29" s="119"/>
      <c r="HC29" s="119"/>
      <c r="HD29" s="119"/>
      <c r="HE29" s="119"/>
      <c r="HF29" s="119"/>
      <c r="HG29" s="119"/>
      <c r="HH29" s="119"/>
      <c r="HI29" s="119"/>
      <c r="HJ29" s="119"/>
      <c r="HK29" s="119"/>
      <c r="HL29" s="119"/>
      <c r="HM29" s="119"/>
      <c r="HN29" s="119"/>
      <c r="HO29" s="119"/>
      <c r="HP29" s="119"/>
      <c r="HQ29" s="119"/>
      <c r="HR29" s="119"/>
      <c r="HS29" s="119"/>
      <c r="HT29" s="119"/>
      <c r="HU29" s="119"/>
      <c r="HV29" s="119"/>
      <c r="HW29" s="119"/>
      <c r="HX29" s="119"/>
      <c r="HY29" s="119"/>
      <c r="HZ29" s="119"/>
      <c r="IA29" s="119"/>
      <c r="IB29" s="119"/>
      <c r="IC29" s="119"/>
      <c r="ID29" s="119"/>
      <c r="IE29" s="119"/>
      <c r="IF29" s="119"/>
      <c r="IG29" s="123" t="s">
        <v>132</v>
      </c>
    </row>
    <row r="30" spans="1:241" x14ac:dyDescent="0.25">
      <c r="A30" s="106" t="str">
        <f>"1.5.3"</f>
        <v>1.5.3</v>
      </c>
      <c r="B30" s="85" t="s">
        <v>65</v>
      </c>
      <c r="C30" t="s">
        <v>1</v>
      </c>
      <c r="E3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  <c r="DB30" s="119"/>
      <c r="DC30" s="119"/>
      <c r="DD30" s="119"/>
      <c r="DE30" s="119"/>
      <c r="DF30" s="119"/>
      <c r="DG30" s="119"/>
      <c r="DH30" s="119"/>
      <c r="DI30" s="119"/>
      <c r="DJ30" s="119"/>
      <c r="DK30" s="119"/>
      <c r="DL30" s="119"/>
      <c r="DM30" s="119"/>
      <c r="DN30" s="119"/>
      <c r="DO30" s="119"/>
      <c r="DP30" s="119"/>
      <c r="DQ30" s="119"/>
      <c r="DR30" s="119"/>
      <c r="DS30" s="119"/>
      <c r="DT30" s="119"/>
      <c r="DU30" s="119"/>
      <c r="DV30" s="119"/>
      <c r="DW30" s="119"/>
      <c r="DX30" s="119"/>
      <c r="DY30" s="119"/>
      <c r="DZ30" s="119"/>
      <c r="EA30" s="119"/>
      <c r="EB30" s="119"/>
      <c r="EC30" s="119"/>
      <c r="ED30" s="119"/>
      <c r="EE30" s="119"/>
      <c r="EF30" s="119"/>
      <c r="EG30" s="119"/>
      <c r="EH30" s="119"/>
      <c r="EI30" s="119"/>
      <c r="EJ30" s="119"/>
      <c r="EK30" s="119"/>
      <c r="EL30" s="119"/>
      <c r="EM30" s="119"/>
      <c r="EN30" s="119"/>
      <c r="EO30" s="119"/>
      <c r="EP30" s="119"/>
      <c r="EQ30" s="119"/>
      <c r="ER30" s="119"/>
      <c r="ES30" s="119"/>
      <c r="ET30" s="119"/>
      <c r="EU30" s="119"/>
      <c r="EV30" s="119"/>
      <c r="EW30" s="119"/>
      <c r="EX30" s="119"/>
      <c r="EY30" s="119"/>
      <c r="EZ30" s="119"/>
      <c r="FA30" s="119"/>
      <c r="FB30" s="119"/>
      <c r="FC30" s="119"/>
      <c r="FD30" s="119"/>
      <c r="FE30" s="119"/>
      <c r="FF30" s="119"/>
      <c r="FG30" s="119"/>
      <c r="FH30" s="119"/>
      <c r="FI30" s="119"/>
      <c r="FJ30" s="119"/>
      <c r="FK30" s="119"/>
      <c r="FL30" s="119"/>
      <c r="FM30" s="119"/>
      <c r="FN30" s="119"/>
      <c r="FO30" s="119"/>
      <c r="FP30" s="119"/>
      <c r="FQ30" s="119"/>
      <c r="FR30" s="119"/>
      <c r="FS30" s="119"/>
      <c r="FT30" s="119"/>
      <c r="FU30" s="119"/>
      <c r="FV30" s="119"/>
      <c r="FW30" s="119"/>
      <c r="FX30" s="119"/>
      <c r="FY30" s="119"/>
      <c r="FZ30" s="119"/>
      <c r="GA30" s="119"/>
      <c r="GB30" s="119"/>
      <c r="GC30" s="119"/>
      <c r="GD30" s="119"/>
      <c r="GE30" s="119"/>
      <c r="GF30" s="119"/>
      <c r="GG30" s="119"/>
      <c r="GH30" s="119"/>
      <c r="GI30" s="119"/>
      <c r="GJ30" s="119"/>
      <c r="GK30" s="119"/>
      <c r="GL30" s="119"/>
      <c r="GM30" s="119"/>
      <c r="GN30" s="119"/>
      <c r="GO30" s="119"/>
      <c r="GP30" s="118"/>
      <c r="GQ30" s="118"/>
      <c r="GR30" s="118"/>
      <c r="GS30" s="118"/>
      <c r="GT30" s="118"/>
      <c r="GU30" s="119"/>
      <c r="GV30" s="119"/>
      <c r="GW30" s="119"/>
      <c r="GX30" s="119"/>
      <c r="GY30" s="119"/>
      <c r="GZ30" s="119"/>
      <c r="HA30" s="119"/>
      <c r="HB30" s="119"/>
      <c r="HC30" s="119"/>
      <c r="HD30" s="119"/>
      <c r="HE30" s="119"/>
      <c r="HF30" s="119"/>
      <c r="HG30" s="119"/>
      <c r="HH30" s="119"/>
      <c r="HI30" s="119"/>
      <c r="HJ30" s="119"/>
      <c r="HK30" s="119"/>
      <c r="HL30" s="119"/>
      <c r="HM30" s="119"/>
      <c r="HN30" s="119"/>
      <c r="HO30" s="119"/>
      <c r="HP30" s="119"/>
      <c r="HQ30" s="119"/>
      <c r="HR30" s="119"/>
      <c r="HS30" s="119"/>
      <c r="HT30" s="119"/>
      <c r="HU30" s="119"/>
      <c r="HV30" s="119"/>
      <c r="HW30" s="119"/>
      <c r="HX30" s="119"/>
      <c r="HY30" s="119"/>
      <c r="HZ30" s="119"/>
      <c r="IA30" s="119"/>
      <c r="IB30" s="119"/>
      <c r="IC30" s="119"/>
      <c r="ID30" s="119"/>
      <c r="IE30" s="119"/>
      <c r="IF30" s="119"/>
      <c r="IG30" s="123" t="s">
        <v>132</v>
      </c>
    </row>
    <row r="31" spans="1:241" s="55" customFormat="1" ht="15.75" thickBot="1" x14ac:dyDescent="0.3">
      <c r="A31" s="105" t="str">
        <f>"1.5.4"</f>
        <v>1.5.4</v>
      </c>
      <c r="B31" s="55" t="s">
        <v>64</v>
      </c>
      <c r="C31" s="55" t="s">
        <v>1</v>
      </c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27"/>
      <c r="DA31" s="127"/>
      <c r="DB31" s="127"/>
      <c r="DC31" s="127"/>
      <c r="DD31" s="127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  <c r="DO31" s="127"/>
      <c r="DP31" s="127"/>
      <c r="DQ31" s="127"/>
      <c r="DR31" s="127"/>
      <c r="DS31" s="127"/>
      <c r="DT31" s="127"/>
      <c r="DU31" s="127"/>
      <c r="DV31" s="127"/>
      <c r="DW31" s="127"/>
      <c r="DX31" s="127"/>
      <c r="DY31" s="127"/>
      <c r="DZ31" s="127"/>
      <c r="EA31" s="127"/>
      <c r="EB31" s="127"/>
      <c r="EC31" s="127"/>
      <c r="ED31" s="127"/>
      <c r="EE31" s="127"/>
      <c r="EF31" s="127"/>
      <c r="EG31" s="127"/>
      <c r="EH31" s="127"/>
      <c r="EI31" s="127"/>
      <c r="EJ31" s="127"/>
      <c r="EK31" s="127"/>
      <c r="EL31" s="127"/>
      <c r="EM31" s="127"/>
      <c r="EN31" s="127"/>
      <c r="EO31" s="127"/>
      <c r="EP31" s="127"/>
      <c r="EQ31" s="127"/>
      <c r="ER31" s="127"/>
      <c r="ES31" s="127"/>
      <c r="ET31" s="127"/>
      <c r="EU31" s="127"/>
      <c r="EV31" s="127"/>
      <c r="EW31" s="127"/>
      <c r="EX31" s="127"/>
      <c r="EY31" s="127"/>
      <c r="EZ31" s="127"/>
      <c r="FA31" s="127"/>
      <c r="FB31" s="127"/>
      <c r="FC31" s="127"/>
      <c r="FD31" s="127"/>
      <c r="FE31" s="127"/>
      <c r="FF31" s="127"/>
      <c r="FG31" s="127"/>
      <c r="FH31" s="127"/>
      <c r="FI31" s="127"/>
      <c r="FJ31" s="127"/>
      <c r="FK31" s="127"/>
      <c r="FL31" s="127"/>
      <c r="FM31" s="127"/>
      <c r="FN31" s="127"/>
      <c r="FO31" s="127"/>
      <c r="FP31" s="127"/>
      <c r="FQ31" s="127"/>
      <c r="FR31" s="127"/>
      <c r="FS31" s="127"/>
      <c r="FT31" s="127"/>
      <c r="FU31" s="127"/>
      <c r="FV31" s="127"/>
      <c r="FW31" s="127"/>
      <c r="FX31" s="127"/>
      <c r="FY31" s="127"/>
      <c r="FZ31" s="127"/>
      <c r="GA31" s="127"/>
      <c r="GB31" s="127"/>
      <c r="GC31" s="127"/>
      <c r="GD31" s="127"/>
      <c r="GE31" s="127"/>
      <c r="GF31" s="127"/>
      <c r="GG31" s="127"/>
      <c r="GH31" s="127"/>
      <c r="GI31" s="143"/>
      <c r="GJ31" s="143"/>
      <c r="GK31" s="127"/>
      <c r="GL31" s="127"/>
      <c r="GM31" s="127"/>
      <c r="GN31" s="127"/>
      <c r="GO31" s="127"/>
      <c r="GP31" s="127"/>
      <c r="GQ31" s="127"/>
      <c r="GR31" s="127"/>
      <c r="GS31" s="127"/>
      <c r="GT31" s="127"/>
      <c r="GU31" s="127"/>
      <c r="GV31" s="127"/>
      <c r="GW31" s="127"/>
      <c r="GX31" s="127"/>
      <c r="GY31" s="127"/>
      <c r="GZ31" s="127"/>
      <c r="HA31" s="127"/>
      <c r="HB31" s="127"/>
      <c r="HC31" s="127"/>
      <c r="HD31" s="127"/>
      <c r="HE31" s="127"/>
      <c r="HF31" s="127"/>
      <c r="HG31" s="127"/>
      <c r="HH31" s="127"/>
      <c r="HI31" s="127"/>
      <c r="HJ31" s="127"/>
      <c r="HK31" s="127"/>
      <c r="HL31" s="127"/>
      <c r="HM31" s="127"/>
      <c r="HN31" s="127"/>
      <c r="HO31" s="127"/>
      <c r="HP31" s="127"/>
      <c r="HQ31" s="127"/>
      <c r="HR31" s="127"/>
      <c r="HS31" s="127"/>
      <c r="HT31" s="127"/>
      <c r="HU31" s="127"/>
      <c r="HV31" s="127"/>
      <c r="HW31" s="127"/>
      <c r="HX31" s="127"/>
      <c r="HY31" s="127"/>
      <c r="HZ31" s="127"/>
      <c r="IA31" s="127"/>
      <c r="IB31" s="127"/>
      <c r="IC31" s="127"/>
      <c r="ID31" s="127"/>
      <c r="IE31" s="127"/>
      <c r="IF31" s="127"/>
      <c r="IG31" s="128" t="s">
        <v>132</v>
      </c>
    </row>
    <row r="32" spans="1:241" s="93" customFormat="1" x14ac:dyDescent="0.25">
      <c r="A32" s="110" t="str">
        <f>"1.6"</f>
        <v>1.6</v>
      </c>
      <c r="B32" s="109" t="s">
        <v>102</v>
      </c>
      <c r="C32" s="109" t="s">
        <v>1</v>
      </c>
      <c r="D32" s="108">
        <v>46843</v>
      </c>
      <c r="E32" s="108">
        <v>46934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  <c r="CT32" s="137"/>
      <c r="CU32" s="137"/>
      <c r="CV32" s="137"/>
      <c r="CW32" s="137"/>
      <c r="CX32" s="137"/>
      <c r="CY32" s="137"/>
      <c r="CZ32" s="137"/>
      <c r="DA32" s="137"/>
      <c r="DB32" s="137"/>
      <c r="DC32" s="137"/>
      <c r="DD32" s="137"/>
      <c r="DE32" s="137"/>
      <c r="DF32" s="137"/>
      <c r="DG32" s="137"/>
      <c r="DH32" s="137"/>
      <c r="DI32" s="137"/>
      <c r="DJ32" s="137"/>
      <c r="DK32" s="137"/>
      <c r="DL32" s="137"/>
      <c r="DM32" s="137"/>
      <c r="DN32" s="137"/>
      <c r="DO32" s="137"/>
      <c r="DP32" s="137"/>
      <c r="DQ32" s="137"/>
      <c r="DR32" s="137"/>
      <c r="DS32" s="137"/>
      <c r="DT32" s="137"/>
      <c r="DU32" s="137"/>
      <c r="DV32" s="137"/>
      <c r="DW32" s="137"/>
      <c r="DX32" s="137"/>
      <c r="DY32" s="137"/>
      <c r="DZ32" s="137"/>
      <c r="EA32" s="137"/>
      <c r="EB32" s="137"/>
      <c r="EC32" s="137"/>
      <c r="ED32" s="137"/>
      <c r="EE32" s="137"/>
      <c r="EF32" s="137"/>
      <c r="EG32" s="137"/>
      <c r="EH32" s="137"/>
      <c r="EI32" s="137"/>
      <c r="EJ32" s="137"/>
      <c r="EK32" s="137"/>
      <c r="EL32" s="137"/>
      <c r="EM32" s="137"/>
      <c r="EN32" s="137"/>
      <c r="EO32" s="137"/>
      <c r="EP32" s="137"/>
      <c r="EQ32" s="137"/>
      <c r="ER32" s="137"/>
      <c r="ES32" s="137"/>
      <c r="ET32" s="137"/>
      <c r="EU32" s="137"/>
      <c r="EV32" s="137"/>
      <c r="EW32" s="137"/>
      <c r="EX32" s="137"/>
      <c r="EY32" s="137"/>
      <c r="EZ32" s="137"/>
      <c r="FA32" s="137"/>
      <c r="FB32" s="137"/>
      <c r="FC32" s="137"/>
      <c r="FD32" s="137"/>
      <c r="FE32" s="137"/>
      <c r="FF32" s="137"/>
      <c r="FG32" s="137"/>
      <c r="FH32" s="137"/>
      <c r="FI32" s="137"/>
      <c r="FJ32" s="137"/>
      <c r="FK32" s="137"/>
      <c r="FL32" s="137"/>
      <c r="FM32" s="137"/>
      <c r="FN32" s="137"/>
      <c r="FO32" s="137"/>
      <c r="FP32" s="137"/>
      <c r="FQ32" s="137"/>
      <c r="FR32" s="137"/>
      <c r="FS32" s="137"/>
      <c r="FT32" s="137"/>
      <c r="FU32" s="137"/>
      <c r="FV32" s="137"/>
      <c r="FW32" s="137"/>
      <c r="FX32" s="137"/>
      <c r="FY32" s="137"/>
      <c r="FZ32" s="137"/>
      <c r="GA32" s="137"/>
      <c r="GB32" s="137"/>
      <c r="GC32" s="137"/>
      <c r="GD32" s="137"/>
      <c r="GE32" s="137"/>
      <c r="GF32" s="137"/>
      <c r="GG32" s="137"/>
      <c r="GH32" s="137"/>
      <c r="GI32" s="137"/>
      <c r="GJ32" s="137"/>
      <c r="GK32" s="137"/>
      <c r="GL32" s="137"/>
      <c r="GM32" s="137"/>
      <c r="GN32" s="137"/>
      <c r="GO32" s="137"/>
      <c r="GP32" s="137"/>
      <c r="GQ32" s="137"/>
      <c r="GR32" s="137"/>
      <c r="GS32" s="137"/>
      <c r="GT32" s="142"/>
      <c r="GU32" s="142"/>
      <c r="GV32" s="142"/>
      <c r="GW32" s="142"/>
      <c r="GX32" s="142"/>
      <c r="GY32" s="142"/>
      <c r="GZ32" s="142"/>
      <c r="HA32" s="142"/>
      <c r="HB32" s="142"/>
      <c r="HC32" s="142"/>
      <c r="HD32" s="142"/>
      <c r="HE32" s="142"/>
      <c r="HF32" s="142"/>
      <c r="HG32" s="142"/>
      <c r="HH32" s="137"/>
      <c r="HI32" s="137"/>
      <c r="HJ32" s="137"/>
      <c r="HK32" s="137"/>
      <c r="HL32" s="137"/>
      <c r="HM32" s="137"/>
      <c r="HN32" s="137"/>
      <c r="HO32" s="137"/>
      <c r="HP32" s="137"/>
      <c r="HQ32" s="137"/>
      <c r="HR32" s="137"/>
      <c r="HS32" s="137"/>
      <c r="HT32" s="137"/>
      <c r="HU32" s="137"/>
      <c r="HV32" s="137"/>
      <c r="HW32" s="137"/>
      <c r="HX32" s="137"/>
      <c r="HY32" s="137"/>
      <c r="HZ32" s="137"/>
      <c r="IA32" s="137"/>
      <c r="IB32" s="137"/>
      <c r="IC32" s="137"/>
      <c r="ID32" s="137"/>
      <c r="IE32" s="137"/>
      <c r="IF32" s="137"/>
      <c r="IG32" s="138" t="s">
        <v>132</v>
      </c>
    </row>
    <row r="33" spans="1:241" x14ac:dyDescent="0.25">
      <c r="A33" s="106" t="str">
        <f>"1.6.1"</f>
        <v>1.6.1</v>
      </c>
      <c r="B33" s="85" t="s">
        <v>62</v>
      </c>
      <c r="C33" t="s">
        <v>1</v>
      </c>
      <c r="E33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19"/>
      <c r="CN33" s="119"/>
      <c r="CO33" s="119"/>
      <c r="CP33" s="119"/>
      <c r="CQ33" s="119"/>
      <c r="CR33" s="119"/>
      <c r="CS33" s="119"/>
      <c r="CT33" s="119"/>
      <c r="CU33" s="119"/>
      <c r="CV33" s="119"/>
      <c r="CW33" s="119"/>
      <c r="CX33" s="119"/>
      <c r="CY33" s="119"/>
      <c r="CZ33" s="119"/>
      <c r="DA33" s="119"/>
      <c r="DB33" s="119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119"/>
      <c r="DO33" s="119"/>
      <c r="DP33" s="119"/>
      <c r="DQ33" s="119"/>
      <c r="DR33" s="119"/>
      <c r="DS33" s="119"/>
      <c r="DT33" s="119"/>
      <c r="DU33" s="119"/>
      <c r="DV33" s="119"/>
      <c r="DW33" s="119"/>
      <c r="DX33" s="119"/>
      <c r="DY33" s="119"/>
      <c r="DZ33" s="119"/>
      <c r="EA33" s="119"/>
      <c r="EB33" s="119"/>
      <c r="EC33" s="119"/>
      <c r="ED33" s="119"/>
      <c r="EE33" s="119"/>
      <c r="EF33" s="119"/>
      <c r="EG33" s="119"/>
      <c r="EH33" s="119"/>
      <c r="EI33" s="119"/>
      <c r="EJ33" s="119"/>
      <c r="EK33" s="119"/>
      <c r="EL33" s="119"/>
      <c r="EM33" s="119"/>
      <c r="EN33" s="119"/>
      <c r="EO33" s="119"/>
      <c r="EP33" s="119"/>
      <c r="EQ33" s="119"/>
      <c r="ER33" s="119"/>
      <c r="ES33" s="119"/>
      <c r="ET33" s="119"/>
      <c r="EU33" s="119"/>
      <c r="EV33" s="119"/>
      <c r="EW33" s="119"/>
      <c r="EX33" s="119"/>
      <c r="EY33" s="119"/>
      <c r="EZ33" s="119"/>
      <c r="FA33" s="119"/>
      <c r="FB33" s="119"/>
      <c r="FC33" s="119"/>
      <c r="FD33" s="119"/>
      <c r="FE33" s="119"/>
      <c r="FF33" s="119"/>
      <c r="FG33" s="119"/>
      <c r="FH33" s="119"/>
      <c r="FI33" s="119"/>
      <c r="FJ33" s="119"/>
      <c r="FK33" s="119"/>
      <c r="FL33" s="119"/>
      <c r="FM33" s="119"/>
      <c r="FN33" s="119"/>
      <c r="FO33" s="119"/>
      <c r="FP33" s="119"/>
      <c r="FQ33" s="119"/>
      <c r="FR33" s="119"/>
      <c r="FS33" s="119"/>
      <c r="FT33" s="119"/>
      <c r="FU33" s="119"/>
      <c r="FV33" s="119"/>
      <c r="FW33" s="119"/>
      <c r="FX33" s="119"/>
      <c r="FY33" s="119"/>
      <c r="FZ33" s="119"/>
      <c r="GA33" s="119"/>
      <c r="GB33" s="119"/>
      <c r="GC33" s="119"/>
      <c r="GD33" s="119"/>
      <c r="GE33" s="119"/>
      <c r="GF33" s="119"/>
      <c r="GG33" s="119"/>
      <c r="GH33" s="119"/>
      <c r="GI33" s="119"/>
      <c r="GJ33" s="119"/>
      <c r="GK33" s="119"/>
      <c r="GL33" s="119"/>
      <c r="GM33" s="119"/>
      <c r="GN33" s="119"/>
      <c r="GO33" s="119"/>
      <c r="GP33" s="119"/>
      <c r="GQ33" s="119"/>
      <c r="GR33" s="119"/>
      <c r="GS33" s="119"/>
      <c r="GT33" s="118"/>
      <c r="GU33" s="118"/>
      <c r="GV33" s="118"/>
      <c r="GW33" s="118"/>
      <c r="GX33" s="118"/>
      <c r="GY33" s="118"/>
      <c r="GZ33" s="118"/>
      <c r="HA33" s="118"/>
      <c r="HB33" s="119"/>
      <c r="HC33" s="119"/>
      <c r="HD33" s="119"/>
      <c r="HE33" s="119"/>
      <c r="HF33" s="119"/>
      <c r="HG33" s="119"/>
      <c r="HH33" s="119"/>
      <c r="HI33" s="119"/>
      <c r="HJ33" s="119"/>
      <c r="HK33" s="119"/>
      <c r="HL33" s="119"/>
      <c r="HM33" s="119"/>
      <c r="HN33" s="119"/>
      <c r="HO33" s="119"/>
      <c r="HP33" s="119"/>
      <c r="HQ33" s="119"/>
      <c r="HR33" s="119"/>
      <c r="HS33" s="119"/>
      <c r="HT33" s="119"/>
      <c r="HU33" s="119"/>
      <c r="HV33" s="119"/>
      <c r="HW33" s="119"/>
      <c r="HX33" s="119"/>
      <c r="HY33" s="119"/>
      <c r="HZ33" s="119"/>
      <c r="IA33" s="119"/>
      <c r="IB33" s="119"/>
      <c r="IC33" s="119"/>
      <c r="ID33" s="119"/>
      <c r="IE33" s="119"/>
      <c r="IF33" s="119"/>
      <c r="IG33" s="123" t="s">
        <v>132</v>
      </c>
    </row>
    <row r="34" spans="1:241" x14ac:dyDescent="0.25">
      <c r="A34" s="106" t="str">
        <f>"1.6.2"</f>
        <v>1.6.2</v>
      </c>
      <c r="B34" t="s">
        <v>61</v>
      </c>
      <c r="C34" t="s">
        <v>1</v>
      </c>
      <c r="E34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19"/>
      <c r="CN34" s="119"/>
      <c r="CO34" s="119"/>
      <c r="CP34" s="119"/>
      <c r="CQ34" s="119"/>
      <c r="CR34" s="119"/>
      <c r="CS34" s="119"/>
      <c r="CT34" s="119"/>
      <c r="CU34" s="119"/>
      <c r="CV34" s="119"/>
      <c r="CW34" s="119"/>
      <c r="CX34" s="119"/>
      <c r="CY34" s="119"/>
      <c r="CZ34" s="119"/>
      <c r="DA34" s="119"/>
      <c r="DB34" s="119"/>
      <c r="DC34" s="119"/>
      <c r="DD34" s="119"/>
      <c r="DE34" s="119"/>
      <c r="DF34" s="119"/>
      <c r="DG34" s="119"/>
      <c r="DH34" s="119"/>
      <c r="DI34" s="119"/>
      <c r="DJ34" s="119"/>
      <c r="DK34" s="119"/>
      <c r="DL34" s="119"/>
      <c r="DM34" s="119"/>
      <c r="DN34" s="119"/>
      <c r="DO34" s="119"/>
      <c r="DP34" s="119"/>
      <c r="DQ34" s="119"/>
      <c r="DR34" s="119"/>
      <c r="DS34" s="119"/>
      <c r="DT34" s="119"/>
      <c r="DU34" s="119"/>
      <c r="DV34" s="119"/>
      <c r="DW34" s="119"/>
      <c r="DX34" s="119"/>
      <c r="DY34" s="119"/>
      <c r="DZ34" s="119"/>
      <c r="EA34" s="119"/>
      <c r="EB34" s="119"/>
      <c r="EC34" s="119"/>
      <c r="ED34" s="119"/>
      <c r="EE34" s="119"/>
      <c r="EF34" s="119"/>
      <c r="EG34" s="119"/>
      <c r="EH34" s="119"/>
      <c r="EI34" s="119"/>
      <c r="EJ34" s="119"/>
      <c r="EK34" s="119"/>
      <c r="EL34" s="119"/>
      <c r="EM34" s="119"/>
      <c r="EN34" s="119"/>
      <c r="EO34" s="119"/>
      <c r="EP34" s="119"/>
      <c r="EQ34" s="119"/>
      <c r="ER34" s="119"/>
      <c r="ES34" s="119"/>
      <c r="ET34" s="119"/>
      <c r="EU34" s="119"/>
      <c r="EV34" s="119"/>
      <c r="EW34" s="119"/>
      <c r="EX34" s="119"/>
      <c r="EY34" s="119"/>
      <c r="EZ34" s="119"/>
      <c r="FA34" s="119"/>
      <c r="FB34" s="119"/>
      <c r="FC34" s="119"/>
      <c r="FD34" s="119"/>
      <c r="FE34" s="119"/>
      <c r="FF34" s="119"/>
      <c r="FG34" s="119"/>
      <c r="FH34" s="119"/>
      <c r="FI34" s="119"/>
      <c r="FJ34" s="119"/>
      <c r="FK34" s="119"/>
      <c r="FL34" s="119"/>
      <c r="FM34" s="119"/>
      <c r="FN34" s="119"/>
      <c r="FO34" s="119"/>
      <c r="FP34" s="119"/>
      <c r="FQ34" s="119"/>
      <c r="FR34" s="119"/>
      <c r="FS34" s="119"/>
      <c r="FT34" s="119"/>
      <c r="FU34" s="119"/>
      <c r="FV34" s="119"/>
      <c r="FW34" s="119"/>
      <c r="FX34" s="119"/>
      <c r="FY34" s="119"/>
      <c r="FZ34" s="119"/>
      <c r="GA34" s="119"/>
      <c r="GB34" s="119"/>
      <c r="GC34" s="119"/>
      <c r="GD34" s="119"/>
      <c r="GE34" s="119"/>
      <c r="GF34" s="119"/>
      <c r="GG34" s="119"/>
      <c r="GH34" s="119"/>
      <c r="GI34" s="119"/>
      <c r="GJ34" s="119"/>
      <c r="GK34" s="119"/>
      <c r="GL34" s="119"/>
      <c r="GM34" s="119"/>
      <c r="GN34" s="119"/>
      <c r="GO34" s="119"/>
      <c r="GP34" s="119"/>
      <c r="GQ34" s="119"/>
      <c r="GR34" s="119"/>
      <c r="GS34" s="119"/>
      <c r="GT34" s="119"/>
      <c r="GU34" s="119"/>
      <c r="GV34" s="119"/>
      <c r="GW34" s="118"/>
      <c r="GX34" s="118"/>
      <c r="GY34" s="118"/>
      <c r="GZ34" s="118"/>
      <c r="HA34" s="118"/>
      <c r="HB34" s="119"/>
      <c r="HC34" s="119"/>
      <c r="HD34" s="119"/>
      <c r="HE34" s="119"/>
      <c r="HF34" s="119"/>
      <c r="HG34" s="119"/>
      <c r="HH34" s="119"/>
      <c r="HI34" s="119"/>
      <c r="HJ34" s="119"/>
      <c r="HK34" s="119"/>
      <c r="HL34" s="119"/>
      <c r="HM34" s="119"/>
      <c r="HN34" s="119"/>
      <c r="HO34" s="119"/>
      <c r="HP34" s="119"/>
      <c r="HQ34" s="119"/>
      <c r="HR34" s="119"/>
      <c r="HS34" s="119"/>
      <c r="HT34" s="119"/>
      <c r="HU34" s="119"/>
      <c r="HV34" s="119"/>
      <c r="HW34" s="119"/>
      <c r="HX34" s="119"/>
      <c r="HY34" s="119"/>
      <c r="HZ34" s="119"/>
      <c r="IA34" s="119"/>
      <c r="IB34" s="119"/>
      <c r="IC34" s="119"/>
      <c r="ID34" s="119"/>
      <c r="IE34" s="119"/>
      <c r="IF34" s="119"/>
      <c r="IG34" s="123" t="s">
        <v>132</v>
      </c>
    </row>
    <row r="35" spans="1:241" x14ac:dyDescent="0.25">
      <c r="A35" s="106" t="str">
        <f>"1.6.3"</f>
        <v>1.6.3</v>
      </c>
      <c r="B35" t="s">
        <v>60</v>
      </c>
      <c r="C35" t="s">
        <v>1</v>
      </c>
      <c r="E35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  <c r="CS35" s="119"/>
      <c r="CT35" s="119"/>
      <c r="CU35" s="119"/>
      <c r="CV35" s="119"/>
      <c r="CW35" s="119"/>
      <c r="CX35" s="119"/>
      <c r="CY35" s="119"/>
      <c r="CZ35" s="119"/>
      <c r="DA35" s="119"/>
      <c r="DB35" s="119"/>
      <c r="DC35" s="119"/>
      <c r="DD35" s="119"/>
      <c r="DE35" s="119"/>
      <c r="DF35" s="119"/>
      <c r="DG35" s="119"/>
      <c r="DH35" s="119"/>
      <c r="DI35" s="119"/>
      <c r="DJ35" s="119"/>
      <c r="DK35" s="119"/>
      <c r="DL35" s="119"/>
      <c r="DM35" s="119"/>
      <c r="DN35" s="119"/>
      <c r="DO35" s="119"/>
      <c r="DP35" s="119"/>
      <c r="DQ35" s="119"/>
      <c r="DR35" s="119"/>
      <c r="DS35" s="119"/>
      <c r="DT35" s="119"/>
      <c r="DU35" s="119"/>
      <c r="DV35" s="119"/>
      <c r="DW35" s="119"/>
      <c r="DX35" s="119"/>
      <c r="DY35" s="119"/>
      <c r="DZ35" s="119"/>
      <c r="EA35" s="119"/>
      <c r="EB35" s="119"/>
      <c r="EC35" s="119"/>
      <c r="ED35" s="119"/>
      <c r="EE35" s="119"/>
      <c r="EF35" s="119"/>
      <c r="EG35" s="119"/>
      <c r="EH35" s="119"/>
      <c r="EI35" s="119"/>
      <c r="EJ35" s="119"/>
      <c r="EK35" s="119"/>
      <c r="EL35" s="119"/>
      <c r="EM35" s="119"/>
      <c r="EN35" s="119"/>
      <c r="EO35" s="119"/>
      <c r="EP35" s="119"/>
      <c r="EQ35" s="119"/>
      <c r="ER35" s="119"/>
      <c r="ES35" s="119"/>
      <c r="ET35" s="119"/>
      <c r="EU35" s="119"/>
      <c r="EV35" s="119"/>
      <c r="EW35" s="119"/>
      <c r="EX35" s="119"/>
      <c r="EY35" s="119"/>
      <c r="EZ35" s="119"/>
      <c r="FA35" s="119"/>
      <c r="FB35" s="119"/>
      <c r="FC35" s="119"/>
      <c r="FD35" s="119"/>
      <c r="FE35" s="119"/>
      <c r="FF35" s="119"/>
      <c r="FG35" s="119"/>
      <c r="FH35" s="119"/>
      <c r="FI35" s="119"/>
      <c r="FJ35" s="119"/>
      <c r="FK35" s="119"/>
      <c r="FL35" s="119"/>
      <c r="FM35" s="119"/>
      <c r="FN35" s="119"/>
      <c r="FO35" s="119"/>
      <c r="FP35" s="119"/>
      <c r="FQ35" s="119"/>
      <c r="FR35" s="119"/>
      <c r="FS35" s="119"/>
      <c r="FT35" s="119"/>
      <c r="FU35" s="119"/>
      <c r="FV35" s="119"/>
      <c r="FW35" s="119"/>
      <c r="FX35" s="119"/>
      <c r="FY35" s="119"/>
      <c r="FZ35" s="119"/>
      <c r="GA35" s="119"/>
      <c r="GB35" s="119"/>
      <c r="GC35" s="119"/>
      <c r="GD35" s="119"/>
      <c r="GE35" s="119"/>
      <c r="GF35" s="119"/>
      <c r="GG35" s="119"/>
      <c r="GH35" s="119"/>
      <c r="GI35" s="119"/>
      <c r="GJ35" s="119"/>
      <c r="GK35" s="119"/>
      <c r="GL35" s="119"/>
      <c r="GM35" s="119"/>
      <c r="GN35" s="119"/>
      <c r="GO35" s="119"/>
      <c r="GP35" s="119"/>
      <c r="GQ35" s="119"/>
      <c r="GR35" s="119"/>
      <c r="GS35" s="119"/>
      <c r="GT35" s="119"/>
      <c r="GU35" s="119"/>
      <c r="GV35" s="119"/>
      <c r="GW35" s="119"/>
      <c r="GX35" s="118"/>
      <c r="GY35" s="118"/>
      <c r="GZ35" s="118"/>
      <c r="HA35" s="118"/>
      <c r="HB35" s="119"/>
      <c r="HC35" s="119"/>
      <c r="HD35" s="119"/>
      <c r="HE35" s="119"/>
      <c r="HF35" s="119"/>
      <c r="HG35" s="119"/>
      <c r="HH35" s="119"/>
      <c r="HI35" s="119"/>
      <c r="HJ35" s="119"/>
      <c r="HK35" s="119"/>
      <c r="HL35" s="119"/>
      <c r="HM35" s="119"/>
      <c r="HN35" s="119"/>
      <c r="HO35" s="119"/>
      <c r="HP35" s="119"/>
      <c r="HQ35" s="119"/>
      <c r="HR35" s="119"/>
      <c r="HS35" s="119"/>
      <c r="HT35" s="119"/>
      <c r="HU35" s="119"/>
      <c r="HV35" s="119"/>
      <c r="HW35" s="119"/>
      <c r="HX35" s="119"/>
      <c r="HY35" s="119"/>
      <c r="HZ35" s="119"/>
      <c r="IA35" s="119"/>
      <c r="IB35" s="119"/>
      <c r="IC35" s="119"/>
      <c r="ID35" s="119"/>
      <c r="IE35" s="119"/>
      <c r="IF35" s="119"/>
      <c r="IG35" s="123" t="s">
        <v>132</v>
      </c>
    </row>
    <row r="36" spans="1:241" x14ac:dyDescent="0.25">
      <c r="A36" s="106" t="str">
        <f>"1.6.4"</f>
        <v>1.6.4</v>
      </c>
      <c r="B36" t="s">
        <v>116</v>
      </c>
      <c r="C36" t="s">
        <v>1</v>
      </c>
      <c r="E36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  <c r="CS36" s="119"/>
      <c r="CT36" s="119"/>
      <c r="CU36" s="119"/>
      <c r="CV36" s="119"/>
      <c r="CW36" s="119"/>
      <c r="CX36" s="119"/>
      <c r="CY36" s="119"/>
      <c r="CZ36" s="119"/>
      <c r="DA36" s="119"/>
      <c r="DB36" s="119"/>
      <c r="DC36" s="119"/>
      <c r="DD36" s="119"/>
      <c r="DE36" s="119"/>
      <c r="DF36" s="119"/>
      <c r="DG36" s="119"/>
      <c r="DH36" s="119"/>
      <c r="DI36" s="119"/>
      <c r="DJ36" s="119"/>
      <c r="DK36" s="119"/>
      <c r="DL36" s="119"/>
      <c r="DM36" s="119"/>
      <c r="DN36" s="119"/>
      <c r="DO36" s="119"/>
      <c r="DP36" s="119"/>
      <c r="DQ36" s="119"/>
      <c r="DR36" s="119"/>
      <c r="DS36" s="119"/>
      <c r="DT36" s="119"/>
      <c r="DU36" s="119"/>
      <c r="DV36" s="119"/>
      <c r="DW36" s="119"/>
      <c r="DX36" s="119"/>
      <c r="DY36" s="119"/>
      <c r="DZ36" s="119"/>
      <c r="EA36" s="119"/>
      <c r="EB36" s="119"/>
      <c r="EC36" s="119"/>
      <c r="ED36" s="119"/>
      <c r="EE36" s="119"/>
      <c r="EF36" s="119"/>
      <c r="EG36" s="119"/>
      <c r="EH36" s="119"/>
      <c r="EI36" s="119"/>
      <c r="EJ36" s="119"/>
      <c r="EK36" s="119"/>
      <c r="EL36" s="119"/>
      <c r="EM36" s="119"/>
      <c r="EN36" s="119"/>
      <c r="EO36" s="119"/>
      <c r="EP36" s="119"/>
      <c r="EQ36" s="119"/>
      <c r="ER36" s="119"/>
      <c r="ES36" s="119"/>
      <c r="ET36" s="119"/>
      <c r="EU36" s="119"/>
      <c r="EV36" s="119"/>
      <c r="EW36" s="119"/>
      <c r="EX36" s="119"/>
      <c r="EY36" s="119"/>
      <c r="EZ36" s="119"/>
      <c r="FA36" s="119"/>
      <c r="FB36" s="119"/>
      <c r="FC36" s="119"/>
      <c r="FD36" s="119"/>
      <c r="FE36" s="119"/>
      <c r="FF36" s="119"/>
      <c r="FG36" s="119"/>
      <c r="FH36" s="119"/>
      <c r="FI36" s="119"/>
      <c r="FJ36" s="119"/>
      <c r="FK36" s="119"/>
      <c r="FL36" s="119"/>
      <c r="FM36" s="119"/>
      <c r="FN36" s="119"/>
      <c r="FO36" s="119"/>
      <c r="FP36" s="119"/>
      <c r="FQ36" s="119"/>
      <c r="FR36" s="119"/>
      <c r="FS36" s="119"/>
      <c r="FT36" s="119"/>
      <c r="FU36" s="119"/>
      <c r="FV36" s="119"/>
      <c r="FW36" s="119"/>
      <c r="FX36" s="119"/>
      <c r="FY36" s="119"/>
      <c r="FZ36" s="119"/>
      <c r="GA36" s="119"/>
      <c r="GB36" s="119"/>
      <c r="GC36" s="119"/>
      <c r="GD36" s="119"/>
      <c r="GE36" s="119"/>
      <c r="GF36" s="119"/>
      <c r="GG36" s="119"/>
      <c r="GH36" s="119"/>
      <c r="GI36" s="119"/>
      <c r="GJ36" s="119"/>
      <c r="GK36" s="119"/>
      <c r="GL36" s="119"/>
      <c r="GM36" s="119"/>
      <c r="GN36" s="119"/>
      <c r="GO36" s="119"/>
      <c r="GP36" s="119"/>
      <c r="GQ36" s="119"/>
      <c r="GR36" s="119"/>
      <c r="GS36" s="119"/>
      <c r="GT36" s="119"/>
      <c r="GU36" s="119"/>
      <c r="GV36" s="119"/>
      <c r="GW36" s="119"/>
      <c r="GX36" s="119"/>
      <c r="GY36" s="119"/>
      <c r="GZ36" s="119"/>
      <c r="HA36" s="119"/>
      <c r="HB36" s="118"/>
      <c r="HC36" s="118"/>
      <c r="HD36" s="118"/>
      <c r="HE36" s="118"/>
      <c r="HF36" s="118"/>
      <c r="HG36" s="118"/>
      <c r="HH36" s="119"/>
      <c r="HI36" s="119"/>
      <c r="HJ36" s="119"/>
      <c r="HK36" s="119"/>
      <c r="HL36" s="119"/>
      <c r="HM36" s="119"/>
      <c r="HN36" s="119"/>
      <c r="HO36" s="119"/>
      <c r="HP36" s="119"/>
      <c r="HQ36" s="119"/>
      <c r="HR36" s="119"/>
      <c r="HS36" s="119"/>
      <c r="HT36" s="119"/>
      <c r="HU36" s="119"/>
      <c r="HV36" s="119"/>
      <c r="HW36" s="119"/>
      <c r="HX36" s="119"/>
      <c r="HY36" s="119"/>
      <c r="HZ36" s="119"/>
      <c r="IA36" s="119"/>
      <c r="IB36" s="119"/>
      <c r="IC36" s="119"/>
      <c r="ID36" s="119"/>
      <c r="IE36" s="119"/>
      <c r="IF36" s="119"/>
      <c r="IG36" s="123" t="s">
        <v>132</v>
      </c>
    </row>
    <row r="37" spans="1:241" x14ac:dyDescent="0.25">
      <c r="A37" s="106" t="str">
        <f>"1.6.5"</f>
        <v>1.6.5</v>
      </c>
      <c r="B37" t="s">
        <v>58</v>
      </c>
      <c r="C37" t="s">
        <v>1</v>
      </c>
      <c r="E37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19"/>
      <c r="CN37" s="119"/>
      <c r="CO37" s="119"/>
      <c r="CP37" s="119"/>
      <c r="CQ37" s="119"/>
      <c r="CR37" s="119"/>
      <c r="CS37" s="119"/>
      <c r="CT37" s="119"/>
      <c r="CU37" s="119"/>
      <c r="CV37" s="119"/>
      <c r="CW37" s="119"/>
      <c r="CX37" s="119"/>
      <c r="CY37" s="119"/>
      <c r="CZ37" s="119"/>
      <c r="DA37" s="119"/>
      <c r="DB37" s="119"/>
      <c r="DC37" s="119"/>
      <c r="DD37" s="119"/>
      <c r="DE37" s="119"/>
      <c r="DF37" s="119"/>
      <c r="DG37" s="119"/>
      <c r="DH37" s="119"/>
      <c r="DI37" s="119"/>
      <c r="DJ37" s="119"/>
      <c r="DK37" s="119"/>
      <c r="DL37" s="119"/>
      <c r="DM37" s="119"/>
      <c r="DN37" s="119"/>
      <c r="DO37" s="119"/>
      <c r="DP37" s="119"/>
      <c r="DQ37" s="119"/>
      <c r="DR37" s="119"/>
      <c r="DS37" s="119"/>
      <c r="DT37" s="119"/>
      <c r="DU37" s="119"/>
      <c r="DV37" s="119"/>
      <c r="DW37" s="119"/>
      <c r="DX37" s="119"/>
      <c r="DY37" s="119"/>
      <c r="DZ37" s="119"/>
      <c r="EA37" s="119"/>
      <c r="EB37" s="119"/>
      <c r="EC37" s="119"/>
      <c r="ED37" s="119"/>
      <c r="EE37" s="119"/>
      <c r="EF37" s="119"/>
      <c r="EG37" s="119"/>
      <c r="EH37" s="119"/>
      <c r="EI37" s="119"/>
      <c r="EJ37" s="119"/>
      <c r="EK37" s="119"/>
      <c r="EL37" s="119"/>
      <c r="EM37" s="119"/>
      <c r="EN37" s="119"/>
      <c r="EO37" s="119"/>
      <c r="EP37" s="119"/>
      <c r="EQ37" s="119"/>
      <c r="ER37" s="119"/>
      <c r="ES37" s="119"/>
      <c r="ET37" s="119"/>
      <c r="EU37" s="119"/>
      <c r="EV37" s="119"/>
      <c r="EW37" s="119"/>
      <c r="EX37" s="119"/>
      <c r="EY37" s="119"/>
      <c r="EZ37" s="119"/>
      <c r="FA37" s="119"/>
      <c r="FB37" s="119"/>
      <c r="FC37" s="119"/>
      <c r="FD37" s="119"/>
      <c r="FE37" s="119"/>
      <c r="FF37" s="119"/>
      <c r="FG37" s="119"/>
      <c r="FH37" s="119"/>
      <c r="FI37" s="119"/>
      <c r="FJ37" s="119"/>
      <c r="FK37" s="119"/>
      <c r="FL37" s="119"/>
      <c r="FM37" s="119"/>
      <c r="FN37" s="119"/>
      <c r="FO37" s="119"/>
      <c r="FP37" s="119"/>
      <c r="FQ37" s="119"/>
      <c r="FR37" s="119"/>
      <c r="FS37" s="119"/>
      <c r="FT37" s="119"/>
      <c r="FU37" s="119"/>
      <c r="FV37" s="119"/>
      <c r="FW37" s="119"/>
      <c r="FX37" s="119"/>
      <c r="FY37" s="119"/>
      <c r="FZ37" s="119"/>
      <c r="GA37" s="119"/>
      <c r="GB37" s="119"/>
      <c r="GC37" s="119"/>
      <c r="GD37" s="119"/>
      <c r="GE37" s="119"/>
      <c r="GF37" s="119"/>
      <c r="GG37" s="119"/>
      <c r="GH37" s="119"/>
      <c r="GI37" s="119"/>
      <c r="GJ37" s="119"/>
      <c r="GK37" s="119"/>
      <c r="GL37" s="119"/>
      <c r="GM37" s="119"/>
      <c r="GN37" s="119"/>
      <c r="GO37" s="119"/>
      <c r="GP37" s="119"/>
      <c r="GQ37" s="119"/>
      <c r="GR37" s="119"/>
      <c r="GS37" s="119"/>
      <c r="GT37" s="119"/>
      <c r="GU37" s="119"/>
      <c r="GV37" s="119"/>
      <c r="GW37" s="119"/>
      <c r="GX37" s="119"/>
      <c r="GY37" s="119"/>
      <c r="GZ37" s="119"/>
      <c r="HA37" s="119"/>
      <c r="HB37" s="118"/>
      <c r="HC37" s="118"/>
      <c r="HD37" s="118"/>
      <c r="HE37" s="118"/>
      <c r="HF37" s="118"/>
      <c r="HG37" s="118"/>
      <c r="HH37" s="119"/>
      <c r="HI37" s="119"/>
      <c r="HJ37" s="119"/>
      <c r="HK37" s="119"/>
      <c r="HL37" s="119"/>
      <c r="HM37" s="119"/>
      <c r="HN37" s="119"/>
      <c r="HO37" s="119"/>
      <c r="HP37" s="119"/>
      <c r="HQ37" s="119"/>
      <c r="HR37" s="119"/>
      <c r="HS37" s="119"/>
      <c r="HT37" s="119"/>
      <c r="HU37" s="119"/>
      <c r="HV37" s="119"/>
      <c r="HW37" s="119"/>
      <c r="HX37" s="119"/>
      <c r="HY37" s="119"/>
      <c r="HZ37" s="119"/>
      <c r="IA37" s="119"/>
      <c r="IB37" s="119"/>
      <c r="IC37" s="119"/>
      <c r="ID37" s="119"/>
      <c r="IE37" s="119"/>
      <c r="IF37" s="119"/>
      <c r="IG37" s="123" t="s">
        <v>132</v>
      </c>
    </row>
    <row r="38" spans="1:241" s="55" customFormat="1" ht="15.75" thickBot="1" x14ac:dyDescent="0.3">
      <c r="A38" s="105" t="str">
        <f>"1.6.6"</f>
        <v>1.6.6</v>
      </c>
      <c r="B38" s="55" t="s">
        <v>57</v>
      </c>
      <c r="C38" s="55" t="s">
        <v>1</v>
      </c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  <c r="EK38" s="127"/>
      <c r="EL38" s="127"/>
      <c r="EM38" s="127"/>
      <c r="EN38" s="127"/>
      <c r="EO38" s="127"/>
      <c r="EP38" s="127"/>
      <c r="EQ38" s="127"/>
      <c r="ER38" s="127"/>
      <c r="ES38" s="127"/>
      <c r="ET38" s="127"/>
      <c r="EU38" s="127"/>
      <c r="EV38" s="127"/>
      <c r="EW38" s="127"/>
      <c r="EX38" s="127"/>
      <c r="EY38" s="127"/>
      <c r="EZ38" s="127"/>
      <c r="FA38" s="127"/>
      <c r="FB38" s="127"/>
      <c r="FC38" s="127"/>
      <c r="FD38" s="127"/>
      <c r="FE38" s="127"/>
      <c r="FF38" s="127"/>
      <c r="FG38" s="127"/>
      <c r="FH38" s="127"/>
      <c r="FI38" s="127"/>
      <c r="FJ38" s="127"/>
      <c r="FK38" s="127"/>
      <c r="FL38" s="127"/>
      <c r="FM38" s="127"/>
      <c r="FN38" s="127"/>
      <c r="FO38" s="127"/>
      <c r="FP38" s="127"/>
      <c r="FQ38" s="127"/>
      <c r="FR38" s="127"/>
      <c r="FS38" s="127"/>
      <c r="FT38" s="127"/>
      <c r="FU38" s="127"/>
      <c r="FV38" s="127"/>
      <c r="FW38" s="127"/>
      <c r="FX38" s="127"/>
      <c r="FY38" s="127"/>
      <c r="FZ38" s="127"/>
      <c r="GA38" s="127"/>
      <c r="GB38" s="127"/>
      <c r="GC38" s="127"/>
      <c r="GD38" s="127"/>
      <c r="GE38" s="127"/>
      <c r="GF38" s="127"/>
      <c r="GG38" s="127"/>
      <c r="GH38" s="127"/>
      <c r="GI38" s="127"/>
      <c r="GJ38" s="127"/>
      <c r="GK38" s="127"/>
      <c r="GL38" s="127"/>
      <c r="GM38" s="127"/>
      <c r="GN38" s="127"/>
      <c r="GO38" s="127"/>
      <c r="GP38" s="127"/>
      <c r="GQ38" s="127"/>
      <c r="GR38" s="127"/>
      <c r="GS38" s="127"/>
      <c r="GT38" s="127"/>
      <c r="GU38" s="127"/>
      <c r="GV38" s="127"/>
      <c r="GW38" s="127"/>
      <c r="GX38" s="127"/>
      <c r="GY38" s="127"/>
      <c r="GZ38" s="127"/>
      <c r="HA38" s="127"/>
      <c r="HB38" s="143"/>
      <c r="HC38" s="143"/>
      <c r="HD38" s="143"/>
      <c r="HE38" s="143"/>
      <c r="HF38" s="143"/>
      <c r="HG38" s="143"/>
      <c r="HH38" s="127"/>
      <c r="HI38" s="127"/>
      <c r="HJ38" s="127"/>
      <c r="HK38" s="127"/>
      <c r="HL38" s="127"/>
      <c r="HM38" s="127"/>
      <c r="HN38" s="127"/>
      <c r="HO38" s="127"/>
      <c r="HP38" s="127"/>
      <c r="HQ38" s="127"/>
      <c r="HR38" s="127"/>
      <c r="HS38" s="127"/>
      <c r="HT38" s="127"/>
      <c r="HU38" s="127"/>
      <c r="HV38" s="127"/>
      <c r="HW38" s="127"/>
      <c r="HX38" s="127"/>
      <c r="HY38" s="127"/>
      <c r="HZ38" s="127"/>
      <c r="IA38" s="127"/>
      <c r="IB38" s="127"/>
      <c r="IC38" s="127"/>
      <c r="ID38" s="127"/>
      <c r="IE38" s="127"/>
      <c r="IF38" s="127"/>
      <c r="IG38" s="128" t="s">
        <v>132</v>
      </c>
    </row>
    <row r="39" spans="1:241" s="93" customFormat="1" ht="15.75" thickBot="1" x14ac:dyDescent="0.3">
      <c r="A39" s="110" t="str">
        <f>"1.7"</f>
        <v>1.7</v>
      </c>
      <c r="B39" s="109" t="s">
        <v>115</v>
      </c>
      <c r="C39" s="109" t="s">
        <v>1</v>
      </c>
      <c r="D39" s="108">
        <v>46934</v>
      </c>
      <c r="E39" s="108">
        <v>47118</v>
      </c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  <c r="CT39" s="137"/>
      <c r="CU39" s="137"/>
      <c r="CV39" s="137"/>
      <c r="CW39" s="137"/>
      <c r="CX39" s="137"/>
      <c r="CY39" s="137"/>
      <c r="CZ39" s="137"/>
      <c r="DA39" s="137"/>
      <c r="DB39" s="137"/>
      <c r="DC39" s="137"/>
      <c r="DD39" s="137"/>
      <c r="DE39" s="137"/>
      <c r="DF39" s="137"/>
      <c r="DG39" s="137"/>
      <c r="DH39" s="137"/>
      <c r="DI39" s="137"/>
      <c r="DJ39" s="137"/>
      <c r="DK39" s="137"/>
      <c r="DL39" s="137"/>
      <c r="DM39" s="137"/>
      <c r="DN39" s="137"/>
      <c r="DO39" s="137"/>
      <c r="DP39" s="137"/>
      <c r="DQ39" s="137"/>
      <c r="DR39" s="137"/>
      <c r="DS39" s="137"/>
      <c r="DT39" s="137"/>
      <c r="DU39" s="137"/>
      <c r="DV39" s="137"/>
      <c r="DW39" s="137"/>
      <c r="DX39" s="137"/>
      <c r="DY39" s="137"/>
      <c r="DZ39" s="137"/>
      <c r="EA39" s="137"/>
      <c r="EB39" s="137"/>
      <c r="EC39" s="137"/>
      <c r="ED39" s="137"/>
      <c r="EE39" s="137"/>
      <c r="EF39" s="137"/>
      <c r="EG39" s="137"/>
      <c r="EH39" s="137"/>
      <c r="EI39" s="137"/>
      <c r="EJ39" s="137"/>
      <c r="EK39" s="137"/>
      <c r="EL39" s="137"/>
      <c r="EM39" s="137"/>
      <c r="EN39" s="137"/>
      <c r="EO39" s="137"/>
      <c r="EP39" s="137"/>
      <c r="EQ39" s="137"/>
      <c r="ER39" s="137"/>
      <c r="ES39" s="137"/>
      <c r="ET39" s="137"/>
      <c r="EU39" s="137"/>
      <c r="EV39" s="137"/>
      <c r="EW39" s="137"/>
      <c r="EX39" s="137"/>
      <c r="EY39" s="137"/>
      <c r="EZ39" s="137"/>
      <c r="FA39" s="137"/>
      <c r="FB39" s="137"/>
      <c r="FC39" s="137"/>
      <c r="FD39" s="137"/>
      <c r="FE39" s="137"/>
      <c r="FF39" s="137"/>
      <c r="FG39" s="137"/>
      <c r="FH39" s="137"/>
      <c r="FI39" s="137"/>
      <c r="FJ39" s="137"/>
      <c r="FK39" s="137"/>
      <c r="FL39" s="137"/>
      <c r="FM39" s="137"/>
      <c r="FN39" s="137"/>
      <c r="FO39" s="137"/>
      <c r="FP39" s="137"/>
      <c r="FQ39" s="137"/>
      <c r="FR39" s="137"/>
      <c r="FS39" s="137"/>
      <c r="FT39" s="137"/>
      <c r="FU39" s="137"/>
      <c r="FV39" s="137"/>
      <c r="FW39" s="137"/>
      <c r="FX39" s="137"/>
      <c r="FY39" s="137"/>
      <c r="FZ39" s="137"/>
      <c r="GA39" s="137"/>
      <c r="GB39" s="137"/>
      <c r="GC39" s="137"/>
      <c r="GD39" s="137"/>
      <c r="GE39" s="137"/>
      <c r="GF39" s="137"/>
      <c r="GG39" s="137"/>
      <c r="GH39" s="137"/>
      <c r="GI39" s="137"/>
      <c r="GJ39" s="137"/>
      <c r="GK39" s="137"/>
      <c r="GL39" s="137"/>
      <c r="GM39" s="137"/>
      <c r="GN39" s="137"/>
      <c r="GO39" s="137"/>
      <c r="GP39" s="137"/>
      <c r="GQ39" s="137"/>
      <c r="GR39" s="137"/>
      <c r="GS39" s="137"/>
      <c r="GT39" s="137"/>
      <c r="GU39" s="137"/>
      <c r="GV39" s="137"/>
      <c r="GW39" s="137"/>
      <c r="GX39" s="137"/>
      <c r="GY39" s="137"/>
      <c r="GZ39" s="137"/>
      <c r="HA39" s="137"/>
      <c r="HB39" s="137"/>
      <c r="HC39" s="137"/>
      <c r="HD39" s="137"/>
      <c r="HE39" s="137"/>
      <c r="HF39" s="137"/>
      <c r="HG39" s="142"/>
      <c r="HH39" s="142"/>
      <c r="HI39" s="142"/>
      <c r="HJ39" s="142"/>
      <c r="HK39" s="142"/>
      <c r="HL39" s="142"/>
      <c r="HM39" s="142"/>
      <c r="HN39" s="142"/>
      <c r="HO39" s="142"/>
      <c r="HP39" s="142"/>
      <c r="HQ39" s="142"/>
      <c r="HR39" s="142"/>
      <c r="HS39" s="142"/>
      <c r="HT39" s="142"/>
      <c r="HU39" s="142"/>
      <c r="HV39" s="142"/>
      <c r="HW39" s="142"/>
      <c r="HX39" s="142"/>
      <c r="HY39" s="142"/>
      <c r="HZ39" s="142"/>
      <c r="IA39" s="142"/>
      <c r="IB39" s="142"/>
      <c r="IC39" s="142"/>
      <c r="ID39" s="142"/>
      <c r="IE39" s="142"/>
      <c r="IF39" s="142"/>
      <c r="IG39" s="138" t="s">
        <v>132</v>
      </c>
    </row>
    <row r="40" spans="1:241" s="93" customFormat="1" x14ac:dyDescent="0.25">
      <c r="A40" s="107" t="str">
        <f>"1.7.1"</f>
        <v>1.7.1</v>
      </c>
      <c r="B40" s="93" t="s">
        <v>55</v>
      </c>
      <c r="C40" s="93" t="s">
        <v>1</v>
      </c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  <c r="DM40" s="119"/>
      <c r="DN40" s="119"/>
      <c r="DO40" s="119"/>
      <c r="DP40" s="119"/>
      <c r="DQ40" s="119"/>
      <c r="DR40" s="119"/>
      <c r="DS40" s="119"/>
      <c r="DT40" s="119"/>
      <c r="DU40" s="119"/>
      <c r="DV40" s="119"/>
      <c r="DW40" s="119"/>
      <c r="DX40" s="119"/>
      <c r="DY40" s="119"/>
      <c r="DZ40" s="119"/>
      <c r="EA40" s="119"/>
      <c r="EB40" s="119"/>
      <c r="EC40" s="119"/>
      <c r="ED40" s="119"/>
      <c r="EE40" s="119"/>
      <c r="EF40" s="119"/>
      <c r="EG40" s="119"/>
      <c r="EH40" s="119"/>
      <c r="EI40" s="119"/>
      <c r="EJ40" s="119"/>
      <c r="EK40" s="119"/>
      <c r="EL40" s="119"/>
      <c r="EM40" s="119"/>
      <c r="EN40" s="119"/>
      <c r="EO40" s="119"/>
      <c r="EP40" s="119"/>
      <c r="EQ40" s="119"/>
      <c r="ER40" s="119"/>
      <c r="ES40" s="119"/>
      <c r="ET40" s="119"/>
      <c r="EU40" s="119"/>
      <c r="EV40" s="119"/>
      <c r="EW40" s="119"/>
      <c r="EX40" s="119"/>
      <c r="EY40" s="119"/>
      <c r="EZ40" s="119"/>
      <c r="FA40" s="119"/>
      <c r="FB40" s="119"/>
      <c r="FC40" s="119"/>
      <c r="FD40" s="119"/>
      <c r="FE40" s="119"/>
      <c r="FF40" s="119"/>
      <c r="FG40" s="119"/>
      <c r="FH40" s="119"/>
      <c r="FI40" s="119"/>
      <c r="FJ40" s="119"/>
      <c r="FK40" s="119"/>
      <c r="FL40" s="119"/>
      <c r="FM40" s="119"/>
      <c r="FN40" s="119"/>
      <c r="FO40" s="119"/>
      <c r="FP40" s="119"/>
      <c r="FQ40" s="119"/>
      <c r="FR40" s="119"/>
      <c r="FS40" s="119"/>
      <c r="FT40" s="119"/>
      <c r="FU40" s="119"/>
      <c r="FV40" s="119"/>
      <c r="FW40" s="119"/>
      <c r="FX40" s="119"/>
      <c r="FY40" s="119"/>
      <c r="FZ40" s="119"/>
      <c r="GA40" s="119"/>
      <c r="GB40" s="119"/>
      <c r="GC40" s="119"/>
      <c r="GD40" s="119"/>
      <c r="GE40" s="119"/>
      <c r="GF40" s="119"/>
      <c r="GG40" s="119"/>
      <c r="GH40" s="119"/>
      <c r="GI40" s="119"/>
      <c r="GJ40" s="119"/>
      <c r="GK40" s="119"/>
      <c r="GL40" s="119"/>
      <c r="GM40" s="119"/>
      <c r="GN40" s="119"/>
      <c r="GO40" s="119"/>
      <c r="GP40" s="119"/>
      <c r="GQ40" s="119"/>
      <c r="GR40" s="119"/>
      <c r="GS40" s="119"/>
      <c r="GT40" s="119"/>
      <c r="GU40" s="119"/>
      <c r="GV40" s="119"/>
      <c r="GW40" s="119"/>
      <c r="GX40" s="119"/>
      <c r="GY40" s="119"/>
      <c r="GZ40" s="119"/>
      <c r="HA40" s="119"/>
      <c r="HB40" s="119"/>
      <c r="HC40" s="119"/>
      <c r="HD40" s="119"/>
      <c r="HE40" s="119"/>
      <c r="HF40" s="119"/>
      <c r="HG40" s="118"/>
      <c r="HH40" s="118"/>
      <c r="HI40" s="118"/>
      <c r="HJ40" s="118"/>
      <c r="HK40" s="118"/>
      <c r="HL40" s="118"/>
      <c r="HM40" s="118"/>
      <c r="HN40" s="118"/>
      <c r="HO40" s="118"/>
      <c r="HP40" s="118"/>
      <c r="HQ40" s="119"/>
      <c r="HR40" s="119"/>
      <c r="HS40" s="119"/>
      <c r="HT40" s="119"/>
      <c r="HU40" s="119"/>
      <c r="HV40" s="119"/>
      <c r="HW40" s="119"/>
      <c r="HX40" s="119"/>
      <c r="HY40" s="119"/>
      <c r="HZ40" s="119"/>
      <c r="IA40" s="119"/>
      <c r="IB40" s="119"/>
      <c r="IC40" s="119"/>
      <c r="ID40" s="119"/>
      <c r="IE40" s="119"/>
      <c r="IF40" s="119"/>
      <c r="IG40" s="123" t="s">
        <v>132</v>
      </c>
    </row>
    <row r="41" spans="1:241" x14ac:dyDescent="0.25">
      <c r="A41" s="106" t="str">
        <f>"1.7.2"</f>
        <v>1.7.2</v>
      </c>
      <c r="B41" t="s">
        <v>54</v>
      </c>
      <c r="C41" t="s">
        <v>1</v>
      </c>
      <c r="E41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  <c r="DB41" s="119"/>
      <c r="DC41" s="119"/>
      <c r="DD41" s="119"/>
      <c r="DE41" s="119"/>
      <c r="DF41" s="119"/>
      <c r="DG41" s="119"/>
      <c r="DH41" s="119"/>
      <c r="DI41" s="119"/>
      <c r="DJ41" s="119"/>
      <c r="DK41" s="119"/>
      <c r="DL41" s="119"/>
      <c r="DM41" s="119"/>
      <c r="DN41" s="119"/>
      <c r="DO41" s="119"/>
      <c r="DP41" s="119"/>
      <c r="DQ41" s="119"/>
      <c r="DR41" s="119"/>
      <c r="DS41" s="119"/>
      <c r="DT41" s="119"/>
      <c r="DU41" s="119"/>
      <c r="DV41" s="119"/>
      <c r="DW41" s="119"/>
      <c r="DX41" s="119"/>
      <c r="DY41" s="119"/>
      <c r="DZ41" s="119"/>
      <c r="EA41" s="119"/>
      <c r="EB41" s="119"/>
      <c r="EC41" s="119"/>
      <c r="ED41" s="119"/>
      <c r="EE41" s="119"/>
      <c r="EF41" s="119"/>
      <c r="EG41" s="119"/>
      <c r="EH41" s="119"/>
      <c r="EI41" s="119"/>
      <c r="EJ41" s="119"/>
      <c r="EK41" s="119"/>
      <c r="EL41" s="119"/>
      <c r="EM41" s="119"/>
      <c r="EN41" s="119"/>
      <c r="EO41" s="119"/>
      <c r="EP41" s="119"/>
      <c r="EQ41" s="119"/>
      <c r="ER41" s="119"/>
      <c r="ES41" s="119"/>
      <c r="ET41" s="119"/>
      <c r="EU41" s="119"/>
      <c r="EV41" s="119"/>
      <c r="EW41" s="119"/>
      <c r="EX41" s="119"/>
      <c r="EY41" s="119"/>
      <c r="EZ41" s="119"/>
      <c r="FA41" s="119"/>
      <c r="FB41" s="119"/>
      <c r="FC41" s="119"/>
      <c r="FD41" s="119"/>
      <c r="FE41" s="119"/>
      <c r="FF41" s="119"/>
      <c r="FG41" s="119"/>
      <c r="FH41" s="119"/>
      <c r="FI41" s="119"/>
      <c r="FJ41" s="119"/>
      <c r="FK41" s="119"/>
      <c r="FL41" s="119"/>
      <c r="FM41" s="119"/>
      <c r="FN41" s="119"/>
      <c r="FO41" s="119"/>
      <c r="FP41" s="119"/>
      <c r="FQ41" s="119"/>
      <c r="FR41" s="119"/>
      <c r="FS41" s="119"/>
      <c r="FT41" s="119"/>
      <c r="FU41" s="119"/>
      <c r="FV41" s="119"/>
      <c r="FW41" s="119"/>
      <c r="FX41" s="119"/>
      <c r="FY41" s="119"/>
      <c r="FZ41" s="119"/>
      <c r="GA41" s="119"/>
      <c r="GB41" s="119"/>
      <c r="GC41" s="119"/>
      <c r="GD41" s="119"/>
      <c r="GE41" s="119"/>
      <c r="GF41" s="119"/>
      <c r="GG41" s="119"/>
      <c r="GH41" s="119"/>
      <c r="GI41" s="119"/>
      <c r="GJ41" s="119"/>
      <c r="GK41" s="119"/>
      <c r="GL41" s="119"/>
      <c r="GM41" s="119"/>
      <c r="GN41" s="119"/>
      <c r="GO41" s="119"/>
      <c r="GP41" s="119"/>
      <c r="GQ41" s="119"/>
      <c r="GR41" s="119"/>
      <c r="GS41" s="119"/>
      <c r="GT41" s="119"/>
      <c r="GU41" s="119"/>
      <c r="GV41" s="119"/>
      <c r="GW41" s="119"/>
      <c r="GX41" s="119"/>
      <c r="GY41" s="119"/>
      <c r="GZ41" s="119"/>
      <c r="HA41" s="119"/>
      <c r="HB41" s="119"/>
      <c r="HC41" s="119"/>
      <c r="HD41" s="119"/>
      <c r="HE41" s="119"/>
      <c r="HF41" s="119"/>
      <c r="HG41" s="118"/>
      <c r="HH41" s="118"/>
      <c r="HI41" s="118"/>
      <c r="HJ41" s="118"/>
      <c r="HK41" s="118"/>
      <c r="HL41" s="118"/>
      <c r="HM41" s="118"/>
      <c r="HN41" s="118"/>
      <c r="HO41" s="118"/>
      <c r="HP41" s="118"/>
      <c r="HQ41" s="119"/>
      <c r="HR41" s="119"/>
      <c r="HS41" s="119"/>
      <c r="HT41" s="119"/>
      <c r="HU41" s="119"/>
      <c r="HV41" s="119"/>
      <c r="HW41" s="119"/>
      <c r="HX41" s="119"/>
      <c r="HY41" s="119"/>
      <c r="HZ41" s="119"/>
      <c r="IA41" s="119"/>
      <c r="IB41" s="119"/>
      <c r="IC41" s="119"/>
      <c r="ID41" s="119"/>
      <c r="IE41" s="119"/>
      <c r="IF41" s="119"/>
      <c r="IG41" s="123" t="s">
        <v>132</v>
      </c>
    </row>
    <row r="42" spans="1:241" x14ac:dyDescent="0.25">
      <c r="A42" s="106" t="str">
        <f>"1.7.3"</f>
        <v>1.7.3</v>
      </c>
      <c r="B42" t="s">
        <v>53</v>
      </c>
      <c r="C42" t="s">
        <v>1</v>
      </c>
      <c r="E42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  <c r="DB42" s="119"/>
      <c r="DC42" s="119"/>
      <c r="DD42" s="119"/>
      <c r="DE42" s="119"/>
      <c r="DF42" s="119"/>
      <c r="DG42" s="119"/>
      <c r="DH42" s="119"/>
      <c r="DI42" s="119"/>
      <c r="DJ42" s="119"/>
      <c r="DK42" s="119"/>
      <c r="DL42" s="119"/>
      <c r="DM42" s="119"/>
      <c r="DN42" s="119"/>
      <c r="DO42" s="119"/>
      <c r="DP42" s="119"/>
      <c r="DQ42" s="119"/>
      <c r="DR42" s="119"/>
      <c r="DS42" s="119"/>
      <c r="DT42" s="119"/>
      <c r="DU42" s="119"/>
      <c r="DV42" s="119"/>
      <c r="DW42" s="119"/>
      <c r="DX42" s="119"/>
      <c r="DY42" s="119"/>
      <c r="DZ42" s="119"/>
      <c r="EA42" s="119"/>
      <c r="EB42" s="119"/>
      <c r="EC42" s="119"/>
      <c r="ED42" s="119"/>
      <c r="EE42" s="119"/>
      <c r="EF42" s="119"/>
      <c r="EG42" s="119"/>
      <c r="EH42" s="119"/>
      <c r="EI42" s="119"/>
      <c r="EJ42" s="119"/>
      <c r="EK42" s="119"/>
      <c r="EL42" s="119"/>
      <c r="EM42" s="119"/>
      <c r="EN42" s="119"/>
      <c r="EO42" s="119"/>
      <c r="EP42" s="119"/>
      <c r="EQ42" s="119"/>
      <c r="ER42" s="119"/>
      <c r="ES42" s="119"/>
      <c r="ET42" s="119"/>
      <c r="EU42" s="119"/>
      <c r="EV42" s="119"/>
      <c r="EW42" s="119"/>
      <c r="EX42" s="119"/>
      <c r="EY42" s="119"/>
      <c r="EZ42" s="119"/>
      <c r="FA42" s="119"/>
      <c r="FB42" s="119"/>
      <c r="FC42" s="119"/>
      <c r="FD42" s="119"/>
      <c r="FE42" s="119"/>
      <c r="FF42" s="119"/>
      <c r="FG42" s="119"/>
      <c r="FH42" s="119"/>
      <c r="FI42" s="119"/>
      <c r="FJ42" s="119"/>
      <c r="FK42" s="119"/>
      <c r="FL42" s="119"/>
      <c r="FM42" s="119"/>
      <c r="FN42" s="119"/>
      <c r="FO42" s="119"/>
      <c r="FP42" s="119"/>
      <c r="FQ42" s="119"/>
      <c r="FR42" s="119"/>
      <c r="FS42" s="119"/>
      <c r="FT42" s="119"/>
      <c r="FU42" s="119"/>
      <c r="FV42" s="119"/>
      <c r="FW42" s="119"/>
      <c r="FX42" s="119"/>
      <c r="FY42" s="119"/>
      <c r="FZ42" s="119"/>
      <c r="GA42" s="119"/>
      <c r="GB42" s="119"/>
      <c r="GC42" s="119"/>
      <c r="GD42" s="119"/>
      <c r="GE42" s="119"/>
      <c r="GF42" s="119"/>
      <c r="GG42" s="119"/>
      <c r="GH42" s="119"/>
      <c r="GI42" s="119"/>
      <c r="GJ42" s="119"/>
      <c r="GK42" s="119"/>
      <c r="GL42" s="119"/>
      <c r="GM42" s="119"/>
      <c r="GN42" s="119"/>
      <c r="GO42" s="119"/>
      <c r="GP42" s="119"/>
      <c r="GQ42" s="119"/>
      <c r="GR42" s="119"/>
      <c r="GS42" s="119"/>
      <c r="GT42" s="119"/>
      <c r="GU42" s="119"/>
      <c r="GV42" s="119"/>
      <c r="GW42" s="119"/>
      <c r="GX42" s="119"/>
      <c r="GY42" s="119"/>
      <c r="GZ42" s="119"/>
      <c r="HA42" s="119"/>
      <c r="HB42" s="119"/>
      <c r="HC42" s="119"/>
      <c r="HD42" s="119"/>
      <c r="HE42" s="119"/>
      <c r="HF42" s="119"/>
      <c r="HG42" s="119"/>
      <c r="HH42" s="119"/>
      <c r="HI42" s="119"/>
      <c r="HJ42" s="119"/>
      <c r="HK42" s="119"/>
      <c r="HL42" s="119"/>
      <c r="HM42" s="119"/>
      <c r="HN42" s="119"/>
      <c r="HO42" s="119"/>
      <c r="HP42" s="119"/>
      <c r="HQ42" s="118"/>
      <c r="HR42" s="118"/>
      <c r="HS42" s="118"/>
      <c r="HT42" s="118"/>
      <c r="HU42" s="118"/>
      <c r="HV42" s="118"/>
      <c r="HW42" s="118"/>
      <c r="HX42" s="118"/>
      <c r="HY42" s="119"/>
      <c r="HZ42" s="119"/>
      <c r="IA42" s="119"/>
      <c r="IB42" s="119"/>
      <c r="IC42" s="119"/>
      <c r="ID42" s="119"/>
      <c r="IE42" s="119"/>
      <c r="IF42" s="119"/>
      <c r="IG42" s="123" t="s">
        <v>132</v>
      </c>
    </row>
    <row r="43" spans="1:241" x14ac:dyDescent="0.25">
      <c r="A43" s="106" t="str">
        <f>"1.7.4"</f>
        <v>1.7.4</v>
      </c>
      <c r="B43" t="s">
        <v>114</v>
      </c>
      <c r="C43" t="s">
        <v>1</v>
      </c>
      <c r="E43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  <c r="CS43" s="119"/>
      <c r="CT43" s="119"/>
      <c r="CU43" s="119"/>
      <c r="CV43" s="119"/>
      <c r="CW43" s="119"/>
      <c r="CX43" s="119"/>
      <c r="CY43" s="119"/>
      <c r="CZ43" s="119"/>
      <c r="DA43" s="119"/>
      <c r="DB43" s="119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119"/>
      <c r="DO43" s="119"/>
      <c r="DP43" s="119"/>
      <c r="DQ43" s="119"/>
      <c r="DR43" s="119"/>
      <c r="DS43" s="119"/>
      <c r="DT43" s="119"/>
      <c r="DU43" s="119"/>
      <c r="DV43" s="119"/>
      <c r="DW43" s="119"/>
      <c r="DX43" s="119"/>
      <c r="DY43" s="119"/>
      <c r="DZ43" s="119"/>
      <c r="EA43" s="119"/>
      <c r="EB43" s="119"/>
      <c r="EC43" s="119"/>
      <c r="ED43" s="119"/>
      <c r="EE43" s="119"/>
      <c r="EF43" s="119"/>
      <c r="EG43" s="119"/>
      <c r="EH43" s="119"/>
      <c r="EI43" s="119"/>
      <c r="EJ43" s="119"/>
      <c r="EK43" s="119"/>
      <c r="EL43" s="119"/>
      <c r="EM43" s="119"/>
      <c r="EN43" s="119"/>
      <c r="EO43" s="119"/>
      <c r="EP43" s="119"/>
      <c r="EQ43" s="119"/>
      <c r="ER43" s="119"/>
      <c r="ES43" s="119"/>
      <c r="ET43" s="119"/>
      <c r="EU43" s="119"/>
      <c r="EV43" s="119"/>
      <c r="EW43" s="119"/>
      <c r="EX43" s="119"/>
      <c r="EY43" s="119"/>
      <c r="EZ43" s="119"/>
      <c r="FA43" s="119"/>
      <c r="FB43" s="119"/>
      <c r="FC43" s="119"/>
      <c r="FD43" s="119"/>
      <c r="FE43" s="119"/>
      <c r="FF43" s="119"/>
      <c r="FG43" s="119"/>
      <c r="FH43" s="119"/>
      <c r="FI43" s="119"/>
      <c r="FJ43" s="119"/>
      <c r="FK43" s="119"/>
      <c r="FL43" s="119"/>
      <c r="FM43" s="119"/>
      <c r="FN43" s="119"/>
      <c r="FO43" s="119"/>
      <c r="FP43" s="119"/>
      <c r="FQ43" s="119"/>
      <c r="FR43" s="119"/>
      <c r="FS43" s="119"/>
      <c r="FT43" s="119"/>
      <c r="FU43" s="119"/>
      <c r="FV43" s="119"/>
      <c r="FW43" s="119"/>
      <c r="FX43" s="119"/>
      <c r="FY43" s="119"/>
      <c r="FZ43" s="119"/>
      <c r="GA43" s="119"/>
      <c r="GB43" s="119"/>
      <c r="GC43" s="119"/>
      <c r="GD43" s="119"/>
      <c r="GE43" s="119"/>
      <c r="GF43" s="119"/>
      <c r="GG43" s="119"/>
      <c r="GH43" s="119"/>
      <c r="GI43" s="119"/>
      <c r="GJ43" s="119"/>
      <c r="GK43" s="119"/>
      <c r="GL43" s="119"/>
      <c r="GM43" s="119"/>
      <c r="GN43" s="119"/>
      <c r="GO43" s="119"/>
      <c r="GP43" s="119"/>
      <c r="GQ43" s="119"/>
      <c r="GR43" s="119"/>
      <c r="GS43" s="119"/>
      <c r="GT43" s="119"/>
      <c r="GU43" s="119"/>
      <c r="GV43" s="119"/>
      <c r="GW43" s="119"/>
      <c r="GX43" s="119"/>
      <c r="GY43" s="119"/>
      <c r="GZ43" s="119"/>
      <c r="HA43" s="119"/>
      <c r="HB43" s="119"/>
      <c r="HC43" s="119"/>
      <c r="HD43" s="119"/>
      <c r="HE43" s="119"/>
      <c r="HF43" s="119"/>
      <c r="HG43" s="118"/>
      <c r="HH43" s="118"/>
      <c r="HI43" s="118"/>
      <c r="HJ43" s="118"/>
      <c r="HK43" s="118"/>
      <c r="HL43" s="118"/>
      <c r="HM43" s="118"/>
      <c r="HN43" s="118"/>
      <c r="HO43" s="118"/>
      <c r="HP43" s="118"/>
      <c r="HQ43" s="118"/>
      <c r="HR43" s="118"/>
      <c r="HS43" s="118"/>
      <c r="HT43" s="118"/>
      <c r="HU43" s="118"/>
      <c r="HV43" s="118"/>
      <c r="HW43" s="118"/>
      <c r="HX43" s="118"/>
      <c r="HY43" s="118"/>
      <c r="HZ43" s="118"/>
      <c r="IA43" s="118"/>
      <c r="IB43" s="118"/>
      <c r="IC43" s="118"/>
      <c r="ID43" s="118"/>
      <c r="IE43" s="118"/>
      <c r="IF43" s="118"/>
      <c r="IG43" s="123" t="s">
        <v>132</v>
      </c>
    </row>
    <row r="44" spans="1:241" x14ac:dyDescent="0.25">
      <c r="A44" s="106" t="str">
        <f>"1.7.5"</f>
        <v>1.7.5</v>
      </c>
      <c r="B44" t="s">
        <v>51</v>
      </c>
      <c r="C44" t="s">
        <v>1</v>
      </c>
      <c r="E44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  <c r="DO44" s="119"/>
      <c r="DP44" s="119"/>
      <c r="DQ44" s="119"/>
      <c r="DR44" s="119"/>
      <c r="DS44" s="119"/>
      <c r="DT44" s="119"/>
      <c r="DU44" s="119"/>
      <c r="DV44" s="119"/>
      <c r="DW44" s="119"/>
      <c r="DX44" s="119"/>
      <c r="DY44" s="119"/>
      <c r="DZ44" s="119"/>
      <c r="EA44" s="119"/>
      <c r="EB44" s="119"/>
      <c r="EC44" s="119"/>
      <c r="ED44" s="119"/>
      <c r="EE44" s="119"/>
      <c r="EF44" s="119"/>
      <c r="EG44" s="119"/>
      <c r="EH44" s="119"/>
      <c r="EI44" s="119"/>
      <c r="EJ44" s="119"/>
      <c r="EK44" s="119"/>
      <c r="EL44" s="119"/>
      <c r="EM44" s="119"/>
      <c r="EN44" s="119"/>
      <c r="EO44" s="119"/>
      <c r="EP44" s="119"/>
      <c r="EQ44" s="119"/>
      <c r="ER44" s="119"/>
      <c r="ES44" s="119"/>
      <c r="ET44" s="119"/>
      <c r="EU44" s="119"/>
      <c r="EV44" s="119"/>
      <c r="EW44" s="119"/>
      <c r="EX44" s="119"/>
      <c r="EY44" s="119"/>
      <c r="EZ44" s="119"/>
      <c r="FA44" s="119"/>
      <c r="FB44" s="119"/>
      <c r="FC44" s="119"/>
      <c r="FD44" s="119"/>
      <c r="FE44" s="119"/>
      <c r="FF44" s="119"/>
      <c r="FG44" s="119"/>
      <c r="FH44" s="119"/>
      <c r="FI44" s="119"/>
      <c r="FJ44" s="119"/>
      <c r="FK44" s="119"/>
      <c r="FL44" s="119"/>
      <c r="FM44" s="119"/>
      <c r="FN44" s="119"/>
      <c r="FO44" s="119"/>
      <c r="FP44" s="119"/>
      <c r="FQ44" s="119"/>
      <c r="FR44" s="119"/>
      <c r="FS44" s="119"/>
      <c r="FT44" s="119"/>
      <c r="FU44" s="119"/>
      <c r="FV44" s="119"/>
      <c r="FW44" s="119"/>
      <c r="FX44" s="119"/>
      <c r="FY44" s="119"/>
      <c r="FZ44" s="119"/>
      <c r="GA44" s="119"/>
      <c r="GB44" s="119"/>
      <c r="GC44" s="119"/>
      <c r="GD44" s="119"/>
      <c r="GE44" s="119"/>
      <c r="GF44" s="119"/>
      <c r="GG44" s="119"/>
      <c r="GH44" s="119"/>
      <c r="GI44" s="119"/>
      <c r="GJ44" s="119"/>
      <c r="GK44" s="119"/>
      <c r="GL44" s="119"/>
      <c r="GM44" s="119"/>
      <c r="GN44" s="119"/>
      <c r="GO44" s="119"/>
      <c r="GP44" s="119"/>
      <c r="GQ44" s="119"/>
      <c r="GR44" s="119"/>
      <c r="GS44" s="119"/>
      <c r="GT44" s="119"/>
      <c r="GU44" s="119"/>
      <c r="GV44" s="119"/>
      <c r="GW44" s="119"/>
      <c r="GX44" s="119"/>
      <c r="GY44" s="119"/>
      <c r="GZ44" s="119"/>
      <c r="HA44" s="119"/>
      <c r="HB44" s="119"/>
      <c r="HC44" s="119"/>
      <c r="HD44" s="119"/>
      <c r="HE44" s="119"/>
      <c r="HF44" s="119"/>
      <c r="HG44" s="119"/>
      <c r="HH44" s="119"/>
      <c r="HI44" s="119"/>
      <c r="HJ44" s="119"/>
      <c r="HK44" s="119"/>
      <c r="HL44" s="119"/>
      <c r="HM44" s="119"/>
      <c r="HN44" s="119"/>
      <c r="HO44" s="119"/>
      <c r="HP44" s="119"/>
      <c r="HQ44" s="119"/>
      <c r="HR44" s="119"/>
      <c r="HS44" s="119"/>
      <c r="HT44" s="119"/>
      <c r="HU44" s="119"/>
      <c r="HV44" s="118"/>
      <c r="HW44" s="118"/>
      <c r="HX44" s="118"/>
      <c r="HY44" s="118"/>
      <c r="HZ44" s="118"/>
      <c r="IA44" s="118"/>
      <c r="IB44" s="118"/>
      <c r="IC44" s="118"/>
      <c r="ID44" s="118"/>
      <c r="IE44" s="118"/>
      <c r="IF44" s="118"/>
      <c r="IG44" s="123" t="s">
        <v>132</v>
      </c>
    </row>
    <row r="45" spans="1:241" x14ac:dyDescent="0.25">
      <c r="A45" s="106" t="str">
        <f>"1.7.6"</f>
        <v>1.7.6</v>
      </c>
      <c r="B45" t="s">
        <v>50</v>
      </c>
      <c r="C45" t="s">
        <v>1</v>
      </c>
      <c r="E45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  <c r="DO45" s="119"/>
      <c r="DP45" s="119"/>
      <c r="DQ45" s="119"/>
      <c r="DR45" s="119"/>
      <c r="DS45" s="119"/>
      <c r="DT45" s="119"/>
      <c r="DU45" s="119"/>
      <c r="DV45" s="119"/>
      <c r="DW45" s="119"/>
      <c r="DX45" s="119"/>
      <c r="DY45" s="119"/>
      <c r="DZ45" s="119"/>
      <c r="EA45" s="119"/>
      <c r="EB45" s="119"/>
      <c r="EC45" s="119"/>
      <c r="ED45" s="119"/>
      <c r="EE45" s="119"/>
      <c r="EF45" s="119"/>
      <c r="EG45" s="119"/>
      <c r="EH45" s="119"/>
      <c r="EI45" s="119"/>
      <c r="EJ45" s="119"/>
      <c r="EK45" s="119"/>
      <c r="EL45" s="119"/>
      <c r="EM45" s="119"/>
      <c r="EN45" s="119"/>
      <c r="EO45" s="119"/>
      <c r="EP45" s="119"/>
      <c r="EQ45" s="119"/>
      <c r="ER45" s="119"/>
      <c r="ES45" s="119"/>
      <c r="ET45" s="119"/>
      <c r="EU45" s="119"/>
      <c r="EV45" s="119"/>
      <c r="EW45" s="119"/>
      <c r="EX45" s="119"/>
      <c r="EY45" s="119"/>
      <c r="EZ45" s="119"/>
      <c r="FA45" s="119"/>
      <c r="FB45" s="119"/>
      <c r="FC45" s="119"/>
      <c r="FD45" s="119"/>
      <c r="FE45" s="119"/>
      <c r="FF45" s="119"/>
      <c r="FG45" s="119"/>
      <c r="FH45" s="119"/>
      <c r="FI45" s="119"/>
      <c r="FJ45" s="119"/>
      <c r="FK45" s="119"/>
      <c r="FL45" s="119"/>
      <c r="FM45" s="119"/>
      <c r="FN45" s="119"/>
      <c r="FO45" s="119"/>
      <c r="FP45" s="119"/>
      <c r="FQ45" s="119"/>
      <c r="FR45" s="119"/>
      <c r="FS45" s="119"/>
      <c r="FT45" s="119"/>
      <c r="FU45" s="119"/>
      <c r="FV45" s="119"/>
      <c r="FW45" s="119"/>
      <c r="FX45" s="119"/>
      <c r="FY45" s="119"/>
      <c r="FZ45" s="119"/>
      <c r="GA45" s="119"/>
      <c r="GB45" s="119"/>
      <c r="GC45" s="119"/>
      <c r="GD45" s="119"/>
      <c r="GE45" s="119"/>
      <c r="GF45" s="119"/>
      <c r="GG45" s="119"/>
      <c r="GH45" s="119"/>
      <c r="GI45" s="119"/>
      <c r="GJ45" s="119"/>
      <c r="GK45" s="119"/>
      <c r="GL45" s="119"/>
      <c r="GM45" s="119"/>
      <c r="GN45" s="119"/>
      <c r="GO45" s="119"/>
      <c r="GP45" s="119"/>
      <c r="GQ45" s="119"/>
      <c r="GR45" s="119"/>
      <c r="GS45" s="119"/>
      <c r="GT45" s="119"/>
      <c r="GU45" s="119"/>
      <c r="GV45" s="119"/>
      <c r="GW45" s="119"/>
      <c r="GX45" s="119"/>
      <c r="GY45" s="119"/>
      <c r="GZ45" s="119"/>
      <c r="HA45" s="119"/>
      <c r="HB45" s="119"/>
      <c r="HC45" s="119"/>
      <c r="HD45" s="119"/>
      <c r="HE45" s="119"/>
      <c r="HF45" s="119"/>
      <c r="HG45" s="119"/>
      <c r="HH45" s="119"/>
      <c r="HI45" s="119"/>
      <c r="HJ45" s="119"/>
      <c r="HK45" s="119"/>
      <c r="HL45" s="119"/>
      <c r="HM45" s="119"/>
      <c r="HN45" s="119"/>
      <c r="HO45" s="119"/>
      <c r="HP45" s="119"/>
      <c r="HQ45" s="119"/>
      <c r="HR45" s="119"/>
      <c r="HS45" s="119"/>
      <c r="HT45" s="119"/>
      <c r="HU45" s="119"/>
      <c r="HV45" s="119"/>
      <c r="HW45" s="119"/>
      <c r="HX45" s="119"/>
      <c r="HY45" s="119"/>
      <c r="HZ45" s="119"/>
      <c r="IA45" s="119"/>
      <c r="IB45" s="119"/>
      <c r="IC45" s="118"/>
      <c r="ID45" s="118"/>
      <c r="IE45" s="118"/>
      <c r="IF45" s="118"/>
      <c r="IG45" s="123" t="s">
        <v>132</v>
      </c>
    </row>
    <row r="46" spans="1:241" x14ac:dyDescent="0.25">
      <c r="A46" s="106" t="str">
        <f>"1.7.7"</f>
        <v>1.7.7</v>
      </c>
      <c r="B46" t="s">
        <v>49</v>
      </c>
      <c r="C46" t="s">
        <v>1</v>
      </c>
      <c r="E46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  <c r="DO46" s="119"/>
      <c r="DP46" s="119"/>
      <c r="DQ46" s="119"/>
      <c r="DR46" s="119"/>
      <c r="DS46" s="119"/>
      <c r="DT46" s="119"/>
      <c r="DU46" s="119"/>
      <c r="DV46" s="119"/>
      <c r="DW46" s="119"/>
      <c r="DX46" s="119"/>
      <c r="DY46" s="119"/>
      <c r="DZ46" s="119"/>
      <c r="EA46" s="119"/>
      <c r="EB46" s="119"/>
      <c r="EC46" s="119"/>
      <c r="ED46" s="119"/>
      <c r="EE46" s="119"/>
      <c r="EF46" s="119"/>
      <c r="EG46" s="119"/>
      <c r="EH46" s="119"/>
      <c r="EI46" s="119"/>
      <c r="EJ46" s="119"/>
      <c r="EK46" s="119"/>
      <c r="EL46" s="119"/>
      <c r="EM46" s="119"/>
      <c r="EN46" s="119"/>
      <c r="EO46" s="119"/>
      <c r="EP46" s="119"/>
      <c r="EQ46" s="119"/>
      <c r="ER46" s="119"/>
      <c r="ES46" s="119"/>
      <c r="ET46" s="119"/>
      <c r="EU46" s="119"/>
      <c r="EV46" s="119"/>
      <c r="EW46" s="119"/>
      <c r="EX46" s="119"/>
      <c r="EY46" s="119"/>
      <c r="EZ46" s="119"/>
      <c r="FA46" s="119"/>
      <c r="FB46" s="119"/>
      <c r="FC46" s="119"/>
      <c r="FD46" s="119"/>
      <c r="FE46" s="119"/>
      <c r="FF46" s="119"/>
      <c r="FG46" s="119"/>
      <c r="FH46" s="119"/>
      <c r="FI46" s="119"/>
      <c r="FJ46" s="119"/>
      <c r="FK46" s="119"/>
      <c r="FL46" s="119"/>
      <c r="FM46" s="119"/>
      <c r="FN46" s="119"/>
      <c r="FO46" s="119"/>
      <c r="FP46" s="119"/>
      <c r="FQ46" s="119"/>
      <c r="FR46" s="119"/>
      <c r="FS46" s="119"/>
      <c r="FT46" s="119"/>
      <c r="FU46" s="119"/>
      <c r="FV46" s="119"/>
      <c r="FW46" s="119"/>
      <c r="FX46" s="119"/>
      <c r="FY46" s="119"/>
      <c r="FZ46" s="119"/>
      <c r="GA46" s="119"/>
      <c r="GB46" s="119"/>
      <c r="GC46" s="119"/>
      <c r="GD46" s="119"/>
      <c r="GE46" s="119"/>
      <c r="GF46" s="119"/>
      <c r="GG46" s="119"/>
      <c r="GH46" s="119"/>
      <c r="GI46" s="119"/>
      <c r="GJ46" s="119"/>
      <c r="GK46" s="119"/>
      <c r="GL46" s="119"/>
      <c r="GM46" s="119"/>
      <c r="GN46" s="119"/>
      <c r="GO46" s="119"/>
      <c r="GP46" s="119"/>
      <c r="GQ46" s="119"/>
      <c r="GR46" s="119"/>
      <c r="GS46" s="119"/>
      <c r="GT46" s="119"/>
      <c r="GU46" s="119"/>
      <c r="GV46" s="119"/>
      <c r="GW46" s="119"/>
      <c r="GX46" s="119"/>
      <c r="GY46" s="119"/>
      <c r="GZ46" s="119"/>
      <c r="HA46" s="119"/>
      <c r="HB46" s="119"/>
      <c r="HC46" s="119"/>
      <c r="HD46" s="119"/>
      <c r="HE46" s="119"/>
      <c r="HF46" s="119"/>
      <c r="HG46" s="118"/>
      <c r="HH46" s="118"/>
      <c r="HI46" s="118"/>
      <c r="HJ46" s="118"/>
      <c r="HK46" s="118"/>
      <c r="HL46" s="118"/>
      <c r="HM46" s="118"/>
      <c r="HN46" s="118"/>
      <c r="HO46" s="118"/>
      <c r="HP46" s="118"/>
      <c r="HQ46" s="118"/>
      <c r="HR46" s="118"/>
      <c r="HS46" s="118"/>
      <c r="HT46" s="118"/>
      <c r="HU46" s="118"/>
      <c r="HV46" s="118"/>
      <c r="HW46" s="118"/>
      <c r="HX46" s="118"/>
      <c r="HY46" s="118"/>
      <c r="HZ46" s="118"/>
      <c r="IA46" s="118"/>
      <c r="IB46" s="118"/>
      <c r="IC46" s="118"/>
      <c r="ID46" s="118"/>
      <c r="IE46" s="118"/>
      <c r="IF46" s="118"/>
      <c r="IG46" s="123" t="s">
        <v>132</v>
      </c>
    </row>
    <row r="47" spans="1:241" x14ac:dyDescent="0.25">
      <c r="A47" s="106" t="str">
        <f>"1.7.8"</f>
        <v>1.7.8</v>
      </c>
      <c r="B47" t="s">
        <v>113</v>
      </c>
      <c r="C47" t="s">
        <v>1</v>
      </c>
      <c r="E47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  <c r="DO47" s="119"/>
      <c r="DP47" s="119"/>
      <c r="DQ47" s="119"/>
      <c r="DR47" s="119"/>
      <c r="DS47" s="119"/>
      <c r="DT47" s="119"/>
      <c r="DU47" s="119"/>
      <c r="DV47" s="119"/>
      <c r="DW47" s="119"/>
      <c r="DX47" s="119"/>
      <c r="DY47" s="119"/>
      <c r="DZ47" s="119"/>
      <c r="EA47" s="119"/>
      <c r="EB47" s="119"/>
      <c r="EC47" s="119"/>
      <c r="ED47" s="119"/>
      <c r="EE47" s="119"/>
      <c r="EF47" s="119"/>
      <c r="EG47" s="119"/>
      <c r="EH47" s="119"/>
      <c r="EI47" s="119"/>
      <c r="EJ47" s="119"/>
      <c r="EK47" s="119"/>
      <c r="EL47" s="119"/>
      <c r="EM47" s="119"/>
      <c r="EN47" s="119"/>
      <c r="EO47" s="119"/>
      <c r="EP47" s="119"/>
      <c r="EQ47" s="119"/>
      <c r="ER47" s="119"/>
      <c r="ES47" s="119"/>
      <c r="ET47" s="119"/>
      <c r="EU47" s="119"/>
      <c r="EV47" s="119"/>
      <c r="EW47" s="119"/>
      <c r="EX47" s="119"/>
      <c r="EY47" s="119"/>
      <c r="EZ47" s="119"/>
      <c r="FA47" s="119"/>
      <c r="FB47" s="119"/>
      <c r="FC47" s="119"/>
      <c r="FD47" s="119"/>
      <c r="FE47" s="119"/>
      <c r="FF47" s="119"/>
      <c r="FG47" s="119"/>
      <c r="FH47" s="119"/>
      <c r="FI47" s="119"/>
      <c r="FJ47" s="119"/>
      <c r="FK47" s="119"/>
      <c r="FL47" s="119"/>
      <c r="FM47" s="119"/>
      <c r="FN47" s="119"/>
      <c r="FO47" s="119"/>
      <c r="FP47" s="119"/>
      <c r="FQ47" s="119"/>
      <c r="FR47" s="119"/>
      <c r="FS47" s="119"/>
      <c r="FT47" s="119"/>
      <c r="FU47" s="119"/>
      <c r="FV47" s="119"/>
      <c r="FW47" s="119"/>
      <c r="FX47" s="119"/>
      <c r="FY47" s="119"/>
      <c r="FZ47" s="119"/>
      <c r="GA47" s="119"/>
      <c r="GB47" s="119"/>
      <c r="GC47" s="119"/>
      <c r="GD47" s="119"/>
      <c r="GE47" s="119"/>
      <c r="GF47" s="119"/>
      <c r="GG47" s="119"/>
      <c r="GH47" s="119"/>
      <c r="GI47" s="119"/>
      <c r="GJ47" s="119"/>
      <c r="GK47" s="119"/>
      <c r="GL47" s="119"/>
      <c r="GM47" s="119"/>
      <c r="GN47" s="119"/>
      <c r="GO47" s="119"/>
      <c r="GP47" s="119"/>
      <c r="GQ47" s="119"/>
      <c r="GR47" s="119"/>
      <c r="GS47" s="119"/>
      <c r="GT47" s="119"/>
      <c r="GU47" s="119"/>
      <c r="GV47" s="119"/>
      <c r="GW47" s="119"/>
      <c r="GX47" s="119"/>
      <c r="GY47" s="119"/>
      <c r="GZ47" s="119"/>
      <c r="HA47" s="119"/>
      <c r="HB47" s="119"/>
      <c r="HC47" s="119"/>
      <c r="HD47" s="119"/>
      <c r="HE47" s="119"/>
      <c r="HF47" s="119"/>
      <c r="HG47" s="119"/>
      <c r="HH47" s="119"/>
      <c r="HI47" s="119"/>
      <c r="HJ47" s="119"/>
      <c r="HK47" s="119"/>
      <c r="HL47" s="119"/>
      <c r="HM47" s="119"/>
      <c r="HN47" s="119"/>
      <c r="HO47" s="119"/>
      <c r="HP47" s="119"/>
      <c r="HQ47" s="119"/>
      <c r="HR47" s="119"/>
      <c r="HS47" s="119"/>
      <c r="HT47" s="119"/>
      <c r="HU47" s="119"/>
      <c r="HV47" s="119"/>
      <c r="HW47" s="119"/>
      <c r="HX47" s="119"/>
      <c r="HY47" s="119"/>
      <c r="HZ47" s="119"/>
      <c r="IA47" s="119"/>
      <c r="IB47" s="119"/>
      <c r="IC47" s="118"/>
      <c r="ID47" s="118"/>
      <c r="IE47" s="118"/>
      <c r="IF47" s="118"/>
      <c r="IG47" s="123" t="s">
        <v>132</v>
      </c>
    </row>
    <row r="48" spans="1:241" s="55" customFormat="1" ht="15.75" thickBot="1" x14ac:dyDescent="0.3">
      <c r="A48" s="105" t="str">
        <f>"1.7.9"</f>
        <v>1.7.9</v>
      </c>
      <c r="B48" s="55" t="s">
        <v>47</v>
      </c>
      <c r="C48" s="55" t="s">
        <v>1</v>
      </c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7"/>
      <c r="CT48" s="127"/>
      <c r="CU48" s="127"/>
      <c r="CV48" s="127"/>
      <c r="CW48" s="127"/>
      <c r="CX48" s="127"/>
      <c r="CY48" s="127"/>
      <c r="CZ48" s="127"/>
      <c r="DA48" s="127"/>
      <c r="DB48" s="127"/>
      <c r="DC48" s="127"/>
      <c r="DD48" s="127"/>
      <c r="DE48" s="127"/>
      <c r="DF48" s="127"/>
      <c r="DG48" s="127"/>
      <c r="DH48" s="127"/>
      <c r="DI48" s="127"/>
      <c r="DJ48" s="127"/>
      <c r="DK48" s="127"/>
      <c r="DL48" s="127"/>
      <c r="DM48" s="127"/>
      <c r="DN48" s="127"/>
      <c r="DO48" s="127"/>
      <c r="DP48" s="127"/>
      <c r="DQ48" s="127"/>
      <c r="DR48" s="127"/>
      <c r="DS48" s="127"/>
      <c r="DT48" s="127"/>
      <c r="DU48" s="127"/>
      <c r="DV48" s="127"/>
      <c r="DW48" s="127"/>
      <c r="DX48" s="127"/>
      <c r="DY48" s="127"/>
      <c r="DZ48" s="127"/>
      <c r="EA48" s="127"/>
      <c r="EB48" s="127"/>
      <c r="EC48" s="127"/>
      <c r="ED48" s="127"/>
      <c r="EE48" s="127"/>
      <c r="EF48" s="127"/>
      <c r="EG48" s="127"/>
      <c r="EH48" s="127"/>
      <c r="EI48" s="127"/>
      <c r="EJ48" s="127"/>
      <c r="EK48" s="127"/>
      <c r="EL48" s="127"/>
      <c r="EM48" s="127"/>
      <c r="EN48" s="127"/>
      <c r="EO48" s="127"/>
      <c r="EP48" s="127"/>
      <c r="EQ48" s="127"/>
      <c r="ER48" s="127"/>
      <c r="ES48" s="127"/>
      <c r="ET48" s="127"/>
      <c r="EU48" s="127"/>
      <c r="EV48" s="127"/>
      <c r="EW48" s="127"/>
      <c r="EX48" s="127"/>
      <c r="EY48" s="127"/>
      <c r="EZ48" s="127"/>
      <c r="FA48" s="127"/>
      <c r="FB48" s="127"/>
      <c r="FC48" s="127"/>
      <c r="FD48" s="127"/>
      <c r="FE48" s="127"/>
      <c r="FF48" s="127"/>
      <c r="FG48" s="127"/>
      <c r="FH48" s="127"/>
      <c r="FI48" s="127"/>
      <c r="FJ48" s="127"/>
      <c r="FK48" s="127"/>
      <c r="FL48" s="127"/>
      <c r="FM48" s="127"/>
      <c r="FN48" s="127"/>
      <c r="FO48" s="127"/>
      <c r="FP48" s="127"/>
      <c r="FQ48" s="127"/>
      <c r="FR48" s="127"/>
      <c r="FS48" s="127"/>
      <c r="FT48" s="127"/>
      <c r="FU48" s="127"/>
      <c r="FV48" s="127"/>
      <c r="FW48" s="127"/>
      <c r="FX48" s="127"/>
      <c r="FY48" s="127"/>
      <c r="FZ48" s="127"/>
      <c r="GA48" s="127"/>
      <c r="GB48" s="127"/>
      <c r="GC48" s="127"/>
      <c r="GD48" s="127"/>
      <c r="GE48" s="127"/>
      <c r="GF48" s="127"/>
      <c r="GG48" s="127"/>
      <c r="GH48" s="127"/>
      <c r="GI48" s="127"/>
      <c r="GJ48" s="127"/>
      <c r="GK48" s="127"/>
      <c r="GL48" s="127"/>
      <c r="GM48" s="127"/>
      <c r="GN48" s="127"/>
      <c r="GO48" s="127"/>
      <c r="GP48" s="127"/>
      <c r="GQ48" s="127"/>
      <c r="GR48" s="127"/>
      <c r="GS48" s="127"/>
      <c r="GT48" s="127"/>
      <c r="GU48" s="127"/>
      <c r="GV48" s="127"/>
      <c r="GW48" s="127"/>
      <c r="GX48" s="127"/>
      <c r="GY48" s="127"/>
      <c r="GZ48" s="127"/>
      <c r="HA48" s="127"/>
      <c r="HB48" s="127"/>
      <c r="HC48" s="127"/>
      <c r="HD48" s="127"/>
      <c r="HE48" s="127"/>
      <c r="HF48" s="127"/>
      <c r="HG48" s="143"/>
      <c r="HH48" s="143"/>
      <c r="HI48" s="143"/>
      <c r="HJ48" s="143"/>
      <c r="HK48" s="143"/>
      <c r="HL48" s="143"/>
      <c r="HM48" s="143"/>
      <c r="HN48" s="143"/>
      <c r="HO48" s="143"/>
      <c r="HP48" s="143"/>
      <c r="HQ48" s="143"/>
      <c r="HR48" s="143"/>
      <c r="HS48" s="143"/>
      <c r="HT48" s="143"/>
      <c r="HU48" s="143"/>
      <c r="HV48" s="143"/>
      <c r="HW48" s="143"/>
      <c r="HX48" s="143"/>
      <c r="HY48" s="143"/>
      <c r="HZ48" s="143"/>
      <c r="IA48" s="143"/>
      <c r="IB48" s="143"/>
      <c r="IC48" s="143"/>
      <c r="ID48" s="143"/>
      <c r="IE48" s="143"/>
      <c r="IF48" s="143"/>
      <c r="IG48" s="128" t="s">
        <v>132</v>
      </c>
    </row>
  </sheetData>
  <mergeCells count="1">
    <mergeCell ref="A1:C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5042-8660-48E7-ADD5-2C61D6D702B1}">
  <dimension ref="A1:IG48"/>
  <sheetViews>
    <sheetView zoomScaleNormal="100" workbookViewId="0">
      <pane xSplit="5" ySplit="2" topLeftCell="GL3" activePane="bottomRight" state="frozen"/>
      <selection activeCell="F12" sqref="F12"/>
      <selection pane="topRight" activeCell="F12" sqref="F12"/>
      <selection pane="bottomLeft" activeCell="F12" sqref="F12"/>
      <selection pane="bottomRight" activeCell="ID15" sqref="ID15"/>
    </sheetView>
  </sheetViews>
  <sheetFormatPr baseColWidth="10" defaultColWidth="3.28515625" defaultRowHeight="15" x14ac:dyDescent="0.25"/>
  <cols>
    <col min="1" max="1" width="11.42578125" customWidth="1"/>
    <col min="2" max="2" width="48" bestFit="1" customWidth="1"/>
    <col min="3" max="3" width="20.7109375" customWidth="1"/>
    <col min="4" max="4" width="13.7109375" customWidth="1"/>
    <col min="5" max="5" width="12.5703125" customWidth="1"/>
    <col min="6" max="16" width="3.28515625" style="81"/>
  </cols>
  <sheetData>
    <row r="1" spans="1:241" ht="54.75" thickBot="1" x14ac:dyDescent="0.3">
      <c r="A1" s="157" t="s">
        <v>83</v>
      </c>
      <c r="B1" s="158"/>
      <c r="C1" s="159"/>
      <c r="D1" s="103"/>
      <c r="E1" s="103"/>
      <c r="F1" s="102">
        <v>45477</v>
      </c>
      <c r="G1" s="102">
        <v>45484</v>
      </c>
      <c r="H1" s="102">
        <v>45491</v>
      </c>
      <c r="I1" s="102">
        <v>45498</v>
      </c>
      <c r="J1" s="102">
        <v>45505</v>
      </c>
      <c r="K1" s="102">
        <v>45512</v>
      </c>
      <c r="L1" s="102">
        <v>45519</v>
      </c>
      <c r="M1" s="102">
        <v>45526</v>
      </c>
      <c r="N1" s="102">
        <v>45533</v>
      </c>
      <c r="O1" s="102">
        <v>45540</v>
      </c>
      <c r="P1" s="102">
        <v>45547</v>
      </c>
      <c r="Q1" s="102">
        <v>45554</v>
      </c>
      <c r="R1" s="102">
        <v>45561</v>
      </c>
      <c r="S1" s="102">
        <v>45568</v>
      </c>
      <c r="T1" s="102">
        <v>45575</v>
      </c>
      <c r="U1" s="102">
        <v>45582</v>
      </c>
      <c r="V1" s="102">
        <v>45589</v>
      </c>
      <c r="W1" s="102">
        <v>45596</v>
      </c>
      <c r="X1" s="102">
        <v>45603</v>
      </c>
      <c r="Y1" s="102">
        <v>45610</v>
      </c>
      <c r="Z1" s="102">
        <v>45617</v>
      </c>
      <c r="AA1" s="102">
        <v>45624</v>
      </c>
      <c r="AB1" s="102">
        <v>45631</v>
      </c>
      <c r="AC1" s="102">
        <v>45638</v>
      </c>
      <c r="AD1" s="102">
        <v>45645</v>
      </c>
      <c r="AE1" s="102">
        <v>45652</v>
      </c>
      <c r="AF1" s="102">
        <v>45659</v>
      </c>
      <c r="AG1" s="102">
        <v>45666</v>
      </c>
      <c r="AH1" s="102">
        <v>45673</v>
      </c>
      <c r="AI1" s="102">
        <v>45680</v>
      </c>
      <c r="AJ1" s="102">
        <v>45687</v>
      </c>
      <c r="AK1" s="102">
        <v>45694</v>
      </c>
      <c r="AL1" s="102">
        <v>45701</v>
      </c>
      <c r="AM1" s="102">
        <v>45708</v>
      </c>
      <c r="AN1" s="102">
        <v>45715</v>
      </c>
      <c r="AO1" s="102">
        <v>45722</v>
      </c>
      <c r="AP1" s="102">
        <v>45729</v>
      </c>
      <c r="AQ1" s="102">
        <v>45736</v>
      </c>
      <c r="AR1" s="102">
        <v>45743</v>
      </c>
      <c r="AS1" s="102">
        <v>45750</v>
      </c>
      <c r="AT1" s="102">
        <v>45757</v>
      </c>
      <c r="AU1" s="102">
        <v>45764</v>
      </c>
      <c r="AV1" s="102">
        <v>45771</v>
      </c>
      <c r="AW1" s="102">
        <v>45778</v>
      </c>
      <c r="AX1" s="102">
        <v>45785</v>
      </c>
      <c r="AY1" s="102">
        <v>45792</v>
      </c>
      <c r="AZ1" s="102">
        <v>45799</v>
      </c>
      <c r="BA1" s="102">
        <v>45806</v>
      </c>
      <c r="BB1" s="102">
        <v>45813</v>
      </c>
      <c r="BC1" s="102">
        <v>45820</v>
      </c>
      <c r="BD1" s="102">
        <v>45827</v>
      </c>
      <c r="BE1" s="102">
        <v>45834</v>
      </c>
      <c r="BF1" s="102">
        <v>45841</v>
      </c>
      <c r="BG1" s="102">
        <v>45848</v>
      </c>
      <c r="BH1" s="102">
        <v>45855</v>
      </c>
      <c r="BI1" s="102">
        <v>45862</v>
      </c>
      <c r="BJ1" s="102">
        <v>45869</v>
      </c>
      <c r="BK1" s="102">
        <v>45876</v>
      </c>
      <c r="BL1" s="102">
        <v>45883</v>
      </c>
      <c r="BM1" s="102">
        <v>45890</v>
      </c>
      <c r="BN1" s="102">
        <v>45897</v>
      </c>
      <c r="BO1" s="102">
        <v>45904</v>
      </c>
      <c r="BP1" s="102">
        <v>45911</v>
      </c>
      <c r="BQ1" s="102">
        <v>45918</v>
      </c>
      <c r="BR1" s="102">
        <v>45925</v>
      </c>
      <c r="BS1" s="102">
        <v>45932</v>
      </c>
      <c r="BT1" s="102">
        <v>45939</v>
      </c>
      <c r="BU1" s="102">
        <v>45946</v>
      </c>
      <c r="BV1" s="102">
        <v>45953</v>
      </c>
      <c r="BW1" s="102">
        <v>45960</v>
      </c>
      <c r="BX1" s="102">
        <v>45967</v>
      </c>
      <c r="BY1" s="102">
        <v>45974</v>
      </c>
      <c r="BZ1" s="102">
        <v>45981</v>
      </c>
      <c r="CA1" s="102">
        <v>45988</v>
      </c>
      <c r="CB1" s="102">
        <v>45995</v>
      </c>
      <c r="CC1" s="102">
        <v>46002</v>
      </c>
      <c r="CD1" s="102">
        <v>46009</v>
      </c>
      <c r="CE1" s="102">
        <v>46016</v>
      </c>
      <c r="CF1" s="102">
        <v>46023</v>
      </c>
      <c r="CG1" s="102">
        <v>46030</v>
      </c>
      <c r="CH1" s="102">
        <v>46037</v>
      </c>
      <c r="CI1" s="102">
        <v>46044</v>
      </c>
      <c r="CJ1" s="102">
        <v>46051</v>
      </c>
      <c r="CK1" s="102">
        <v>46058</v>
      </c>
      <c r="CL1" s="102">
        <v>46065</v>
      </c>
      <c r="CM1" s="102">
        <v>46072</v>
      </c>
      <c r="CN1" s="102">
        <v>46079</v>
      </c>
      <c r="CO1" s="102">
        <v>46086</v>
      </c>
      <c r="CP1" s="102">
        <v>46093</v>
      </c>
      <c r="CQ1" s="102">
        <v>46100</v>
      </c>
      <c r="CR1" s="102">
        <v>46107</v>
      </c>
      <c r="CS1" s="102">
        <v>46114</v>
      </c>
      <c r="CT1" s="102">
        <v>46121</v>
      </c>
      <c r="CU1" s="102">
        <v>46128</v>
      </c>
      <c r="CV1" s="102">
        <v>46135</v>
      </c>
      <c r="CW1" s="102">
        <v>46142</v>
      </c>
      <c r="CX1" s="102">
        <v>46149</v>
      </c>
      <c r="CY1" s="102">
        <v>46156</v>
      </c>
      <c r="CZ1" s="102">
        <v>46163</v>
      </c>
      <c r="DA1" s="102">
        <v>46170</v>
      </c>
      <c r="DB1" s="102">
        <v>46177</v>
      </c>
      <c r="DC1" s="102">
        <v>46184</v>
      </c>
      <c r="DD1" s="102">
        <v>46191</v>
      </c>
      <c r="DE1" s="102">
        <v>46198</v>
      </c>
      <c r="DF1" s="102">
        <v>46205</v>
      </c>
      <c r="DG1" s="102">
        <v>46212</v>
      </c>
      <c r="DH1" s="102">
        <v>46219</v>
      </c>
      <c r="DI1" s="102">
        <v>46226</v>
      </c>
      <c r="DJ1" s="102">
        <v>46233</v>
      </c>
      <c r="DK1" s="102">
        <v>46240</v>
      </c>
      <c r="DL1" s="102">
        <v>46247</v>
      </c>
      <c r="DM1" s="102">
        <v>46254</v>
      </c>
      <c r="DN1" s="102">
        <v>46261</v>
      </c>
      <c r="DO1" s="102">
        <v>46268</v>
      </c>
      <c r="DP1" s="102">
        <v>46275</v>
      </c>
      <c r="DQ1" s="102">
        <v>46282</v>
      </c>
      <c r="DR1" s="102">
        <v>46289</v>
      </c>
      <c r="DS1" s="102">
        <v>46296</v>
      </c>
      <c r="DT1" s="102">
        <v>46303</v>
      </c>
      <c r="DU1" s="102">
        <v>46310</v>
      </c>
      <c r="DV1" s="102">
        <v>46317</v>
      </c>
      <c r="DW1" s="102">
        <v>46324</v>
      </c>
      <c r="DX1" s="102">
        <v>46331</v>
      </c>
      <c r="DY1" s="102">
        <v>46338</v>
      </c>
      <c r="DZ1" s="102">
        <v>46345</v>
      </c>
      <c r="EA1" s="102">
        <v>46352</v>
      </c>
      <c r="EB1" s="102">
        <v>46359</v>
      </c>
      <c r="EC1" s="102">
        <v>46366</v>
      </c>
      <c r="ED1" s="102">
        <v>46373</v>
      </c>
      <c r="EE1" s="102">
        <v>46380</v>
      </c>
      <c r="EF1" s="102">
        <v>46387</v>
      </c>
      <c r="EG1" s="102">
        <v>46394</v>
      </c>
      <c r="EH1" s="102">
        <v>46401</v>
      </c>
      <c r="EI1" s="102">
        <v>46408</v>
      </c>
      <c r="EJ1" s="102">
        <v>46415</v>
      </c>
      <c r="EK1" s="102">
        <v>46422</v>
      </c>
      <c r="EL1" s="102">
        <v>46429</v>
      </c>
      <c r="EM1" s="102">
        <v>46436</v>
      </c>
      <c r="EN1" s="102">
        <v>46443</v>
      </c>
      <c r="EO1" s="102">
        <v>46450</v>
      </c>
      <c r="EP1" s="102">
        <v>46457</v>
      </c>
      <c r="EQ1" s="102">
        <v>46464</v>
      </c>
      <c r="ER1" s="102">
        <v>46471</v>
      </c>
      <c r="ES1" s="102">
        <v>46478</v>
      </c>
      <c r="ET1" s="102">
        <v>46485</v>
      </c>
      <c r="EU1" s="102">
        <v>46492</v>
      </c>
      <c r="EV1" s="102">
        <v>46499</v>
      </c>
      <c r="EW1" s="102">
        <v>46506</v>
      </c>
      <c r="EX1" s="102">
        <v>46513</v>
      </c>
      <c r="EY1" s="102">
        <v>46520</v>
      </c>
      <c r="EZ1" s="102">
        <v>46527</v>
      </c>
      <c r="FA1" s="102">
        <v>46534</v>
      </c>
      <c r="FB1" s="102">
        <v>46541</v>
      </c>
      <c r="FC1" s="102">
        <v>46548</v>
      </c>
      <c r="FD1" s="102">
        <v>46555</v>
      </c>
      <c r="FE1" s="102">
        <v>46562</v>
      </c>
      <c r="FF1" s="102">
        <v>46569</v>
      </c>
      <c r="FG1" s="102">
        <v>46576</v>
      </c>
      <c r="FH1" s="102">
        <v>46583</v>
      </c>
      <c r="FI1" s="102">
        <v>46590</v>
      </c>
      <c r="FJ1" s="102">
        <v>46597</v>
      </c>
      <c r="FK1" s="102">
        <v>46604</v>
      </c>
      <c r="FL1" s="102">
        <v>46611</v>
      </c>
      <c r="FM1" s="102">
        <v>46618</v>
      </c>
      <c r="FN1" s="102">
        <v>46625</v>
      </c>
      <c r="FO1" s="102">
        <v>46632</v>
      </c>
      <c r="FP1" s="102">
        <v>46639</v>
      </c>
      <c r="FQ1" s="102">
        <v>46646</v>
      </c>
      <c r="FR1" s="102">
        <v>46653</v>
      </c>
      <c r="FS1" s="102">
        <v>46660</v>
      </c>
      <c r="FT1" s="102">
        <v>46667</v>
      </c>
      <c r="FU1" s="102">
        <v>46674</v>
      </c>
      <c r="FV1" s="102">
        <v>46681</v>
      </c>
      <c r="FW1" s="102">
        <v>46688</v>
      </c>
      <c r="FX1" s="102">
        <v>46695</v>
      </c>
      <c r="FY1" s="102">
        <v>46702</v>
      </c>
      <c r="FZ1" s="102">
        <v>46709</v>
      </c>
      <c r="GA1" s="102">
        <v>46716</v>
      </c>
      <c r="GB1" s="102">
        <v>46723</v>
      </c>
      <c r="GC1" s="102">
        <v>46730</v>
      </c>
      <c r="GD1" s="102">
        <v>46737</v>
      </c>
      <c r="GE1" s="102">
        <v>46744</v>
      </c>
      <c r="GF1" s="102">
        <v>46751</v>
      </c>
      <c r="GG1" s="102">
        <v>46758</v>
      </c>
      <c r="GH1" s="102">
        <v>46765</v>
      </c>
      <c r="GI1" s="102">
        <v>46772</v>
      </c>
      <c r="GJ1" s="102">
        <v>46779</v>
      </c>
      <c r="GK1" s="102">
        <v>46786</v>
      </c>
      <c r="GL1" s="102">
        <v>46793</v>
      </c>
      <c r="GM1" s="102">
        <v>46800</v>
      </c>
      <c r="GN1" s="102">
        <v>46807</v>
      </c>
      <c r="GO1" s="102">
        <v>46814</v>
      </c>
      <c r="GP1" s="102">
        <v>46821</v>
      </c>
      <c r="GQ1" s="102">
        <v>46828</v>
      </c>
      <c r="GR1" s="102">
        <v>46835</v>
      </c>
      <c r="GS1" s="102">
        <v>46842</v>
      </c>
      <c r="GT1" s="102">
        <v>46849</v>
      </c>
      <c r="GU1" s="102">
        <v>46856</v>
      </c>
      <c r="GV1" s="102">
        <v>46863</v>
      </c>
      <c r="GW1" s="102">
        <v>46870</v>
      </c>
      <c r="GX1" s="102">
        <v>46877</v>
      </c>
      <c r="GY1" s="102">
        <v>46884</v>
      </c>
      <c r="GZ1" s="102">
        <v>46891</v>
      </c>
      <c r="HA1" s="102">
        <v>46898</v>
      </c>
      <c r="HB1" s="102">
        <v>46905</v>
      </c>
      <c r="HC1" s="102">
        <v>46912</v>
      </c>
      <c r="HD1" s="102">
        <v>46919</v>
      </c>
      <c r="HE1" s="102">
        <v>46926</v>
      </c>
      <c r="HF1" s="102">
        <v>46933</v>
      </c>
      <c r="HG1" s="102">
        <v>46940</v>
      </c>
      <c r="HH1" s="102">
        <v>46947</v>
      </c>
      <c r="HI1" s="102">
        <v>46954</v>
      </c>
      <c r="HJ1" s="102">
        <v>46961</v>
      </c>
      <c r="HK1" s="102">
        <v>46968</v>
      </c>
      <c r="HL1" s="102">
        <v>46975</v>
      </c>
      <c r="HM1" s="102">
        <v>46982</v>
      </c>
      <c r="HN1" s="102">
        <v>46989</v>
      </c>
      <c r="HO1" s="102">
        <v>46996</v>
      </c>
      <c r="HP1" s="102">
        <v>47003</v>
      </c>
      <c r="HQ1" s="102">
        <v>47010</v>
      </c>
      <c r="HR1" s="102">
        <v>47017</v>
      </c>
      <c r="HS1" s="102">
        <v>47024</v>
      </c>
      <c r="HT1" s="102">
        <v>47031</v>
      </c>
      <c r="HU1" s="102">
        <v>47038</v>
      </c>
      <c r="HV1" s="102">
        <v>47045</v>
      </c>
      <c r="HW1" s="102">
        <v>47052</v>
      </c>
      <c r="HX1" s="102">
        <v>47059</v>
      </c>
      <c r="HY1" s="102">
        <v>47066</v>
      </c>
      <c r="HZ1" s="102">
        <v>47073</v>
      </c>
      <c r="IA1" s="102">
        <v>47080</v>
      </c>
      <c r="IB1" s="102">
        <v>47087</v>
      </c>
      <c r="IC1" s="102">
        <v>47094</v>
      </c>
      <c r="ID1" s="102">
        <v>47101</v>
      </c>
      <c r="IE1" s="102">
        <v>47108</v>
      </c>
      <c r="IF1" s="102">
        <v>47115</v>
      </c>
      <c r="IG1" s="102">
        <v>47122</v>
      </c>
    </row>
    <row r="2" spans="1:241" ht="31.5" thickBot="1" x14ac:dyDescent="0.3">
      <c r="A2" s="101" t="s">
        <v>112</v>
      </c>
      <c r="B2" s="100" t="s">
        <v>111</v>
      </c>
      <c r="C2" s="100" t="s">
        <v>110</v>
      </c>
      <c r="D2" s="100" t="s">
        <v>109</v>
      </c>
      <c r="E2" s="99" t="s">
        <v>108</v>
      </c>
      <c r="F2" s="98">
        <f t="shared" ref="F2:BQ2" si="0">WEEKNUM(F1,2)</f>
        <v>27</v>
      </c>
      <c r="G2" s="97">
        <f t="shared" si="0"/>
        <v>28</v>
      </c>
      <c r="H2" s="97">
        <f t="shared" si="0"/>
        <v>29</v>
      </c>
      <c r="I2" s="97">
        <f t="shared" si="0"/>
        <v>30</v>
      </c>
      <c r="J2" s="97">
        <f t="shared" si="0"/>
        <v>31</v>
      </c>
      <c r="K2" s="97">
        <f t="shared" si="0"/>
        <v>32</v>
      </c>
      <c r="L2" s="97">
        <f t="shared" si="0"/>
        <v>33</v>
      </c>
      <c r="M2" s="97">
        <f t="shared" si="0"/>
        <v>34</v>
      </c>
      <c r="N2" s="97">
        <f t="shared" si="0"/>
        <v>35</v>
      </c>
      <c r="O2" s="97">
        <f t="shared" si="0"/>
        <v>36</v>
      </c>
      <c r="P2" s="97">
        <f t="shared" si="0"/>
        <v>37</v>
      </c>
      <c r="Q2" s="97">
        <f t="shared" si="0"/>
        <v>38</v>
      </c>
      <c r="R2" s="97">
        <f t="shared" si="0"/>
        <v>39</v>
      </c>
      <c r="S2" s="97">
        <f t="shared" si="0"/>
        <v>40</v>
      </c>
      <c r="T2" s="97">
        <f t="shared" si="0"/>
        <v>41</v>
      </c>
      <c r="U2" s="97">
        <f t="shared" si="0"/>
        <v>42</v>
      </c>
      <c r="V2" s="97">
        <f t="shared" si="0"/>
        <v>43</v>
      </c>
      <c r="W2" s="97">
        <f t="shared" si="0"/>
        <v>44</v>
      </c>
      <c r="X2" s="97">
        <f t="shared" si="0"/>
        <v>45</v>
      </c>
      <c r="Y2" s="97">
        <f t="shared" si="0"/>
        <v>46</v>
      </c>
      <c r="Z2" s="97">
        <f t="shared" si="0"/>
        <v>47</v>
      </c>
      <c r="AA2" s="97">
        <f t="shared" si="0"/>
        <v>48</v>
      </c>
      <c r="AB2" s="97">
        <f t="shared" si="0"/>
        <v>49</v>
      </c>
      <c r="AC2" s="97">
        <f t="shared" si="0"/>
        <v>50</v>
      </c>
      <c r="AD2" s="97">
        <f t="shared" si="0"/>
        <v>51</v>
      </c>
      <c r="AE2" s="97">
        <f t="shared" si="0"/>
        <v>52</v>
      </c>
      <c r="AF2" s="97">
        <f t="shared" si="0"/>
        <v>1</v>
      </c>
      <c r="AG2" s="97">
        <f t="shared" si="0"/>
        <v>2</v>
      </c>
      <c r="AH2" s="97">
        <f t="shared" si="0"/>
        <v>3</v>
      </c>
      <c r="AI2" s="97">
        <f t="shared" si="0"/>
        <v>4</v>
      </c>
      <c r="AJ2" s="97">
        <f t="shared" si="0"/>
        <v>5</v>
      </c>
      <c r="AK2" s="97">
        <f t="shared" si="0"/>
        <v>6</v>
      </c>
      <c r="AL2" s="97">
        <f t="shared" si="0"/>
        <v>7</v>
      </c>
      <c r="AM2" s="97">
        <f t="shared" si="0"/>
        <v>8</v>
      </c>
      <c r="AN2" s="97">
        <f t="shared" si="0"/>
        <v>9</v>
      </c>
      <c r="AO2" s="97">
        <f t="shared" si="0"/>
        <v>10</v>
      </c>
      <c r="AP2" s="97">
        <f t="shared" si="0"/>
        <v>11</v>
      </c>
      <c r="AQ2" s="97">
        <f t="shared" si="0"/>
        <v>12</v>
      </c>
      <c r="AR2" s="97">
        <f t="shared" si="0"/>
        <v>13</v>
      </c>
      <c r="AS2" s="97">
        <f t="shared" si="0"/>
        <v>14</v>
      </c>
      <c r="AT2" s="97">
        <f t="shared" si="0"/>
        <v>15</v>
      </c>
      <c r="AU2" s="97">
        <f t="shared" si="0"/>
        <v>16</v>
      </c>
      <c r="AV2" s="97">
        <f t="shared" si="0"/>
        <v>17</v>
      </c>
      <c r="AW2" s="97">
        <f t="shared" si="0"/>
        <v>18</v>
      </c>
      <c r="AX2" s="97">
        <f t="shared" si="0"/>
        <v>19</v>
      </c>
      <c r="AY2" s="97">
        <f t="shared" si="0"/>
        <v>20</v>
      </c>
      <c r="AZ2" s="97">
        <f t="shared" si="0"/>
        <v>21</v>
      </c>
      <c r="BA2" s="97">
        <f t="shared" si="0"/>
        <v>22</v>
      </c>
      <c r="BB2" s="97">
        <f t="shared" si="0"/>
        <v>23</v>
      </c>
      <c r="BC2" s="97">
        <f t="shared" si="0"/>
        <v>24</v>
      </c>
      <c r="BD2" s="97">
        <f t="shared" si="0"/>
        <v>25</v>
      </c>
      <c r="BE2" s="97">
        <f t="shared" si="0"/>
        <v>26</v>
      </c>
      <c r="BF2" s="97">
        <f t="shared" si="0"/>
        <v>27</v>
      </c>
      <c r="BG2" s="97">
        <f t="shared" si="0"/>
        <v>28</v>
      </c>
      <c r="BH2" s="97">
        <f t="shared" si="0"/>
        <v>29</v>
      </c>
      <c r="BI2" s="97">
        <f t="shared" si="0"/>
        <v>30</v>
      </c>
      <c r="BJ2" s="97">
        <f t="shared" si="0"/>
        <v>31</v>
      </c>
      <c r="BK2" s="97">
        <f t="shared" si="0"/>
        <v>32</v>
      </c>
      <c r="BL2" s="97">
        <f t="shared" si="0"/>
        <v>33</v>
      </c>
      <c r="BM2" s="97">
        <f t="shared" si="0"/>
        <v>34</v>
      </c>
      <c r="BN2" s="97">
        <f t="shared" si="0"/>
        <v>35</v>
      </c>
      <c r="BO2" s="97">
        <f t="shared" si="0"/>
        <v>36</v>
      </c>
      <c r="BP2" s="97">
        <f t="shared" si="0"/>
        <v>37</v>
      </c>
      <c r="BQ2" s="97">
        <f t="shared" si="0"/>
        <v>38</v>
      </c>
      <c r="BR2" s="97">
        <f t="shared" ref="BR2:EC2" si="1">WEEKNUM(BR1,2)</f>
        <v>39</v>
      </c>
      <c r="BS2" s="97">
        <f t="shared" si="1"/>
        <v>40</v>
      </c>
      <c r="BT2" s="97">
        <f t="shared" si="1"/>
        <v>41</v>
      </c>
      <c r="BU2" s="97">
        <f t="shared" si="1"/>
        <v>42</v>
      </c>
      <c r="BV2" s="97">
        <f t="shared" si="1"/>
        <v>43</v>
      </c>
      <c r="BW2" s="97">
        <f t="shared" si="1"/>
        <v>44</v>
      </c>
      <c r="BX2" s="97">
        <f t="shared" si="1"/>
        <v>45</v>
      </c>
      <c r="BY2" s="97">
        <f t="shared" si="1"/>
        <v>46</v>
      </c>
      <c r="BZ2" s="97">
        <f t="shared" si="1"/>
        <v>47</v>
      </c>
      <c r="CA2" s="97">
        <f t="shared" si="1"/>
        <v>48</v>
      </c>
      <c r="CB2" s="97">
        <f t="shared" si="1"/>
        <v>49</v>
      </c>
      <c r="CC2" s="97">
        <f t="shared" si="1"/>
        <v>50</v>
      </c>
      <c r="CD2" s="97">
        <f t="shared" si="1"/>
        <v>51</v>
      </c>
      <c r="CE2" s="97">
        <f t="shared" si="1"/>
        <v>52</v>
      </c>
      <c r="CF2" s="97">
        <f t="shared" si="1"/>
        <v>1</v>
      </c>
      <c r="CG2" s="97">
        <f t="shared" si="1"/>
        <v>2</v>
      </c>
      <c r="CH2" s="97">
        <f t="shared" si="1"/>
        <v>3</v>
      </c>
      <c r="CI2" s="97">
        <f t="shared" si="1"/>
        <v>4</v>
      </c>
      <c r="CJ2" s="97">
        <f t="shared" si="1"/>
        <v>5</v>
      </c>
      <c r="CK2" s="97">
        <f t="shared" si="1"/>
        <v>6</v>
      </c>
      <c r="CL2" s="97">
        <f t="shared" si="1"/>
        <v>7</v>
      </c>
      <c r="CM2" s="97">
        <f t="shared" si="1"/>
        <v>8</v>
      </c>
      <c r="CN2" s="97">
        <f t="shared" si="1"/>
        <v>9</v>
      </c>
      <c r="CO2" s="97">
        <f t="shared" si="1"/>
        <v>10</v>
      </c>
      <c r="CP2" s="97">
        <f t="shared" si="1"/>
        <v>11</v>
      </c>
      <c r="CQ2" s="97">
        <f t="shared" si="1"/>
        <v>12</v>
      </c>
      <c r="CR2" s="97">
        <f t="shared" si="1"/>
        <v>13</v>
      </c>
      <c r="CS2" s="97">
        <f t="shared" si="1"/>
        <v>14</v>
      </c>
      <c r="CT2" s="97">
        <f t="shared" si="1"/>
        <v>15</v>
      </c>
      <c r="CU2" s="97">
        <f t="shared" si="1"/>
        <v>16</v>
      </c>
      <c r="CV2" s="97">
        <f t="shared" si="1"/>
        <v>17</v>
      </c>
      <c r="CW2" s="97">
        <f t="shared" si="1"/>
        <v>18</v>
      </c>
      <c r="CX2" s="97">
        <f t="shared" si="1"/>
        <v>19</v>
      </c>
      <c r="CY2" s="97">
        <f t="shared" si="1"/>
        <v>20</v>
      </c>
      <c r="CZ2" s="97">
        <f t="shared" si="1"/>
        <v>21</v>
      </c>
      <c r="DA2" s="97">
        <f t="shared" si="1"/>
        <v>22</v>
      </c>
      <c r="DB2" s="97">
        <f t="shared" si="1"/>
        <v>23</v>
      </c>
      <c r="DC2" s="97">
        <f t="shared" si="1"/>
        <v>24</v>
      </c>
      <c r="DD2" s="97">
        <f t="shared" si="1"/>
        <v>25</v>
      </c>
      <c r="DE2" s="97">
        <f t="shared" si="1"/>
        <v>26</v>
      </c>
      <c r="DF2" s="97">
        <f t="shared" si="1"/>
        <v>27</v>
      </c>
      <c r="DG2" s="97">
        <f t="shared" si="1"/>
        <v>28</v>
      </c>
      <c r="DH2" s="97">
        <f t="shared" si="1"/>
        <v>29</v>
      </c>
      <c r="DI2" s="97">
        <f t="shared" si="1"/>
        <v>30</v>
      </c>
      <c r="DJ2" s="97">
        <f t="shared" si="1"/>
        <v>31</v>
      </c>
      <c r="DK2" s="97">
        <f t="shared" si="1"/>
        <v>32</v>
      </c>
      <c r="DL2" s="97">
        <f t="shared" si="1"/>
        <v>33</v>
      </c>
      <c r="DM2" s="97">
        <f t="shared" si="1"/>
        <v>34</v>
      </c>
      <c r="DN2" s="97">
        <f t="shared" si="1"/>
        <v>35</v>
      </c>
      <c r="DO2" s="97">
        <f t="shared" si="1"/>
        <v>36</v>
      </c>
      <c r="DP2" s="97">
        <f t="shared" si="1"/>
        <v>37</v>
      </c>
      <c r="DQ2" s="97">
        <f t="shared" si="1"/>
        <v>38</v>
      </c>
      <c r="DR2" s="97">
        <f t="shared" si="1"/>
        <v>39</v>
      </c>
      <c r="DS2" s="97">
        <f t="shared" si="1"/>
        <v>40</v>
      </c>
      <c r="DT2" s="97">
        <f t="shared" si="1"/>
        <v>41</v>
      </c>
      <c r="DU2" s="97">
        <f t="shared" si="1"/>
        <v>42</v>
      </c>
      <c r="DV2" s="97">
        <f t="shared" si="1"/>
        <v>43</v>
      </c>
      <c r="DW2" s="97">
        <f t="shared" si="1"/>
        <v>44</v>
      </c>
      <c r="DX2" s="97">
        <f t="shared" si="1"/>
        <v>45</v>
      </c>
      <c r="DY2" s="97">
        <f t="shared" si="1"/>
        <v>46</v>
      </c>
      <c r="DZ2" s="97">
        <f t="shared" si="1"/>
        <v>47</v>
      </c>
      <c r="EA2" s="97">
        <f t="shared" si="1"/>
        <v>48</v>
      </c>
      <c r="EB2" s="97">
        <f t="shared" si="1"/>
        <v>49</v>
      </c>
      <c r="EC2" s="97">
        <f t="shared" si="1"/>
        <v>50</v>
      </c>
      <c r="ED2" s="97">
        <f t="shared" ref="ED2:GO2" si="2">WEEKNUM(ED1,2)</f>
        <v>51</v>
      </c>
      <c r="EE2" s="97">
        <f t="shared" si="2"/>
        <v>52</v>
      </c>
      <c r="EF2" s="97">
        <f t="shared" si="2"/>
        <v>53</v>
      </c>
      <c r="EG2" s="97">
        <f t="shared" si="2"/>
        <v>2</v>
      </c>
      <c r="EH2" s="97">
        <f t="shared" si="2"/>
        <v>3</v>
      </c>
      <c r="EI2" s="97">
        <f t="shared" si="2"/>
        <v>4</v>
      </c>
      <c r="EJ2" s="97">
        <f t="shared" si="2"/>
        <v>5</v>
      </c>
      <c r="EK2" s="97">
        <f t="shared" si="2"/>
        <v>6</v>
      </c>
      <c r="EL2" s="97">
        <f t="shared" si="2"/>
        <v>7</v>
      </c>
      <c r="EM2" s="97">
        <f t="shared" si="2"/>
        <v>8</v>
      </c>
      <c r="EN2" s="97">
        <f t="shared" si="2"/>
        <v>9</v>
      </c>
      <c r="EO2" s="97">
        <f t="shared" si="2"/>
        <v>10</v>
      </c>
      <c r="EP2" s="97">
        <f t="shared" si="2"/>
        <v>11</v>
      </c>
      <c r="EQ2" s="97">
        <f t="shared" si="2"/>
        <v>12</v>
      </c>
      <c r="ER2" s="97">
        <f t="shared" si="2"/>
        <v>13</v>
      </c>
      <c r="ES2" s="97">
        <f t="shared" si="2"/>
        <v>14</v>
      </c>
      <c r="ET2" s="97">
        <f t="shared" si="2"/>
        <v>15</v>
      </c>
      <c r="EU2" s="97">
        <f t="shared" si="2"/>
        <v>16</v>
      </c>
      <c r="EV2" s="97">
        <f t="shared" si="2"/>
        <v>17</v>
      </c>
      <c r="EW2" s="97">
        <f t="shared" si="2"/>
        <v>18</v>
      </c>
      <c r="EX2" s="97">
        <f t="shared" si="2"/>
        <v>19</v>
      </c>
      <c r="EY2" s="97">
        <f t="shared" si="2"/>
        <v>20</v>
      </c>
      <c r="EZ2" s="97">
        <f t="shared" si="2"/>
        <v>21</v>
      </c>
      <c r="FA2" s="97">
        <f t="shared" si="2"/>
        <v>22</v>
      </c>
      <c r="FB2" s="97">
        <f t="shared" si="2"/>
        <v>23</v>
      </c>
      <c r="FC2" s="97">
        <f t="shared" si="2"/>
        <v>24</v>
      </c>
      <c r="FD2" s="97">
        <f t="shared" si="2"/>
        <v>25</v>
      </c>
      <c r="FE2" s="97">
        <f t="shared" si="2"/>
        <v>26</v>
      </c>
      <c r="FF2" s="97">
        <f t="shared" si="2"/>
        <v>27</v>
      </c>
      <c r="FG2" s="97">
        <f t="shared" si="2"/>
        <v>28</v>
      </c>
      <c r="FH2" s="97">
        <f t="shared" si="2"/>
        <v>29</v>
      </c>
      <c r="FI2" s="97">
        <f t="shared" si="2"/>
        <v>30</v>
      </c>
      <c r="FJ2" s="97">
        <f t="shared" si="2"/>
        <v>31</v>
      </c>
      <c r="FK2" s="97">
        <f t="shared" si="2"/>
        <v>32</v>
      </c>
      <c r="FL2" s="97">
        <f t="shared" si="2"/>
        <v>33</v>
      </c>
      <c r="FM2" s="97">
        <f t="shared" si="2"/>
        <v>34</v>
      </c>
      <c r="FN2" s="97">
        <f t="shared" si="2"/>
        <v>35</v>
      </c>
      <c r="FO2" s="97">
        <f t="shared" si="2"/>
        <v>36</v>
      </c>
      <c r="FP2" s="97">
        <f t="shared" si="2"/>
        <v>37</v>
      </c>
      <c r="FQ2" s="97">
        <f t="shared" si="2"/>
        <v>38</v>
      </c>
      <c r="FR2" s="97">
        <f t="shared" si="2"/>
        <v>39</v>
      </c>
      <c r="FS2" s="97">
        <f t="shared" si="2"/>
        <v>40</v>
      </c>
      <c r="FT2" s="97">
        <f t="shared" si="2"/>
        <v>41</v>
      </c>
      <c r="FU2" s="97">
        <f t="shared" si="2"/>
        <v>42</v>
      </c>
      <c r="FV2" s="97">
        <f t="shared" si="2"/>
        <v>43</v>
      </c>
      <c r="FW2" s="97">
        <f t="shared" si="2"/>
        <v>44</v>
      </c>
      <c r="FX2" s="97">
        <f t="shared" si="2"/>
        <v>45</v>
      </c>
      <c r="FY2" s="97">
        <f t="shared" si="2"/>
        <v>46</v>
      </c>
      <c r="FZ2" s="97">
        <f t="shared" si="2"/>
        <v>47</v>
      </c>
      <c r="GA2" s="97">
        <f t="shared" si="2"/>
        <v>48</v>
      </c>
      <c r="GB2" s="97">
        <f t="shared" si="2"/>
        <v>49</v>
      </c>
      <c r="GC2" s="97">
        <f t="shared" si="2"/>
        <v>50</v>
      </c>
      <c r="GD2" s="97">
        <f t="shared" si="2"/>
        <v>51</v>
      </c>
      <c r="GE2" s="97">
        <f t="shared" si="2"/>
        <v>52</v>
      </c>
      <c r="GF2" s="97">
        <f t="shared" si="2"/>
        <v>53</v>
      </c>
      <c r="GG2" s="97">
        <f t="shared" si="2"/>
        <v>2</v>
      </c>
      <c r="GH2" s="97">
        <f t="shared" si="2"/>
        <v>3</v>
      </c>
      <c r="GI2" s="97">
        <f t="shared" si="2"/>
        <v>4</v>
      </c>
      <c r="GJ2" s="97">
        <f t="shared" si="2"/>
        <v>5</v>
      </c>
      <c r="GK2" s="97">
        <f t="shared" si="2"/>
        <v>6</v>
      </c>
      <c r="GL2" s="97">
        <f t="shared" si="2"/>
        <v>7</v>
      </c>
      <c r="GM2" s="97">
        <f t="shared" si="2"/>
        <v>8</v>
      </c>
      <c r="GN2" s="97">
        <f t="shared" si="2"/>
        <v>9</v>
      </c>
      <c r="GO2" s="97">
        <f t="shared" si="2"/>
        <v>10</v>
      </c>
      <c r="GP2" s="97">
        <f t="shared" ref="GP2:IG2" si="3">WEEKNUM(GP1,2)</f>
        <v>11</v>
      </c>
      <c r="GQ2" s="97">
        <f t="shared" si="3"/>
        <v>12</v>
      </c>
      <c r="GR2" s="97">
        <f t="shared" si="3"/>
        <v>13</v>
      </c>
      <c r="GS2" s="97">
        <f t="shared" si="3"/>
        <v>14</v>
      </c>
      <c r="GT2" s="97">
        <f t="shared" si="3"/>
        <v>15</v>
      </c>
      <c r="GU2" s="97">
        <f t="shared" si="3"/>
        <v>16</v>
      </c>
      <c r="GV2" s="97">
        <f t="shared" si="3"/>
        <v>17</v>
      </c>
      <c r="GW2" s="97">
        <f t="shared" si="3"/>
        <v>18</v>
      </c>
      <c r="GX2" s="97">
        <f t="shared" si="3"/>
        <v>19</v>
      </c>
      <c r="GY2" s="97">
        <f t="shared" si="3"/>
        <v>20</v>
      </c>
      <c r="GZ2" s="97">
        <f t="shared" si="3"/>
        <v>21</v>
      </c>
      <c r="HA2" s="97">
        <f t="shared" si="3"/>
        <v>22</v>
      </c>
      <c r="HB2" s="97">
        <f t="shared" si="3"/>
        <v>23</v>
      </c>
      <c r="HC2" s="97">
        <f t="shared" si="3"/>
        <v>24</v>
      </c>
      <c r="HD2" s="97">
        <f t="shared" si="3"/>
        <v>25</v>
      </c>
      <c r="HE2" s="97">
        <f t="shared" si="3"/>
        <v>26</v>
      </c>
      <c r="HF2" s="97">
        <f t="shared" si="3"/>
        <v>27</v>
      </c>
      <c r="HG2" s="97">
        <f t="shared" si="3"/>
        <v>28</v>
      </c>
      <c r="HH2" s="97">
        <f t="shared" si="3"/>
        <v>29</v>
      </c>
      <c r="HI2" s="97">
        <f t="shared" si="3"/>
        <v>30</v>
      </c>
      <c r="HJ2" s="97">
        <f t="shared" si="3"/>
        <v>31</v>
      </c>
      <c r="HK2" s="97">
        <f t="shared" si="3"/>
        <v>32</v>
      </c>
      <c r="HL2" s="97">
        <f t="shared" si="3"/>
        <v>33</v>
      </c>
      <c r="HM2" s="97">
        <f t="shared" si="3"/>
        <v>34</v>
      </c>
      <c r="HN2" s="97">
        <f t="shared" si="3"/>
        <v>35</v>
      </c>
      <c r="HO2" s="97">
        <f t="shared" si="3"/>
        <v>36</v>
      </c>
      <c r="HP2" s="97">
        <f t="shared" si="3"/>
        <v>37</v>
      </c>
      <c r="HQ2" s="97">
        <f t="shared" si="3"/>
        <v>38</v>
      </c>
      <c r="HR2" s="97">
        <f t="shared" si="3"/>
        <v>39</v>
      </c>
      <c r="HS2" s="97">
        <f t="shared" si="3"/>
        <v>40</v>
      </c>
      <c r="HT2" s="97">
        <f t="shared" si="3"/>
        <v>41</v>
      </c>
      <c r="HU2" s="97">
        <f t="shared" si="3"/>
        <v>42</v>
      </c>
      <c r="HV2" s="97">
        <f t="shared" si="3"/>
        <v>43</v>
      </c>
      <c r="HW2" s="97">
        <f t="shared" si="3"/>
        <v>44</v>
      </c>
      <c r="HX2" s="97">
        <f t="shared" si="3"/>
        <v>45</v>
      </c>
      <c r="HY2" s="97">
        <f t="shared" si="3"/>
        <v>46</v>
      </c>
      <c r="HZ2" s="97">
        <f t="shared" si="3"/>
        <v>47</v>
      </c>
      <c r="IA2" s="97">
        <f t="shared" si="3"/>
        <v>48</v>
      </c>
      <c r="IB2" s="97">
        <f t="shared" si="3"/>
        <v>49</v>
      </c>
      <c r="IC2" s="97">
        <f t="shared" si="3"/>
        <v>50</v>
      </c>
      <c r="ID2" s="97">
        <f t="shared" si="3"/>
        <v>51</v>
      </c>
      <c r="IE2" s="97">
        <f t="shared" si="3"/>
        <v>52</v>
      </c>
      <c r="IF2" s="97">
        <f t="shared" si="3"/>
        <v>53</v>
      </c>
      <c r="IG2" s="97">
        <f t="shared" si="3"/>
        <v>1</v>
      </c>
    </row>
    <row r="3" spans="1:241" s="93" customFormat="1" x14ac:dyDescent="0.25">
      <c r="A3" s="96" t="str">
        <f>"1"</f>
        <v>1</v>
      </c>
      <c r="B3" s="95" t="s">
        <v>107</v>
      </c>
      <c r="C3" s="95" t="s">
        <v>1</v>
      </c>
      <c r="D3" s="94">
        <v>45477</v>
      </c>
      <c r="E3" s="94">
        <v>47118</v>
      </c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5"/>
      <c r="DS3" s="95"/>
      <c r="DT3" s="95"/>
      <c r="DU3" s="95"/>
      <c r="DV3" s="95"/>
      <c r="DW3" s="95"/>
      <c r="DX3" s="95"/>
      <c r="DY3" s="95"/>
      <c r="DZ3" s="95"/>
      <c r="EA3" s="95"/>
      <c r="EB3" s="95"/>
      <c r="EC3" s="95"/>
      <c r="ED3" s="95"/>
      <c r="EE3" s="95"/>
      <c r="EF3" s="95"/>
      <c r="EG3" s="95"/>
      <c r="EH3" s="95"/>
      <c r="EI3" s="95"/>
      <c r="EJ3" s="95"/>
      <c r="EK3" s="95"/>
      <c r="EL3" s="95"/>
      <c r="EM3" s="95"/>
      <c r="EN3" s="95"/>
      <c r="EO3" s="95"/>
      <c r="EP3" s="95"/>
      <c r="EQ3" s="95"/>
      <c r="ER3" s="95"/>
      <c r="ES3" s="95"/>
      <c r="ET3" s="95"/>
      <c r="EU3" s="95"/>
      <c r="EV3" s="95"/>
      <c r="EW3" s="95"/>
      <c r="EX3" s="95"/>
      <c r="EY3" s="95"/>
      <c r="EZ3" s="95"/>
      <c r="FA3" s="95"/>
      <c r="FB3" s="95"/>
      <c r="FC3" s="95"/>
      <c r="FD3" s="95"/>
      <c r="FE3" s="95"/>
      <c r="FF3" s="95"/>
      <c r="FG3" s="95"/>
      <c r="FH3" s="95"/>
      <c r="FI3" s="95"/>
      <c r="FJ3" s="95"/>
      <c r="FK3" s="95"/>
      <c r="FL3" s="95"/>
      <c r="FM3" s="95"/>
      <c r="FN3" s="95"/>
      <c r="FO3" s="95"/>
      <c r="FP3" s="95"/>
      <c r="FQ3" s="95"/>
      <c r="FR3" s="95"/>
      <c r="FS3" s="95"/>
      <c r="FT3" s="95"/>
      <c r="FU3" s="95"/>
      <c r="FV3" s="95"/>
      <c r="FW3" s="95"/>
      <c r="FX3" s="95"/>
      <c r="FY3" s="95"/>
      <c r="FZ3" s="95"/>
      <c r="GA3" s="95"/>
      <c r="GB3" s="95"/>
      <c r="GC3" s="95"/>
      <c r="GD3" s="95"/>
      <c r="GE3" s="95"/>
      <c r="GF3" s="95"/>
      <c r="GG3" s="95"/>
      <c r="GH3" s="95"/>
      <c r="GI3" s="95"/>
      <c r="GJ3" s="95"/>
      <c r="GK3" s="95"/>
      <c r="GL3" s="95"/>
      <c r="GM3" s="95"/>
      <c r="GN3" s="95"/>
      <c r="GO3" s="95"/>
      <c r="GP3" s="95"/>
      <c r="GQ3" s="95"/>
      <c r="GR3" s="95"/>
      <c r="GS3" s="95"/>
      <c r="GT3" s="95"/>
      <c r="GU3" s="95"/>
      <c r="GV3" s="95"/>
      <c r="GW3" s="95"/>
      <c r="GX3" s="95"/>
      <c r="GY3" s="95"/>
      <c r="GZ3" s="95"/>
      <c r="HA3" s="95"/>
      <c r="HB3" s="95"/>
      <c r="HC3" s="95"/>
      <c r="HD3" s="95"/>
      <c r="HE3" s="95"/>
      <c r="HF3" s="95"/>
      <c r="HG3" s="95"/>
      <c r="HH3" s="95"/>
      <c r="HI3" s="95"/>
      <c r="HJ3" s="95"/>
      <c r="HK3" s="95"/>
      <c r="HL3" s="95"/>
      <c r="HM3" s="95"/>
      <c r="HN3" s="95"/>
      <c r="HO3" s="95"/>
      <c r="HP3" s="95"/>
      <c r="HQ3" s="95"/>
      <c r="HR3" s="95"/>
      <c r="HS3" s="95"/>
      <c r="HT3" s="95"/>
      <c r="HU3" s="95"/>
      <c r="HV3" s="95"/>
      <c r="HW3" s="95"/>
      <c r="HX3" s="95"/>
      <c r="HY3" s="95"/>
      <c r="HZ3" s="95"/>
      <c r="IA3" s="95"/>
      <c r="IB3" s="95"/>
      <c r="IC3" s="95"/>
      <c r="ID3" s="95"/>
      <c r="IE3" s="95"/>
      <c r="IF3" s="95"/>
      <c r="IG3" s="115"/>
    </row>
    <row r="4" spans="1:241" x14ac:dyDescent="0.25">
      <c r="A4" s="92" t="str">
        <f>"1.1.1"</f>
        <v>1.1.1</v>
      </c>
      <c r="B4" s="121" t="s">
        <v>12</v>
      </c>
      <c r="C4" s="121" t="s">
        <v>1</v>
      </c>
      <c r="D4" s="116">
        <v>45477</v>
      </c>
      <c r="E4" s="116">
        <v>45477</v>
      </c>
      <c r="F4" s="144"/>
      <c r="IG4" s="3"/>
    </row>
    <row r="5" spans="1:241" x14ac:dyDescent="0.25">
      <c r="A5" s="91" t="str">
        <f>"1.1.2"</f>
        <v>1.1.2</v>
      </c>
      <c r="B5" s="85" t="s">
        <v>106</v>
      </c>
      <c r="C5" t="s">
        <v>1</v>
      </c>
      <c r="D5" s="83">
        <v>45477</v>
      </c>
      <c r="E5" s="83">
        <v>45138</v>
      </c>
      <c r="F5" s="144"/>
      <c r="G5" s="144"/>
      <c r="H5" s="144"/>
      <c r="I5" s="144"/>
      <c r="IG5" s="3"/>
    </row>
    <row r="6" spans="1:241" x14ac:dyDescent="0.25">
      <c r="A6" s="91" t="str">
        <f>"1.1.3"</f>
        <v>1.1.3</v>
      </c>
      <c r="B6" t="s">
        <v>105</v>
      </c>
      <c r="C6" t="s">
        <v>1</v>
      </c>
      <c r="D6" s="83">
        <v>45138</v>
      </c>
      <c r="E6" s="83">
        <v>45657</v>
      </c>
      <c r="I6" s="144"/>
      <c r="J6" s="144"/>
      <c r="K6" s="144"/>
      <c r="L6" s="144"/>
      <c r="M6" s="144"/>
      <c r="N6" s="144"/>
      <c r="O6" s="144"/>
      <c r="P6" s="14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IG6" s="3"/>
    </row>
    <row r="7" spans="1:241" x14ac:dyDescent="0.25">
      <c r="A7" s="91" t="str">
        <f>"1.1.4"</f>
        <v>1.1.4</v>
      </c>
      <c r="B7" s="85" t="s">
        <v>104</v>
      </c>
      <c r="C7" t="s">
        <v>1</v>
      </c>
      <c r="D7" s="83">
        <v>45657</v>
      </c>
      <c r="E7" s="83">
        <v>46752</v>
      </c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IG7" s="3"/>
    </row>
    <row r="8" spans="1:241" x14ac:dyDescent="0.25">
      <c r="A8" s="91" t="str">
        <f>"1.1.5"</f>
        <v>1.1.5</v>
      </c>
      <c r="B8" s="85" t="s">
        <v>103</v>
      </c>
      <c r="C8" t="s">
        <v>1</v>
      </c>
      <c r="D8" s="83">
        <v>46752</v>
      </c>
      <c r="E8" s="83">
        <v>46843</v>
      </c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IG8" s="3"/>
    </row>
    <row r="9" spans="1:241" x14ac:dyDescent="0.25">
      <c r="A9" s="91" t="str">
        <f>"1.1.6"</f>
        <v>1.1.6</v>
      </c>
      <c r="B9" s="85" t="s">
        <v>102</v>
      </c>
      <c r="C9" t="s">
        <v>1</v>
      </c>
      <c r="D9" s="83">
        <v>46843</v>
      </c>
      <c r="E9" s="83">
        <v>46934</v>
      </c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IG9" s="3"/>
    </row>
    <row r="10" spans="1:241" x14ac:dyDescent="0.25">
      <c r="A10" s="91" t="str">
        <f>"1.1.7"</f>
        <v>1.1.7</v>
      </c>
      <c r="B10" s="85" t="s">
        <v>101</v>
      </c>
      <c r="C10" t="s">
        <v>1</v>
      </c>
      <c r="D10" s="83">
        <v>46934</v>
      </c>
      <c r="E10" s="145" t="s">
        <v>100</v>
      </c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13"/>
    </row>
    <row r="11" spans="1:241" s="55" customFormat="1" ht="15.75" thickBot="1" x14ac:dyDescent="0.3">
      <c r="A11" s="90" t="str">
        <f>"1.1.8"</f>
        <v>1.1.8</v>
      </c>
      <c r="B11" s="89" t="s">
        <v>13</v>
      </c>
      <c r="C11" s="88" t="s">
        <v>1</v>
      </c>
      <c r="D11" s="87">
        <v>47118</v>
      </c>
      <c r="E11" s="87">
        <v>47118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IG11" s="146"/>
    </row>
    <row r="12" spans="1:241" x14ac:dyDescent="0.25">
      <c r="A12" s="82"/>
      <c r="B12" s="85"/>
      <c r="D12" s="83"/>
      <c r="E12" s="83"/>
    </row>
    <row r="13" spans="1:241" x14ac:dyDescent="0.25">
      <c r="A13" s="82"/>
      <c r="B13" s="85"/>
      <c r="D13" s="83"/>
      <c r="E13" s="83"/>
    </row>
    <row r="14" spans="1:241" x14ac:dyDescent="0.25">
      <c r="A14" s="84"/>
      <c r="D14" s="83"/>
      <c r="E14" s="83"/>
    </row>
    <row r="15" spans="1:241" x14ac:dyDescent="0.25">
      <c r="A15" s="82"/>
      <c r="B15" s="85"/>
    </row>
    <row r="16" spans="1:241" x14ac:dyDescent="0.25">
      <c r="A16" s="82"/>
      <c r="B16" s="85"/>
    </row>
    <row r="17" spans="1:5" x14ac:dyDescent="0.25">
      <c r="A17" s="82"/>
      <c r="B17" s="85"/>
    </row>
    <row r="18" spans="1:5" x14ac:dyDescent="0.25">
      <c r="A18" s="82"/>
      <c r="B18" s="85"/>
    </row>
    <row r="19" spans="1:5" x14ac:dyDescent="0.25">
      <c r="A19" s="82"/>
    </row>
    <row r="20" spans="1:5" x14ac:dyDescent="0.25">
      <c r="A20" s="84"/>
      <c r="D20" s="83"/>
      <c r="E20" s="83"/>
    </row>
    <row r="21" spans="1:5" x14ac:dyDescent="0.25">
      <c r="A21" s="82"/>
      <c r="B21" s="85"/>
    </row>
    <row r="22" spans="1:5" x14ac:dyDescent="0.25">
      <c r="A22" s="82"/>
      <c r="B22" s="85"/>
    </row>
    <row r="23" spans="1:5" x14ac:dyDescent="0.25">
      <c r="A23" s="82"/>
      <c r="B23" s="85"/>
    </row>
    <row r="24" spans="1:5" x14ac:dyDescent="0.25">
      <c r="A24" s="82"/>
      <c r="B24" s="85"/>
    </row>
    <row r="25" spans="1:5" x14ac:dyDescent="0.25">
      <c r="A25" s="82"/>
      <c r="B25" s="85"/>
    </row>
    <row r="26" spans="1:5" x14ac:dyDescent="0.25">
      <c r="A26" s="82"/>
    </row>
    <row r="27" spans="1:5" x14ac:dyDescent="0.25">
      <c r="A27" s="84"/>
      <c r="D27" s="83"/>
      <c r="E27" s="83"/>
    </row>
    <row r="28" spans="1:5" x14ac:dyDescent="0.25">
      <c r="A28" s="82"/>
      <c r="B28" s="85"/>
    </row>
    <row r="29" spans="1:5" x14ac:dyDescent="0.25">
      <c r="A29" s="82"/>
      <c r="B29" s="85"/>
    </row>
    <row r="30" spans="1:5" x14ac:dyDescent="0.25">
      <c r="A30" s="82"/>
      <c r="B30" s="85"/>
    </row>
    <row r="31" spans="1:5" x14ac:dyDescent="0.25">
      <c r="A31" s="82"/>
    </row>
    <row r="32" spans="1:5" x14ac:dyDescent="0.25">
      <c r="A32" s="84"/>
      <c r="D32" s="83"/>
      <c r="E32" s="83"/>
    </row>
    <row r="33" spans="1:5" x14ac:dyDescent="0.25">
      <c r="A33" s="82"/>
      <c r="B33" s="85"/>
    </row>
    <row r="34" spans="1:5" x14ac:dyDescent="0.25">
      <c r="A34" s="82"/>
    </row>
    <row r="35" spans="1:5" x14ac:dyDescent="0.25">
      <c r="A35" s="82"/>
    </row>
    <row r="36" spans="1:5" x14ac:dyDescent="0.25">
      <c r="A36" s="82"/>
    </row>
    <row r="37" spans="1:5" x14ac:dyDescent="0.25">
      <c r="A37" s="82"/>
    </row>
    <row r="38" spans="1:5" x14ac:dyDescent="0.25">
      <c r="A38" s="82"/>
    </row>
    <row r="39" spans="1:5" x14ac:dyDescent="0.25">
      <c r="A39" s="84"/>
      <c r="D39" s="83"/>
      <c r="E39" s="83"/>
    </row>
    <row r="40" spans="1:5" x14ac:dyDescent="0.25">
      <c r="A40" s="82"/>
    </row>
    <row r="41" spans="1:5" x14ac:dyDescent="0.25">
      <c r="A41" s="82"/>
    </row>
    <row r="42" spans="1:5" x14ac:dyDescent="0.25">
      <c r="A42" s="82"/>
    </row>
    <row r="43" spans="1:5" x14ac:dyDescent="0.25">
      <c r="A43" s="82"/>
    </row>
    <row r="44" spans="1:5" x14ac:dyDescent="0.25">
      <c r="A44" s="82"/>
    </row>
    <row r="45" spans="1:5" x14ac:dyDescent="0.25">
      <c r="A45" s="82"/>
    </row>
    <row r="46" spans="1:5" x14ac:dyDescent="0.25">
      <c r="A46" s="82"/>
    </row>
    <row r="47" spans="1:5" x14ac:dyDescent="0.25">
      <c r="A47" s="82"/>
    </row>
    <row r="48" spans="1:5" x14ac:dyDescent="0.25">
      <c r="A48" s="82"/>
    </row>
  </sheetData>
  <mergeCells count="1">
    <mergeCell ref="A1:C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0481-7F48-4E25-9E7A-D8DEF20AEE9E}">
  <dimension ref="A1:L57"/>
  <sheetViews>
    <sheetView workbookViewId="0">
      <selection activeCell="C15" sqref="C15"/>
    </sheetView>
  </sheetViews>
  <sheetFormatPr baseColWidth="10" defaultRowHeight="15" x14ac:dyDescent="0.25"/>
  <cols>
    <col min="2" max="2" width="46.28515625" bestFit="1" customWidth="1"/>
    <col min="7" max="12" width="20.7109375" customWidth="1"/>
  </cols>
  <sheetData>
    <row r="1" spans="1:12" ht="28.5" customHeight="1" x14ac:dyDescent="0.25">
      <c r="A1" s="161" t="s">
        <v>99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</row>
    <row r="2" spans="1:12" x14ac:dyDescent="0.25">
      <c r="C2" s="156" t="s">
        <v>98</v>
      </c>
      <c r="D2" s="156"/>
      <c r="E2" s="156"/>
      <c r="F2" s="156"/>
      <c r="G2" s="162" t="s">
        <v>97</v>
      </c>
      <c r="H2" s="162" t="s">
        <v>96</v>
      </c>
      <c r="I2" s="160" t="s">
        <v>95</v>
      </c>
      <c r="J2" s="160" t="s">
        <v>94</v>
      </c>
      <c r="K2" s="160" t="s">
        <v>93</v>
      </c>
      <c r="L2" s="162" t="s">
        <v>92</v>
      </c>
    </row>
    <row r="3" spans="1:12" ht="15.75" thickBot="1" x14ac:dyDescent="0.3">
      <c r="C3" t="s">
        <v>1</v>
      </c>
      <c r="D3" t="s">
        <v>2</v>
      </c>
      <c r="E3" t="s">
        <v>3</v>
      </c>
      <c r="F3" t="s">
        <v>21</v>
      </c>
      <c r="G3" s="163"/>
      <c r="H3" s="163"/>
      <c r="I3" s="161"/>
      <c r="J3" s="161"/>
      <c r="K3" s="161"/>
      <c r="L3" s="163"/>
    </row>
    <row r="4" spans="1:12" x14ac:dyDescent="0.25">
      <c r="A4" s="80" t="s">
        <v>91</v>
      </c>
      <c r="B4" s="79" t="s">
        <v>90</v>
      </c>
      <c r="C4" s="78">
        <f t="shared" ref="C4:L4" si="0">C5+C16+C23+C30+C36+C44</f>
        <v>12</v>
      </c>
      <c r="D4" s="77">
        <f t="shared" si="0"/>
        <v>0</v>
      </c>
      <c r="E4" s="77">
        <f t="shared" si="0"/>
        <v>0</v>
      </c>
      <c r="F4" s="76">
        <f t="shared" si="0"/>
        <v>0</v>
      </c>
      <c r="G4" s="75">
        <f t="shared" si="0"/>
        <v>12</v>
      </c>
      <c r="H4" s="71">
        <f t="shared" si="0"/>
        <v>0</v>
      </c>
      <c r="I4" s="74">
        <f t="shared" si="0"/>
        <v>0</v>
      </c>
      <c r="J4" s="73">
        <f t="shared" si="0"/>
        <v>0</v>
      </c>
      <c r="K4" s="72">
        <f t="shared" si="0"/>
        <v>0</v>
      </c>
      <c r="L4" s="71">
        <f t="shared" si="0"/>
        <v>0</v>
      </c>
    </row>
    <row r="5" spans="1:12" x14ac:dyDescent="0.25">
      <c r="A5" s="70" t="str">
        <f>"1.2"</f>
        <v>1.2</v>
      </c>
      <c r="B5" s="69" t="s">
        <v>89</v>
      </c>
      <c r="C5" s="68">
        <f>SUM(C6:C14)</f>
        <v>12</v>
      </c>
      <c r="D5" s="67">
        <f>SUM(D6:D14)</f>
        <v>0</v>
      </c>
      <c r="E5" s="67">
        <f>SUM(E6:E14)</f>
        <v>0</v>
      </c>
      <c r="F5" s="66">
        <f>SUM(F6:F14)</f>
        <v>0</v>
      </c>
      <c r="G5" s="65">
        <f>SUM(G6:G14)</f>
        <v>12</v>
      </c>
      <c r="H5" s="61">
        <f t="shared" ref="H5:H14" si="1">C5*$C$55+D5*$D$55+E5*$E$55+F5*$F$55</f>
        <v>0</v>
      </c>
      <c r="I5" s="64">
        <f>SUM(I6:I14)</f>
        <v>0</v>
      </c>
      <c r="J5" s="63">
        <f>SUM(J6:J14)</f>
        <v>0</v>
      </c>
      <c r="K5" s="62">
        <f>SUM(K6:K14)</f>
        <v>0</v>
      </c>
      <c r="L5" s="61">
        <f t="shared" ref="L5:L14" si="2">SUM(I5:K5)+H5</f>
        <v>0</v>
      </c>
    </row>
    <row r="6" spans="1:12" x14ac:dyDescent="0.25">
      <c r="A6" s="46" t="str">
        <f>"1.2.1"</f>
        <v>1.2.1</v>
      </c>
      <c r="B6" t="s">
        <v>88</v>
      </c>
      <c r="C6" s="45">
        <v>2</v>
      </c>
      <c r="D6" s="43"/>
      <c r="E6" s="43"/>
      <c r="F6" s="44"/>
      <c r="G6" s="60">
        <f t="shared" ref="G6:G14" si="3">SUM(C6:F6)</f>
        <v>2</v>
      </c>
      <c r="H6" s="40">
        <f t="shared" si="1"/>
        <v>0</v>
      </c>
      <c r="I6" s="42"/>
      <c r="J6" s="41"/>
      <c r="K6" s="59"/>
      <c r="L6" s="40">
        <f t="shared" si="2"/>
        <v>0</v>
      </c>
    </row>
    <row r="7" spans="1:12" x14ac:dyDescent="0.25">
      <c r="A7" s="46" t="str">
        <f>"1.2.2"</f>
        <v>1.2.2</v>
      </c>
      <c r="B7" t="s">
        <v>14</v>
      </c>
      <c r="C7" s="45">
        <v>1</v>
      </c>
      <c r="D7" s="43"/>
      <c r="E7" s="43"/>
      <c r="F7" s="44"/>
      <c r="G7" s="60">
        <f t="shared" si="3"/>
        <v>1</v>
      </c>
      <c r="H7" s="40">
        <f t="shared" si="1"/>
        <v>0</v>
      </c>
      <c r="I7" s="42"/>
      <c r="J7" s="41"/>
      <c r="K7" s="59"/>
      <c r="L7" s="40">
        <f t="shared" si="2"/>
        <v>0</v>
      </c>
    </row>
    <row r="8" spans="1:12" x14ac:dyDescent="0.25">
      <c r="A8" s="46" t="str">
        <f>"1.2.3"</f>
        <v>1.2.3</v>
      </c>
      <c r="B8" t="s">
        <v>87</v>
      </c>
      <c r="C8" s="45">
        <v>2</v>
      </c>
      <c r="D8" s="43"/>
      <c r="E8" s="43"/>
      <c r="F8" s="44"/>
      <c r="G8" s="60">
        <f t="shared" si="3"/>
        <v>2</v>
      </c>
      <c r="H8" s="40">
        <f t="shared" si="1"/>
        <v>0</v>
      </c>
      <c r="I8" s="42"/>
      <c r="J8" s="41"/>
      <c r="K8" s="59"/>
      <c r="L8" s="40">
        <f t="shared" si="2"/>
        <v>0</v>
      </c>
    </row>
    <row r="9" spans="1:12" x14ac:dyDescent="0.25">
      <c r="A9" s="46" t="str">
        <f>"1.2.4"</f>
        <v>1.2.4</v>
      </c>
      <c r="B9" t="s">
        <v>86</v>
      </c>
      <c r="C9" s="45">
        <v>1</v>
      </c>
      <c r="D9" s="43"/>
      <c r="E9" s="43"/>
      <c r="F9" s="44"/>
      <c r="G9" s="60">
        <f t="shared" si="3"/>
        <v>1</v>
      </c>
      <c r="H9" s="40">
        <f t="shared" si="1"/>
        <v>0</v>
      </c>
      <c r="I9" s="42"/>
      <c r="J9" s="41"/>
      <c r="K9" s="59"/>
      <c r="L9" s="40">
        <f t="shared" si="2"/>
        <v>0</v>
      </c>
    </row>
    <row r="10" spans="1:12" x14ac:dyDescent="0.25">
      <c r="A10" s="46" t="str">
        <f>"1.2.5"</f>
        <v>1.2.5</v>
      </c>
      <c r="B10" t="s">
        <v>85</v>
      </c>
      <c r="C10" s="45">
        <v>1</v>
      </c>
      <c r="D10" s="43"/>
      <c r="E10" s="43"/>
      <c r="F10" s="44"/>
      <c r="G10" s="60">
        <f t="shared" si="3"/>
        <v>1</v>
      </c>
      <c r="H10" s="40">
        <f t="shared" si="1"/>
        <v>0</v>
      </c>
      <c r="I10" s="42"/>
      <c r="J10" s="41"/>
      <c r="K10" s="59"/>
      <c r="L10" s="40">
        <f t="shared" si="2"/>
        <v>0</v>
      </c>
    </row>
    <row r="11" spans="1:12" x14ac:dyDescent="0.25">
      <c r="A11" s="46" t="str">
        <f>"1.2.6"</f>
        <v>1.2.6</v>
      </c>
      <c r="B11" t="s">
        <v>84</v>
      </c>
      <c r="C11" s="45">
        <v>1</v>
      </c>
      <c r="D11" s="43"/>
      <c r="E11" s="43"/>
      <c r="F11" s="44"/>
      <c r="G11" s="60">
        <f t="shared" si="3"/>
        <v>1</v>
      </c>
      <c r="H11" s="40">
        <f t="shared" si="1"/>
        <v>0</v>
      </c>
      <c r="I11" s="42"/>
      <c r="J11" s="41"/>
      <c r="K11" s="59"/>
      <c r="L11" s="40">
        <f t="shared" si="2"/>
        <v>0</v>
      </c>
    </row>
    <row r="12" spans="1:12" x14ac:dyDescent="0.25">
      <c r="A12" s="46" t="str">
        <f>"1.2.7"</f>
        <v>1.2.7</v>
      </c>
      <c r="B12" t="s">
        <v>83</v>
      </c>
      <c r="C12" s="45">
        <v>2</v>
      </c>
      <c r="D12" s="43"/>
      <c r="E12" s="43"/>
      <c r="F12" s="44"/>
      <c r="G12" s="60">
        <f t="shared" si="3"/>
        <v>2</v>
      </c>
      <c r="H12" s="40">
        <f t="shared" si="1"/>
        <v>0</v>
      </c>
      <c r="I12" s="42"/>
      <c r="J12" s="41"/>
      <c r="K12" s="59"/>
      <c r="L12" s="40">
        <f t="shared" si="2"/>
        <v>0</v>
      </c>
    </row>
    <row r="13" spans="1:12" x14ac:dyDescent="0.25">
      <c r="A13" s="46" t="str">
        <f>"1.2.8"</f>
        <v>1.2.8</v>
      </c>
      <c r="B13" t="s">
        <v>82</v>
      </c>
      <c r="C13" s="45">
        <v>1</v>
      </c>
      <c r="D13" s="43"/>
      <c r="E13" s="43"/>
      <c r="F13" s="44"/>
      <c r="G13" s="60">
        <f t="shared" si="3"/>
        <v>1</v>
      </c>
      <c r="H13" s="40">
        <f t="shared" si="1"/>
        <v>0</v>
      </c>
      <c r="I13" s="42"/>
      <c r="J13" s="41"/>
      <c r="K13" s="59"/>
      <c r="L13" s="40">
        <f t="shared" si="2"/>
        <v>0</v>
      </c>
    </row>
    <row r="14" spans="1:12" ht="15.75" thickBot="1" x14ac:dyDescent="0.3">
      <c r="A14" s="39" t="str">
        <f>"1.2.9"</f>
        <v>1.2.9</v>
      </c>
      <c r="B14" s="55" t="s">
        <v>81</v>
      </c>
      <c r="C14" s="37">
        <v>1</v>
      </c>
      <c r="D14" s="35"/>
      <c r="E14" s="35"/>
      <c r="F14" s="36"/>
      <c r="G14" s="58">
        <f t="shared" si="3"/>
        <v>1</v>
      </c>
      <c r="H14" s="32">
        <f t="shared" si="1"/>
        <v>0</v>
      </c>
      <c r="I14" s="34"/>
      <c r="J14" s="33"/>
      <c r="K14" s="57"/>
      <c r="L14" s="32">
        <f t="shared" si="2"/>
        <v>0</v>
      </c>
    </row>
    <row r="15" spans="1:12" ht="15.75" thickBot="1" x14ac:dyDescent="0.3">
      <c r="C15" s="43"/>
      <c r="D15" s="43"/>
      <c r="E15" s="43"/>
      <c r="F15" s="43"/>
      <c r="G15" s="43"/>
      <c r="H15" s="41"/>
      <c r="I15" s="41"/>
      <c r="J15" s="41"/>
      <c r="K15" s="41"/>
      <c r="L15" s="41"/>
    </row>
    <row r="16" spans="1:12" x14ac:dyDescent="0.25">
      <c r="A16" s="54" t="str">
        <f>"1.3"</f>
        <v>1.3</v>
      </c>
      <c r="B16" s="56" t="s">
        <v>80</v>
      </c>
      <c r="C16" s="52">
        <f>SUM(C17:C21)</f>
        <v>0</v>
      </c>
      <c r="D16" s="50">
        <f>SUM(D17:D21)</f>
        <v>0</v>
      </c>
      <c r="E16" s="50">
        <f>SUM(E17:E21)</f>
        <v>0</v>
      </c>
      <c r="F16" s="51">
        <f>SUM(F17:F21)</f>
        <v>0</v>
      </c>
      <c r="G16" s="50">
        <f>SUM(G17:G21)</f>
        <v>0</v>
      </c>
      <c r="H16" s="47">
        <f t="shared" ref="H16:H21" si="4">C16*$C$55+D16*$D$55+E16*$E$55+F16*$F$55</f>
        <v>0</v>
      </c>
      <c r="I16" s="48">
        <f>SUM(I17:I21)</f>
        <v>0</v>
      </c>
      <c r="J16" s="48">
        <f>SUM(J17:J21)</f>
        <v>0</v>
      </c>
      <c r="K16" s="48">
        <f>SUM(K17:K21)</f>
        <v>0</v>
      </c>
      <c r="L16" s="47">
        <f>SUM(I16:K16)+H16</f>
        <v>0</v>
      </c>
    </row>
    <row r="17" spans="1:12" x14ac:dyDescent="0.25">
      <c r="A17" s="46" t="str">
        <f>"1.3.1"</f>
        <v>1.3.1</v>
      </c>
      <c r="B17" t="s">
        <v>79</v>
      </c>
      <c r="C17" s="45"/>
      <c r="D17" s="43"/>
      <c r="E17" s="43"/>
      <c r="F17" s="44"/>
      <c r="G17" s="43">
        <f>SUM(C17:F17)</f>
        <v>0</v>
      </c>
      <c r="H17" s="40">
        <f t="shared" si="4"/>
        <v>0</v>
      </c>
      <c r="I17" s="41"/>
      <c r="J17" s="41"/>
      <c r="K17" s="41"/>
      <c r="L17" s="40">
        <f>SUM(I17:K17)+H17</f>
        <v>0</v>
      </c>
    </row>
    <row r="18" spans="1:12" x14ac:dyDescent="0.25">
      <c r="A18" s="46" t="str">
        <f>"1.3.2"</f>
        <v>1.3.2</v>
      </c>
      <c r="B18" t="s">
        <v>78</v>
      </c>
      <c r="C18" s="45"/>
      <c r="D18" s="43"/>
      <c r="E18" s="43"/>
      <c r="F18" s="44"/>
      <c r="G18" s="43">
        <f>SUM(C18:F18)</f>
        <v>0</v>
      </c>
      <c r="H18" s="40">
        <f t="shared" si="4"/>
        <v>0</v>
      </c>
      <c r="I18" s="41"/>
      <c r="J18" s="41"/>
      <c r="K18" s="41"/>
      <c r="L18" s="40"/>
    </row>
    <row r="19" spans="1:12" x14ac:dyDescent="0.25">
      <c r="A19" s="46" t="str">
        <f>"1.3.3"</f>
        <v>1.3.3</v>
      </c>
      <c r="B19" t="s">
        <v>77</v>
      </c>
      <c r="C19" s="45"/>
      <c r="D19" s="43"/>
      <c r="E19" s="43"/>
      <c r="F19" s="44"/>
      <c r="G19" s="43">
        <f>SUM(C19:F19)</f>
        <v>0</v>
      </c>
      <c r="H19" s="40">
        <f t="shared" si="4"/>
        <v>0</v>
      </c>
      <c r="I19" s="41"/>
      <c r="J19" s="41"/>
      <c r="K19" s="41"/>
      <c r="L19" s="40"/>
    </row>
    <row r="20" spans="1:12" x14ac:dyDescent="0.25">
      <c r="A20" s="46" t="str">
        <f>"1.3.4"</f>
        <v>1.3.4</v>
      </c>
      <c r="B20" t="s">
        <v>76</v>
      </c>
      <c r="C20" s="45"/>
      <c r="D20" s="43"/>
      <c r="E20" s="43"/>
      <c r="F20" s="44"/>
      <c r="G20" s="43">
        <f>SUM(C20:F20)</f>
        <v>0</v>
      </c>
      <c r="H20" s="40">
        <f t="shared" si="4"/>
        <v>0</v>
      </c>
      <c r="I20" s="41"/>
      <c r="J20" s="41"/>
      <c r="K20" s="41"/>
      <c r="L20" s="40"/>
    </row>
    <row r="21" spans="1:12" ht="15.75" thickBot="1" x14ac:dyDescent="0.3">
      <c r="A21" s="39" t="str">
        <f>"1.3.5"</f>
        <v>1.3.5</v>
      </c>
      <c r="B21" s="55" t="s">
        <v>75</v>
      </c>
      <c r="C21" s="37"/>
      <c r="D21" s="35"/>
      <c r="E21" s="35"/>
      <c r="F21" s="36"/>
      <c r="G21" s="35">
        <f>SUM(C21:F21)</f>
        <v>0</v>
      </c>
      <c r="H21" s="32">
        <f t="shared" si="4"/>
        <v>0</v>
      </c>
      <c r="I21" s="33"/>
      <c r="J21" s="33"/>
      <c r="K21" s="33"/>
      <c r="L21" s="32">
        <f>SUM(I21:K21)+H21</f>
        <v>0</v>
      </c>
    </row>
    <row r="22" spans="1:12" ht="15.75" thickBot="1" x14ac:dyDescent="0.3">
      <c r="C22" s="43"/>
      <c r="D22" s="43"/>
      <c r="E22" s="43"/>
      <c r="F22" s="43"/>
      <c r="G22" s="43"/>
      <c r="H22" s="41"/>
      <c r="I22" s="41"/>
      <c r="J22" s="41"/>
      <c r="K22" s="41"/>
      <c r="L22" s="41"/>
    </row>
    <row r="23" spans="1:12" x14ac:dyDescent="0.25">
      <c r="A23" s="54" t="str">
        <f>"1.4"</f>
        <v>1.4</v>
      </c>
      <c r="B23" s="53" t="s">
        <v>74</v>
      </c>
      <c r="C23" s="52">
        <f>SUM(C24:C28)</f>
        <v>0</v>
      </c>
      <c r="D23" s="50">
        <f>SUM(D24:D28)</f>
        <v>0</v>
      </c>
      <c r="E23" s="50">
        <f>SUM(E24:E28)</f>
        <v>0</v>
      </c>
      <c r="F23" s="51">
        <f>SUM(F24:F28)</f>
        <v>0</v>
      </c>
      <c r="G23" s="50">
        <f>SUM(G24:G28)</f>
        <v>0</v>
      </c>
      <c r="H23" s="47">
        <f t="shared" ref="H23:H28" si="5">C23*$C$55+D23*$D$55+E23*$E$55+F23*$F$55</f>
        <v>0</v>
      </c>
      <c r="I23" s="48">
        <f>SUM(I24:I28)</f>
        <v>0</v>
      </c>
      <c r="J23" s="48">
        <f>SUM(J24:J28)</f>
        <v>0</v>
      </c>
      <c r="K23" s="48">
        <f>SUM(K24:K28)</f>
        <v>0</v>
      </c>
      <c r="L23" s="47">
        <f t="shared" ref="L23:L28" si="6">SUM(I23:K23)+H23</f>
        <v>0</v>
      </c>
    </row>
    <row r="24" spans="1:12" x14ac:dyDescent="0.25">
      <c r="A24" s="46" t="str">
        <f>"1.4.1"</f>
        <v>1.4.1</v>
      </c>
      <c r="B24" s="3" t="s">
        <v>73</v>
      </c>
      <c r="C24" s="45"/>
      <c r="D24" s="43"/>
      <c r="E24" s="43"/>
      <c r="F24" s="44"/>
      <c r="G24" s="43">
        <f>SUM(C24:F24)</f>
        <v>0</v>
      </c>
      <c r="H24" s="40">
        <f t="shared" si="5"/>
        <v>0</v>
      </c>
      <c r="I24" s="41"/>
      <c r="J24" s="41"/>
      <c r="K24" s="41"/>
      <c r="L24" s="40">
        <f t="shared" si="6"/>
        <v>0</v>
      </c>
    </row>
    <row r="25" spans="1:12" x14ac:dyDescent="0.25">
      <c r="A25" s="46" t="str">
        <f>"1.4.2"</f>
        <v>1.4.2</v>
      </c>
      <c r="B25" s="3" t="s">
        <v>72</v>
      </c>
      <c r="C25" s="45"/>
      <c r="D25" s="43"/>
      <c r="E25" s="43"/>
      <c r="F25" s="44"/>
      <c r="G25" s="43">
        <f>SUM(C25:F25)</f>
        <v>0</v>
      </c>
      <c r="H25" s="40">
        <f t="shared" si="5"/>
        <v>0</v>
      </c>
      <c r="I25" s="41"/>
      <c r="J25" s="41"/>
      <c r="K25" s="41"/>
      <c r="L25" s="40">
        <f t="shared" si="6"/>
        <v>0</v>
      </c>
    </row>
    <row r="26" spans="1:12" x14ac:dyDescent="0.25">
      <c r="A26" s="46" t="str">
        <f>"1.4.3"</f>
        <v>1.4.3</v>
      </c>
      <c r="B26" s="3" t="s">
        <v>71</v>
      </c>
      <c r="C26" s="45"/>
      <c r="D26" s="43"/>
      <c r="E26" s="43"/>
      <c r="F26" s="44"/>
      <c r="G26" s="43">
        <f>SUM(C26:F26)</f>
        <v>0</v>
      </c>
      <c r="H26" s="40">
        <f t="shared" si="5"/>
        <v>0</v>
      </c>
      <c r="I26" s="41"/>
      <c r="J26" s="41"/>
      <c r="K26" s="41"/>
      <c r="L26" s="40">
        <f t="shared" si="6"/>
        <v>0</v>
      </c>
    </row>
    <row r="27" spans="1:12" x14ac:dyDescent="0.25">
      <c r="A27" s="46" t="str">
        <f>"1.4.4"</f>
        <v>1.4.4</v>
      </c>
      <c r="B27" s="3" t="s">
        <v>70</v>
      </c>
      <c r="C27" s="45"/>
      <c r="D27" s="43"/>
      <c r="E27" s="43"/>
      <c r="F27" s="44"/>
      <c r="G27" s="43">
        <f>SUM(C27:F27)</f>
        <v>0</v>
      </c>
      <c r="H27" s="40">
        <f t="shared" si="5"/>
        <v>0</v>
      </c>
      <c r="I27" s="41"/>
      <c r="J27" s="41"/>
      <c r="K27" s="41"/>
      <c r="L27" s="40">
        <f t="shared" si="6"/>
        <v>0</v>
      </c>
    </row>
    <row r="28" spans="1:12" ht="15.75" thickBot="1" x14ac:dyDescent="0.3">
      <c r="A28" s="39" t="str">
        <f>"1.4.5"</f>
        <v>1.4.5</v>
      </c>
      <c r="B28" s="38" t="s">
        <v>69</v>
      </c>
      <c r="C28" s="37"/>
      <c r="D28" s="35"/>
      <c r="E28" s="35"/>
      <c r="F28" s="36"/>
      <c r="G28" s="35">
        <f>SUM(C28:F28)</f>
        <v>0</v>
      </c>
      <c r="H28" s="32">
        <f t="shared" si="5"/>
        <v>0</v>
      </c>
      <c r="I28" s="33"/>
      <c r="J28" s="33"/>
      <c r="K28" s="33"/>
      <c r="L28" s="32">
        <f t="shared" si="6"/>
        <v>0</v>
      </c>
    </row>
    <row r="29" spans="1:12" ht="15.75" thickBot="1" x14ac:dyDescent="0.3">
      <c r="C29" s="43"/>
      <c r="D29" s="43"/>
      <c r="E29" s="43"/>
      <c r="F29" s="43"/>
      <c r="G29" s="43"/>
      <c r="H29" s="41"/>
      <c r="I29" s="41"/>
      <c r="J29" s="41"/>
      <c r="K29" s="41"/>
      <c r="L29" s="41"/>
    </row>
    <row r="30" spans="1:12" x14ac:dyDescent="0.25">
      <c r="A30" s="54" t="str">
        <f>"1.5"</f>
        <v>1.5</v>
      </c>
      <c r="B30" s="53" t="s">
        <v>68</v>
      </c>
      <c r="C30" s="52">
        <f>SUM(C31:C34)</f>
        <v>0</v>
      </c>
      <c r="D30" s="50">
        <f>SUM(D31:D34)</f>
        <v>0</v>
      </c>
      <c r="E30" s="50">
        <f>SUM(E31:E34)</f>
        <v>0</v>
      </c>
      <c r="F30" s="51">
        <f>SUM(F31:F34)</f>
        <v>0</v>
      </c>
      <c r="G30" s="50">
        <f>SUM(G31:G34)</f>
        <v>0</v>
      </c>
      <c r="H30" s="47">
        <f>C30*$C$55+D30*$D$55+E30*$E$55+F30*$F$55</f>
        <v>0</v>
      </c>
      <c r="I30" s="48">
        <f>SUM(I31:I34)</f>
        <v>0</v>
      </c>
      <c r="J30" s="48">
        <f>SUM(J31:J34)</f>
        <v>0</v>
      </c>
      <c r="K30" s="48">
        <f>SUM(K31:K34)</f>
        <v>0</v>
      </c>
      <c r="L30" s="47">
        <f>SUM(I30:K30)+H30</f>
        <v>0</v>
      </c>
    </row>
    <row r="31" spans="1:12" x14ac:dyDescent="0.25">
      <c r="A31" s="46" t="str">
        <f>"1.5.1"</f>
        <v>1.5.1</v>
      </c>
      <c r="B31" s="3" t="s">
        <v>67</v>
      </c>
      <c r="C31" s="45"/>
      <c r="D31" s="43"/>
      <c r="E31" s="43"/>
      <c r="F31" s="44"/>
      <c r="G31" s="43">
        <f>SUM(C31:F31)</f>
        <v>0</v>
      </c>
      <c r="H31" s="40">
        <f>C31*$C$55+D31*$D$55+E31*$E$55+F31*$F$55</f>
        <v>0</v>
      </c>
      <c r="I31" s="41"/>
      <c r="J31" s="41"/>
      <c r="K31" s="41"/>
      <c r="L31" s="40">
        <f>SUM(I31:K31)+H31</f>
        <v>0</v>
      </c>
    </row>
    <row r="32" spans="1:12" x14ac:dyDescent="0.25">
      <c r="A32" s="46" t="str">
        <f>"1.5.2"</f>
        <v>1.5.2</v>
      </c>
      <c r="B32" s="3" t="s">
        <v>66</v>
      </c>
      <c r="C32" s="45"/>
      <c r="D32" s="43"/>
      <c r="E32" s="43"/>
      <c r="F32" s="44"/>
      <c r="G32" s="43">
        <f>SUM(C32:F32)</f>
        <v>0</v>
      </c>
      <c r="H32" s="40">
        <f>C32*$C$55+D32*$D$55+E32*$E$55+F32*$F$55</f>
        <v>0</v>
      </c>
      <c r="I32" s="41"/>
      <c r="J32" s="41"/>
      <c r="K32" s="41"/>
      <c r="L32" s="40">
        <f>SUM(I32:K32)+H32</f>
        <v>0</v>
      </c>
    </row>
    <row r="33" spans="1:12" x14ac:dyDescent="0.25">
      <c r="A33" s="46" t="str">
        <f>"1.5.3"</f>
        <v>1.5.3</v>
      </c>
      <c r="B33" s="3" t="s">
        <v>65</v>
      </c>
      <c r="C33" s="45"/>
      <c r="D33" s="43"/>
      <c r="E33" s="43"/>
      <c r="F33" s="44"/>
      <c r="G33" s="43">
        <f>SUM(C33:F33)</f>
        <v>0</v>
      </c>
      <c r="H33" s="40">
        <f>C33*$C$55+D33*$D$55+E33*$E$55+F33*$F$55</f>
        <v>0</v>
      </c>
      <c r="I33" s="41"/>
      <c r="J33" s="41"/>
      <c r="K33" s="41"/>
      <c r="L33" s="40">
        <f>SUM(I33:K33)+H33</f>
        <v>0</v>
      </c>
    </row>
    <row r="34" spans="1:12" ht="15.75" thickBot="1" x14ac:dyDescent="0.3">
      <c r="A34" s="39" t="str">
        <f>"1.5.4"</f>
        <v>1.5.4</v>
      </c>
      <c r="B34" s="38" t="s">
        <v>64</v>
      </c>
      <c r="C34" s="37"/>
      <c r="D34" s="35"/>
      <c r="E34" s="35"/>
      <c r="F34" s="36"/>
      <c r="G34" s="35">
        <f>SUM(C34:F34)</f>
        <v>0</v>
      </c>
      <c r="H34" s="32">
        <f>C34*$C$55+D34*$D$55+E34*$E$55+F34*$F$55</f>
        <v>0</v>
      </c>
      <c r="I34" s="33"/>
      <c r="J34" s="33"/>
      <c r="K34" s="33"/>
      <c r="L34" s="32">
        <f>SUM(I34:K34)+H34</f>
        <v>0</v>
      </c>
    </row>
    <row r="35" spans="1:12" ht="15.75" thickBot="1" x14ac:dyDescent="0.3"/>
    <row r="36" spans="1:12" x14ac:dyDescent="0.25">
      <c r="A36" s="54" t="str">
        <f>"1.6"</f>
        <v>1.6</v>
      </c>
      <c r="B36" s="53" t="s">
        <v>63</v>
      </c>
      <c r="C36" s="50">
        <f>SUM(C37:C42)</f>
        <v>0</v>
      </c>
      <c r="D36" s="50">
        <f>SUM(D37:D42)</f>
        <v>0</v>
      </c>
      <c r="E36" s="50">
        <f>SUM(E37:E42)</f>
        <v>0</v>
      </c>
      <c r="F36" s="51">
        <f>SUM(F37:F42)</f>
        <v>0</v>
      </c>
      <c r="G36" s="50">
        <f>SUM(G37:G42)</f>
        <v>0</v>
      </c>
      <c r="H36" s="47">
        <f t="shared" ref="H36:H42" si="7">C36*$C$55+D36*$D$55+E36*$E$55+F36*$F$55</f>
        <v>0</v>
      </c>
      <c r="I36" s="49">
        <f>SUM(I37:I42)</f>
        <v>0</v>
      </c>
      <c r="J36" s="48">
        <f>SUM(J37:J42)</f>
        <v>0</v>
      </c>
      <c r="K36" s="48">
        <f>SUM(K37:K42)</f>
        <v>0</v>
      </c>
      <c r="L36" s="47">
        <f t="shared" ref="L36:L42" si="8">SUM(I36:K36)+H36</f>
        <v>0</v>
      </c>
    </row>
    <row r="37" spans="1:12" x14ac:dyDescent="0.25">
      <c r="A37" s="46" t="str">
        <f>"1.6.1"</f>
        <v>1.6.1</v>
      </c>
      <c r="B37" s="3" t="s">
        <v>62</v>
      </c>
      <c r="C37" s="43"/>
      <c r="D37" s="43"/>
      <c r="E37" s="43"/>
      <c r="F37" s="44"/>
      <c r="G37" s="43">
        <f t="shared" ref="G37:G42" si="9">SUM(C37:F37)</f>
        <v>0</v>
      </c>
      <c r="H37" s="40">
        <f t="shared" si="7"/>
        <v>0</v>
      </c>
      <c r="I37" s="42"/>
      <c r="J37" s="41"/>
      <c r="K37" s="41"/>
      <c r="L37" s="40">
        <f t="shared" si="8"/>
        <v>0</v>
      </c>
    </row>
    <row r="38" spans="1:12" x14ac:dyDescent="0.25">
      <c r="A38" s="46" t="str">
        <f>"1.6.2"</f>
        <v>1.6.2</v>
      </c>
      <c r="B38" s="3" t="s">
        <v>61</v>
      </c>
      <c r="C38" s="43"/>
      <c r="D38" s="43"/>
      <c r="E38" s="43"/>
      <c r="F38" s="44"/>
      <c r="G38" s="43">
        <f t="shared" si="9"/>
        <v>0</v>
      </c>
      <c r="H38" s="40">
        <f t="shared" si="7"/>
        <v>0</v>
      </c>
      <c r="I38" s="42"/>
      <c r="J38" s="41"/>
      <c r="K38" s="41"/>
      <c r="L38" s="40">
        <f t="shared" si="8"/>
        <v>0</v>
      </c>
    </row>
    <row r="39" spans="1:12" x14ac:dyDescent="0.25">
      <c r="A39" s="46" t="str">
        <f>"1.6.3"</f>
        <v>1.6.3</v>
      </c>
      <c r="B39" s="3" t="s">
        <v>60</v>
      </c>
      <c r="C39" s="43"/>
      <c r="D39" s="43"/>
      <c r="E39" s="43"/>
      <c r="F39" s="44"/>
      <c r="G39" s="43">
        <f t="shared" si="9"/>
        <v>0</v>
      </c>
      <c r="H39" s="40">
        <f t="shared" si="7"/>
        <v>0</v>
      </c>
      <c r="I39" s="42"/>
      <c r="J39" s="41"/>
      <c r="K39" s="41"/>
      <c r="L39" s="40">
        <f t="shared" si="8"/>
        <v>0</v>
      </c>
    </row>
    <row r="40" spans="1:12" x14ac:dyDescent="0.25">
      <c r="A40" s="46" t="str">
        <f>"1.6.4"</f>
        <v>1.6.4</v>
      </c>
      <c r="B40" s="3" t="s">
        <v>59</v>
      </c>
      <c r="C40" s="43"/>
      <c r="D40" s="43"/>
      <c r="E40" s="43"/>
      <c r="F40" s="44"/>
      <c r="G40" s="43">
        <f t="shared" si="9"/>
        <v>0</v>
      </c>
      <c r="H40" s="40">
        <f t="shared" si="7"/>
        <v>0</v>
      </c>
      <c r="I40" s="42"/>
      <c r="J40" s="41"/>
      <c r="K40" s="41"/>
      <c r="L40" s="40">
        <f t="shared" si="8"/>
        <v>0</v>
      </c>
    </row>
    <row r="41" spans="1:12" x14ac:dyDescent="0.25">
      <c r="A41" s="46" t="str">
        <f>"1.6.5"</f>
        <v>1.6.5</v>
      </c>
      <c r="B41" s="3" t="s">
        <v>58</v>
      </c>
      <c r="C41" s="43"/>
      <c r="D41" s="43"/>
      <c r="E41" s="43"/>
      <c r="F41" s="44"/>
      <c r="G41" s="43">
        <f t="shared" si="9"/>
        <v>0</v>
      </c>
      <c r="H41" s="40">
        <f t="shared" si="7"/>
        <v>0</v>
      </c>
      <c r="I41" s="42"/>
      <c r="J41" s="41"/>
      <c r="K41" s="41"/>
      <c r="L41" s="40">
        <f t="shared" si="8"/>
        <v>0</v>
      </c>
    </row>
    <row r="42" spans="1:12" ht="15.75" thickBot="1" x14ac:dyDescent="0.3">
      <c r="A42" s="39" t="str">
        <f>"1.6.6"</f>
        <v>1.6.6</v>
      </c>
      <c r="B42" s="38" t="s">
        <v>57</v>
      </c>
      <c r="C42" s="35"/>
      <c r="D42" s="35"/>
      <c r="E42" s="35"/>
      <c r="F42" s="36"/>
      <c r="G42" s="35">
        <f t="shared" si="9"/>
        <v>0</v>
      </c>
      <c r="H42" s="32">
        <f t="shared" si="7"/>
        <v>0</v>
      </c>
      <c r="I42" s="34"/>
      <c r="J42" s="33"/>
      <c r="K42" s="33"/>
      <c r="L42" s="32">
        <f t="shared" si="8"/>
        <v>0</v>
      </c>
    </row>
    <row r="43" spans="1:12" ht="15.75" thickBot="1" x14ac:dyDescent="0.3"/>
    <row r="44" spans="1:12" x14ac:dyDescent="0.25">
      <c r="A44" s="54" t="str">
        <f>"1.7"</f>
        <v>1.7</v>
      </c>
      <c r="B44" s="53" t="s">
        <v>56</v>
      </c>
      <c r="C44" s="52">
        <f>SUM(C45:C53)</f>
        <v>0</v>
      </c>
      <c r="D44" s="50">
        <f>SUM(D45:D53)</f>
        <v>0</v>
      </c>
      <c r="E44" s="50">
        <f>SUM(E45:E53)</f>
        <v>0</v>
      </c>
      <c r="F44" s="51">
        <f>SUM(F45:F53)</f>
        <v>0</v>
      </c>
      <c r="G44" s="50">
        <f>SUM(G45:G53)</f>
        <v>0</v>
      </c>
      <c r="H44" s="47">
        <f t="shared" ref="H44:H53" si="10">C44*$C$55+D44*$D$55+E44*$E$55+F44*$F$55</f>
        <v>0</v>
      </c>
      <c r="I44" s="49">
        <f>SUM(I45:I53)</f>
        <v>0</v>
      </c>
      <c r="J44" s="48">
        <f>SUM(J45:J53)</f>
        <v>0</v>
      </c>
      <c r="K44" s="48">
        <f>SUM(K45:K53)</f>
        <v>0</v>
      </c>
      <c r="L44" s="47">
        <f t="shared" ref="L44:L53" si="11">SUM(I44:K44)+H44</f>
        <v>0</v>
      </c>
    </row>
    <row r="45" spans="1:12" x14ac:dyDescent="0.25">
      <c r="A45" s="46" t="str">
        <f>"1.7.1"</f>
        <v>1.7.1</v>
      </c>
      <c r="B45" s="3" t="s">
        <v>55</v>
      </c>
      <c r="C45" s="45"/>
      <c r="D45" s="43"/>
      <c r="E45" s="43"/>
      <c r="F45" s="44"/>
      <c r="G45" s="43">
        <f t="shared" ref="G45:G53" si="12">SUM(C45:F45)</f>
        <v>0</v>
      </c>
      <c r="H45" s="40">
        <f t="shared" si="10"/>
        <v>0</v>
      </c>
      <c r="I45" s="42"/>
      <c r="J45" s="41"/>
      <c r="K45" s="41"/>
      <c r="L45" s="40">
        <f t="shared" si="11"/>
        <v>0</v>
      </c>
    </row>
    <row r="46" spans="1:12" x14ac:dyDescent="0.25">
      <c r="A46" s="46" t="str">
        <f>"1.7.2"</f>
        <v>1.7.2</v>
      </c>
      <c r="B46" s="3" t="s">
        <v>54</v>
      </c>
      <c r="C46" s="45"/>
      <c r="D46" s="43"/>
      <c r="E46" s="43"/>
      <c r="F46" s="44"/>
      <c r="G46" s="43">
        <f t="shared" si="12"/>
        <v>0</v>
      </c>
      <c r="H46" s="40">
        <f t="shared" si="10"/>
        <v>0</v>
      </c>
      <c r="I46" s="42"/>
      <c r="J46" s="41"/>
      <c r="K46" s="41"/>
      <c r="L46" s="40">
        <f t="shared" si="11"/>
        <v>0</v>
      </c>
    </row>
    <row r="47" spans="1:12" x14ac:dyDescent="0.25">
      <c r="A47" s="46" t="str">
        <f>"1.7.3"</f>
        <v>1.7.3</v>
      </c>
      <c r="B47" s="3" t="s">
        <v>53</v>
      </c>
      <c r="C47" s="45"/>
      <c r="D47" s="43"/>
      <c r="E47" s="43"/>
      <c r="F47" s="44"/>
      <c r="G47" s="43">
        <f t="shared" si="12"/>
        <v>0</v>
      </c>
      <c r="H47" s="40">
        <f t="shared" si="10"/>
        <v>0</v>
      </c>
      <c r="I47" s="42"/>
      <c r="J47" s="41"/>
      <c r="K47" s="41"/>
      <c r="L47" s="40">
        <f t="shared" si="11"/>
        <v>0</v>
      </c>
    </row>
    <row r="48" spans="1:12" x14ac:dyDescent="0.25">
      <c r="A48" s="46" t="str">
        <f>"1.7.4"</f>
        <v>1.7.4</v>
      </c>
      <c r="B48" s="3" t="s">
        <v>52</v>
      </c>
      <c r="C48" s="45"/>
      <c r="D48" s="43"/>
      <c r="E48" s="43"/>
      <c r="F48" s="44"/>
      <c r="G48" s="43">
        <f t="shared" si="12"/>
        <v>0</v>
      </c>
      <c r="H48" s="40">
        <f t="shared" si="10"/>
        <v>0</v>
      </c>
      <c r="I48" s="42"/>
      <c r="J48" s="41"/>
      <c r="K48" s="41"/>
      <c r="L48" s="40">
        <f t="shared" si="11"/>
        <v>0</v>
      </c>
    </row>
    <row r="49" spans="1:12" x14ac:dyDescent="0.25">
      <c r="A49" s="46" t="str">
        <f>"1.7.5"</f>
        <v>1.7.5</v>
      </c>
      <c r="B49" s="3" t="s">
        <v>51</v>
      </c>
      <c r="C49" s="45"/>
      <c r="D49" s="43"/>
      <c r="E49" s="43"/>
      <c r="F49" s="44"/>
      <c r="G49" s="43">
        <f t="shared" si="12"/>
        <v>0</v>
      </c>
      <c r="H49" s="40">
        <f t="shared" si="10"/>
        <v>0</v>
      </c>
      <c r="I49" s="42"/>
      <c r="J49" s="41"/>
      <c r="K49" s="41"/>
      <c r="L49" s="40">
        <f t="shared" si="11"/>
        <v>0</v>
      </c>
    </row>
    <row r="50" spans="1:12" x14ac:dyDescent="0.25">
      <c r="A50" s="46" t="str">
        <f>"1.7.6"</f>
        <v>1.7.6</v>
      </c>
      <c r="B50" s="3" t="s">
        <v>50</v>
      </c>
      <c r="C50" s="45"/>
      <c r="D50" s="43"/>
      <c r="E50" s="43"/>
      <c r="F50" s="44"/>
      <c r="G50" s="43">
        <f t="shared" si="12"/>
        <v>0</v>
      </c>
      <c r="H50" s="40">
        <f t="shared" si="10"/>
        <v>0</v>
      </c>
      <c r="I50" s="42"/>
      <c r="J50" s="41"/>
      <c r="K50" s="41"/>
      <c r="L50" s="40">
        <f t="shared" si="11"/>
        <v>0</v>
      </c>
    </row>
    <row r="51" spans="1:12" x14ac:dyDescent="0.25">
      <c r="A51" s="46" t="str">
        <f>"1.7.7"</f>
        <v>1.7.7</v>
      </c>
      <c r="B51" s="3" t="s">
        <v>49</v>
      </c>
      <c r="C51" s="45"/>
      <c r="D51" s="43"/>
      <c r="E51" s="43"/>
      <c r="F51" s="44"/>
      <c r="G51" s="43">
        <f t="shared" si="12"/>
        <v>0</v>
      </c>
      <c r="H51" s="40">
        <f t="shared" si="10"/>
        <v>0</v>
      </c>
      <c r="I51" s="42"/>
      <c r="J51" s="41"/>
      <c r="K51" s="41"/>
      <c r="L51" s="40">
        <f t="shared" si="11"/>
        <v>0</v>
      </c>
    </row>
    <row r="52" spans="1:12" x14ac:dyDescent="0.25">
      <c r="A52" s="46" t="str">
        <f>"1.7.8"</f>
        <v>1.7.8</v>
      </c>
      <c r="B52" s="3" t="s">
        <v>48</v>
      </c>
      <c r="C52" s="45"/>
      <c r="D52" s="43"/>
      <c r="E52" s="43"/>
      <c r="F52" s="44"/>
      <c r="G52" s="43">
        <f t="shared" si="12"/>
        <v>0</v>
      </c>
      <c r="H52" s="40">
        <f t="shared" si="10"/>
        <v>0</v>
      </c>
      <c r="I52" s="42"/>
      <c r="J52" s="41"/>
      <c r="K52" s="41"/>
      <c r="L52" s="40">
        <f t="shared" si="11"/>
        <v>0</v>
      </c>
    </row>
    <row r="53" spans="1:12" ht="15.75" thickBot="1" x14ac:dyDescent="0.3">
      <c r="A53" s="39" t="str">
        <f>"1.7.9"</f>
        <v>1.7.9</v>
      </c>
      <c r="B53" s="38" t="s">
        <v>47</v>
      </c>
      <c r="C53" s="37"/>
      <c r="D53" s="35"/>
      <c r="E53" s="35"/>
      <c r="F53" s="36"/>
      <c r="G53" s="35">
        <f t="shared" si="12"/>
        <v>0</v>
      </c>
      <c r="H53" s="32">
        <f t="shared" si="10"/>
        <v>0</v>
      </c>
      <c r="I53" s="34"/>
      <c r="J53" s="33"/>
      <c r="K53" s="33"/>
      <c r="L53" s="32">
        <f t="shared" si="11"/>
        <v>0</v>
      </c>
    </row>
    <row r="54" spans="1:12" ht="15.75" thickBot="1" x14ac:dyDescent="0.3"/>
    <row r="55" spans="1:12" ht="15.75" thickBot="1" x14ac:dyDescent="0.3">
      <c r="B55" s="31" t="s">
        <v>46</v>
      </c>
      <c r="C55" s="30">
        <v>0</v>
      </c>
      <c r="D55" s="29">
        <v>0</v>
      </c>
      <c r="E55" s="29">
        <v>0</v>
      </c>
      <c r="F55" s="28">
        <v>0</v>
      </c>
    </row>
    <row r="57" spans="1:12" x14ac:dyDescent="0.25">
      <c r="C57" s="27">
        <f>C55*C4</f>
        <v>0</v>
      </c>
      <c r="D57" s="27">
        <f>D55*D4</f>
        <v>0</v>
      </c>
      <c r="E57" s="27">
        <f>E55*E4</f>
        <v>0</v>
      </c>
      <c r="F57" s="27">
        <f>F55*F4</f>
        <v>0</v>
      </c>
    </row>
  </sheetData>
  <mergeCells count="8">
    <mergeCell ref="I2:I3"/>
    <mergeCell ref="J2:J3"/>
    <mergeCell ref="K2:K3"/>
    <mergeCell ref="L2:L3"/>
    <mergeCell ref="A1:L1"/>
    <mergeCell ref="C2:F2"/>
    <mergeCell ref="G2:G3"/>
    <mergeCell ref="H2:H3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Main</vt:lpstr>
      <vt:lpstr>Zeiterfassung</vt:lpstr>
      <vt:lpstr>Aufgabenverteilung</vt:lpstr>
      <vt:lpstr>Projektterminplan</vt:lpstr>
      <vt:lpstr>Projektmeilensteinplan</vt:lpstr>
      <vt:lpstr>Ressourcen- und kalk.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Wörndle Linus</dc:creator>
  <cp:lastModifiedBy>Wörndle Linus</cp:lastModifiedBy>
  <dcterms:created xsi:type="dcterms:W3CDTF">2024-05-03T10:35:03Z</dcterms:created>
  <dcterms:modified xsi:type="dcterms:W3CDTF">2024-12-10T07:56:33Z</dcterms:modified>
</cp:coreProperties>
</file>