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3. Jahr/Betriebstechnik/bet_projektmanagement/2. Projekt - IoT Sensorik/Projekt-IoT-Sensorik/Projektmanagement/5. PRK (Projektressourcen und -kalkulation)/"/>
    </mc:Choice>
  </mc:AlternateContent>
  <xr:revisionPtr revIDLastSave="245" documentId="13_ncr:1_{F8E440F9-97FF-4151-A36E-EE8BD85078D5}" xr6:coauthVersionLast="47" xr6:coauthVersionMax="47" xr10:uidLastSave="{73E13DFC-11FC-4883-B6FF-C19C5F0FE72B}"/>
  <bookViews>
    <workbookView xWindow="-120" yWindow="-120" windowWidth="29040" windowHeight="15720" xr2:uid="{3E724780-3F74-488C-99C9-8140CC820D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L10" i="1"/>
  <c r="L14" i="1"/>
  <c r="L19" i="1"/>
  <c r="J5" i="1"/>
  <c r="K5" i="1"/>
  <c r="J20" i="1"/>
  <c r="K20" i="1"/>
  <c r="J15" i="1"/>
  <c r="K15" i="1"/>
  <c r="I20" i="1"/>
  <c r="I15" i="1"/>
  <c r="J11" i="1"/>
  <c r="K11" i="1"/>
  <c r="I11" i="1"/>
  <c r="I5" i="1"/>
  <c r="K4" i="1"/>
  <c r="H6" i="1"/>
  <c r="L6" i="1" s="1"/>
  <c r="H7" i="1"/>
  <c r="L7" i="1" s="1"/>
  <c r="H8" i="1"/>
  <c r="L8" i="1" s="1"/>
  <c r="H9" i="1"/>
  <c r="L9" i="1" s="1"/>
  <c r="H12" i="1"/>
  <c r="L12" i="1" s="1"/>
  <c r="H13" i="1"/>
  <c r="L13" i="1" s="1"/>
  <c r="H16" i="1"/>
  <c r="L16" i="1" s="1"/>
  <c r="H17" i="1"/>
  <c r="L17" i="1" s="1"/>
  <c r="H18" i="1"/>
  <c r="L18" i="1" s="1"/>
  <c r="H21" i="1"/>
  <c r="L21" i="1" s="1"/>
  <c r="H22" i="1"/>
  <c r="L22" i="1" s="1"/>
  <c r="H23" i="1"/>
  <c r="L23" i="1" s="1"/>
  <c r="D20" i="1"/>
  <c r="E20" i="1"/>
  <c r="F20" i="1"/>
  <c r="D15" i="1"/>
  <c r="E15" i="1"/>
  <c r="F15" i="1"/>
  <c r="D11" i="1"/>
  <c r="E11" i="1"/>
  <c r="F11" i="1"/>
  <c r="D5" i="1"/>
  <c r="E5" i="1"/>
  <c r="F5" i="1"/>
  <c r="C20" i="1"/>
  <c r="C15" i="1"/>
  <c r="C5" i="1"/>
  <c r="G12" i="1"/>
  <c r="G13" i="1"/>
  <c r="G16" i="1"/>
  <c r="G17" i="1"/>
  <c r="G18" i="1"/>
  <c r="G21" i="1"/>
  <c r="G22" i="1"/>
  <c r="G23" i="1"/>
  <c r="A18" i="1"/>
  <c r="A23" i="1"/>
  <c r="A22" i="1"/>
  <c r="A21" i="1"/>
  <c r="A20" i="1"/>
  <c r="A17" i="1"/>
  <c r="A16" i="1"/>
  <c r="A15" i="1"/>
  <c r="A13" i="1"/>
  <c r="A12" i="1"/>
  <c r="A11" i="1"/>
  <c r="A5" i="1"/>
  <c r="G6" i="1"/>
  <c r="G7" i="1"/>
  <c r="G8" i="1"/>
  <c r="G9" i="1"/>
  <c r="A6" i="1"/>
  <c r="A9" i="1"/>
  <c r="A8" i="1"/>
  <c r="A7" i="1"/>
  <c r="G15" i="1" l="1"/>
  <c r="H15" i="1"/>
  <c r="L15" i="1" s="1"/>
  <c r="H11" i="1"/>
  <c r="L11" i="1" s="1"/>
  <c r="G11" i="1"/>
  <c r="G5" i="1"/>
  <c r="D4" i="1"/>
  <c r="H20" i="1"/>
  <c r="L20" i="1" s="1"/>
  <c r="G20" i="1"/>
  <c r="E4" i="1"/>
  <c r="H5" i="1"/>
  <c r="L5" i="1" s="1"/>
  <c r="J4" i="1"/>
  <c r="I4" i="1"/>
  <c r="F4" i="1"/>
  <c r="C4" i="1"/>
  <c r="G4" i="1" l="1"/>
  <c r="H4" i="1"/>
  <c r="L4" i="1" s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<sst xmlns="http://schemas.openxmlformats.org/spreadsheetml/2006/main" count="31" uniqueCount="31">
  <si>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 xml:space="preserve">1. </t>
  </si>
  <si>
    <t>Projektmanagement</t>
  </si>
  <si>
    <t>Projektstart-Prozess</t>
  </si>
  <si>
    <t>Koordination</t>
  </si>
  <si>
    <t>Controlling</t>
  </si>
  <si>
    <t>Projektabschluss-Prozess</t>
  </si>
  <si>
    <t>PL</t>
  </si>
  <si>
    <t>PTM1</t>
  </si>
  <si>
    <t>PTM2</t>
  </si>
  <si>
    <t>PTM3</t>
  </si>
  <si>
    <t>Gesamt</t>
  </si>
  <si>
    <t>Stundenaufwand Personal</t>
  </si>
  <si>
    <t>Phase 2: Design</t>
  </si>
  <si>
    <t>Projekt: IoT Sensorik</t>
  </si>
  <si>
    <t>Frontend Design</t>
  </si>
  <si>
    <t>DB-Struktur Design</t>
  </si>
  <si>
    <t>Phase 3: Programmierung</t>
  </si>
  <si>
    <t>Frontend Benutzeroberfläche</t>
  </si>
  <si>
    <t>API Entwicklung</t>
  </si>
  <si>
    <t>Phase 4: Testen</t>
  </si>
  <si>
    <t>Backend Datenbankintegration</t>
  </si>
  <si>
    <t>Benutzerfreundlichkeit Testen</t>
  </si>
  <si>
    <t>Performance Testing</t>
  </si>
  <si>
    <t>Security Testing</t>
  </si>
  <si>
    <t>Ressourcenplan und Kostenplan</t>
  </si>
  <si>
    <t>Personalaufwand 
in h</t>
  </si>
  <si>
    <t>Stundensätze:</t>
  </si>
  <si>
    <t>Personalkosten 
in €</t>
  </si>
  <si>
    <t>Material</t>
  </si>
  <si>
    <t>Fremdleistungen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</si>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</sst>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\ &quot; h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3" borderId="8" xfId="0" applyNumberFormat="1" applyFill="1" applyBorder="1"/>
    <xf numFmtId="164" fontId="0" fillId="3" borderId="0" xfId="0" applyNumberFormat="1" applyFill="1"/>
    <xf numFmtId="164" fontId="0" fillId="3" borderId="9" xfId="0" applyNumberFormat="1" applyFill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2" borderId="13" xfId="1" applyFont="1" applyFill="1" applyBorder="1"/>
    <xf numFmtId="44" fontId="0" fillId="2" borderId="6" xfId="1" applyFont="1" applyFill="1" applyBorder="1"/>
    <xf numFmtId="44" fontId="0" fillId="3" borderId="14" xfId="1" applyFont="1" applyFill="1" applyBorder="1"/>
    <xf numFmtId="44" fontId="0" fillId="3" borderId="0" xfId="1" applyFont="1" applyFill="1" applyBorder="1"/>
    <xf numFmtId="44" fontId="0" fillId="0" borderId="14" xfId="1" applyFont="1" applyBorder="1"/>
    <xf numFmtId="44" fontId="0" fillId="0" borderId="0" xfId="1" applyFont="1" applyBorder="1"/>
    <xf numFmtId="44" fontId="0" fillId="0" borderId="15" xfId="1" applyFont="1" applyBorder="1"/>
    <xf numFmtId="44" fontId="0" fillId="0" borderId="1" xfId="1" applyFont="1" applyBorder="1"/>
    <xf numFmtId="44" fontId="0" fillId="3" borderId="13" xfId="1" applyFont="1" applyFill="1" applyBorder="1"/>
    <xf numFmtId="44" fontId="0" fillId="0" borderId="11" xfId="1" applyFont="1" applyBorder="1"/>
    <xf numFmtId="4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F768-BF4F-4BDF-99A1-215A910437E6}">
  <dimension ref="A1:L29"/>
  <sheetViews>
    <sheetView tabSelected="1" workbookViewId="0">
      <selection activeCell="N11" sqref="N11"/>
    </sheetView>
  </sheetViews>
  <sheetFormatPr baseColWidth="10" defaultRowHeight="15" x14ac:dyDescent="0.25"/>
  <cols>
    <col min="2" max="2" width="29.28515625" customWidth="1"/>
    <col min="7" max="12" width="20.7109375" customWidth="1"/>
  </cols>
  <sheetData>
    <row r="1" spans="1:12" ht="28.5" customHeight="1" x14ac:dyDescent="0.25">
      <c r="A1" s="41" t="s">
        <v>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x14ac:dyDescent="0.25">
      <c r="C2" s="44" t="s">
        <v>11</v>
      </c>
      <c r="D2" s="44"/>
      <c r="E2" s="44"/>
      <c r="F2" s="44"/>
      <c r="G2" s="42" t="s">
        <v>25</v>
      </c>
      <c r="H2" s="42" t="s">
        <v>27</v>
      </c>
      <c r="I2" s="40" t="s">
        <v>28</v>
      </c>
      <c r="J2" s="40" t="s">
        <v>29</v>
      </c>
      <c r="K2" s="40" t="s">
        <v>30</v>
      </c>
      <c r="L2" s="42" t="s">
        <v>10</v>
      </c>
    </row>
    <row r="3" spans="1:12" ht="15.75" thickBot="1" x14ac:dyDescent="0.3">
      <c r="C3" t="s">
        <v>6</v>
      </c>
      <c r="D3" t="s">
        <v>7</v>
      </c>
      <c r="E3" t="s">
        <v>8</v>
      </c>
      <c r="F3" t="s">
        <v>9</v>
      </c>
      <c r="G3" s="43"/>
      <c r="H3" s="43"/>
      <c r="I3" s="41"/>
      <c r="J3" s="41"/>
      <c r="K3" s="41"/>
      <c r="L3" s="43"/>
    </row>
    <row r="4" spans="1:12" x14ac:dyDescent="0.25">
      <c r="A4" s="5" t="s">
        <v>0</v>
      </c>
      <c r="B4" s="6" t="s">
        <v>13</v>
      </c>
      <c r="C4" s="11">
        <f>C5+C11+C15+C20</f>
        <v>45</v>
      </c>
      <c r="D4" s="12">
        <f t="shared" ref="D4:F4" si="0">D5+D11+D15+D20</f>
        <v>42</v>
      </c>
      <c r="E4" s="12">
        <f t="shared" si="0"/>
        <v>25</v>
      </c>
      <c r="F4" s="13">
        <f t="shared" si="0"/>
        <v>22</v>
      </c>
      <c r="G4" s="12">
        <f>G5+G11+G15+G20</f>
        <v>127</v>
      </c>
      <c r="H4" s="29">
        <f>C4*$C$27+D4*$D$27+E4*$E$27+F4*$F$27</f>
        <v>9380</v>
      </c>
      <c r="I4" s="30">
        <f>I5+I11+I15+I20</f>
        <v>1000</v>
      </c>
      <c r="J4" s="30">
        <f t="shared" ref="J4:K4" si="1">J5+J11+J15+J20</f>
        <v>1000</v>
      </c>
      <c r="K4" s="30">
        <f t="shared" si="1"/>
        <v>0</v>
      </c>
      <c r="L4" s="29" cm="1">
        <f t="array" ref="L4">SUM(I4:K4+H4)</f>
        <v>30140</v>
      </c>
    </row>
    <row r="5" spans="1:12" x14ac:dyDescent="0.25">
      <c r="A5" s="7" t="str">
        <f>"1.1"</f>
        <v>1.1</v>
      </c>
      <c r="B5" s="8" t="s">
        <v>1</v>
      </c>
      <c r="C5" s="14">
        <f>SUM(C6:C9)</f>
        <v>22</v>
      </c>
      <c r="D5" s="15">
        <f t="shared" ref="D5:F5" si="2">SUM(D6:D9)</f>
        <v>15</v>
      </c>
      <c r="E5" s="15">
        <f t="shared" si="2"/>
        <v>12</v>
      </c>
      <c r="F5" s="16">
        <f t="shared" si="2"/>
        <v>9</v>
      </c>
      <c r="G5" s="15">
        <f>SUM(G6:G9)</f>
        <v>58</v>
      </c>
      <c r="H5" s="31">
        <f>C5*$C$27+D5*$D$27+E5*$E$27+F5*$F$27</f>
        <v>4060</v>
      </c>
      <c r="I5" s="32">
        <f>SUM(I6:I9)</f>
        <v>0</v>
      </c>
      <c r="J5" s="32">
        <f t="shared" ref="J5:K5" si="3">SUM(J6:J9)</f>
        <v>0</v>
      </c>
      <c r="K5" s="32">
        <f t="shared" si="3"/>
        <v>0</v>
      </c>
      <c r="L5" s="31">
        <f>SUM(I5:K5)+H5</f>
        <v>4060</v>
      </c>
    </row>
    <row r="6" spans="1:12" x14ac:dyDescent="0.25">
      <c r="A6" s="2" t="str">
        <f>"1.1.1"</f>
        <v>1.1.1</v>
      </c>
      <c r="B6" t="s">
        <v>2</v>
      </c>
      <c r="C6" s="17">
        <v>5</v>
      </c>
      <c r="D6" s="18">
        <v>3</v>
      </c>
      <c r="E6" s="18">
        <v>3</v>
      </c>
      <c r="F6" s="19">
        <v>0</v>
      </c>
      <c r="G6" s="18">
        <f t="shared" ref="G6:G23" si="4">SUM(C6:F6)</f>
        <v>11</v>
      </c>
      <c r="H6" s="33">
        <f t="shared" ref="H6:H23" si="5">C6*$C$27+D6*$D$27+E6*$E$27+F6*$F$27</f>
        <v>770</v>
      </c>
      <c r="I6" s="34"/>
      <c r="J6" s="34"/>
      <c r="K6" s="34"/>
      <c r="L6" s="33">
        <f>SUM(I6:K6)+H6</f>
        <v>770</v>
      </c>
    </row>
    <row r="7" spans="1:12" x14ac:dyDescent="0.25">
      <c r="A7" s="2" t="str">
        <f>"1.1.2"</f>
        <v>1.1.2</v>
      </c>
      <c r="B7" t="s">
        <v>3</v>
      </c>
      <c r="C7" s="17">
        <v>3</v>
      </c>
      <c r="D7" s="18">
        <v>2</v>
      </c>
      <c r="E7" s="18">
        <v>1</v>
      </c>
      <c r="F7" s="19">
        <v>1</v>
      </c>
      <c r="G7" s="18">
        <f t="shared" si="4"/>
        <v>7</v>
      </c>
      <c r="H7" s="33">
        <f t="shared" si="5"/>
        <v>490</v>
      </c>
      <c r="I7" s="34"/>
      <c r="J7" s="34"/>
      <c r="K7" s="34"/>
      <c r="L7" s="33">
        <f t="shared" ref="L7:L23" si="6">SUM(I7:K7)+H7</f>
        <v>490</v>
      </c>
    </row>
    <row r="8" spans="1:12" x14ac:dyDescent="0.25">
      <c r="A8" s="2" t="str">
        <f>"1.1.3"</f>
        <v>1.1.3</v>
      </c>
      <c r="B8" t="s">
        <v>4</v>
      </c>
      <c r="C8" s="17">
        <v>6</v>
      </c>
      <c r="D8" s="18">
        <v>2</v>
      </c>
      <c r="E8" s="18">
        <v>0</v>
      </c>
      <c r="F8" s="19">
        <v>0</v>
      </c>
      <c r="G8" s="18">
        <f t="shared" si="4"/>
        <v>8</v>
      </c>
      <c r="H8" s="33">
        <f t="shared" si="5"/>
        <v>560</v>
      </c>
      <c r="I8" s="34"/>
      <c r="J8" s="34"/>
      <c r="K8" s="34"/>
      <c r="L8" s="33">
        <f t="shared" si="6"/>
        <v>560</v>
      </c>
    </row>
    <row r="9" spans="1:12" ht="15.75" thickBot="1" x14ac:dyDescent="0.3">
      <c r="A9" s="3" t="str">
        <f>"1.1.4"</f>
        <v>1.1.4</v>
      </c>
      <c r="B9" s="4" t="s">
        <v>5</v>
      </c>
      <c r="C9" s="20">
        <v>8</v>
      </c>
      <c r="D9" s="21">
        <v>8</v>
      </c>
      <c r="E9" s="21">
        <v>8</v>
      </c>
      <c r="F9" s="22">
        <v>8</v>
      </c>
      <c r="G9" s="21">
        <f t="shared" si="4"/>
        <v>32</v>
      </c>
      <c r="H9" s="35">
        <f t="shared" si="5"/>
        <v>2240</v>
      </c>
      <c r="I9" s="34"/>
      <c r="J9" s="34"/>
      <c r="K9" s="34"/>
      <c r="L9" s="33">
        <f t="shared" si="6"/>
        <v>2240</v>
      </c>
    </row>
    <row r="10" spans="1:12" ht="15.75" thickBot="1" x14ac:dyDescent="0.3">
      <c r="A10" s="2"/>
      <c r="C10" s="17"/>
      <c r="D10" s="18"/>
      <c r="E10" s="18"/>
      <c r="F10" s="19"/>
      <c r="G10" s="18"/>
      <c r="H10" s="33"/>
      <c r="I10" s="26"/>
      <c r="J10" s="27"/>
      <c r="K10" s="27"/>
      <c r="L10" s="36">
        <f t="shared" si="6"/>
        <v>0</v>
      </c>
    </row>
    <row r="11" spans="1:12" x14ac:dyDescent="0.25">
      <c r="A11" s="9" t="str">
        <f>"1.2"</f>
        <v>1.2</v>
      </c>
      <c r="B11" s="10" t="s">
        <v>12</v>
      </c>
      <c r="C11" s="23">
        <v>10</v>
      </c>
      <c r="D11" s="24">
        <f t="shared" ref="D11:F11" si="7">SUM(D12:D13)</f>
        <v>12</v>
      </c>
      <c r="E11" s="24">
        <f t="shared" si="7"/>
        <v>0</v>
      </c>
      <c r="F11" s="25">
        <f t="shared" si="7"/>
        <v>0</v>
      </c>
      <c r="G11" s="24">
        <f>SUM(G12:G13)</f>
        <v>15</v>
      </c>
      <c r="H11" s="37">
        <f t="shared" si="5"/>
        <v>1540</v>
      </c>
      <c r="I11" s="32">
        <f>SUM(I12:I13)</f>
        <v>0</v>
      </c>
      <c r="J11" s="32">
        <f t="shared" ref="J11:K11" si="8">SUM(J12:J13)</f>
        <v>0</v>
      </c>
      <c r="K11" s="32">
        <f t="shared" si="8"/>
        <v>0</v>
      </c>
      <c r="L11" s="31">
        <f t="shared" si="6"/>
        <v>1540</v>
      </c>
    </row>
    <row r="12" spans="1:12" x14ac:dyDescent="0.25">
      <c r="A12" s="2" t="str">
        <f>"1.2.1"</f>
        <v>1.2.1</v>
      </c>
      <c r="B12" t="s">
        <v>14</v>
      </c>
      <c r="C12" s="17">
        <v>3</v>
      </c>
      <c r="D12" s="18">
        <v>9</v>
      </c>
      <c r="E12" s="18">
        <v>0</v>
      </c>
      <c r="F12" s="19">
        <v>0</v>
      </c>
      <c r="G12" s="18">
        <f t="shared" si="4"/>
        <v>12</v>
      </c>
      <c r="H12" s="33">
        <f t="shared" si="5"/>
        <v>840</v>
      </c>
      <c r="I12" s="34"/>
      <c r="J12" s="34"/>
      <c r="K12" s="34"/>
      <c r="L12" s="33">
        <f t="shared" si="6"/>
        <v>840</v>
      </c>
    </row>
    <row r="13" spans="1:12" ht="15.75" thickBot="1" x14ac:dyDescent="0.3">
      <c r="A13" s="3" t="str">
        <f>"1.2.2"</f>
        <v>1.2.2</v>
      </c>
      <c r="B13" s="4" t="s">
        <v>15</v>
      </c>
      <c r="C13" s="20">
        <v>0</v>
      </c>
      <c r="D13" s="21">
        <v>3</v>
      </c>
      <c r="E13" s="21">
        <v>0</v>
      </c>
      <c r="F13" s="22">
        <v>0</v>
      </c>
      <c r="G13" s="21">
        <f t="shared" si="4"/>
        <v>3</v>
      </c>
      <c r="H13" s="35">
        <f t="shared" si="5"/>
        <v>210</v>
      </c>
      <c r="I13" s="34"/>
      <c r="J13" s="34"/>
      <c r="K13" s="34"/>
      <c r="L13" s="33">
        <f t="shared" si="6"/>
        <v>210</v>
      </c>
    </row>
    <row r="14" spans="1:12" ht="15.75" thickBot="1" x14ac:dyDescent="0.3">
      <c r="A14" s="2"/>
      <c r="C14" s="17"/>
      <c r="D14" s="18"/>
      <c r="E14" s="18"/>
      <c r="F14" s="19"/>
      <c r="G14" s="18"/>
      <c r="H14" s="33"/>
      <c r="I14" s="26"/>
      <c r="J14" s="27"/>
      <c r="K14" s="27"/>
      <c r="L14" s="36">
        <f t="shared" si="6"/>
        <v>0</v>
      </c>
    </row>
    <row r="15" spans="1:12" x14ac:dyDescent="0.25">
      <c r="A15" s="9" t="str">
        <f>"1.3"</f>
        <v>1.3</v>
      </c>
      <c r="B15" s="10" t="s">
        <v>16</v>
      </c>
      <c r="C15" s="23">
        <f>SUM(C16:C18)</f>
        <v>9</v>
      </c>
      <c r="D15" s="24">
        <f t="shared" ref="D15:F15" si="9">SUM(D16:D18)</f>
        <v>15</v>
      </c>
      <c r="E15" s="24">
        <f t="shared" si="9"/>
        <v>8</v>
      </c>
      <c r="F15" s="25">
        <f t="shared" si="9"/>
        <v>7</v>
      </c>
      <c r="G15" s="24">
        <f>SUM(G16:G18)</f>
        <v>39</v>
      </c>
      <c r="H15" s="37">
        <f t="shared" si="5"/>
        <v>2730</v>
      </c>
      <c r="I15" s="32">
        <f>SUM(I16:I18)</f>
        <v>1000</v>
      </c>
      <c r="J15" s="32">
        <f t="shared" ref="J15:K15" si="10">SUM(J16:J18)</f>
        <v>100</v>
      </c>
      <c r="K15" s="32">
        <f t="shared" si="10"/>
        <v>0</v>
      </c>
      <c r="L15" s="31">
        <f t="shared" si="6"/>
        <v>3830</v>
      </c>
    </row>
    <row r="16" spans="1:12" x14ac:dyDescent="0.25">
      <c r="A16" s="2" t="str">
        <f>"1.3.1"</f>
        <v>1.3.1</v>
      </c>
      <c r="B16" t="s">
        <v>17</v>
      </c>
      <c r="C16" s="17">
        <v>5</v>
      </c>
      <c r="D16" s="18">
        <v>4</v>
      </c>
      <c r="E16" s="18">
        <v>6</v>
      </c>
      <c r="F16" s="19">
        <v>6</v>
      </c>
      <c r="G16" s="18">
        <f t="shared" si="4"/>
        <v>21</v>
      </c>
      <c r="H16" s="33">
        <f t="shared" si="5"/>
        <v>1470</v>
      </c>
      <c r="I16" s="34"/>
      <c r="J16" s="34"/>
      <c r="K16" s="34"/>
      <c r="L16" s="33">
        <f t="shared" si="6"/>
        <v>1470</v>
      </c>
    </row>
    <row r="17" spans="1:12" x14ac:dyDescent="0.25">
      <c r="A17" s="2" t="str">
        <f>"1.3.2"</f>
        <v>1.3.2</v>
      </c>
      <c r="B17" t="s">
        <v>18</v>
      </c>
      <c r="C17" s="17">
        <v>1</v>
      </c>
      <c r="D17" s="18">
        <v>7</v>
      </c>
      <c r="E17" s="18">
        <v>0</v>
      </c>
      <c r="F17" s="19">
        <v>0</v>
      </c>
      <c r="G17" s="18">
        <f t="shared" si="4"/>
        <v>8</v>
      </c>
      <c r="H17" s="33">
        <f t="shared" si="5"/>
        <v>560</v>
      </c>
      <c r="I17" s="34"/>
      <c r="J17" s="34">
        <v>100</v>
      </c>
      <c r="K17" s="34"/>
      <c r="L17" s="33">
        <f t="shared" si="6"/>
        <v>660</v>
      </c>
    </row>
    <row r="18" spans="1:12" ht="15.75" thickBot="1" x14ac:dyDescent="0.3">
      <c r="A18" s="3" t="str">
        <f>"1.3.3"</f>
        <v>1.3.3</v>
      </c>
      <c r="B18" s="4" t="s">
        <v>20</v>
      </c>
      <c r="C18" s="20">
        <v>3</v>
      </c>
      <c r="D18" s="21">
        <v>4</v>
      </c>
      <c r="E18" s="21">
        <v>2</v>
      </c>
      <c r="F18" s="22">
        <v>1</v>
      </c>
      <c r="G18" s="21">
        <f t="shared" si="4"/>
        <v>10</v>
      </c>
      <c r="H18" s="35">
        <f t="shared" si="5"/>
        <v>700</v>
      </c>
      <c r="I18" s="34">
        <v>1000</v>
      </c>
      <c r="J18" s="34"/>
      <c r="K18" s="34"/>
      <c r="L18" s="33">
        <f t="shared" si="6"/>
        <v>1700</v>
      </c>
    </row>
    <row r="19" spans="1:12" ht="15.75" thickBot="1" x14ac:dyDescent="0.3">
      <c r="A19" s="2"/>
      <c r="C19" s="17"/>
      <c r="D19" s="18"/>
      <c r="E19" s="18"/>
      <c r="F19" s="19"/>
      <c r="G19" s="18"/>
      <c r="H19" s="33"/>
      <c r="I19" s="26"/>
      <c r="J19" s="27"/>
      <c r="K19" s="27"/>
      <c r="L19" s="36">
        <f t="shared" si="6"/>
        <v>0</v>
      </c>
    </row>
    <row r="20" spans="1:12" x14ac:dyDescent="0.25">
      <c r="A20" s="9" t="str">
        <f>"1.5"</f>
        <v>1.5</v>
      </c>
      <c r="B20" s="10" t="s">
        <v>19</v>
      </c>
      <c r="C20" s="23">
        <f>SUM(C21:C23)</f>
        <v>4</v>
      </c>
      <c r="D20" s="24">
        <f t="shared" ref="D20:F20" si="11">SUM(D21:D23)</f>
        <v>0</v>
      </c>
      <c r="E20" s="24">
        <f t="shared" si="11"/>
        <v>5</v>
      </c>
      <c r="F20" s="25">
        <f t="shared" si="11"/>
        <v>6</v>
      </c>
      <c r="G20" s="24">
        <f>SUM(G21:G23)</f>
        <v>15</v>
      </c>
      <c r="H20" s="37">
        <f t="shared" si="5"/>
        <v>1050</v>
      </c>
      <c r="I20" s="32">
        <f>SUM(I21:I23)</f>
        <v>0</v>
      </c>
      <c r="J20" s="32">
        <f t="shared" ref="J20:K20" si="12">SUM(J21:J23)</f>
        <v>900</v>
      </c>
      <c r="K20" s="32">
        <f t="shared" si="12"/>
        <v>0</v>
      </c>
      <c r="L20" s="31">
        <f t="shared" si="6"/>
        <v>1950</v>
      </c>
    </row>
    <row r="21" spans="1:12" x14ac:dyDescent="0.25">
      <c r="A21" s="2" t="str">
        <f>"1.3.1"</f>
        <v>1.3.1</v>
      </c>
      <c r="B21" t="s">
        <v>21</v>
      </c>
      <c r="C21" s="17">
        <v>0</v>
      </c>
      <c r="D21" s="18">
        <v>0</v>
      </c>
      <c r="E21" s="18">
        <v>0</v>
      </c>
      <c r="F21" s="19">
        <v>3</v>
      </c>
      <c r="G21" s="18">
        <f t="shared" si="4"/>
        <v>3</v>
      </c>
      <c r="H21" s="33">
        <f t="shared" si="5"/>
        <v>210</v>
      </c>
      <c r="I21" s="34"/>
      <c r="J21" s="34">
        <v>200</v>
      </c>
      <c r="K21" s="34"/>
      <c r="L21" s="33">
        <f t="shared" si="6"/>
        <v>410</v>
      </c>
    </row>
    <row r="22" spans="1:12" x14ac:dyDescent="0.25">
      <c r="A22" s="2" t="str">
        <f>"1.3.2"</f>
        <v>1.3.2</v>
      </c>
      <c r="B22" t="s">
        <v>22</v>
      </c>
      <c r="C22" s="17">
        <v>0</v>
      </c>
      <c r="D22" s="18">
        <v>0</v>
      </c>
      <c r="E22" s="18">
        <v>2</v>
      </c>
      <c r="F22" s="19">
        <v>3</v>
      </c>
      <c r="G22" s="18">
        <f t="shared" si="4"/>
        <v>5</v>
      </c>
      <c r="H22" s="33">
        <f t="shared" si="5"/>
        <v>350</v>
      </c>
      <c r="I22" s="34"/>
      <c r="J22" s="34">
        <v>200</v>
      </c>
      <c r="K22" s="34"/>
      <c r="L22" s="33">
        <f t="shared" si="6"/>
        <v>550</v>
      </c>
    </row>
    <row r="23" spans="1:12" ht="15.75" thickBot="1" x14ac:dyDescent="0.3">
      <c r="A23" s="3" t="str">
        <f>"1.3.2"</f>
        <v>1.3.2</v>
      </c>
      <c r="B23" s="4" t="s">
        <v>23</v>
      </c>
      <c r="C23" s="20">
        <v>4</v>
      </c>
      <c r="D23" s="21">
        <v>0</v>
      </c>
      <c r="E23" s="21">
        <v>3</v>
      </c>
      <c r="F23" s="22">
        <v>0</v>
      </c>
      <c r="G23" s="21">
        <f t="shared" si="4"/>
        <v>7</v>
      </c>
      <c r="H23" s="35">
        <f t="shared" si="5"/>
        <v>490</v>
      </c>
      <c r="I23" s="38"/>
      <c r="J23" s="38">
        <v>500</v>
      </c>
      <c r="K23" s="38"/>
      <c r="L23" s="35">
        <f t="shared" si="6"/>
        <v>990</v>
      </c>
    </row>
    <row r="26" spans="1:12" ht="15.75" thickBot="1" x14ac:dyDescent="0.3"/>
    <row r="27" spans="1:12" ht="15.75" thickBot="1" x14ac:dyDescent="0.3">
      <c r="B27" s="1" t="s">
        <v>26</v>
      </c>
      <c r="C27" s="26">
        <v>70</v>
      </c>
      <c r="D27" s="27">
        <v>70</v>
      </c>
      <c r="E27" s="27">
        <v>70</v>
      </c>
      <c r="F27" s="28">
        <v>70</v>
      </c>
    </row>
    <row r="29" spans="1:12" x14ac:dyDescent="0.25">
      <c r="C29" s="39">
        <f t="shared" ref="C29:E29" si="13">C27*C4</f>
        <v>3150</v>
      </c>
      <c r="D29" s="39">
        <f t="shared" si="13"/>
        <v>2940</v>
      </c>
      <c r="E29" s="39">
        <f t="shared" si="13"/>
        <v>1750</v>
      </c>
      <c r="F29" s="39">
        <f>F27*F4</f>
        <v>1540</v>
      </c>
    </row>
  </sheetData>
  <mergeCells count="8">
    <mergeCell ref="I2:I3"/>
    <mergeCell ref="J2:J3"/>
    <mergeCell ref="K2:K3"/>
    <mergeCell ref="L2:L3"/>
    <mergeCell ref="A1:L1"/>
    <mergeCell ref="C2:F2"/>
    <mergeCell ref="G2:G3"/>
    <mergeCell ref="H2:H3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Wörndle Linus</dc:creator>
  <cp:lastModifiedBy>Wörndle Linus</cp:lastModifiedBy>
  <dcterms:created xsi:type="dcterms:W3CDTF">2024-06-12T07:25:17Z</dcterms:created>
  <dcterms:modified xsi:type="dcterms:W3CDTF">2024-06-13T17:51:56Z</dcterms:modified>
</cp:coreProperties>
</file>