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ds" sheetId="1" r:id="rId4"/>
    <sheet state="visible" name="Card Effect Sheet" sheetId="2" r:id="rId5"/>
    <sheet state="visible" name="Expenses" sheetId="3" r:id="rId6"/>
    <sheet state="visible" name="Style Guide" sheetId="4" r:id="rId7"/>
    <sheet state="visible" name="Amazon Requirements" sheetId="5" r:id="rId8"/>
    <sheet state="visible" name="Pricing" sheetId="6" r:id="rId9"/>
    <sheet state="visible" name="Partners List" sheetId="7" r:id="rId10"/>
    <sheet state="visible" name="Rules" sheetId="8" r:id="rId11"/>
    <sheet state="visible" name="Social" sheetId="9" r:id="rId12"/>
    <sheet state="visible" name="Notes" sheetId="10" r:id="rId13"/>
    <sheet state="visible" name="Art" sheetId="11" r:id="rId14"/>
    <sheet state="visible" name="Prototype Mailing List" sheetId="12" r:id="rId15"/>
  </sheets>
  <definedNames>
    <definedName hidden="1" localSheetId="10" name="_xlnm._FilterDatabase">Art!$C$1:$C$1050</definedName>
    <definedName hidden="1" localSheetId="6" name="Z_5ED3E88D_5DDF_4E7F_A081_3F78ECE25F65_.wvu.FilterData">'Partners List'!$A$1:$M$319</definedName>
    <definedName name="MY_FUNCTION1">LAMBDA(range, INDEX(SORT(range, LEN(range), 1)))</definedName>
  </definedNames>
  <calcPr/>
  <customWorkbookViews>
    <customWorkbookView activeSheetId="0" maximized="1" windowHeight="0" windowWidth="0" guid="{5ED3E88D-5DDF-4E7F-A081-3F78ECE25F65}"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F87">
      <text>
        <t xml:space="preserve">maybe should change this to 2 strength otherwise may be too powerful @alexwollack@gmail.com
	-Andrew Wollack
The average unit power is 2.9 right now, so two card draw has 5.8 strength (if they draw units not power). Therefore the expected net value is 5.8 - 1 = 4.8 (minus 1 for playing on opponents side). I don't know how to balance a game lol, but increasing to 2 gives it a net power of 3.8, which seems reasonable
	-Alex Wollack
yeah I was more thinking that the other 1 strength cards have a secondary effect so we'd need to nerf this somehow
	-Andrew Wollack
ok then let's change it to 2
	-Alex Wollack</t>
      </text>
    </comment>
    <comment authorId="0" ref="D56">
      <text>
        <t xml:space="preserve">maybe change to steel?
	-Andrew Wollack</t>
      </text>
    </comment>
    <comment authorId="0" ref="C25">
      <text>
        <t xml:space="preserve">I feel like this power is way too powerful while thematically appropriate, then again this happens a lot in battles ( leader dies and everyone panics)
	-Andrew Wollack</t>
      </text>
    </comment>
    <comment authorId="0" ref="A74">
      <text>
        <t xml:space="preserve">https://commons.wikimedia.org/wiki/File:Meissonier_-_1814,_Campagne_de_France.jpg
	-Andrew Wollack</t>
      </text>
    </comment>
    <comment authorId="0" ref="C36">
      <text>
        <t xml:space="preserve">need to make this clear that you draw first
	-Andrew Wollack
draw another card from the graveyard? or the decks?
	-Alex Wollack
graveyard
	-Andrew Wollack</t>
      </text>
    </comment>
    <comment authorId="0" ref="A23">
      <text>
        <t xml:space="preserve">may still be under copyright, unclear
	-Andrew Wollack
https://commons.wikimedia.org/wiki/File:Carstian_Luyckx_-_Vanitas_Still_Life_with_Musical_Instruments,_Sheet_Music,_Books,_a_Skeleton,_Skulls_and_Armour.jpg
https://commons.wikimedia.org/wiki/File:Leonard_Bramer_-_Mors_Thriumphans.jpg
	-Andrew Wollack</t>
      </text>
    </comment>
  </commentList>
</comments>
</file>

<file path=xl/comments2.xml><?xml version="1.0" encoding="utf-8"?>
<comments xmlns:r="http://schemas.openxmlformats.org/officeDocument/2006/relationships" xmlns="http://schemas.openxmlformats.org/spreadsheetml/2006/main">
  <authors>
    <author/>
  </authors>
  <commentList>
    <comment authorId="0" ref="C99">
      <text>
        <t xml:space="preserve">What happens if drawn from the graveyard onto the field
	-Andrew Wollack</t>
      </text>
    </comment>
    <comment authorId="0" ref="C37">
      <text>
        <t xml:space="preserve">What if there are two kings on the field? choose?
	-Andrew Wollack</t>
      </text>
    </comment>
    <comment authorId="0" ref="D16">
      <text>
        <t xml:space="preserve">I think this procs Grail twice, could be pretty pog
	-Andrew Wollack</t>
      </text>
    </comment>
    <comment authorId="0" ref="C54">
      <text>
        <t xml:space="preserve">This is just a better version of famine
	-Andrew Wollack
@alexwollack@gmail.com any ideas of how to differentiate these cards? I generally think that cards where its just a better version of another card aren't as interesting.
	-Andrew Wollack
maybe could make like crusade for the ranged row instead of melee
	-Andrew Wollack</t>
      </text>
    </comment>
    <comment authorId="0" ref="A1">
      <text>
        <t xml:space="preserve">Green: Tested Works
	-Andrew Wollack</t>
      </text>
    </comment>
    <comment authorId="0" ref="C3">
      <text>
        <t xml:space="preserve">just realized you could play on an opponents card to mess with their strength in the final round
	-Andrew Wollack</t>
      </text>
    </comment>
    <comment authorId="0" ref="C38">
      <text>
        <t xml:space="preserve">switch to draw a unit?
	-Andrew Wollack
might be too weak on change
	-Andrew Wollack
interesting, otherwise the card has literally no downside. If you can draw another power card then you 100% replace this card + get to look at opponents cards
	-Alex Wollack</t>
      </text>
    </comment>
  </commentList>
</comments>
</file>

<file path=xl/comments3.xml><?xml version="1.0" encoding="utf-8"?>
<comments xmlns:r="http://schemas.openxmlformats.org/officeDocument/2006/relationships" xmlns="http://schemas.openxmlformats.org/spreadsheetml/2006/main">
  <authors>
    <author/>
  </authors>
  <commentList>
    <comment authorId="0" ref="E35">
      <text>
        <t xml:space="preserve">check with manufacturer if they'll do this, otherwise I will
	-Andrew Wollack
0.55c per missing label
	-Andrew Wollack</t>
      </text>
    </comment>
    <comment authorId="0" ref="J36">
      <text>
        <t xml:space="preserve">16 cents per die from MPC
	-Andrew Wollack</t>
      </text>
    </comment>
    <comment authorId="0" ref="F35">
      <text>
        <t xml:space="preserve">only needed on sharp items
	-Andrew Wollack
70cents per bagged item
	-Andrew Wollack</t>
      </text>
    </comment>
    <comment authorId="0" ref="C39">
      <text>
        <t xml:space="preserve">amazon small and light standard
	-Andrew Wollack</t>
      </text>
    </comment>
    <comment authorId="0" ref="B39">
      <text>
        <t xml:space="preserve">amazon standard size
	-Andrew Wollack</t>
      </text>
    </comment>
  </commentList>
</comments>
</file>

<file path=xl/comments4.xml><?xml version="1.0" encoding="utf-8"?>
<comments xmlns:r="http://schemas.openxmlformats.org/officeDocument/2006/relationships" xmlns="http://schemas.openxmlformats.org/spreadsheetml/2006/main">
  <authors>
    <author/>
  </authors>
  <commentList>
    <comment authorId="0" ref="G1">
      <text>
        <t xml:space="preserve">i.e. what we can spend worst case.
	-Andrew Wollack
maybe a good idea to offer this as floor and then 25% split on up
	-Andrew Wollack</t>
      </text>
    </comment>
  </commentList>
</comments>
</file>

<file path=xl/comments5.xml><?xml version="1.0" encoding="utf-8"?>
<comments xmlns:r="http://schemas.openxmlformats.org/officeDocument/2006/relationships" xmlns="http://schemas.openxmlformats.org/spreadsheetml/2006/main">
  <authors>
    <author/>
  </authors>
  <commentList>
    <comment authorId="0" ref="B76">
      <text>
        <t xml:space="preserve">@andrew.wollack@gmail.com 
If a power card says to send one of your units to the graveyard, you must have a unit to destroy in order to play the power.
	-Alex Wollack</t>
      </text>
    </comment>
    <comment authorId="0" ref="B64">
      <text>
        <t xml:space="preserve">@andrew.wollack@gmail.com  should we add a new section after "Caveats" for multiplayer?
	-Alex Wollack
... if multiplayer is a core part of the game we want to develop
	-Alex Wollack
yeah that sounds like a good idea, might need different title since its all multiplayer
	-Andrew Wollack</t>
      </text>
    </comment>
    <comment authorId="0" ref="B50">
      <text>
        <t xml:space="preserve">Maybe change to "The King card can only score in one round per game" @alexwollack@gmail.com
	-Andrew Wollack
sounds good to me. Maybe add "The King card can only score in one round per game (it does not return to your hand each round)."
	-Alex Wollack</t>
      </text>
    </comment>
  </commentList>
</comments>
</file>

<file path=xl/comments6.xml><?xml version="1.0" encoding="utf-8"?>
<comments xmlns:r="http://schemas.openxmlformats.org/officeDocument/2006/relationships" xmlns="http://schemas.openxmlformats.org/spreadsheetml/2006/main">
  <authors>
    <author/>
  </authors>
  <commentList>
    <comment authorId="0" ref="A9">
      <text>
        <t xml:space="preserve">Some other interesting ideas from this video:
Can have a high-luck and high-skill game (like poker)
Usually want the highest depth game at lowest complexity. Also don't want an insane amount of depth.
Don't make a zero sum game. Need mechanics that allow players to have small victories, even if they lose. Allowing players to "escape" a total loss can make them feel smart for cutting their losses and moving on to the next match.
A game with lots of luck can feel fresh and exciting each time you play. It can help avoid stale metas. Obviously still need a skill component, otherwise its like chutes and ladders.
The game should have context. Laying down cards one at a time builds a sense of control, decision making, bluffing, and analysis. Revealing all cards at once doesn't invite this kind of depth.
	-Alex Wollack</t>
      </text>
    </comment>
  </commentList>
</comments>
</file>

<file path=xl/comments7.xml><?xml version="1.0" encoding="utf-8"?>
<comments xmlns:r="http://schemas.openxmlformats.org/officeDocument/2006/relationships" xmlns="http://schemas.openxmlformats.org/spreadsheetml/2006/main">
  <authors>
    <author/>
  </authors>
  <commentList>
    <comment authorId="0" ref="E2">
      <text>
        <t xml:space="preserve">not sure I like this one
	-Andrew Wollack</t>
      </text>
    </comment>
    <comment authorId="0" ref="D31">
      <text>
        <t xml:space="preserve">should this be in quotes, or just narrated?
	-Alex Wollack
Yeah true
	-Andrew Wollack</t>
      </text>
    </comment>
    <comment authorId="0" ref="D44">
      <text>
        <t xml:space="preserve">tyrant (typo)
	-Alex Wollack</t>
      </text>
    </comment>
    <comment authorId="0" ref="G22">
      <text>
        <t xml:space="preserve">can you shift down a little more? his head is a bit cramped
	-Alex Wollack
shifted
	-Andrew Wollack</t>
      </text>
    </comment>
    <comment authorId="0" ref="G52">
      <text>
        <t xml:space="preserve">can you shift down a little more? his head is a bit cramped
	-Alex Wollack
shifted
	-Andrew Wollack</t>
      </text>
    </comment>
    <comment authorId="0" ref="G18">
      <text>
        <t xml:space="preserve">can you try flipping horizontally so that he's not cramped by the strength number?
	-Alex Wollack
flipped!
	-Andrew Wollack</t>
      </text>
    </comment>
    <comment authorId="0" ref="G97">
      <text>
        <t xml:space="preserve">I really like this painting, but it's unfortunate that all of the money is clipped by the text box. Would it be possible to zoom it out a bit (get more of their arms into the painting, add a little bit of bookshelf at the top so their heads aren't clipped, then add more green foreground)? I think it would really help the card, since the money is so important.
Also I think the artist painted himself into the little mirror lol
	-Alex Wollack
up to you what you think is best, it could be used as is probably
	-Alex Wollack
zoomed out not sure if its up to quality yet but I think once the textbox is over it, should be good
	-Andrew Wollack
yeah this is really good now!
	-Alex Wollack</t>
      </text>
    </comment>
    <comment authorId="0" ref="L89">
      <text>
        <t xml:space="preserve">by the way, what is a square? Like square-off?
	-Alex Wollack
https://en.wikipedia.org/wiki/Infantry_square
	-Andrew Wollack</t>
      </text>
    </comment>
    <comment authorId="0" ref="G80">
      <text>
        <t xml:space="preserve">copy-pasting art from other parts of the painting is pretty smart!
	-Alex Wollack</t>
      </text>
    </comment>
    <comment authorId="0" ref="G75">
      <text>
        <t xml:space="preserve">new one looks good!
	-Alex Wollack
and yeah, the horse in the old one is literally a cartoon character hahaha
	-Alex Wollack</t>
      </text>
    </comment>
    <comment authorId="0" ref="I25">
      <text>
        <t xml:space="preserve">I upscaled, sharpened the foreground and blurred the background, lemme know if its clear enough or if we still need a shadow
	-Andrew Wollack
I think it's ok, I was hoping that the skeleton was on a separate layer so it would be easy to darken background or add a small halo gradient (shadow) to make the skeleton less sharp on the edges
	-Alex Wollack</t>
      </text>
    </comment>
    <comment authorId="0" ref="G46">
      <text>
        <t xml:space="preserve">did not end up shifting down, not  sure what the reason would be
	-Andrew Wollack
I think you're right, only reason to shift would be to move the face below the title + type icons
	-Alex Wollack</t>
      </text>
    </comment>
    <comment authorId="0" ref="A63">
      <text>
        <t xml:space="preserve">should we add kerning to f/i?
	-Andrew Wollack
yeah that probably makes sense, but there might be other cards with f, i, ff, fi, if (not sure if you just meant add kerning for unique combination fi)
	-Alex Wollack</t>
      </text>
    </comment>
    <comment authorId="0" ref="J13">
      <text>
        <t xml:space="preserve">Should we change the lowercase L to not have the serif? @alexwollack@gmail.com
	-Andrew Wollack
to me it reads like a capital
	-Andrew Wollack
yeah, maybe replace with 1 (one) or I (capital i)
	-Alex Wollack</t>
      </text>
    </comment>
    <comment authorId="0" ref="G49">
      <text>
        <t xml:space="preserve">sorry, again I didn't realize that shifting would cause additional framing issues. In the updated version, now his horse and spear tip are out of frame. It might be good to try and zoom out by adding some sky, so that (1) the horse head is in frame, (2) the man isn't clipped by strength / type icon, and (3?) maybe even have the entire horse in frame?
	-Alex Wollack
up to you what you think is best
	-Alex Wollack</t>
      </text>
    </comment>
    <comment authorId="0" ref="H31">
      <text>
        <t xml:space="preserve">are the green specks an issue for printing? or maybe they will not be visible in the end?
	-Alex Wollack
on the mans coat and the archway probably
	-Andrew Wollack
usually the way to think about it is to zoom to ~2x the size of the actual card and if you still see spots then erase them, the issue with erasing everything is sometimes the picture quality dies and also it can be a lot of effort for very little change
	-Andrew Wollack</t>
      </text>
    </comment>
    <comment authorId="0" ref="G17">
      <text>
        <t xml:space="preserve">I think this still needs to be done so that the officer isn't clipped by the strength+type
	-Alex Wollack
ah yeah i see
	-Andrew Wollack
shifted
	-Andrew Wollack</t>
      </text>
    </comment>
    <comment authorId="0" ref="G16">
      <text>
        <t xml:space="preserve">sorry, originally I said to shift right so that the man would be in frame. But looking at your edit (which shifted the artwork left), I can see the tip of the cannon is *just* in frame from the safe zone, but the butt of the cannon is now clipped. 
Do you want to start from the original artwork again, trying to keep the man + entire cannon barrel to be in frame? Probably would have to add lots of foreground to the painting
	-Alex Wollack
It might be weird to have the man's face clipped in half, so that's mainly what I'm trying to avoid
	-Alex Wollack
could also erase the man
	-Andrew Wollack
that's a good idea
	-Alex Wollack
went through a few rounds of stable diffusion and photoshop, to get something more presentable, lemme know what you think
	-Andrew Wollack
@alexwollack@gmail.com also let me know if @ing you is necessary, idk how this works when you're not the owner of the sheet
	-Andrew Wollack
Hmm, not sure. I randomly get emails that there are comments, but I don't think I get emails for every single comment
	-Alex Wollack
_Marked as resolved_
	-Andrew Wollack
_Re-opened_
	-Andrew Wollack
did you like this one? @alexwollack@gmail.com
	-Andrew Wollack
yeah this one is really cool, but would still be worried about framing (clipped by safe zone)
	-Alex Wollack
pretty sure it is not clipped checking now
	-Andrew Wollack
yeah for sure the barrel is in
	-Andrew Wollack</t>
      </text>
    </comment>
    <comment authorId="0" ref="G69">
      <text>
        <t xml:space="preserve">I think we are going to hit it on one side or the other
	-Andrew Wollack
anyway I upscaled and fixed some of the coloring issues, would probably need to see what you mean, maybe zoom out?
	-Andrew Wollack
see idea of framing to the right. The circled boat could be the subject of the card, so it could be entirely in frame (not clipped by safe zone). you could even center that boat if you wanted
	-Alex Wollack
can you shift this up a bit so some of the water separates it from the text box? Otherwise it looks like it's sailing on the box
	-Alex Wollack
shifted
	-Andrew Wollack</t>
      </text>
    </comment>
    <comment authorId="0" ref="G42">
      <text>
        <t xml:space="preserve">could use this, and give him a loincloth lol: https://upload.wikimedia.org/wikipedia/commons/a/a1/Portrait_of_a_Man_in_Armor_with_Two_Pages_MET_DT10686.jpg
	-Andrew Wollack
wait is this the right link for the art? that knight was already used
	-Alex Wollack
https://en.wikipedia.org/wiki/File:Le%C3%B3nidas_en_las_Term%C3%B3pilas,_por_Jacques-Louis_David.jpg
	-Andrew Wollack
sorry this one
	-Andrew Wollack
that could be good, if you don't think it's too hard to make a loincloth lol
	-Alex Wollack
could also blur, idk which is better
	-Andrew Wollack</t>
      </text>
    </comment>
    <comment authorId="0" ref="H100">
      <text>
        <t xml:space="preserve">updated with cleaning, didn't fix everything, but enough that you wont be able to see that it's cracking when printing
	-Andrew Wollack</t>
      </text>
    </comment>
    <comment authorId="0" ref="G26">
      <text>
        <t xml:space="preserve">can you add foreground so that the entire horse is visible?
	-Alex Wollack</t>
      </text>
    </comment>
    <comment authorId="0" ref="G100">
      <text>
        <t xml:space="preserve">foreground looks good (especially once covered by the text box), but I forgot to add that there is lots of damage on the artwork
	-Alex Wollack</t>
      </text>
    </comment>
    <comment authorId="0" ref="G1">
      <text>
        <t xml:space="preserve">key:
red = highest priority
yellow = should probably fix
white = would be nice to have if time allows
	-Alex Wollack</t>
      </text>
    </comment>
    <comment authorId="0" ref="G35">
      <text>
        <t xml:space="preserve">edges are in the danger zone, but should only be a  problem on misprint
	-Andrew Wollack</t>
      </text>
    </comment>
    <comment authorId="0" ref="G67">
      <text>
        <t xml:space="preserve">https://upload.wikimedia.org/wikipedia/commons/4/44/Auguste-Hyacinthe_Debay_-_General_Bonaparte_Visiting_the_Plague-Stricken_at_Jaffa_-_47.1059_-_Museum_of_Fine_Arts.jpg
	-Andrew Wollack
https://upload.wikimedia.org/wikipedia/commons/3/36/Antoine-Jean_Gros_-_Bonaparte_Visiting_the_Plague_Victims_of_Jaffa.jpeg
	-Andrew Wollack
https://upload.wikimedia.org/wikipedia/commons/c/c8/Antoine-Jean_Gros_-_Napoleon_Bonaparte_Visiting_the_Plague-stricken_at_Jaffa_-_WGA10702.jpg
	-Andrew Wollack
these are all of the versions I could find, is the issue that the subject of the painting is not clear enough or that the version I used was too damaged?
	-Andrew Wollack
the card is ok as-is (so didn't mark red), but just felt that the subjects are all cut off by the textbox, making it hard to tell this is a plague. Maybe there is different artwork for plague
	-Alex Wollack
maybe this painting by Rosa? @alexwollack@gmail.com 
https://pbs.twimg.com/media/FUC_JrEX0AAi8Rq.jpg:large
	-Andrew Wollack
another alternative: https://upload.wikimedia.org/wikipedia/commons/8/8a/Martin%2C_John_-_The_Seventh_Plague_-_1823.jpg
	-Andrew Wollack
I like both, especially the first (skeleton + baby) if you think it won't be too dark after processing the artwork
	-Alex Wollack
the best I could come up with is in PlaugeSD, still looks too yellow though
	-Andrew Wollack
PlagueSD looks pretty good to me. Might need to be shifted up a tad if the textbox covers the parchment
	-Alex Wollack</t>
      </text>
    </comment>
    <comment authorId="0" ref="C2">
      <text>
        <t xml:space="preserve">red need to change, yellow fine with modification or need to check translation, green should be good
	-Andrew Wollack
need to check all translations, reeeeeeeee
	-Andrew Wollack</t>
      </text>
    </comment>
  </commentList>
</comments>
</file>

<file path=xl/comments8.xml><?xml version="1.0" encoding="utf-8"?>
<comments xmlns:r="http://schemas.openxmlformats.org/officeDocument/2006/relationships" xmlns="http://schemas.openxmlformats.org/spreadsheetml/2006/main">
  <authors>
    <author/>
  </authors>
  <commentList>
    <comment authorId="0" ref="A14">
      <text>
        <t xml:space="preserve">@alexwollack@gmail.com if you have anyone you wanna add for the prototype add here
	-Andrew Wollack
I have 4 people I can hand deliver to, 1 to mail, and 1 copy for myself
	-Alex Wollack</t>
      </text>
    </comment>
  </commentList>
</comments>
</file>

<file path=xl/sharedStrings.xml><?xml version="1.0" encoding="utf-8"?>
<sst xmlns="http://schemas.openxmlformats.org/spreadsheetml/2006/main" count="4079" uniqueCount="2054">
  <si>
    <t>Archer</t>
  </si>
  <si>
    <t xml:space="preserve"> </t>
  </si>
  <si>
    <t>\`Please just a little more^! This dream is too sweet for\rwaking^!\` Didn't you know all dreams end?</t>
  </si>
  <si>
    <t>Ranged</t>
  </si>
  <si>
    <t>Archer2</t>
  </si>
  <si>
    <t>\`He was a good outlaw, and did poor men much\rgood.\`</t>
  </si>
  <si>
    <t>Armada</t>
  </si>
  <si>
    <t>I will make thee a terror, and thou shall be no more:\rthough sought for, thou shall never be found again.</t>
  </si>
  <si>
    <t>Siege</t>
  </si>
  <si>
    <t>Armada2</t>
  </si>
  <si>
    <t>\`And they called it a fleet... Ha^! Nothing more than\ra heap of ash and squandered silver.\`</t>
  </si>
  <si>
    <t>Assassin</t>
  </si>
  <si>
    <t>Play in any of the opponent's rows and draw two\rcards. If the row has no other cards at the end of\rthe round, send any unit to the graveyard.</t>
  </si>
  <si>
    <t>\`Et tu brute?\`</t>
  </si>
  <si>
    <t>Spy</t>
  </si>
  <si>
    <t>Assault</t>
  </si>
  <si>
    <t>Doomed to flames of woe;\rOur lady of sorrows.</t>
  </si>
  <si>
    <t>Assault2</t>
  </si>
  <si>
    <t>A brave man dies but once,\rA coward daily.</t>
  </si>
  <si>
    <t>Assault3</t>
  </si>
  <si>
    <t>The Kingdom of Heaven is spread out over the earth,\rand men cannot see it.</t>
  </si>
  <si>
    <t>Bowman</t>
  </si>
  <si>
    <t>They said he could hit an apple off her head,\rbut she was rude and he was peckish.</t>
  </si>
  <si>
    <t>Bowman2</t>
  </si>
  <si>
    <t>Tick Tick Tick, Clunk, Thwap, Bullseye^!</t>
  </si>
  <si>
    <t>Burden</t>
  </si>
  <si>
    <t>Double the strength of your opponent's strongest\rrow. In the next round this card switches sides.</t>
  </si>
  <si>
    <t>\`More weight^!\` His captors hoisted another stone\ronto his buckeling ribs.\r\`More weight^!\`</t>
  </si>
  <si>
    <t>Power</t>
  </si>
  <si>
    <t>Calvary</t>
  </si>
  <si>
    <t>Cavalry</t>
  </si>
  <si>
    <t>It is a victory which past centuries have never heard,\rinestimable riches have fallen into our hands and\rcountless of the enemy lie slain.</t>
  </si>
  <si>
    <t>Melee</t>
  </si>
  <si>
    <t>Calvary2</t>
  </si>
  <si>
    <t>Seven trumpets will sound before the end of the age\rand we will be chosen^!</t>
  </si>
  <si>
    <t>Calvary3</t>
  </si>
  <si>
    <t>Fall in love dear maiden, while your lips are red,\rbefore you are cold, for there will be no tomorrow.</t>
  </si>
  <si>
    <t>Cannon</t>
  </si>
  <si>
    <t>Truth is ever to be found in simplicity, and not in\rthe multiplicity and confusion of things.</t>
  </si>
  <si>
    <t>Cannon2</t>
  </si>
  <si>
    <t>Dynamite will sooner lead to peace than a thousand\rworld conventions.</t>
  </si>
  <si>
    <t>Cannon3</t>
  </si>
  <si>
    <t>\`All the guns of Orban could not match our\rfirepower^!\`</t>
  </si>
  <si>
    <t>Cannon4</t>
  </si>
  <si>
    <t>If they want peace, nations should avoid the\rpin-pricks that precede cannon shots.</t>
  </si>
  <si>
    <t>Catapult</t>
  </si>
  <si>
    <t>Scipio wept for Carthage.\r\`A day will come when sacred Troy shall perish,\r And Priam and his people shall be slain.\`</t>
  </si>
  <si>
    <t>ClearSkies</t>
  </si>
  <si>
    <t>Clear Day</t>
  </si>
  <si>
    <t>Remove all weather effects.</t>
  </si>
  <si>
    <t>Doubt the stars are fire; Doubt the sun doth move;\rDoubt truth to be a liar; But never doubt I love.</t>
  </si>
  <si>
    <t>Weather</t>
  </si>
  <si>
    <t>Crusade</t>
  </si>
  <si>
    <t>Send all of the strongest units on both sides of\rthe Melee row to the graveyard.</t>
  </si>
  <si>
    <t>Deus Vult^!</t>
  </si>
  <si>
    <t>Crusader</t>
  </si>
  <si>
    <t>If drawn from the graveyard,\rdraw another unit from the graveyard.</t>
  </si>
  <si>
    <t>The more holy the city the greater the desolation.\rJerusalem is the most desolate of all.</t>
  </si>
  <si>
    <t>Death</t>
  </si>
  <si>
    <t>Choose one unit in the opponent's field to send\rto the graveyard.</t>
  </si>
  <si>
    <t>The dream fades, the curtain falls;\rThe first act as distant as the last.</t>
  </si>
  <si>
    <t>Death2</t>
  </si>
  <si>
    <t>Remember that all men must die.</t>
  </si>
  <si>
    <t>EmperorDemise</t>
  </si>
  <si>
    <t>Demise</t>
  </si>
  <si>
    <t>If a King is on the field, set it aside until the start\rof the next round.</t>
  </si>
  <si>
    <t>War is not a river, or a lake,\rbut an ocean of all that is evil.</t>
  </si>
  <si>
    <t>Enlightenment</t>
  </si>
  <si>
    <t>Epiphany</t>
  </si>
  <si>
    <t>Reveal two power cards in your opponent's hand.\rDraw a unit card.</t>
  </si>
  <si>
    <t>Unless we love the truth, we cannot know it.</t>
  </si>
  <si>
    <t>Execution</t>
  </si>
  <si>
    <t>Send your King to the graveyard.\rIf your King was on the field, draw three units;\rif it was in your hand, draw four.</t>
  </si>
  <si>
    <t>\`It is a far far better thing I do than I have ever done;\rit is a far far better rest I go to than I have ever\rknown.\`</t>
  </si>
  <si>
    <t>Famine</t>
  </si>
  <si>
    <t>The strongest units from each player's hand are\rsent to the graveyard.</t>
  </si>
  <si>
    <t>Gnawing, gnashing, tearing, cracking:\rThe bones of gods break too.</t>
  </si>
  <si>
    <t>Fate</t>
  </si>
  <si>
    <t>Return the last card you played to your hand.</t>
  </si>
  <si>
    <t>The die is cast. Or is it?</t>
  </si>
  <si>
    <t>Feast2</t>
  </si>
  <si>
    <t>Feast</t>
  </si>
  <si>
    <t>Attach to a unit; this unit now has plus two base\rstrength.</t>
  </si>
  <si>
    <t>A Black Boar's head was set upon the table and \rall thoughts of matrimony turned to murder.</t>
  </si>
  <si>
    <t>Feast3</t>
  </si>
  <si>
    <t>In the concert of Europe only the players change,\rthe instruments are forever death and cruelty.</t>
  </si>
  <si>
    <t>Feint</t>
  </si>
  <si>
    <t>Send one of your units on the field to the\rgraveyard, return one of your units to your hand.\rYou can play this card after you've passed.</t>
  </si>
  <si>
    <t>Let your plans be dark and impenetrable as the\rnight. When you move, fall like a thunderbolt.</t>
  </si>
  <si>
    <t>Decoy</t>
  </si>
  <si>
    <t>Fog</t>
  </si>
  <si>
    <t>The Range row fights at half strength this round.</t>
  </si>
  <si>
    <t>\`You can't see which way is up in here^!\`</t>
  </si>
  <si>
    <t>Fortress</t>
  </si>
  <si>
    <t>Attach to a unit on the field. Its strength is halved\rthis round. This unit remains on the field to fight\rin the next round at full strength.</t>
  </si>
  <si>
    <t>Crash against our walls and recede like waves.</t>
  </si>
  <si>
    <t>Frost</t>
  </si>
  <si>
    <t>The Melee row fights at half strength this round.</t>
  </si>
  <si>
    <t>The proper function of man is to live, not to exist.</t>
  </si>
  <si>
    <t>Grail</t>
  </si>
  <si>
    <t>Reveal the top unit in the graveyard and add it to\ryour hand. If it has less than three strength draw\ranother card.</t>
  </si>
  <si>
    <t>What is it? The phantom of a cup that comes and\rgoes?</t>
  </si>
  <si>
    <t>Grenadier</t>
  </si>
  <si>
    <t>\`The guard die, but do not surrender^!\`</t>
  </si>
  <si>
    <t>Grenadier2</t>
  </si>
  <si>
    <t>We are sleeping on a volcano. Can't you hear how\rthe earth shakes? The winds of revolt blow,\rthe storm is on the horizon.</t>
  </si>
  <si>
    <t>Halberdier</t>
  </si>
  <si>
    <t>Pike</t>
  </si>
  <si>
    <t>A man is an empty vase, a putrid vessel full of dregs\rand terror.</t>
  </si>
  <si>
    <t>Jester</t>
  </si>
  <si>
    <t>Replace this card with any unit on either side of\rthe field, and add that card to your hand.</t>
  </si>
  <si>
    <t>I have become insane, with long interludes of\rhorrible sanity.</t>
  </si>
  <si>
    <t>Juggernaut</t>
  </si>
  <si>
    <t>This unit can also be played in the Range row.</t>
  </si>
  <si>
    <t>\`If I enter Sparta, you will be destroyed, never to\rrise again.\`\r\`If.\`</t>
  </si>
  <si>
    <t>Knight</t>
  </si>
  <si>
    <t>Before I am lost, hell must open like a red rose,\rfor the dead to pass.</t>
  </si>
  <si>
    <t>Knight10</t>
  </si>
  <si>
    <t>Is it so wrong to kill a tryant? Better to be hanged a\rtraitor than to live half a man.</t>
  </si>
  <si>
    <t>Knight11</t>
  </si>
  <si>
    <t>If it be a sin to covet honour, I am the most\roffending soul alive.</t>
  </si>
  <si>
    <t>Knight12</t>
  </si>
  <si>
    <t>We bleed, we tremble; we forget, we smile.\rThe mind turns fool, before the cheek is dry.</t>
  </si>
  <si>
    <t>Knight3</t>
  </si>
  <si>
    <t>The folly of man is to pray for what he can obtain of\rhis own deeds.</t>
  </si>
  <si>
    <t>Knight4</t>
  </si>
  <si>
    <t>He took up the grim tool and lopped off the Green\rKnight's head. It rolled to its owner and spoke:\r\`One year hence Gawain^! a blow for a blow^!\`</t>
  </si>
  <si>
    <t>Knight5</t>
  </si>
  <si>
    <t>Seed, Flower, Petal, Dirt.\rLife springs anew.</t>
  </si>
  <si>
    <t>Knight6</t>
  </si>
  <si>
    <t>The freedom to choose,\rThat no man can take away;\rnot Caesar, not Commodus, not God himself.</t>
  </si>
  <si>
    <t>Knight7</t>
  </si>
  <si>
    <t>\`You're a gentleman,\` they used to say.\r\`You shouldn't hack men down with an axe;\rthat's not a gentleman's work.\`</t>
  </si>
  <si>
    <t>Knight9</t>
  </si>
  <si>
    <t>\`We few, we happy few, we band of brothers;\rHe that sheds his blood with me shall be my brother;\rFrom this day to the ending of the world.\`</t>
  </si>
  <si>
    <t>Landsknecht</t>
  </si>
  <si>
    <t>\`Landsknecht LandSTRIKE^!\`</t>
  </si>
  <si>
    <t>LionKing</t>
  </si>
  <si>
    <t>Lion</t>
  </si>
  <si>
    <t>Double the strength of a row.\rChoose two units to return to the opponent's\rhand until the next round.</t>
  </si>
  <si>
    <t>\`You may earn salvation under my command,\rbut hardly riches.\`</t>
  </si>
  <si>
    <t>King</t>
  </si>
  <si>
    <t>Militia</t>
  </si>
  <si>
    <t>A well placed shot can change the course of nations.</t>
  </si>
  <si>
    <t>Minister</t>
  </si>
  <si>
    <t>Play in the opponent's Siege row, then draw two\rcards.</t>
  </si>
  <si>
    <t>Though I did wish him dead, I hate the murd'rer,\rlove him murdered.</t>
  </si>
  <si>
    <t>Mortar</t>
  </si>
  <si>
    <t>Too big to be called a gun.\rMore like a large hunk of iron.</t>
  </si>
  <si>
    <t>Musketeer</t>
  </si>
  <si>
    <t>What dire fate could be ours if we have no fear of\rdeath?</t>
  </si>
  <si>
    <t>Musketeer2</t>
  </si>
  <si>
    <t>All for one and one for all,\runited we stand divided we fall.</t>
  </si>
  <si>
    <t>Musketeer3</t>
  </si>
  <si>
    <t>He shall cease to live, or I shall die.\rMine shall be a splendid funeral^!</t>
  </si>
  <si>
    <t>MusketLine</t>
  </si>
  <si>
    <t>Line</t>
  </si>
  <si>
    <t>Where some states have an army,\rthe Prussian Army has a state.</t>
  </si>
  <si>
    <t>Offering</t>
  </si>
  <si>
    <t>Send one of your units on the field to the\rgraveyard. If its strength was less than four, draw\rtwo cards; otherwise, draw three.</t>
  </si>
  <si>
    <t>New life can not be given nothing, it would cost him:\rgreat striving, great suffering.</t>
  </si>
  <si>
    <t>Officer</t>
  </si>
  <si>
    <t>One murder makes a villain,\rMillions a hero.</t>
  </si>
  <si>
    <t>Officer2</t>
  </si>
  <si>
    <t>Men's ambition and innards strewn on the field,\rWe imagine ourselves a watchmaker and not a\rwatch.</t>
  </si>
  <si>
    <t>Officer3</t>
  </si>
  <si>
    <t>If there must be war, let it be in my day,\rthat my children might have peace.</t>
  </si>
  <si>
    <t>Officer4</t>
  </si>
  <si>
    <t>They will know us by the roar of our cannons,\rand the fear they find in their hearts.</t>
  </si>
  <si>
    <t>Plague</t>
  </si>
  <si>
    <t>Set a unit's base strength to one.</t>
  </si>
  <si>
    <t>No bells tolled, and no one wept, for every man\rexpected death; \`This is the end of the world^!\`</t>
  </si>
  <si>
    <t>Privateer</t>
  </si>
  <si>
    <t>Beware the phantom dutchman, its crew and its\rcapitan; Beware ye reckless sailor, Beware the\rceaseless jailor^!</t>
  </si>
  <si>
    <t>Privateer2</t>
  </si>
  <si>
    <t>\`Hearts of oak are our ships,\rHearts of oak are our men.\`</t>
  </si>
  <si>
    <t>Privateer3</t>
  </si>
  <si>
    <t>\`Soon may the Wellerman come; To bring us sugar\rand tea and rum. One day, when the tonguing is\rdone; We'll take our leave and go^!\`</t>
  </si>
  <si>
    <t>Privateer4</t>
  </si>
  <si>
    <t>We sail for Jerusalem for gold and glory;\rLeave faith to the Pope.</t>
  </si>
  <si>
    <t>Redemption</t>
  </si>
  <si>
    <t>If your King is on the field, return it to your hand.\rThe top card in the graveyard is played on your\rside of the field.</t>
  </si>
  <si>
    <t>\`Remember me, when you come into your kingdom.\`</t>
  </si>
  <si>
    <t>Relic</t>
  </si>
  <si>
    <t>Move a unit to any row.</t>
  </si>
  <si>
    <t>Ashes to ashes. Dust to dust. For thou art dust,\rAnd unto dust thou shall return.</t>
  </si>
  <si>
    <t>Resurrection</t>
  </si>
  <si>
    <t>Pyre</t>
  </si>
  <si>
    <t>Choose one unit from the graveyard and play it\ron your side of the field.</t>
  </si>
  <si>
    <t>The blood of martyrs is the seed of the church.</t>
  </si>
  <si>
    <t>Retreat</t>
  </si>
  <si>
    <t>Replace this card with any of your units on the\rfield, and add that card to your hand.</t>
  </si>
  <si>
    <t>Death is nothing, but to live defeated and inglorious\ris to die daily.</t>
  </si>
  <si>
    <t>Riflemen</t>
  </si>
  <si>
    <t>The cannonshot rang all around, but we stood firm\rfor an empire of richer men.</t>
  </si>
  <si>
    <t>Ruin</t>
  </si>
  <si>
    <t>Discard up to three cards from your hand.\rAdd three times the number of discarded cards\rto the base strength of a unit.</t>
  </si>
  <si>
    <t>Doom has come to the empire.\rWe are fated for lesser days and lesser deeds.</t>
  </si>
  <si>
    <t>Saboteur</t>
  </si>
  <si>
    <t>Play in the opponent's ranged row, then draw\rtwo cards.</t>
  </si>
  <si>
    <t>\`Oh the Humanity^!\`</t>
  </si>
  <si>
    <t>Sack</t>
  </si>
  <si>
    <t>Replace this card with any of your opponent's\runits on the field, and add that card to your\rhand.</t>
  </si>
  <si>
    <t>The slave and the noble: the same;\reverywhere the terror of death and slaughter.</t>
  </si>
  <si>
    <t>Scout</t>
  </si>
  <si>
    <t>Reveal a power card in your opponent's hand.</t>
  </si>
  <si>
    <t>If you know the enemy and know yourself,\ryou need not fear the result of a hundred battles.</t>
  </si>
  <si>
    <t>Shipwreck</t>
  </si>
  <si>
    <t>If you have three units in the same row, replace\rthem with this card. Two return to your hand,\rsend one to the graveyard.</t>
  </si>
  <si>
    <t>\`Land^! Sweet Land^!\`</t>
  </si>
  <si>
    <t>All my life will be obscured by the doleful addition:\r'In his time Constantinople was taken and\rplundered.'</t>
  </si>
  <si>
    <t>Siege2</t>
  </si>
  <si>
    <t>Their guns sounded from dusk till dawn;\rbut we repelled them all.</t>
  </si>
  <si>
    <t>Siege3</t>
  </si>
  <si>
    <t>\`A horse, A horse. My kingdom for a horse^!\`</t>
  </si>
  <si>
    <t>Smuggler</t>
  </si>
  <si>
    <t>Draw two cards, your opponent draws one.</t>
  </si>
  <si>
    <t>\`Trinkets and spices from the far reaches of the\rempire^!\` (Best not ask why the prices are so low.)</t>
  </si>
  <si>
    <t>Soldier</t>
  </si>
  <si>
    <t>\`Let the dead bury their dead, but while I have a life,\rI must live.\`</t>
  </si>
  <si>
    <t>Soldier2</t>
  </si>
  <si>
    <t>If no one fought except on his own conviction,\rthere would be no wars.</t>
  </si>
  <si>
    <t>Play in the opponent's Melee row, then draw\rtwo cards.</t>
  </si>
  <si>
    <t>Three may keep a secret, if two are dead.</t>
  </si>
  <si>
    <t>Square</t>
  </si>
  <si>
    <t>The walls of Sparta were its men, and its borders\rthe points of their spears.</t>
  </si>
  <si>
    <t>Storm</t>
  </si>
  <si>
    <t>The Siege row fights at half strength this round.</t>
  </si>
  <si>
    <t>Hell is not fire; Hell is mud.</t>
  </si>
  <si>
    <t>Styx</t>
  </si>
  <si>
    <t>Pick a card from the top three in the power\rgraveyard, and add that card to your hand.</t>
  </si>
  <si>
    <t>\`Not all the gold, that is beneath the moon,\rOr ever hath been, of these toil-worn souls\rMight purchase rest for one.\`</t>
  </si>
  <si>
    <t>SunKing</t>
  </si>
  <si>
    <t>Sun</t>
  </si>
  <si>
    <t>Double the strength of a row.\rClear all weather effects, and draw a card.</t>
  </si>
  <si>
    <t>\`L'Etat, c'est moi.\`</t>
  </si>
  <si>
    <t>Telescope</t>
  </si>
  <si>
    <t>Add one base strength to two adjacent units\rin this row.</t>
  </si>
  <si>
    <t>All truths are easy to understand once discovered;\rthe point is to discover them.</t>
  </si>
  <si>
    <t>TerrorKing</t>
  </si>
  <si>
    <t>Terror</t>
  </si>
  <si>
    <t>Double the strength of a row.\rThe Siege row fights at half strength this round.\rSend a unit to the graveyard.</t>
  </si>
  <si>
    <t>A life most simple and most ordinary and therefore\rmost terrible.</t>
  </si>
  <si>
    <t>Tower</t>
  </si>
  <si>
    <t>Add one base strength to two adjacent units in\rthis row.</t>
  </si>
  <si>
    <t>\`It is said if a man ascended the tower, he could\rbathe in the dew of heaven.\rHere is what remains of their arrogance.\`</t>
  </si>
  <si>
    <t>TraitorKing</t>
  </si>
  <si>
    <t>Traitor</t>
  </si>
  <si>
    <t>Double the strength of a row.\rSwap one unit on the field with your opponent\rfor every King on the field.</t>
  </si>
  <si>
    <t>\`It will have blood, they say. Blood will have blood.\`</t>
  </si>
  <si>
    <t>Usury</t>
  </si>
  <si>
    <t>Set aside one of your units on the field until the\rstart of the next round. Draw two cards at the\rend of this round.</t>
  </si>
  <si>
    <t>\`What I have dreamed in an hour is worth more\rthan what you have done in four.\`</t>
  </si>
  <si>
    <t>Void</t>
  </si>
  <si>
    <t>The round ends after your next turn.</t>
  </si>
  <si>
    <t>He wished they would shoot him quickly and have\rit done with.</t>
  </si>
  <si>
    <t>War</t>
  </si>
  <si>
    <t>Send a card from your hand to the graveyard.\rYour opponent then discards the strongest unit\rin their hand.</t>
  </si>
  <si>
    <t>Only iron can save us, And only blood can redeem\rFrom the heavy chains of sin, From the arrogance\rof evil.</t>
  </si>
  <si>
    <t>Waterworks</t>
  </si>
  <si>
    <t>Breach</t>
  </si>
  <si>
    <t>Behold, divine water rises and becomes an \roverflowing flood.</t>
  </si>
  <si>
    <t>WinterKing</t>
  </si>
  <si>
    <t>Winter</t>
  </si>
  <si>
    <t>Double the strength of a row.\rThe Melee row fights at half strength this round.\rSend a unit to the graveyard.</t>
  </si>
  <si>
    <t>\`Look on my Works, ye Mighty, and despair^!\`</t>
  </si>
  <si>
    <t>Wrath</t>
  </si>
  <si>
    <t>Send one of your units on the field and two of\ryour opponent's to the graveyard.</t>
  </si>
  <si>
    <t>Something awful, hideous, and suddenly\runderstood... Razumihin turned pale.</t>
  </si>
  <si>
    <t>Zealot</t>
  </si>
  <si>
    <t>\`He was a heretic, I swear it^!\`</t>
  </si>
  <si>
    <t>CardName</t>
  </si>
  <si>
    <t>CardType</t>
  </si>
  <si>
    <t>Effect Text</t>
  </si>
  <si>
    <t>Strength</t>
  </si>
  <si>
    <t>PlayerCardDraw</t>
  </si>
  <si>
    <t>CardDrawType</t>
  </si>
  <si>
    <t>PlayerCardDestroy</t>
  </si>
  <si>
    <t>DestroyType</t>
  </si>
  <si>
    <t>PlayerCardReturn</t>
  </si>
  <si>
    <t>CardReturnType</t>
  </si>
  <si>
    <t>StrengthModifier</t>
  </si>
  <si>
    <t>StrengthModType</t>
  </si>
  <si>
    <t>GraveyardCardDraw</t>
  </si>
  <si>
    <t>EnemyCardDraw</t>
  </si>
  <si>
    <t>EnemyCardDestroy</t>
  </si>
  <si>
    <t>EnemyReveal</t>
  </si>
  <si>
    <t>RowMultiple</t>
  </si>
  <si>
    <t>EffectedRow</t>
  </si>
  <si>
    <t>SetAside</t>
  </si>
  <si>
    <t>SetAsideType</t>
  </si>
  <si>
    <t>Attach</t>
  </si>
  <si>
    <t>StengthCondition</t>
  </si>
  <si>
    <t>ChooseN</t>
  </si>
  <si>
    <t>ChooseRow</t>
  </si>
  <si>
    <t>ChooseShowN</t>
  </si>
  <si>
    <t>PlayInRow</t>
  </si>
  <si>
    <t>Unit</t>
  </si>
  <si>
    <t>PlayerPlayable</t>
  </si>
  <si>
    <t>Multiply</t>
  </si>
  <si>
    <t>All</t>
  </si>
  <si>
    <t>EnemyPlayable</t>
  </si>
  <si>
    <t>Enemy</t>
  </si>
  <si>
    <t>Either</t>
  </si>
  <si>
    <t>Swap</t>
  </si>
  <si>
    <t>UnitGraveyard</t>
  </si>
  <si>
    <t>EnemyMax</t>
  </si>
  <si>
    <t>MaxAll</t>
  </si>
  <si>
    <t>EitherKing</t>
  </si>
  <si>
    <t>EnemyHand</t>
  </si>
  <si>
    <t>Max</t>
  </si>
  <si>
    <t>BothHand</t>
  </si>
  <si>
    <t>LastPlayedCard</t>
  </si>
  <si>
    <t>Add</t>
  </si>
  <si>
    <t>Set</t>
  </si>
  <si>
    <t>Move</t>
  </si>
  <si>
    <t>PlayerHand</t>
  </si>
  <si>
    <t>PowerGraveyard</t>
  </si>
  <si>
    <t>RoundEnd</t>
  </si>
  <si>
    <t>Player</t>
  </si>
  <si>
    <t>RoundAdvance</t>
  </si>
  <si>
    <t>Adjacent</t>
  </si>
  <si>
    <t>EnemySiege</t>
  </si>
  <si>
    <t>Play in the opponents ranged row, then draw\rtwo cards.</t>
  </si>
  <si>
    <t>EnemyRanged</t>
  </si>
  <si>
    <t>Play in the opponents Melee row, then draw\rtwo cards.</t>
  </si>
  <si>
    <t>EnemyMelee</t>
  </si>
  <si>
    <t>Switch</t>
  </si>
  <si>
    <t>Domain</t>
  </si>
  <si>
    <t>Trademark</t>
  </si>
  <si>
    <t>need estimate</t>
  </si>
  <si>
    <t>https://sellercentral.amazon.com/gspn/provider-details/IP%20Accelerator/b43bad6b-ea54-46dc-8ef6-319ecbfb4f4a?ref_=sc_gspn_iplst_ipdt-b43bad6b&amp;localeSelection=en_US&amp;sellFrom=US&amp;sellIn=US</t>
  </si>
  <si>
    <t>Business Registration Maryland</t>
  </si>
  <si>
    <t>Need to wait till monday for EIN</t>
  </si>
  <si>
    <t>Register Your Business Online | Maryland.gov</t>
  </si>
  <si>
    <t>Federal Id Number</t>
  </si>
  <si>
    <t>92-3925489</t>
  </si>
  <si>
    <t>EIN Individual Request - Online Application (irs.gov)</t>
  </si>
  <si>
    <t>Bank Account</t>
  </si>
  <si>
    <t>Sales Tax</t>
  </si>
  <si>
    <t>if you pay sales tax when you buy something you don't have to pay sales tax again if you don't markup</t>
  </si>
  <si>
    <t>k1 to partner</t>
  </si>
  <si>
    <t>Trade Name</t>
  </si>
  <si>
    <t>GIS Barcode</t>
  </si>
  <si>
    <t>when someone is talking in a conversation(i.e. to another person) use quotes</t>
  </si>
  <si>
    <t>put \r where line breaks go</t>
  </si>
  <si>
    <t>line breaks should either go at the end of sentences or when the last word is under the card icon and number</t>
  </si>
  <si>
    <t>use \` for double qutoes will be converted at runtime, if needed we can change the excape character to `</t>
  </si>
  <si>
    <t>use ^! for exclamation points otherwise batch script will fail</t>
  </si>
  <si>
    <t>capitalize King and card names when reffering to them in effect text</t>
  </si>
  <si>
    <t>always refer to sending to the graveyard when destroying a unit</t>
  </si>
  <si>
    <t>always refer to sending to the power graveyard when discarding or using a power</t>
  </si>
  <si>
    <t>max three lines for effects text two for flavor text</t>
  </si>
  <si>
    <t>use punctuation at the end of every line and before " symbols</t>
  </si>
  <si>
    <t>Max title length: 10 characters with max 2 double width (m or w) characters alloted, i.e. 12 with no double width</t>
  </si>
  <si>
    <t>822x 1122 pixels on 300 dpi 2466x3366 on 900 dpi print</t>
  </si>
  <si>
    <t>Roughly the outer 10 percent of the card will not be visble on the printed version</t>
  </si>
  <si>
    <t>108 pixels to the end of the buffer and 108 pixels to the start of the safe zone ( where everything is garunteed to be printed) on 2466 3366</t>
  </si>
  <si>
    <t>when cropping its best to maximize the heigh retained for this reason</t>
  </si>
  <si>
    <t>Use brighter colors than you see on a computer monitor!</t>
  </si>
  <si>
    <t>always refer to other players as "your opponent"  or "your opponent's"</t>
  </si>
  <si>
    <t>refer to cards that score this round as "on the field"</t>
  </si>
  <si>
    <t>refer to cards that will return to your hand at the start of the next round as "put aside"</t>
  </si>
  <si>
    <t>Make sure that the subjects face is not covered by any ui elements if they are covered (hats and weapons, secondary characters excluded) extend the canvas by the clone/heal method</t>
  </si>
  <si>
    <t>for image cleaning there are a few tools to use</t>
  </si>
  <si>
    <t>Light Balanace: found at Gimp-&gt;Color-&gt;Levels pick first click auto levels then adjust the white and black point to the brightest and darkest parts of the image</t>
  </si>
  <si>
    <t>only use the grey point sparringly its hard to know whats a good grey point and the auto choice is usually good enough</t>
  </si>
  <si>
    <t>good canidates for black points: corners under desks, next to peoples feet, black hats/horses</t>
  </si>
  <si>
    <t>good canidates for white points: clouds, the sun, reflective metal, white collars in direct light</t>
  </si>
  <si>
    <t>good canidates for grey points: CAUTION USE SPARINGLY, grey coats, far background, grey horses</t>
  </si>
  <si>
    <t xml:space="preserve">Despeckle:  found at Gimp-&gt;Filter-&gt;Enhance-&gt;Despeckle </t>
  </si>
  <si>
    <t>usually good to use on extremely cracked/ spotty painting</t>
  </si>
  <si>
    <t>duplicate the layer and paint back in using the erase tool, since this also gets rid of reflective points and can leave squares</t>
  </si>
  <si>
    <t>Oilify: found at Gimp-&gt;Filter-&gt;Artistic-&gt;Oilify</t>
  </si>
  <si>
    <t>only use on extreme damage same caveates as Despeckle</t>
  </si>
  <si>
    <t>Saturation: found at Gimp-&gt;Colors-&gt;Saturation</t>
  </si>
  <si>
    <t xml:space="preserve">use to make sure that colors pop, most important to looks at reds and blues, sky should be cerulean blue at the darkest in the day time </t>
  </si>
  <si>
    <t>pay special attention to peoples faces to make sure that they do not turn yellow</t>
  </si>
  <si>
    <t>NOTE: Yellow is the least prominent color in most pictures but the most seceptible to saturation Chagne, if you are finding that everything is turning especially</t>
  </si>
  <si>
    <t>Yellow then use Gimp-&gt;Colors-&gt;Hue/Saturation in order to modify the sat of individual colors, (also note this can create hard borders between colors so compromises might have to be made)</t>
  </si>
  <si>
    <r>
      <rPr/>
      <t xml:space="preserve">Reds should be around here: </t>
    </r>
    <r>
      <rPr>
        <color rgb="FF1155CC"/>
        <u/>
      </rPr>
      <t>https://commons.wikimedia.org/wiki/File:Red_Color.jpg</t>
    </r>
  </si>
  <si>
    <t>Temperature: Found at Gimp-&gt;Colors-&gt;Temperature</t>
  </si>
  <si>
    <t>use after light balancing if things still seem especially green or yellow</t>
  </si>
  <si>
    <t>Heal/Copy: Found in Gimp-&gt;Tools-&gt;Paint Tools-&gt; Heal/Clone</t>
  </si>
  <si>
    <t>use to extend image boundary / fix major damage</t>
  </si>
  <si>
    <t>control click to set the copy point and the nclick where you want to copy to</t>
  </si>
  <si>
    <t>be careful around edges and characters!</t>
  </si>
  <si>
    <t>ESRGAN/STABLE DIFFUSION</t>
  </si>
  <si>
    <r>
      <rPr/>
      <t xml:space="preserve">WebUi: open in chrome for easy use at local host: </t>
    </r>
    <r>
      <rPr>
        <color rgb="FF1155CC"/>
        <u/>
      </rPr>
      <t>https://github.com/AUTOMATIC1111/stable-diffusion-webui</t>
    </r>
  </si>
  <si>
    <t>Control Net: use for more control over image to image transforms(there are a variety of models on huggingface under controlnet1.1 that offer pose control, segmentation, edge detect, normal maps: https://github.com/lllyasviel/ControlNet-v1-1-nightly</t>
  </si>
  <si>
    <r>
      <rPr/>
      <t xml:space="preserve">you can use the submodels tospecify things about an image you would like to retain instead of using simple diffusion(blurring the image): </t>
    </r>
    <r>
      <rPr>
        <color rgb="FF1155CC"/>
        <u/>
      </rPr>
      <t>https://www.youtube.com/watch?v=mhJa1dhIFWg</t>
    </r>
  </si>
  <si>
    <r>
      <rPr/>
      <t xml:space="preserve">There are also some new control nets specifically for upscalling with the ultrasharp model tutorial here: </t>
    </r>
    <r>
      <rPr>
        <color rgb="FF1155CC"/>
        <u/>
      </rPr>
      <t>https://www.youtube.com/watch?v=EmA0RwWv-os</t>
    </r>
  </si>
  <si>
    <r>
      <rPr/>
      <t xml:space="preserve">Current model I am using (Warning there is NSFW material embeded in the model and on the model hosting site in general): </t>
    </r>
    <r>
      <rPr>
        <color rgb="FF1155CC"/>
        <u/>
      </rPr>
      <t>https://civitai.com/models/4823/deliberate</t>
    </r>
  </si>
  <si>
    <t>use loras and texual inversions (also hosted on civitai) for hyperspecific styles and objects (e.g. if you really need to make a viking but the SD model you use as a base doesn't know what that is, loras can tack on that understanding)</t>
  </si>
  <si>
    <t>every prompt has a positive and negative portion if you don't want soemthing ( e.g. nudity, a certia nstyle of clothes, deformed hands, motion blur, ect.) put it in the negative prompt</t>
  </si>
  <si>
    <t>Upscaling: found in Extras tab</t>
  </si>
  <si>
    <t>extermly useful on low-res or heavily damaged pieces,even if you have to downscale before upscaling I reccomend it since ESRGAN does a pretty good job at giving more colro definition to each image</t>
  </si>
  <si>
    <t>which GAN to use:</t>
  </si>
  <si>
    <t>ESRGAN_4x</t>
  </si>
  <si>
    <t>usually don't unless others give bad result then check</t>
  </si>
  <si>
    <t>R_ESRGAN_4x_Anime</t>
  </si>
  <si>
    <t>usually don't unless base R_ESRGAN gives bad result then check, or if the base image is extremely stylized</t>
  </si>
  <si>
    <t>R_ESRGAN_4x</t>
  </si>
  <si>
    <t>go to, almost always the right answer</t>
  </si>
  <si>
    <t>Tricks:</t>
  </si>
  <si>
    <t>On extemly damaged pieces it may be prudent to check all gan options or merge them by staking htem in layers  and erasing from the layer you don't want</t>
  </si>
  <si>
    <t>Aditionally if you are getting a bad result check if downscaling then upscaling is better than upscaling then downscaling, some times the order matters sometimes it does not</t>
  </si>
  <si>
    <t>usally these GANs leave the image blurry, use Gimp-&gt;Filters-&gt;Enhance-&gt;Sharpen(Unmask sharpen) to counteract this</t>
  </si>
  <si>
    <t>you may need to play around with individual color saturation after upscaling, you can find this at Fimp-&gt;Colors-&gt;Hue/Saturation (not the jsut saturation one) and adjust specific colors.</t>
  </si>
  <si>
    <t>Copyright (thanks mickey!)</t>
  </si>
  <si>
    <t>Any repoduction of 2d images in digital form is not copyrightable according to wikipedia (unsure if this has been tested legally but I see games like eu4 use pd photos of paintings os should be fine)</t>
  </si>
  <si>
    <t>Any translation of some peice of text from another language is considered copyrightable for the same duration as the original even if the original has long been in public domain</t>
  </si>
  <si>
    <t>This means if we quote somehting like leo tolstoy we need to go to the orinial translation, and makes some works off limits if they were translated in the past 100 years</t>
  </si>
  <si>
    <t>before January 1, 1928, have lost their copyright</t>
  </si>
  <si>
    <t xml:space="preserve">Works that were published without a copyright notice before 1977 are also in the public domain, </t>
  </si>
  <si>
    <t xml:space="preserve">as are those published before 1989 if the copyright was not registered within five years of the date of publication, </t>
  </si>
  <si>
    <t>and those published before 1964 if the copyright was not renewed 28 years later</t>
  </si>
  <si>
    <t>This includes All bible translations except the king james bible(except in britian) and the WEB bible</t>
  </si>
  <si>
    <t>good sites to use for quote attribution:</t>
  </si>
  <si>
    <t>wikiquote</t>
  </si>
  <si>
    <t>gutenburg press</t>
  </si>
  <si>
    <t>sacred texts</t>
  </si>
  <si>
    <t>wikipedia</t>
  </si>
  <si>
    <t>https://www.youtube.com/watch?v=n-8y-X8ljns</t>
  </si>
  <si>
    <t>Labeling Requirements</t>
  </si>
  <si>
    <t xml:space="preserve">1-2 inch tall </t>
  </si>
  <si>
    <t>2-3 inch wide</t>
  </si>
  <si>
    <t>black ink</t>
  </si>
  <si>
    <t>non-reflective paper</t>
  </si>
  <si>
    <t>adhesive backing</t>
  </si>
  <si>
    <t>laser printer</t>
  </si>
  <si>
    <t>300 dpi</t>
  </si>
  <si>
    <t>scannable barcode</t>
  </si>
  <si>
    <t>barcode number</t>
  </si>
  <si>
    <t>FINSKU, Trust code, or Amazon barcode number</t>
  </si>
  <si>
    <t>product title</t>
  </si>
  <si>
    <t>condition(new, used)</t>
  </si>
  <si>
    <t>put on smooth surface avoiding corners, edges</t>
  </si>
  <si>
    <t>each product variation must have a different FINSKU</t>
  </si>
  <si>
    <t>can I print the barcode on the bottom of the box?</t>
  </si>
  <si>
    <t>each case needs its own case label provided by amazon</t>
  </si>
  <si>
    <t>https://www.youtube.com/watch?v=EJkMgj9Jloo</t>
  </si>
  <si>
    <t>Send to amazon</t>
  </si>
  <si>
    <t>need to set a date for the shipment</t>
  </si>
  <si>
    <t>need to figure out what size/carrier to use to ship to amazon</t>
  </si>
  <si>
    <t>likely going to be less than truckload</t>
  </si>
  <si>
    <t>The case pack limit is 150 units per case.</t>
  </si>
  <si>
    <t>each case needs to have the same number of skus</t>
  </si>
  <si>
    <t>Every box shipped to Amazon must be less than 25″ in dimensions, except for objects that are larger than that size. Additionally, boxes carrying several standard-sized items must not weigh more than 50 lbs.</t>
  </si>
  <si>
    <t>Order volume</t>
  </si>
  <si>
    <t>Pricing (with gold edge)</t>
  </si>
  <si>
    <t>Pricing (no gold edge)</t>
  </si>
  <si>
    <t>Min order size</t>
  </si>
  <si>
    <t>Max order size</t>
  </si>
  <si>
    <t>Shipping (per unit)</t>
  </si>
  <si>
    <t>108 S30 Cards Custom Rigid Box Gold Edge with Rule Book</t>
  </si>
  <si>
    <t>Order price (min)</t>
  </si>
  <si>
    <t>Order price (max)</t>
  </si>
  <si>
    <t>108 S30 Cards Custom Rigid Box and Rulebook</t>
  </si>
  <si>
    <t>Amazon</t>
  </si>
  <si>
    <t>Shipping and Seller Fees</t>
  </si>
  <si>
    <t>Referral fee percentage</t>
  </si>
  <si>
    <t>non-referral percentage</t>
  </si>
  <si>
    <t>labeling</t>
  </si>
  <si>
    <t>bagging</t>
  </si>
  <si>
    <t>c per unit sold</t>
  </si>
  <si>
    <t>or</t>
  </si>
  <si>
    <t>Minimum</t>
  </si>
  <si>
    <t>$40 a month</t>
  </si>
  <si>
    <t>0.30c</t>
  </si>
  <si>
    <t>fulfillment</t>
  </si>
  <si>
    <t>Break even point units</t>
  </si>
  <si>
    <t>not discounted</t>
  </si>
  <si>
    <t>discounted</t>
  </si>
  <si>
    <t>most likely the best value is to set up an amazon store and link from the main site</t>
  </si>
  <si>
    <t>Storage</t>
  </si>
  <si>
    <t>per cubic foot per month</t>
  </si>
  <si>
    <t>domain</t>
  </si>
  <si>
    <t>kriegeterna.com</t>
  </si>
  <si>
    <t>Pricing Strategy</t>
  </si>
  <si>
    <t>https://www.salesbacker.com/blog/43/Step_by_step_guide_to_creating_an_Amazon_promotion#!</t>
  </si>
  <si>
    <t>converstion rate for youtube ads: ~1%</t>
  </si>
  <si>
    <t>12/yr</t>
  </si>
  <si>
    <t>Price at premium quality prices and run promotions of ~15-25% for specific youtube/twitch promotions, in this fashion we can do small runs while growing</t>
  </si>
  <si>
    <t>Row</t>
  </si>
  <si>
    <t>Units per order</t>
  </si>
  <si>
    <t>Unsure of profit split likely will need to reach out to people before setting a standard that is attractive and still profitable</t>
  </si>
  <si>
    <t>Units</t>
  </si>
  <si>
    <t>Price Discounted</t>
  </si>
  <si>
    <t>Affiliate Split Percentage</t>
  </si>
  <si>
    <t>break even point with amazon refferals</t>
  </si>
  <si>
    <t>unit dimensions feet^3</t>
  </si>
  <si>
    <t>Unit Print Cost</t>
  </si>
  <si>
    <t>Cost to print and package</t>
  </si>
  <si>
    <t>Total Cost to Print and Fulfill</t>
  </si>
  <si>
    <t>Revenue</t>
  </si>
  <si>
    <t>Profit before ad split</t>
  </si>
  <si>
    <t>Amount we can spend to aquire customers per</t>
  </si>
  <si>
    <t>Branded</t>
  </si>
  <si>
    <t>gold edges, rigid box, dice, rulebook, artbook</t>
  </si>
  <si>
    <t>Amount Affiliate Makes rigidbox</t>
  </si>
  <si>
    <t>Total Cost to Print and Fullfil(Branded link)</t>
  </si>
  <si>
    <t>Affiliate payout per unit rigidbox</t>
  </si>
  <si>
    <t>Profit per unit rigidbox (affiliate)</t>
  </si>
  <si>
    <t>Profit per unit rigidbox (amazon)</t>
  </si>
  <si>
    <t xml:space="preserve"> Total Cost per Unit</t>
  </si>
  <si>
    <t>Gross Margin rigidbox</t>
  </si>
  <si>
    <t>ROI rigidbox</t>
  </si>
  <si>
    <t>SANITY CHECK TOTAL DOLLAR  AMOUNT</t>
  </si>
  <si>
    <t>Partner Channel</t>
  </si>
  <si>
    <t>Contact</t>
  </si>
  <si>
    <t>Sub Count</t>
  </si>
  <si>
    <t>Unit Conversion</t>
  </si>
  <si>
    <t>Active</t>
  </si>
  <si>
    <t>Cost to Print</t>
  </si>
  <si>
    <t>Affiliate Payout 25% Split</t>
  </si>
  <si>
    <t>Profit 25% Split</t>
  </si>
  <si>
    <t>Stated Price</t>
  </si>
  <si>
    <t>Unit Conversion Rate</t>
  </si>
  <si>
    <t>unit sum by section /4</t>
  </si>
  <si>
    <t>total sum</t>
  </si>
  <si>
    <t>Legend</t>
  </si>
  <si>
    <t>Game Reviews and Essays</t>
  </si>
  <si>
    <t>-</t>
  </si>
  <si>
    <t>category</t>
  </si>
  <si>
    <t>Rhystic Studies - YouTube</t>
  </si>
  <si>
    <t>CONTACT | rhysticstudies</t>
  </si>
  <si>
    <t>yes</t>
  </si>
  <si>
    <t>email sent</t>
  </si>
  <si>
    <t>CaspianReport - YouTube</t>
  </si>
  <si>
    <t>caspianreport@lighthouseagents.com</t>
  </si>
  <si>
    <t>response no</t>
  </si>
  <si>
    <t>deansoups - YouTube</t>
  </si>
  <si>
    <t>deansoups@gmail.com</t>
  </si>
  <si>
    <t>response yes</t>
  </si>
  <si>
    <t>EmpLemon - YouTube</t>
  </si>
  <si>
    <t>EmpLemon@nanozebra.com</t>
  </si>
  <si>
    <t>Internet Pitstop - YouTube</t>
  </si>
  <si>
    <t>ynotaskip@gmail.com</t>
  </si>
  <si>
    <t>https://www.reddit.com/r/youtubers/comments/y79uys/how_to_price_youtube_sponsorships_rates_industry/</t>
  </si>
  <si>
    <t>https://www.youtube.com/@devoid8482/featured</t>
  </si>
  <si>
    <t>top5dezz@gmail.com</t>
  </si>
  <si>
    <t>https://www.youtube.com/watch?v=E656RcGWcEs</t>
  </si>
  <si>
    <t>https://www.youtube.com/@zephfire_16/about</t>
  </si>
  <si>
    <t>zephntiman@gmail.com</t>
  </si>
  <si>
    <t>f4mi - YouTube</t>
  </si>
  <si>
    <t>business@patrickbateman.me</t>
  </si>
  <si>
    <t>General Sam - YouTube</t>
  </si>
  <si>
    <t>Generalsam3@gmail.com</t>
  </si>
  <si>
    <t>https://www.youtube.com/@HelloFutureMe/about</t>
  </si>
  <si>
    <t>hellofutureme@standard.tv</t>
  </si>
  <si>
    <t>https://www.youtube.com/watch?v=fATEHq4Zv_Y</t>
  </si>
  <si>
    <t>Nasu - YouTube</t>
  </si>
  <si>
    <t>nasucontactyt@gmail.com</t>
  </si>
  <si>
    <t>captainmidnight - YouTube</t>
  </si>
  <si>
    <t>captainmidnight@standard.tv</t>
  </si>
  <si>
    <t>Gaming Historian - YouTube</t>
  </si>
  <si>
    <t>gaminghistorian@gmail.com</t>
  </si>
  <si>
    <t>Pilgrims Pass - YouTube</t>
  </si>
  <si>
    <t>pilgrimspass@protonmail.com</t>
  </si>
  <si>
    <t>LowSpecGamer - YouTube</t>
  </si>
  <si>
    <t>lowspecgamer@standard.tv</t>
  </si>
  <si>
    <t>Jacob Geller - YouTube</t>
  </si>
  <si>
    <t>jacobgeller@standard.tv</t>
  </si>
  <si>
    <t>https://www.youtube.com/watch?v=WR2bpxd-EJw</t>
  </si>
  <si>
    <t>Nerrel - YouTube</t>
  </si>
  <si>
    <t>Says on site that hes not interested</t>
  </si>
  <si>
    <t>Noodle - YouTube</t>
  </si>
  <si>
    <t>noodle@streamworks.gg</t>
  </si>
  <si>
    <t>https://playboard.co/en/</t>
  </si>
  <si>
    <t>Incognito Mode - YouTube</t>
  </si>
  <si>
    <t>historianoftheinternet@gmail.com</t>
  </si>
  <si>
    <t>SsethTzeentach - YouTube</t>
  </si>
  <si>
    <t>positivpr0crastination@gmail.com</t>
  </si>
  <si>
    <t>https://sullygnome.com/</t>
  </si>
  <si>
    <t>PatricianTV - YouTube</t>
  </si>
  <si>
    <t>contact@patrician.tv</t>
  </si>
  <si>
    <t>https://www.youtube.com/@JakeBaldino/featured</t>
  </si>
  <si>
    <t>jake@updawgmedia.com</t>
  </si>
  <si>
    <t>https://www.youtube.com/@hotcyder</t>
  </si>
  <si>
    <t>majored.scythe@gmail.com</t>
  </si>
  <si>
    <t>https://www.youtube.com/@QuinnsIdeas</t>
  </si>
  <si>
    <t>ideasoficeandfire@gmail.com</t>
  </si>
  <si>
    <t>https://www.youtube.com/@InDeepGeek</t>
  </si>
  <si>
    <t>indeepgeek@gmail.com</t>
  </si>
  <si>
    <t>https://www.youtube.com/@StratEdgyProductions</t>
  </si>
  <si>
    <t>stratedgygaming@gmail.com</t>
  </si>
  <si>
    <t>https://www.youtube.com/@NotSimo/about</t>
  </si>
  <si>
    <t>simoisjustice@gmail.com</t>
  </si>
  <si>
    <t>percent done:</t>
  </si>
  <si>
    <t>https://www.youtube.com/@AndysTake/about</t>
  </si>
  <si>
    <t>andystake.contact@gmail.com</t>
  </si>
  <si>
    <t>https://www.youtube.com/@atrioc/about</t>
  </si>
  <si>
    <t>brandon@fridaylunch.gg</t>
  </si>
  <si>
    <t>https://www.youtube.com/@TheCursedJudge/about</t>
  </si>
  <si>
    <t>cursedjudgeofficial@gmail.com</t>
  </si>
  <si>
    <t>https://www.youtube.com/@SkillUp/about</t>
  </si>
  <si>
    <t>skillup@longhaulmgmt.com</t>
  </si>
  <si>
    <t>https://www.youtube.com/@ReggieGames/about</t>
  </si>
  <si>
    <t>businessreggieYT@gmail.com</t>
  </si>
  <si>
    <t>MYSH - YouTube</t>
  </si>
  <si>
    <t>legitmysh@gmail.com</t>
  </si>
  <si>
    <t>https://www.youtube.com/@JackSather/about</t>
  </si>
  <si>
    <t>jacksather@rightclick.gg</t>
  </si>
  <si>
    <t>https://www.youtube.com/@FranklyGaming/about</t>
  </si>
  <si>
    <t>frank.garcia@alumnimail.pepperdine.edu</t>
  </si>
  <si>
    <t>https://www.youtube.com/@TheGemsbok/about</t>
  </si>
  <si>
    <t>thegemsbok@gmail.com</t>
  </si>
  <si>
    <t>https://www.youtube.com/@WritingOnGames/about</t>
  </si>
  <si>
    <t>hamish@writingongames.co.uk</t>
  </si>
  <si>
    <t>https://www.youtube.com/@BeyondGhibli/about</t>
  </si>
  <si>
    <t>beyondghibli@gmail.com</t>
  </si>
  <si>
    <t>https://www.youtube.com/@DarylTalksGames/about</t>
  </si>
  <si>
    <t>daryltalksgames@gmail.com</t>
  </si>
  <si>
    <t>mhswoocer - YouTube</t>
  </si>
  <si>
    <t>swoocerbusiness@gmail.com</t>
  </si>
  <si>
    <t>https://www.youtube.com/@Nostalgianerd</t>
  </si>
  <si>
    <t>peter@nostalgianerd.com</t>
  </si>
  <si>
    <t>https://www.youtube.com/@Ah_Lecks/about</t>
  </si>
  <si>
    <t>ahlecks02@gmail.com</t>
  </si>
  <si>
    <t>Whitelight - YouTube</t>
  </si>
  <si>
    <t>whitelightdavid@gmail.com</t>
  </si>
  <si>
    <t>https://www.youtube.com/@ManleyReviews/about</t>
  </si>
  <si>
    <t>manley.reviews.yt@gmail.com</t>
  </si>
  <si>
    <t>Speed Running</t>
  </si>
  <si>
    <t>https://www.youtube.com/@SummoningSalt/about</t>
  </si>
  <si>
    <t>summoningsalt@clovertalent.gg</t>
  </si>
  <si>
    <t>https://www.youtube.com/@Abyssoft/about</t>
  </si>
  <si>
    <t>abyssoft@clovertalent.gg</t>
  </si>
  <si>
    <t>https://www.youtube.com/@tomatoanus/about</t>
  </si>
  <si>
    <t>tomatoanus@clovertalent.gg</t>
  </si>
  <si>
    <t>EZScape - YouTube</t>
  </si>
  <si>
    <t>EZScapePartnerships@gmail.com</t>
  </si>
  <si>
    <t>Karl Jobst - YouTube</t>
  </si>
  <si>
    <t>karljobst@clovertalent.gg</t>
  </si>
  <si>
    <t>ThaRixer - YouTube</t>
  </si>
  <si>
    <t>ThaRixer@gmail.com</t>
  </si>
  <si>
    <t>Math</t>
  </si>
  <si>
    <t>https://www.youtube.com/@ComboClass/about</t>
  </si>
  <si>
    <t>combouniversity@gmail.com</t>
  </si>
  <si>
    <t>Urban Design</t>
  </si>
  <si>
    <t>https://www.youtube.com/@NotJustBikes</t>
  </si>
  <si>
    <t>https://contact.notjustbikes.com</t>
  </si>
  <si>
    <t>https://www.youtube.com/@CityBeautiful/about</t>
  </si>
  <si>
    <t>citybeautiful@standard.tv</t>
  </si>
  <si>
    <t>History</t>
  </si>
  <si>
    <t>Geography Geek - YouTube</t>
  </si>
  <si>
    <t>geographygeek@lighthouseagents.com</t>
  </si>
  <si>
    <t>Task &amp; Purpose - YouTube</t>
  </si>
  <si>
    <t>capelluto@taskandpurpose.com</t>
  </si>
  <si>
    <t>Stefan Milo - YouTube</t>
  </si>
  <si>
    <t>stefanmilo@lighthouseagents.com</t>
  </si>
  <si>
    <t>https://www.youtube.com/@balticempire7244/about</t>
  </si>
  <si>
    <t>irgosamail@gmail.com</t>
  </si>
  <si>
    <t>Gold and Gunpowder - YouTube</t>
  </si>
  <si>
    <t>Overly Sarcastic Productions - YouTube</t>
  </si>
  <si>
    <t>OverlySarcasticProductions@gmail.com</t>
  </si>
  <si>
    <t>Possible History - YouTube</t>
  </si>
  <si>
    <t>possiblehistory0@gmail.com</t>
  </si>
  <si>
    <t>https://www.youtube.com/@KnowHistory/about</t>
  </si>
  <si>
    <t>knowhistory.yt@gmail.com</t>
  </si>
  <si>
    <t>https://www.youtube.com/@ForgottenWeapons/about</t>
  </si>
  <si>
    <t>admin@forgottenweapons.com</t>
  </si>
  <si>
    <t>Spectrum - YouTube</t>
  </si>
  <si>
    <t>spectrumytentertainment@gmail.com</t>
  </si>
  <si>
    <t>Cambrian Chronicles - YouTube</t>
  </si>
  <si>
    <t>CambrianChroniclesYT@gmail.com</t>
  </si>
  <si>
    <t>Ocean Keltoi - YouTube</t>
  </si>
  <si>
    <t>oceankeltoicontact@gmail.com</t>
  </si>
  <si>
    <t>https://www.youtube.com/@Faultlinevideos/videos</t>
  </si>
  <si>
    <t>andy@faultlinevideos.com</t>
  </si>
  <si>
    <t>Captivating History - YouTube</t>
  </si>
  <si>
    <t>Contact - Captivating History</t>
  </si>
  <si>
    <t>FORGOTTEN HISTORY - YouTube</t>
  </si>
  <si>
    <t>droknows@hotmail.com</t>
  </si>
  <si>
    <t>peabiru - YouTube</t>
  </si>
  <si>
    <t>peabiruchannel@gmail.com</t>
  </si>
  <si>
    <t>Jabzy - YouTube</t>
  </si>
  <si>
    <t>Jabzy@lighthouseagents.com</t>
  </si>
  <si>
    <t>History Scope - YouTube</t>
  </si>
  <si>
    <t>officialhistoryscope@gmail.com</t>
  </si>
  <si>
    <t>https://www.youtube.com/@CallMeEzekiel/about</t>
  </si>
  <si>
    <t>callmeezekiel0@gmail.com</t>
  </si>
  <si>
    <t>Metatron - YouTube</t>
  </si>
  <si>
    <t>metatronsponsors@gmail.com</t>
  </si>
  <si>
    <t>https://www.youtube.com/@TastingHistory/about</t>
  </si>
  <si>
    <t>tastinghistorycontact@gmail.com</t>
  </si>
  <si>
    <t>https://www.youtube.com/@iammrbeat/about</t>
  </si>
  <si>
    <t>mrbeat@algebramedia.com</t>
  </si>
  <si>
    <t>Good Times Bad Times - YouTube</t>
  </si>
  <si>
    <t>goodtimesbadtimes@lighthouseagents.com</t>
  </si>
  <si>
    <t>hoser - YouTube</t>
  </si>
  <si>
    <t>h0sermailYT@gmail.com</t>
  </si>
  <si>
    <t>The Intel Report - YouTube</t>
  </si>
  <si>
    <t>theoperationsroom@gmail.com</t>
  </si>
  <si>
    <t>MythVision Podcast - YouTube</t>
  </si>
  <si>
    <t>mythvisionpodcast@gmail.com</t>
  </si>
  <si>
    <t>Warhawk - YouTube</t>
  </si>
  <si>
    <t>proxats1@gmail.com</t>
  </si>
  <si>
    <t>https://www.youtube.com/@DenysDavydov/about</t>
  </si>
  <si>
    <t>aviatorssecretary@gmail.com</t>
  </si>
  <si>
    <t>Pike &amp; Shot Channel - YouTube</t>
  </si>
  <si>
    <t>pikeandshotbattles@gmail.com</t>
  </si>
  <si>
    <t>https://www.youtube.com/@p0mp3y73/about</t>
  </si>
  <si>
    <t>no contaact</t>
  </si>
  <si>
    <t>https://www.youtube.com/@shadiversity/about</t>
  </si>
  <si>
    <t>shadiversity@gmail.com</t>
  </si>
  <si>
    <t>https://www.youtube.com/@CasualHistorian/about</t>
  </si>
  <si>
    <t>grantghurst@gmail.com</t>
  </si>
  <si>
    <t>https://www.youtube.com/@FilaximHistoria/about</t>
  </si>
  <si>
    <t>djfelix1716@gmail.com</t>
  </si>
  <si>
    <t>https://www.youtube.com/@JackRackam/about</t>
  </si>
  <si>
    <t>JackRackamYT@outlook.com</t>
  </si>
  <si>
    <t>https://www.youtube.com/@DocuDubery/about</t>
  </si>
  <si>
    <t>thedubppets@gmail.com</t>
  </si>
  <si>
    <t>https://www.youtube.com/@BrandonF/about</t>
  </si>
  <si>
    <t>BrandonF@nativeoak.org</t>
  </si>
  <si>
    <t>Maiorianus - YouTube</t>
  </si>
  <si>
    <t>maiorianus.sebastian@gmail.com</t>
  </si>
  <si>
    <t>https://www.youtube.com/@PerunAU/about</t>
  </si>
  <si>
    <t>perun@lighthouseagents.com</t>
  </si>
  <si>
    <t>https://www.youtube.com/@JoshSullivanHistory/about</t>
  </si>
  <si>
    <t>joshsullivanhistory@gmail.com</t>
  </si>
  <si>
    <t>https://www.youtube.com/@realtimehistory/about</t>
  </si>
  <si>
    <t>realtimehistory@standard.tv</t>
  </si>
  <si>
    <t>https://www.youtube.com/@medievalmadnesss/about</t>
  </si>
  <si>
    <t>info@top5s.co.uk</t>
  </si>
  <si>
    <t>https://www.youtube.com/@warsoftheworld1945/about</t>
  </si>
  <si>
    <t>https://www.youtube.com/@General.Knowledge/about</t>
  </si>
  <si>
    <t>generalknowledge@thoughtleaders.io</t>
  </si>
  <si>
    <t>https://www.youtube.com/@TheGreatWar/about</t>
  </si>
  <si>
    <t>https://www.youtube.com/@AlternateHistoryHub/about</t>
  </si>
  <si>
    <t>althisthub@gmail.com</t>
  </si>
  <si>
    <t>https://www.youtube.com/@H1MIN/videos</t>
  </si>
  <si>
    <t>info@h1min.com</t>
  </si>
  <si>
    <t>https://www.youtube.com/@IntoEurope/about</t>
  </si>
  <si>
    <t>IntoEurope@lighthouseagents.com</t>
  </si>
  <si>
    <t>https://www.youtube.com/@RareEarthSeries/about</t>
  </si>
  <si>
    <t>evan@chrishadfield.ca</t>
  </si>
  <si>
    <t>https://www.youtube.com/@PolyMatter/about</t>
  </si>
  <si>
    <t>polymatter@standard.tv</t>
  </si>
  <si>
    <t>https://www.youtube.com/@PoliticswithPaint/about</t>
  </si>
  <si>
    <t>PoliticsWithPaint@lighthouseagents.com</t>
  </si>
  <si>
    <t>https://www.youtube.com/@IMPERIALYT</t>
  </si>
  <si>
    <t>imperialinfoyt@gmail.com</t>
  </si>
  <si>
    <t>https://www.youtube.com/@romulushoog</t>
  </si>
  <si>
    <t>hoog@standard.tv</t>
  </si>
  <si>
    <t>https://www.youtube.com/@eyes_wideopen/about</t>
  </si>
  <si>
    <t>eyeswideopen.productions.yt@gmail.com</t>
  </si>
  <si>
    <t>Kraut - YouTube</t>
  </si>
  <si>
    <t>krautandtea@gmail.com</t>
  </si>
  <si>
    <t>DJ Peach Cobbler - YouTube</t>
  </si>
  <si>
    <t>djpeachcobbler@ellify.com</t>
  </si>
  <si>
    <t>https://www.youtube.com/@NORTH02/about</t>
  </si>
  <si>
    <t>north02bank@gmail.com</t>
  </si>
  <si>
    <t>https://www.youtube.com/@KingsandGenerals/about</t>
  </si>
  <si>
    <t>info@kingsandgenerals.net</t>
  </si>
  <si>
    <t>SandRhoman History - YouTube</t>
  </si>
  <si>
    <t>sandrhomanbusiness@gmail.com</t>
  </si>
  <si>
    <t>https://www.youtube.com/@warographics643/about</t>
  </si>
  <si>
    <t>dhruv@simonwhistler.com</t>
  </si>
  <si>
    <t>https://www.youtube.com/@monlenz/videos</t>
  </si>
  <si>
    <t>Discord</t>
  </si>
  <si>
    <t>https://www.youtube.com/@BlueJayYT</t>
  </si>
  <si>
    <t>bluejayvidsbusiness@gmail.com</t>
  </si>
  <si>
    <t>https://www.youtube.com/@ArtUncoveredYT</t>
  </si>
  <si>
    <t>artuncoveredyt@gmail.com</t>
  </si>
  <si>
    <t>https://www.youtube.com/@HistoryDose</t>
  </si>
  <si>
    <t>historydose@lighthouseagents.com</t>
  </si>
  <si>
    <t>https://www.youtube.com/@toldinstone</t>
  </si>
  <si>
    <t>toldinstone@gmail.com</t>
  </si>
  <si>
    <t>https://www.youtube.com/@Archaic-Arms</t>
  </si>
  <si>
    <t>Archaic-Arms@protonmail.com</t>
  </si>
  <si>
    <t>https://www.youtube.com/@TheTaleFoundry/about</t>
  </si>
  <si>
    <t>TaleFoundry@Standard.tv</t>
  </si>
  <si>
    <t>https://www.youtube.com/@CrackingTheCryptic</t>
  </si>
  <si>
    <t>crackingthecryptic@gmail.com</t>
  </si>
  <si>
    <t>https://www.youtube.com/@Wendigoon</t>
  </si>
  <si>
    <t>wendigoon@streamworks.gg</t>
  </si>
  <si>
    <t>https://www.youtube.com/@historywithhilbert146</t>
  </si>
  <si>
    <t>historywithhilbert@gmail.com</t>
  </si>
  <si>
    <t>https://www.youtube.com/@duncanclarke</t>
  </si>
  <si>
    <t>no contact</t>
  </si>
  <si>
    <t>https://www.youtube.com/@Luetin09</t>
  </si>
  <si>
    <t>https://www.youtube.com/@Sisyphus55</t>
  </si>
  <si>
    <t>sisyphus089@gmail.com</t>
  </si>
  <si>
    <t>https://www.youtube.com/@HistoryBuffs</t>
  </si>
  <si>
    <t>Historybuffs@standard.tv</t>
  </si>
  <si>
    <t>https://www.youtube.com/@VoicesofthePast/about</t>
  </si>
  <si>
    <t>voicesofthepast@lighthouseagents.com</t>
  </si>
  <si>
    <t>https://www.youtube.com/@TheHistoryGuyChannel/about</t>
  </si>
  <si>
    <t>business@thehistoryguy.net</t>
  </si>
  <si>
    <t>https://www.youtube.com/@HistoryTime/about</t>
  </si>
  <si>
    <t>historytime@lighthouseagents.com</t>
  </si>
  <si>
    <t>https://www.youtube.com/@TheHistocrat/about</t>
  </si>
  <si>
    <t>thehistocrat@gmail.com</t>
  </si>
  <si>
    <t>https://www.youtube.com/@TheInfographicsShow/about</t>
  </si>
  <si>
    <t>theinfographicsshow@thoughtleaders.io</t>
  </si>
  <si>
    <t>https://www.youtube.com/@HistoryBypass/about</t>
  </si>
  <si>
    <t>historybypass@gmail.com</t>
  </si>
  <si>
    <t>yes - shorts only</t>
  </si>
  <si>
    <t>https://www.youtube.com/@PaxTubeChannel/about</t>
  </si>
  <si>
    <t>paxchristus0@yahoo.com</t>
  </si>
  <si>
    <t>https://www.youtube.com/@EpichistoryTv/about</t>
  </si>
  <si>
    <t>epichistorytv@helmtalentgroup.com</t>
  </si>
  <si>
    <t>https://www.youtube.com/@HistoryMatters/about</t>
  </si>
  <si>
    <t>https://www.youtube.com/@Knowledgia/about</t>
  </si>
  <si>
    <t>infoknowledgia@gmail.com</t>
  </si>
  <si>
    <t>https://www.youtube.com/@HoH/about</t>
  </si>
  <si>
    <t>houseofhistory@lighthouseagents.com</t>
  </si>
  <si>
    <t>https://www.youtube.com/@Suibhne/about</t>
  </si>
  <si>
    <t>suibhne@standard.tv</t>
  </si>
  <si>
    <t>https://www.youtube.com/@OverSimplified/about</t>
  </si>
  <si>
    <t>https://www.oversimplified.tv/contact-us</t>
  </si>
  <si>
    <t>https://www.youtube.com/@TheArmchairHistorian/about</t>
  </si>
  <si>
    <t>armchairhistorianbusiness@gmail.com</t>
  </si>
  <si>
    <t>https://www.youtube.com/@historyonmaps/about</t>
  </si>
  <si>
    <t>history5minutes@gmail.com</t>
  </si>
  <si>
    <t>https://www.youtube.com/@extrahistory/about</t>
  </si>
  <si>
    <t>contact@extra-credits.net</t>
  </si>
  <si>
    <t>https://www.youtube.com/@MrBettsClass/videos</t>
  </si>
  <si>
    <t>no - 2 years ago</t>
  </si>
  <si>
    <t>https://www.youtube.com/@WeirdHistory/about</t>
  </si>
  <si>
    <t>videoinquiries@ranker.com</t>
  </si>
  <si>
    <t>https://www.youtube.com/@get.factual/about</t>
  </si>
  <si>
    <t>kontakt@streamwerke.de</t>
  </si>
  <si>
    <t>https://www.youtube.com/@jaketran/about</t>
  </si>
  <si>
    <t>jake@jaketran.io</t>
  </si>
  <si>
    <t>https://www.youtube.com/@MadeInHistory/about</t>
  </si>
  <si>
    <t>https://www.youtube.com/@BattleOrder/about</t>
  </si>
  <si>
    <t>editor@battleorder.org</t>
  </si>
  <si>
    <t>https://www.youtube.com/@Simplehistory/about</t>
  </si>
  <si>
    <t>sponsorsimplehistory@gmail.com</t>
  </si>
  <si>
    <t>https://www.youtube.com/@militaryandhistory/about</t>
  </si>
  <si>
    <t>kontakt@mgeschichte.com</t>
  </si>
  <si>
    <t>https://www.youtube.com/@MilitaryHistoryVisualized/about</t>
  </si>
  <si>
    <t>militaryhistoryvisualized@gmail.com</t>
  </si>
  <si>
    <t>https://www.youtube.com/@TheFallofRome/about</t>
  </si>
  <si>
    <t>thehistorianscraft1@gmail.com</t>
  </si>
  <si>
    <t>https://www.youtube.com/@FallofCivilizations/about</t>
  </si>
  <si>
    <t>https://fallofcivilizationspodcast.com/contact/</t>
  </si>
  <si>
    <t>https://www.youtube.com/@InvictaHistory/about</t>
  </si>
  <si>
    <t>invicta@bossmgmtgrp.com</t>
  </si>
  <si>
    <t>https://www.youtube.com/@historylegends/about</t>
  </si>
  <si>
    <t>historylegends.instagram@gmail.com</t>
  </si>
  <si>
    <t>https://www.youtube.com/@Fireoflearning/videos</t>
  </si>
  <si>
    <t>JLaViolettebusiness@gmail.com</t>
  </si>
  <si>
    <t>https://www.youtube.com/@Geodiode/about</t>
  </si>
  <si>
    <t>ideologicstudios@gmail.com</t>
  </si>
  <si>
    <t>https://www.youtube.com/@HistoryBoxChannel/about</t>
  </si>
  <si>
    <t>historyboxchannel@gmail.com</t>
  </si>
  <si>
    <t>https://www.youtube.com/@ADayInHistoryOfficial/about</t>
  </si>
  <si>
    <t>adayinhistory2021@gmail.com</t>
  </si>
  <si>
    <t>https://www.youtube.com/@HistoryMarche/about</t>
  </si>
  <si>
    <t>HistoryMarche@lighthouseagents.com</t>
  </si>
  <si>
    <t>Ryan Chapman - YouTube</t>
  </si>
  <si>
    <t>ChapmanQueries@gmail.com</t>
  </si>
  <si>
    <t>https://www.youtube.com/@EmperorTigerstar/about</t>
  </si>
  <si>
    <t>emperortigerstar@yahoo.com</t>
  </si>
  <si>
    <t>https://www.youtube.com/@SideQuestYT/about</t>
  </si>
  <si>
    <t>sidequest@lighthouseagents.com</t>
  </si>
  <si>
    <t>Whatifalthist - YouTube</t>
  </si>
  <si>
    <t>whatifalthistofficial@gmail.com</t>
  </si>
  <si>
    <t>M. Laser History - YouTube</t>
  </si>
  <si>
    <t>mandlaser1@gmail.com</t>
  </si>
  <si>
    <t>https://www.youtube.com/@HowHistoryWorks/videos</t>
  </si>
  <si>
    <t>sponsors@worksmedia.group</t>
  </si>
  <si>
    <t>https://www.youtube.com/@RealLifeLore</t>
  </si>
  <si>
    <t>reallifelore@standard.tv</t>
  </si>
  <si>
    <t>Art</t>
  </si>
  <si>
    <t>https://www.youtube.com/@GreatArtExplained/about</t>
  </si>
  <si>
    <t>Jamespayne33@hotmail.com</t>
  </si>
  <si>
    <t>https://www.youtube.com/@BehindtheMasterpiece/about</t>
  </si>
  <si>
    <t>behindthemasterpiece1@gmail.com</t>
  </si>
  <si>
    <t>https://www.youtube.com/@ArtHistory101/about</t>
  </si>
  <si>
    <t>cmluedke1@gmail.com</t>
  </si>
  <si>
    <t>https://www.youtube.com/@TheCanvasArtHistory/about</t>
  </si>
  <si>
    <t>thecanvascontact@gmail.com</t>
  </si>
  <si>
    <t>https://www.youtube.com/@BaumgartnerRestoration/about</t>
  </si>
  <si>
    <t>info@bfar.com</t>
  </si>
  <si>
    <t>Board Games</t>
  </si>
  <si>
    <t>https://www.youtube.com/@thedicetower/about</t>
  </si>
  <si>
    <t>youtube@dicetower.com</t>
  </si>
  <si>
    <t>https://www.youtube.com/@actualol/about</t>
  </si>
  <si>
    <t>actualoluk@gmail.com</t>
  </si>
  <si>
    <t>https://www.youtube.com/@orski78/videos</t>
  </si>
  <si>
    <t>ribwichs@gmail.com</t>
  </si>
  <si>
    <t>https://www.youtube.com/@ProfessorMeg</t>
  </si>
  <si>
    <t>https://www.youtube.com/@BoardGamingRamblings</t>
  </si>
  <si>
    <t>https://www.youtube.com/@BoardGameCo/about</t>
  </si>
  <si>
    <t>https://www.youtube.com/@DevonTalksTabletop</t>
  </si>
  <si>
    <t>devontalkstabletop@gmail.com</t>
  </si>
  <si>
    <t>https://www.youtube.com/@Quackalope/about</t>
  </si>
  <si>
    <t>quackalope@gmail.com</t>
  </si>
  <si>
    <t>https://www.youtube.com/@AllYouCanBoard/about</t>
  </si>
  <si>
    <t>allyoucanboard@gmail.com</t>
  </si>
  <si>
    <t>https://www.youtube.com/@TheBrothersMurph/about</t>
  </si>
  <si>
    <t>thebrothersmurph@gmail.com</t>
  </si>
  <si>
    <t>https://www.youtube.com/@AliRisdal/about</t>
  </si>
  <si>
    <t>contactalirisdal@gmail.com</t>
  </si>
  <si>
    <t>https://www.youtube.com/@LordoftheBoard/about</t>
  </si>
  <si>
    <t>Lordeoftheboard@gmail.com</t>
  </si>
  <si>
    <t>https://www.youtube.com/@FostertheMeeple/about</t>
  </si>
  <si>
    <t>https://www.fosterthemeeple.ca/work-with-us</t>
  </si>
  <si>
    <t>https://www.youtube.com/@BoardGameHangover/about</t>
  </si>
  <si>
    <t>boardgamehangover@gmail.com</t>
  </si>
  <si>
    <t>https://www.youtube.com/@BeforeYouPlay/about</t>
  </si>
  <si>
    <t>beforeyouplaygames@gmail.com</t>
  </si>
  <si>
    <t>https://www.youtube.com/@RoomandBoardReviews/about</t>
  </si>
  <si>
    <t>roomandboardreviews@gmail.com</t>
  </si>
  <si>
    <t>https://www.youtube.com/@GameBrigade/about</t>
  </si>
  <si>
    <t>gamebrigade@gmail.com</t>
  </si>
  <si>
    <t>https://www.youtube.com/@SirThecos/about</t>
  </si>
  <si>
    <t>sirthecosyt@outlook.com</t>
  </si>
  <si>
    <t>https://www.youtube.com/@meeple/about</t>
  </si>
  <si>
    <t>manvsmeeple@gmail.com</t>
  </si>
  <si>
    <t>https://www.youtube.com/@LegendaryTactics/about</t>
  </si>
  <si>
    <t>legendarytactics2020@gmail.com</t>
  </si>
  <si>
    <t>https://www.youtube.com/@TotallyTabled/about</t>
  </si>
  <si>
    <t>contact@totallytabled.com</t>
  </si>
  <si>
    <t>What's What - YouTube</t>
  </si>
  <si>
    <t>https://twitter.com/whatswhat2022</t>
  </si>
  <si>
    <t>https://www.youtube.com/@NoRollsBarred/about</t>
  </si>
  <si>
    <t>jena@wrestletalk.com</t>
  </si>
  <si>
    <t>https://www.youtube.com/@WoodyREC/about</t>
  </si>
  <si>
    <t>woodyrec@gmail.com</t>
  </si>
  <si>
    <t>https://www.youtube.com/@somanygamessolittletimesmg7725/about</t>
  </si>
  <si>
    <t>SMGSLT@hotmail.com</t>
  </si>
  <si>
    <t>https://www.youtube.com/@Shelfside</t>
  </si>
  <si>
    <t>shelfside.gg@gmail.com</t>
  </si>
  <si>
    <t>https://www.youtube.com/@shutupandsitdown/about</t>
  </si>
  <si>
    <t>No Contact</t>
  </si>
  <si>
    <t>EU4</t>
  </si>
  <si>
    <t>https://www.youtube.com/@MrFlorryworry/about</t>
  </si>
  <si>
    <t>Florryworry@gmail.com</t>
  </si>
  <si>
    <t>No ~7months ago</t>
  </si>
  <si>
    <t>https://www.youtube.com/@DDRJake</t>
  </si>
  <si>
    <t>DDRJake@live.co.uk</t>
  </si>
  <si>
    <t>DShakey - YouTube</t>
  </si>
  <si>
    <t>dshakeygaming@gmail.com</t>
  </si>
  <si>
    <t>Pydgin - YouTube</t>
  </si>
  <si>
    <t>pydginpigeon@gmail.com</t>
  </si>
  <si>
    <t>BudgetMonk - YouTube</t>
  </si>
  <si>
    <t>Budgetmonk119@gmail.com</t>
  </si>
  <si>
    <t>https://www.youtube.com/@remansparadox8604/about</t>
  </si>
  <si>
    <t>no email maybe direct message?</t>
  </si>
  <si>
    <t>No ~year ago</t>
  </si>
  <si>
    <t>https://www.youtube.com/@RadioRes</t>
  </si>
  <si>
    <t>https://www.youtube.com/@AlzaboHD</t>
  </si>
  <si>
    <t>alzabo1945@gmail.com</t>
  </si>
  <si>
    <t>https://www.youtube.com/@marcoan7onio/videos</t>
  </si>
  <si>
    <t>https://www.youtube.com/@shenryyr</t>
  </si>
  <si>
    <t>https://www.youtube.com/@Bokoen1</t>
  </si>
  <si>
    <t>bjoha1994@gmail.com</t>
  </si>
  <si>
    <t>https://www.youtube.com/@LudietHistoria</t>
  </si>
  <si>
    <t>ludiethistoria@gmail.com</t>
  </si>
  <si>
    <t>https://www.youtube.com/@TheRedHawk</t>
  </si>
  <si>
    <t>RedHawk@InTheBlackMedia.com</t>
  </si>
  <si>
    <t>https://www.youtube.com/@SpudgunOfficial/about</t>
  </si>
  <si>
    <t>spudgun.official@gmail.com</t>
  </si>
  <si>
    <t>Spearsv2 - YouTube</t>
  </si>
  <si>
    <t>Discord?</t>
  </si>
  <si>
    <t>https://www.youtube.com/@thechairmangames</t>
  </si>
  <si>
    <t>thechairmangames22@gmail.com</t>
  </si>
  <si>
    <t>https://www.youtube.com/@Valefisk/about</t>
  </si>
  <si>
    <t>valefisk@gmail.com</t>
  </si>
  <si>
    <t>https://www.youtube.com/@AlextheRambler</t>
  </si>
  <si>
    <t>alex@alextherambler.com</t>
  </si>
  <si>
    <t>https://www.youtube.com/@RimmyDownunder</t>
  </si>
  <si>
    <t>rimmydownundergaming@gmail.com</t>
  </si>
  <si>
    <t>https://www.youtube.com/@Taureor</t>
  </si>
  <si>
    <t>Taureor@screenwavemedia.com</t>
  </si>
  <si>
    <t>https://www.youtube.com/@A_Spec</t>
  </si>
  <si>
    <t>aspecbusinessmail@gmail.com</t>
  </si>
  <si>
    <t>https://www.youtube.com/@DaveFeedBackGaming/about</t>
  </si>
  <si>
    <t>davefeedbackgaming@gmail.com</t>
  </si>
  <si>
    <t>https://www.youtube.com/@TommyKay/about</t>
  </si>
  <si>
    <t>tommykaybusiness@gmail.com</t>
  </si>
  <si>
    <t>https://www.youtube.com/@EnterElysium</t>
  </si>
  <si>
    <t>enterelysiumyt@gmail.com</t>
  </si>
  <si>
    <t>Emperor Aurelius - YouTube</t>
  </si>
  <si>
    <t>centurio.aurelius@gmail.com</t>
  </si>
  <si>
    <t>m3an - YouTube</t>
  </si>
  <si>
    <t>m3an.business@gmail.com</t>
  </si>
  <si>
    <t>https://www.youtube.com/@SnapStrategy/about</t>
  </si>
  <si>
    <t>snapstrategyyt@gmail.com</t>
  </si>
  <si>
    <t>Stray King - YouTube</t>
  </si>
  <si>
    <t>straykingcreatives@outlook.com</t>
  </si>
  <si>
    <t>https://www.youtube.com/@Zieley/about</t>
  </si>
  <si>
    <t>zieleysubmissions@gmail.com</t>
  </si>
  <si>
    <t>Fantasy Haven - YouTube</t>
  </si>
  <si>
    <t>havenbusiness23@gmail.com</t>
  </si>
  <si>
    <t>History in Bits - YouTube</t>
  </si>
  <si>
    <t>contact.historyinbits@gmail.com</t>
  </si>
  <si>
    <t>https://www.youtube.com/@SGT/about</t>
  </si>
  <si>
    <t>sgtcontactemail@gmail.com</t>
  </si>
  <si>
    <t>Rosencreutz - YouTube</t>
  </si>
  <si>
    <t>kristoph.rosencreutz@gmail.com</t>
  </si>
  <si>
    <t>https://www.youtube.com/@ladysaffronvtuber/about</t>
  </si>
  <si>
    <t>ladysaffronvtuber@gmail.com</t>
  </si>
  <si>
    <t>https://www.youtube.com/@mellowscot/about</t>
  </si>
  <si>
    <t>mellowscotyt@gmail.com</t>
  </si>
  <si>
    <t>https://www.youtube.com/@OneProudBavarian/about</t>
  </si>
  <si>
    <t>oneproudbavarian@web.de</t>
  </si>
  <si>
    <t>https://www.youtube.com/@Lathland/about</t>
  </si>
  <si>
    <t>says to contact on twitter</t>
  </si>
  <si>
    <t>Siuking</t>
  </si>
  <si>
    <t>https://www.youtube.com/@Dovska</t>
  </si>
  <si>
    <t>No ~1 year ago</t>
  </si>
  <si>
    <t>Ottawa Welshman - YouTube</t>
  </si>
  <si>
    <t>OttawaWelshman@gmail.com</t>
  </si>
  <si>
    <t>stakuyi - YouTube</t>
  </si>
  <si>
    <t>stakuyi@moreyellow.com</t>
  </si>
  <si>
    <t>https://www.youtube.com/@QuarbitGaming/about</t>
  </si>
  <si>
    <t>quarbitgaming@gmail.com</t>
  </si>
  <si>
    <t>https://www.youtube.com/@Chewbert</t>
  </si>
  <si>
    <t>chewbert@intheblackmedia.com</t>
  </si>
  <si>
    <t>https://www.youtube.com/@ZlewikkTV/about</t>
  </si>
  <si>
    <t>zlewikk@screenwavemedia.com</t>
  </si>
  <si>
    <t>https://www.youtube.com/@goateddd</t>
  </si>
  <si>
    <t>studiogoated@gmail.com</t>
  </si>
  <si>
    <t>Strategy Sphere - YouTube</t>
  </si>
  <si>
    <t>https://www.youtube.com/@TheBlobber/about</t>
  </si>
  <si>
    <t>hipposflyeastatnight@gmail.com</t>
  </si>
  <si>
    <t>https://www.youtube.com/@VRvisionary229/about</t>
  </si>
  <si>
    <t>visionaryvirtualreality42@gmail.com</t>
  </si>
  <si>
    <t>https://www.youtube.com/@TheSocialStreamers</t>
  </si>
  <si>
    <t>TheSocialStreamers@gmail.com</t>
  </si>
  <si>
    <t>https://www.youtube.com/Arumba</t>
  </si>
  <si>
    <t>Arumba@gmail.com</t>
  </si>
  <si>
    <t>https://www.youtube.com/@AbsoluteHabibi</t>
  </si>
  <si>
    <t>iyamaan@gmail.com</t>
  </si>
  <si>
    <t>https://www.youtube.com/@Koifish</t>
  </si>
  <si>
    <t>koifishgamingofficial@gmail.com</t>
  </si>
  <si>
    <t>https://www.youtube.com/@iSorrowproductions/videos</t>
  </si>
  <si>
    <t>https://twitter.com/ISPuuuv</t>
  </si>
  <si>
    <t>https://www.youtube.com/@lambdaxx1</t>
  </si>
  <si>
    <t>eu4lambdaxx@gmail.com</t>
  </si>
  <si>
    <t>Tarkusarkusar - YouTube</t>
  </si>
  <si>
    <t>https://discord.gg/xaeXHABhVY</t>
  </si>
  <si>
    <t>https://www.youtube.com/@heyyallitscara</t>
  </si>
  <si>
    <t>contact@heyitscara.com</t>
  </si>
  <si>
    <t>https://www.youtube.com/@AldraHill/about</t>
  </si>
  <si>
    <t>aldrahill@gmail.com</t>
  </si>
  <si>
    <t>Chaotic Florius - YouTube</t>
  </si>
  <si>
    <t>floriustheaustrian@gmail.com</t>
  </si>
  <si>
    <t>https://www.youtube.com/@thestudentYT/about</t>
  </si>
  <si>
    <t>DiscardPixel - YouTube</t>
  </si>
  <si>
    <t>discardpixel@gmail.com</t>
  </si>
  <si>
    <t>https://www.youtube.com/@DrewDurnil/about</t>
  </si>
  <si>
    <t>fansbastart@gmail.com</t>
  </si>
  <si>
    <t>Hammurabae - YouTube</t>
  </si>
  <si>
    <t>hammurabae@gmail.com</t>
  </si>
  <si>
    <t>Bitt3rSteel - YouTube</t>
  </si>
  <si>
    <t>bitt3rsteel@intheblackmedia.com</t>
  </si>
  <si>
    <t>CIV</t>
  </si>
  <si>
    <t>https://www.youtube.com/@PotatoMcWhiskey/videos</t>
  </si>
  <si>
    <t>potatomcwhiskey+business@gmail.com</t>
  </si>
  <si>
    <t>https://www.youtube.com/@JumboPixel/about</t>
  </si>
  <si>
    <t>thejumbopixel@gmail.com</t>
  </si>
  <si>
    <t>https://www.youtube.com/@boesthius/about</t>
  </si>
  <si>
    <t>boesthiustwitch@gmail.com</t>
  </si>
  <si>
    <t>https://www.youtube.com/@TheCivLifeR/about</t>
  </si>
  <si>
    <t>moeali0401@gmail.com</t>
  </si>
  <si>
    <t>https://www.youtube.com/@thespiffingbrit/about</t>
  </si>
  <si>
    <t>thespiffingbrit@gmail.com</t>
  </si>
  <si>
    <t>ItalianSpartacus - YouTube</t>
  </si>
  <si>
    <t>italianspartacus@gmail.com</t>
  </si>
  <si>
    <t>https://www.youtube.com/@Ra1_/about</t>
  </si>
  <si>
    <t>rabusiness780@gmail.com</t>
  </si>
  <si>
    <t>https://www.youtube.com/@Marbozir</t>
  </si>
  <si>
    <t>pr@marbozir.com</t>
  </si>
  <si>
    <t>https://www.youtube.com/@FilthyRobot/about</t>
  </si>
  <si>
    <t>FilthyRobotBusiness@gmail.com</t>
  </si>
  <si>
    <t>boesthius - YouTube</t>
  </si>
  <si>
    <t>ambiguousamphibian - YouTube</t>
  </si>
  <si>
    <t>bobbyonpc@gmail.com</t>
  </si>
  <si>
    <t>The Saxy Gamer - YouTube</t>
  </si>
  <si>
    <t>thesaxygamerYT@gmail.com</t>
  </si>
  <si>
    <t>Inquisitive Otter - YouTube</t>
  </si>
  <si>
    <t>InquisitiveOtterActual@gmail.com</t>
  </si>
  <si>
    <t>https://www.youtube.com/@TheGrimKleaper/about</t>
  </si>
  <si>
    <t>thegrimkleaper@gmail.com</t>
  </si>
  <si>
    <t>https://www.youtube.com/@UrsaRyan/about</t>
  </si>
  <si>
    <t>ursablondie@gmail.com</t>
  </si>
  <si>
    <t>AGE OF EMPIRES</t>
  </si>
  <si>
    <t>https://www.youtube.com/@AgeofNoob/about</t>
  </si>
  <si>
    <t>ageofnoobinfo@gmail.com</t>
  </si>
  <si>
    <t>https://www.youtube.com/@T90Official</t>
  </si>
  <si>
    <t>T90OfficialBusiness@gmail.com</t>
  </si>
  <si>
    <t>https://www.youtube.com/@SpiritOfTheLaw</t>
  </si>
  <si>
    <t>spiritofthelawutube@gmail.com</t>
  </si>
  <si>
    <t>Total War: Warhammer II/WarHammer40k</t>
  </si>
  <si>
    <t>https://www.youtube.com/@LegendofTotalWar/about</t>
  </si>
  <si>
    <t>legendoftotalwar@afkcreators.com</t>
  </si>
  <si>
    <t>https://www.youtube.com/@Zerkovich/about</t>
  </si>
  <si>
    <t>zerkovich.business@gmail.com</t>
  </si>
  <si>
    <t>https://www.youtube.com/@PartyElite/about</t>
  </si>
  <si>
    <t>contact@partyelite.gg</t>
  </si>
  <si>
    <t>MilkandCookiesTW</t>
  </si>
  <si>
    <t>NO CONTACT</t>
  </si>
  <si>
    <t>StrikingScorpion82 - YouTube</t>
  </si>
  <si>
    <t>lukehvbarker@gmail.com</t>
  </si>
  <si>
    <t>The Inept General - YouTube</t>
  </si>
  <si>
    <t>ineptgeneral@gmail.com</t>
  </si>
  <si>
    <t>TheTerminator - YouTube</t>
  </si>
  <si>
    <t>theterminator1943@gmail.com</t>
  </si>
  <si>
    <t>Vulcan Total War - YouTube</t>
  </si>
  <si>
    <t>vulcanhdgaming@outlook.com</t>
  </si>
  <si>
    <t>Pilps - YouTube</t>
  </si>
  <si>
    <t>pilpsyt@gmail.com</t>
  </si>
  <si>
    <t>BrilliantStupidity - YouTube</t>
  </si>
  <si>
    <t>brilliant-stupidity@intheblackmedia.com</t>
  </si>
  <si>
    <t>Turin - YouTube</t>
  </si>
  <si>
    <t>nscolari@gmail.com</t>
  </si>
  <si>
    <t>Toastoffire - YouTube</t>
  </si>
  <si>
    <t>toastoffire@gmail.com</t>
  </si>
  <si>
    <t>Poncha - YouTube</t>
  </si>
  <si>
    <t>Ponchainquiries@gmail.com</t>
  </si>
  <si>
    <t>Indrid Casts - YouTube</t>
  </si>
  <si>
    <t>dowreplays@gmail.com</t>
  </si>
  <si>
    <t>Tabletop Titans - YouTube</t>
  </si>
  <si>
    <t>info@titansterrain.com</t>
  </si>
  <si>
    <t>Company of Heroes 2</t>
  </si>
  <si>
    <t>https://www.youtube.com/@ZeroEmpires/about</t>
  </si>
  <si>
    <t>zak@escape.gg</t>
  </si>
  <si>
    <t>https://www.youtube.com/BohemianEagle</t>
  </si>
  <si>
    <t>jingles.business@gmail.com</t>
  </si>
  <si>
    <t>Age of Wonders 4</t>
  </si>
  <si>
    <t>FireSpark81 - YouTube</t>
  </si>
  <si>
    <t>firespark81@gmail.com</t>
  </si>
  <si>
    <t>Knight Knowledge - YouTube</t>
  </si>
  <si>
    <t>sweetsaltyrepeat@gmail.com</t>
  </si>
  <si>
    <t>Fracture - YouTube</t>
  </si>
  <si>
    <t>fracturegaming77@gmail.com</t>
  </si>
  <si>
    <t>Chivalry 2</t>
  </si>
  <si>
    <t>https://www.youtube.com/@WinterTommy/about</t>
  </si>
  <si>
    <t>Mrshamanmain@gmail.com</t>
  </si>
  <si>
    <t>https://www.youtube.com/@dempi/about</t>
  </si>
  <si>
    <t>DempiYT@gmail.com</t>
  </si>
  <si>
    <t>https://www.youtube.com/@StridahsAngels/about</t>
  </si>
  <si>
    <t>XCOM 2</t>
  </si>
  <si>
    <t>https://www.youtube.com/@Beaglerush/about</t>
  </si>
  <si>
    <t>thursdaynightxcom@gmail.com</t>
  </si>
  <si>
    <t>https://www.youtube.com/@ChristopherOdd</t>
  </si>
  <si>
    <t>christopherodd@screenwavemedia.com</t>
  </si>
  <si>
    <t>https://www.youtube.com/@quill18/about</t>
  </si>
  <si>
    <t>quill18@quill18.com</t>
  </si>
  <si>
    <t>Stellaris</t>
  </si>
  <si>
    <t>Hazzor - YouTube</t>
  </si>
  <si>
    <t>contact.hazzor@gmail.com</t>
  </si>
  <si>
    <t>https://www.youtube.com/@StefanAnnon/about</t>
  </si>
  <si>
    <t>stefanbannon@gmail.com</t>
  </si>
  <si>
    <t>https://www.youtube.com/@TheRedKing/about</t>
  </si>
  <si>
    <t>contact@red-king.uk</t>
  </si>
  <si>
    <t>https://www.youtube.com/@MontuPlays</t>
  </si>
  <si>
    <t>montu@intheblackmedia.com</t>
  </si>
  <si>
    <t>https://www.youtube.com/@A_Spec/about</t>
  </si>
  <si>
    <t>https://twitter.com/A_Spec</t>
  </si>
  <si>
    <t>Starcraft II</t>
  </si>
  <si>
    <t>https://www.youtube.com/@ArtosisTV/about</t>
  </si>
  <si>
    <t>Artosis@AFKCreators.com</t>
  </si>
  <si>
    <t>https://www.youtube.com/@day9tv/about</t>
  </si>
  <si>
    <t>business@day9.tv</t>
  </si>
  <si>
    <t>Mount and Blade II</t>
  </si>
  <si>
    <t>Flesson19 - YouTube</t>
  </si>
  <si>
    <t>flesson2229@gmail.com</t>
  </si>
  <si>
    <t>MitchManix - YouTube</t>
  </si>
  <si>
    <t>mitchmanix@finalbossagency.com</t>
  </si>
  <si>
    <t>SergiuHellDragoonHQ - YouTube</t>
  </si>
  <si>
    <t>helldragoon@yahoo.com</t>
  </si>
  <si>
    <t>Petaaz - YouTube</t>
  </si>
  <si>
    <t>Rarr - YouTube</t>
  </si>
  <si>
    <t>rarrindustries@gmail.com</t>
  </si>
  <si>
    <t>STAN Games &amp; Tutorials - YouTube</t>
  </si>
  <si>
    <t>business.skam@gmail.com</t>
  </si>
  <si>
    <t>Resonant - YouTube</t>
  </si>
  <si>
    <t>contact@resonantvideo.co.uk</t>
  </si>
  <si>
    <t>Halcylion - YouTube</t>
  </si>
  <si>
    <t>KingLouie111 - YouTube</t>
  </si>
  <si>
    <t>kinglouie111@pm.me</t>
  </si>
  <si>
    <t>Spartan Gaming - YouTube</t>
  </si>
  <si>
    <t>spartankoebel@gmail.com</t>
  </si>
  <si>
    <t>Artem - YouTube</t>
  </si>
  <si>
    <t>artemsponsorships@gmail.com</t>
  </si>
  <si>
    <t>Strat Gaming - YouTube</t>
  </si>
  <si>
    <t>StratYTgaming@gmail.com</t>
  </si>
  <si>
    <t>Knight Fraortis - YouTube</t>
  </si>
  <si>
    <t>Frostpunk</t>
  </si>
  <si>
    <t>https://www.youtube.com/@RepublicOfPlay/about</t>
  </si>
  <si>
    <t>republicofplay@outlook.com</t>
  </si>
  <si>
    <t>https://www.youtube.com/@Nivarias/about</t>
  </si>
  <si>
    <t>nivariasgaming@gmail.com</t>
  </si>
  <si>
    <t>https://www.youtube.com/@PravusGaming/videos</t>
  </si>
  <si>
    <t>pravuslegacy@gmail.com</t>
  </si>
  <si>
    <t>Into the Breach</t>
  </si>
  <si>
    <t>https://www.youtube.com/@Aavak/about</t>
  </si>
  <si>
    <t>aavak@snowspider.com</t>
  </si>
  <si>
    <t>LOTR</t>
  </si>
  <si>
    <t>https://www.youtube.com/@tolkienuntangled/about</t>
  </si>
  <si>
    <t>tolkienuntangled@gmail.com</t>
  </si>
  <si>
    <t>https://www.youtube.com/@GeekZoneMT/about</t>
  </si>
  <si>
    <t>geekzonemt@gmail.com</t>
  </si>
  <si>
    <t>https://www.youtube.com/@TheBrokenSword/about</t>
  </si>
  <si>
    <t>eric@smallscreenmarketing.com</t>
  </si>
  <si>
    <t>https://www.youtube.com/@CounciloftheRings/about</t>
  </si>
  <si>
    <t>counciloftherings1@gmail.com</t>
  </si>
  <si>
    <t>https://www.youtube.com/@NerdoftheRings/about</t>
  </si>
  <si>
    <t>ringsnerd@gmail.com</t>
  </si>
  <si>
    <t>https://www.youtube.com/@MenoftheWest/about</t>
  </si>
  <si>
    <t>menofthewestst@gmail.com</t>
  </si>
  <si>
    <t>https://www.youtube.com/@parttimehobbit/about</t>
  </si>
  <si>
    <t>parttime.hobbit.business@gmail.com</t>
  </si>
  <si>
    <t>https://www.youtube.com/@MysteriesOfWesternesse/about</t>
  </si>
  <si>
    <t>mythenausmittelerde+mysteries@gmail.com</t>
  </si>
  <si>
    <t>Elder Scrolls</t>
  </si>
  <si>
    <t>VladePosting - YouTube</t>
  </si>
  <si>
    <t>vladeposting@gmail.com</t>
  </si>
  <si>
    <t>Micky D - YouTube</t>
  </si>
  <si>
    <t>mickydbusinessemail@gmail.com</t>
  </si>
  <si>
    <t>https://www.youtube.com/@Loamy_TV/about</t>
  </si>
  <si>
    <t>loamytvbusiness@gmail.com</t>
  </si>
  <si>
    <t>https://www.youtube.com/@CaedoGenesis/about</t>
  </si>
  <si>
    <t>caedo.ad.animus@gmail.com</t>
  </si>
  <si>
    <t>https://www.youtube.com/@IAmCrusty/about</t>
  </si>
  <si>
    <t>crusty@screenwavemedia.com</t>
  </si>
  <si>
    <t>https://www.youtube.com/@Kevduit/about</t>
  </si>
  <si>
    <t>kevduitcontact@gmail.com</t>
  </si>
  <si>
    <t>Wilburgur - YouTube</t>
  </si>
  <si>
    <t>wilburgur@gmail.com</t>
  </si>
  <si>
    <t>https://www.youtube.com/@falldamge/about</t>
  </si>
  <si>
    <t>falldamagemedia@gmail.com</t>
  </si>
  <si>
    <t>https://www.youtube.com/@GophersVids/about</t>
  </si>
  <si>
    <t>business@GophersVids.com</t>
  </si>
  <si>
    <t>Jwlar - YouTube</t>
  </si>
  <si>
    <t>jameswlewis96@gmail.com</t>
  </si>
  <si>
    <t>PancreasNoWork - YouTube</t>
  </si>
  <si>
    <t>pancreasnowork@gmail.com</t>
  </si>
  <si>
    <t>ramblelime - YouTube</t>
  </si>
  <si>
    <t>ramblelimebiz@gmail.com</t>
  </si>
  <si>
    <t>Warlockracy - YouTube</t>
  </si>
  <si>
    <t>nikolai.kazimir.kirillov@gmail.com</t>
  </si>
  <si>
    <t>https://www.youtube.com/@FudgeMuppet/about</t>
  </si>
  <si>
    <t>fmbusiness.contact@gmail.com</t>
  </si>
  <si>
    <t>Nerbit - YouTube</t>
  </si>
  <si>
    <t>dragon13098@hotmail.co.uk</t>
  </si>
  <si>
    <t>Camelworks - YouTube</t>
  </si>
  <si>
    <t>Leto@gamertalent.com.au</t>
  </si>
  <si>
    <t>ESO - YouTube</t>
  </si>
  <si>
    <t>Danny@esolimited.com</t>
  </si>
  <si>
    <t>Fallout</t>
  </si>
  <si>
    <t>MrMattyPlays - YouTube</t>
  </si>
  <si>
    <t>schroeder.matthew@live.com</t>
  </si>
  <si>
    <t>Alternative Gaming Channel - YouTube</t>
  </si>
  <si>
    <t>AlternativeChannels@outlook.com</t>
  </si>
  <si>
    <t>https://www.youtube.com/@oxhorn/about</t>
  </si>
  <si>
    <t>brandon@hornoftheox.com</t>
  </si>
  <si>
    <t>https://www.youtube.com/@TheEpicNate315/about</t>
  </si>
  <si>
    <t>nathaniel.austing@gmail.com</t>
  </si>
  <si>
    <t>https://www.youtube.com/@JuiceHead3</t>
  </si>
  <si>
    <t>juicestudiosemail@gmail.com</t>
  </si>
  <si>
    <t>https://www.youtube.com/@MittenSquad/about</t>
  </si>
  <si>
    <t>MittenSquadBusiness@gmail.com</t>
  </si>
  <si>
    <t>https://www.youtube.com/@Mutant_Mods/about</t>
  </si>
  <si>
    <t>https://www.youtube.com/@Rad_King/about</t>
  </si>
  <si>
    <t>radking.yt777@gmail.com</t>
  </si>
  <si>
    <t>Dragon's Dogma</t>
  </si>
  <si>
    <t>https://www.youtube.com/@SheenShots/about</t>
  </si>
  <si>
    <t>sheenshots2021@gmail.com</t>
  </si>
  <si>
    <t>VR</t>
  </si>
  <si>
    <t>https://www.youtube.com/@habie147/about</t>
  </si>
  <si>
    <t>no contact maybe discord?</t>
  </si>
  <si>
    <t>MISC</t>
  </si>
  <si>
    <t>https://www.youtube.com/@Northernlion/about</t>
  </si>
  <si>
    <t>northernlionbusiness@gmail.com</t>
  </si>
  <si>
    <t>https://www.youtube.com/Wanderbots/about</t>
  </si>
  <si>
    <t>wanderbots@gmail.com</t>
  </si>
  <si>
    <t>https://www.youtube.com/@ReapeeRon/about</t>
  </si>
  <si>
    <t>ReapeeRonGaming@gmail.com</t>
  </si>
  <si>
    <t>https://www.youtube.com/@ArtemKirsanov/about</t>
  </si>
  <si>
    <t>ArtemKirsanov2606@gmail.com</t>
  </si>
  <si>
    <t>https://www.youtube.com/@TheLastJedi1444/about</t>
  </si>
  <si>
    <t>SomeRanDev - YouTube</t>
  </si>
  <si>
    <t>SomeRanDev.contact@gmail.com</t>
  </si>
  <si>
    <t>https://www.youtube.com/@ModernVintageGamer/about</t>
  </si>
  <si>
    <t>info@modernvintagegamer.com</t>
  </si>
  <si>
    <t>https://www.youtube.com/@KokoplaysMB/about</t>
  </si>
  <si>
    <t>kokoplaysblog@gmail.com</t>
  </si>
  <si>
    <t>https://www.youtube.com/@nick_ar/about</t>
  </si>
  <si>
    <t>nickarbusiness@gmail.com</t>
  </si>
  <si>
    <t>https://www.youtube.com/@BestAtNothing/about</t>
  </si>
  <si>
    <t>info.bestatnothing@gmail.com</t>
  </si>
  <si>
    <t>https://www.youtube.com/@TearofGrace/videos</t>
  </si>
  <si>
    <t>tearofgrace@gmail.com</t>
  </si>
  <si>
    <t>https://www.youtube.com/@Bricky/about</t>
  </si>
  <si>
    <t>BusinessBricky@gmail.com</t>
  </si>
  <si>
    <t>Pixelated Apollo - YouTube</t>
  </si>
  <si>
    <t>pixelatedapollo@pbnj.gg</t>
  </si>
  <si>
    <t>Norovo - YouTube</t>
  </si>
  <si>
    <t>talktonoro@gmail.com</t>
  </si>
  <si>
    <t>https://www.youtube.com/@jdh/about</t>
  </si>
  <si>
    <t>jdh@jdh.gg</t>
  </si>
  <si>
    <t>City Builder</t>
  </si>
  <si>
    <t>https://www.youtube.com/@twodollarstwenty/about</t>
  </si>
  <si>
    <t>2dollars20@gmail.com</t>
  </si>
  <si>
    <t>Darksouls/Fromsoft</t>
  </si>
  <si>
    <t>https://www.youtube.com/@TheBacklogs/about</t>
  </si>
  <si>
    <t>thebacklogschallenge@gmail.com</t>
  </si>
  <si>
    <t>https://www.youtube.com/@TheAshenHollow/about</t>
  </si>
  <si>
    <t>theashenhollow@gmail.com</t>
  </si>
  <si>
    <t>Prod - YouTube</t>
  </si>
  <si>
    <t>Codprodigyx@yahoo.com</t>
  </si>
  <si>
    <t>https://www.youtube.com/@PlateauPeak/about</t>
  </si>
  <si>
    <t>PlateauPeakBusiness@gmail.com</t>
  </si>
  <si>
    <t>GinoMachino - YouTube</t>
  </si>
  <si>
    <t>ginomachino@ggtalentgroup.com</t>
  </si>
  <si>
    <t>InfernoPlus - YouTube</t>
  </si>
  <si>
    <t>infernoplusofficial@gmail.com</t>
  </si>
  <si>
    <t>Be And - YouTube</t>
  </si>
  <si>
    <t>be.and.questions@gmail.com</t>
  </si>
  <si>
    <t>https://www.youtube.com/@AmazingChest/about</t>
  </si>
  <si>
    <t>https://www.amazingchest.gg/pages/contact</t>
  </si>
  <si>
    <t>catalystz - YouTube</t>
  </si>
  <si>
    <t>catalystz.biz@gmail.com</t>
  </si>
  <si>
    <t>https://www.youtube.com/@GamersWeekend/about</t>
  </si>
  <si>
    <t>gamersweekendyt@gmail.com</t>
  </si>
  <si>
    <t>https://www.youtube.com/@Sethorven/about</t>
  </si>
  <si>
    <t>sethaingamer@gmail.com</t>
  </si>
  <si>
    <t>https://www.youtube.com/@TitusActualGaming/about</t>
  </si>
  <si>
    <t>Titusactual@ggtalentgroup.com</t>
  </si>
  <si>
    <t>https://www.youtube.com/@Hawkshaw/about</t>
  </si>
  <si>
    <t>hawkshaw121@gmail.com</t>
  </si>
  <si>
    <t>Challenger Andy - YouTube</t>
  </si>
  <si>
    <t>challengerandy.yt@gmail.com</t>
  </si>
  <si>
    <t>https://www.youtube.com/@CappaTron/about</t>
  </si>
  <si>
    <t>moonlanding6799@gmail.com</t>
  </si>
  <si>
    <t>https://www.youtube.com/@DarkTark/featured</t>
  </si>
  <si>
    <t>offtark@gmail.com</t>
  </si>
  <si>
    <t>star0chris - YouTube</t>
  </si>
  <si>
    <t>star0chris@gmail.com</t>
  </si>
  <si>
    <t>https://www.youtube.com/@SunlightBlade/about</t>
  </si>
  <si>
    <t>thesunlightblade@gmail.com</t>
  </si>
  <si>
    <t>https://www.youtube.com/@DiabloDex/about</t>
  </si>
  <si>
    <t>devildiablo930@gmail.com</t>
  </si>
  <si>
    <t>https://www.youtube.com/@EliteCarlosN/about</t>
  </si>
  <si>
    <t>elitecarlosn.oficial@gmail.com</t>
  </si>
  <si>
    <t>https://www.youtube.com/@IronPineapple/about</t>
  </si>
  <si>
    <t>pineappleiron@gmail.com</t>
  </si>
  <si>
    <t>Doom Wolf - YouTube</t>
  </si>
  <si>
    <t>doomwolfbusiness@gmail.com</t>
  </si>
  <si>
    <t>https://www.youtube.com/@ymfah/about</t>
  </si>
  <si>
    <t>tetriscracker@gmail.com</t>
  </si>
  <si>
    <t>https://www.youtube.com/@Rusty_tsf/about</t>
  </si>
  <si>
    <t>rusty@audiencly.com</t>
  </si>
  <si>
    <t>https://www.youtube.com/@VaatiVidya/about</t>
  </si>
  <si>
    <t>vaatividya@gmail.com</t>
  </si>
  <si>
    <t>https://www.youtube.com/@MrMetagross/about</t>
  </si>
  <si>
    <t>Officialmeta@hotmail.com</t>
  </si>
  <si>
    <t>https://www.youtube.com/@curtisthecactus/about</t>
  </si>
  <si>
    <t>curtisthecactusgaming@gmail.com</t>
  </si>
  <si>
    <t>https://www.youtube.com/@BoyMetGirl/about</t>
  </si>
  <si>
    <t>askboymeetsgirl@gmail.com</t>
  </si>
  <si>
    <t>https://www.youtube.com/@SquillaKilla/about</t>
  </si>
  <si>
    <t>Squillakilla@ggtalentgroup.com</t>
  </si>
  <si>
    <t>https://www.youtube.com/@PressContinue/about</t>
  </si>
  <si>
    <t>knownnomore@gmail.com</t>
  </si>
  <si>
    <t>https://www.youtube.com/@syrobe/about</t>
  </si>
  <si>
    <t>Syrobelol@gmail.com</t>
  </si>
  <si>
    <t>https://www.youtube.com/@tarnishedarchaeologist/about</t>
  </si>
  <si>
    <t>tarnishedarchaeologist@gmail.com</t>
  </si>
  <si>
    <t>https://www.youtube.com/@toweringpants/about</t>
  </si>
  <si>
    <t>toweringpants@gmail.com</t>
  </si>
  <si>
    <t>https://www.youtube.com/@toozanny/videos</t>
  </si>
  <si>
    <t>theonlyzanman@gmail.com</t>
  </si>
  <si>
    <t>https://www.youtube.com/@tototriceps/about</t>
  </si>
  <si>
    <t>aivanac13@gmail.com</t>
  </si>
  <si>
    <t>Yazmania - YouTube</t>
  </si>
  <si>
    <t>https://www.youtube.com/@LilAggy</t>
  </si>
  <si>
    <t>lilaggy@ggtalentgroup.com</t>
  </si>
  <si>
    <t>https://www.youtube.com/@NotAlbino/about</t>
  </si>
  <si>
    <t>albinomanagement@gmail.com</t>
  </si>
  <si>
    <t>https://www.youtube.com/@jkleeds1031/about</t>
  </si>
  <si>
    <t>jkleedsbusiness@gmail.com</t>
  </si>
  <si>
    <t>Bushy - YouTube</t>
  </si>
  <si>
    <t>bushy@ggtalentgroup.com</t>
  </si>
  <si>
    <t>Minoan - YouTube</t>
  </si>
  <si>
    <t>minoanbusiness@gmail.com</t>
  </si>
  <si>
    <t>Kingdom Come Deliverance</t>
  </si>
  <si>
    <t>https://www.youtube.com/@helicalgoose/about</t>
  </si>
  <si>
    <t>https://www.youtube.com/@ParryThis/about</t>
  </si>
  <si>
    <t>DTGProductionsLLC@gmail.com</t>
  </si>
  <si>
    <t>The Salt Factory - YouTube</t>
  </si>
  <si>
    <t>saltfactory@kymamedia.com</t>
  </si>
  <si>
    <t>Slay The Spire</t>
  </si>
  <si>
    <t>Jorbs - YouTube</t>
  </si>
  <si>
    <t>inbetweenjorbs@gmail.com</t>
  </si>
  <si>
    <t>Frost Prime - YouTube</t>
  </si>
  <si>
    <t>thefrostprime@ggtalentgroup.com</t>
  </si>
  <si>
    <t>Medieval Marty - YouTube</t>
  </si>
  <si>
    <t>Baalorlord - YouTube</t>
  </si>
  <si>
    <t>Baalorlord@s-tier.com</t>
  </si>
  <si>
    <t>Amaz - YouTube</t>
  </si>
  <si>
    <t>amazbusinessme@gmail.com</t>
  </si>
  <si>
    <t>Olexa - YouTube</t>
  </si>
  <si>
    <t>olexakid@gmail.com</t>
  </si>
  <si>
    <t>For Honor</t>
  </si>
  <si>
    <t>https://www.youtube.com/@AnimeExperting/about</t>
  </si>
  <si>
    <t>animeexperting@gmail.com</t>
  </si>
  <si>
    <t>World of Tanks/WarThunder</t>
  </si>
  <si>
    <t>Eclipse - World Of Tanks - YouTube</t>
  </si>
  <si>
    <t>yteclipsehd@gmail.com</t>
  </si>
  <si>
    <t>skill4ltu - YouTube</t>
  </si>
  <si>
    <t>skill4ltu@lyaison.com</t>
  </si>
  <si>
    <t>QuickyBaby - YouTube</t>
  </si>
  <si>
    <t>quickybabybusiness@gmail.com</t>
  </si>
  <si>
    <t>Epsilon - YouTube</t>
  </si>
  <si>
    <t>epsilonofficialyt@gmail.com</t>
  </si>
  <si>
    <t>chems - YouTube</t>
  </si>
  <si>
    <t>chemsinvil@gmail.com</t>
  </si>
  <si>
    <t>DezGamez - YouTube</t>
  </si>
  <si>
    <t>DezGamezBusiness@gmail.com</t>
  </si>
  <si>
    <t>kajzoo - YouTube</t>
  </si>
  <si>
    <t>famekajzoo@gmail.com</t>
  </si>
  <si>
    <t>Tankenstein - YouTube</t>
  </si>
  <si>
    <t>TankensteinBus@gmail.com</t>
  </si>
  <si>
    <t>Nimbosoup - YouTube</t>
  </si>
  <si>
    <t>nimbosoupyt@gmail.com</t>
  </si>
  <si>
    <t>Ash - YouTube</t>
  </si>
  <si>
    <t>Ash007YT@gmail.com</t>
  </si>
  <si>
    <t>Trepkas - YouTube</t>
  </si>
  <si>
    <t>Trepkasmanagement@gmail.com</t>
  </si>
  <si>
    <t>Freezed - YouTube</t>
  </si>
  <si>
    <t>FreezedYTBusiness@gmail.com</t>
  </si>
  <si>
    <t>ryanberry - YouTube</t>
  </si>
  <si>
    <t>ryanjmperry@yahoo.com</t>
  </si>
  <si>
    <t>TheGreenlandicGamer - YouTube</t>
  </si>
  <si>
    <t>TheGreenlandicGamer@gmail.com</t>
  </si>
  <si>
    <t>PhlyDaily - YouTube</t>
  </si>
  <si>
    <t>business.phly@gmail.com</t>
  </si>
  <si>
    <t>Spookston - YouTube</t>
  </si>
  <si>
    <t>spookston77@gmail.com</t>
  </si>
  <si>
    <t>DOLLARplays - YouTube</t>
  </si>
  <si>
    <t>doyouevenplay1@gmail.com</t>
  </si>
  <si>
    <t>Pete Walkabout a.k.a. Sir Havoc - YouTube</t>
  </si>
  <si>
    <t>sir.havoc_tv@yahoo.co.uk</t>
  </si>
  <si>
    <t>nemetepst - YouTube</t>
  </si>
  <si>
    <t>nemetepst@gmail.com</t>
  </si>
  <si>
    <t>OneAndOnly016 - YouTube</t>
  </si>
  <si>
    <t>oneandonly016@gmail.com</t>
  </si>
  <si>
    <t>Eve Online</t>
  </si>
  <si>
    <t>delonewolf - YouTube</t>
  </si>
  <si>
    <t>markeedragon - YouTube</t>
  </si>
  <si>
    <t>markeedragon@markeedragon.com</t>
  </si>
  <si>
    <t>JonnyPew - YouTube</t>
  </si>
  <si>
    <t>JAKEL33T - YouTube</t>
  </si>
  <si>
    <t>brands.jakel33t@gmail.com</t>
  </si>
  <si>
    <t>Imperium News - YouTube</t>
  </si>
  <si>
    <t>Talking in Stations - YouTube</t>
  </si>
  <si>
    <t>talkinginstations@gmail.com</t>
  </si>
  <si>
    <t>OZ_Eve - YouTube</t>
  </si>
  <si>
    <t>ozillionaire@gmail.com</t>
  </si>
  <si>
    <t>Aceface - YouTube</t>
  </si>
  <si>
    <t>aceface75@gmail.com</t>
  </si>
  <si>
    <t>Strange Net - YouTube</t>
  </si>
  <si>
    <t>Captain Benzie - YouTube</t>
  </si>
  <si>
    <t>captainbenzie@proton.me</t>
  </si>
  <si>
    <t>Kio-tv - YouTube</t>
  </si>
  <si>
    <t>Kiotv.contact@gmail.com</t>
  </si>
  <si>
    <t>CadePlaysGames - YouTube</t>
  </si>
  <si>
    <t>cadeplaysgames@hotmail.com</t>
  </si>
  <si>
    <t>I-402 - YouTube</t>
  </si>
  <si>
    <t>erbauer5@gmail.com</t>
  </si>
  <si>
    <t>ℜᴇᴅᴄᴏᴀᴛ𝒱ɪᴋɪɴɢ - YouTube</t>
  </si>
  <si>
    <t>redcoatviking.contact@gmail.com</t>
  </si>
  <si>
    <t>Guzu - YouTube</t>
  </si>
  <si>
    <t>GuzuBusiness@hotmail.com</t>
  </si>
  <si>
    <t>Terra Invicta</t>
  </si>
  <si>
    <t>SD League - YouTube</t>
  </si>
  <si>
    <t>Havoc - YouTube</t>
  </si>
  <si>
    <t>afloyd@hforhavoc.co</t>
  </si>
  <si>
    <t>Stealth17 Gaming - YouTube</t>
  </si>
  <si>
    <t>stealth@stealth17gaming.com</t>
  </si>
  <si>
    <t>https://www.youtube.com/@Damphyre</t>
  </si>
  <si>
    <t>damphyreprime@gmail.com</t>
  </si>
  <si>
    <t>PerunGamingAU - YouTube</t>
  </si>
  <si>
    <t>perunytb@gmail.com</t>
  </si>
  <si>
    <t>The Scarlet Seeker - YouTube</t>
  </si>
  <si>
    <t>midimankloon@gmail.com</t>
  </si>
  <si>
    <t>MoisTea Gaming - YouTube</t>
  </si>
  <si>
    <t>anthonybeedle94@gmail.com</t>
  </si>
  <si>
    <t>Factorio</t>
  </si>
  <si>
    <t>Trupen - YouTube</t>
  </si>
  <si>
    <t>MrTrupen@gmail.com</t>
  </si>
  <si>
    <t>DocJade - YouTube</t>
  </si>
  <si>
    <t>ytdocjade@gmail.com</t>
  </si>
  <si>
    <t>davo_ - YouTube</t>
  </si>
  <si>
    <t>davodavidsonyt@gmail.com</t>
  </si>
  <si>
    <t>Xterminator - YouTube</t>
  </si>
  <si>
    <t>xterminatoryoutube@yahoo.com</t>
  </si>
  <si>
    <t>Nathan's Sandbox - YouTube</t>
  </si>
  <si>
    <t>redstonenightmare@gmail.com</t>
  </si>
  <si>
    <t>martincitopants - YouTube</t>
  </si>
  <si>
    <t>martincitopantsagent@jagged.biz</t>
  </si>
  <si>
    <t>Dr. Incompetent - YouTube</t>
  </si>
  <si>
    <t>dr.incompetentgamer@gmail.com</t>
  </si>
  <si>
    <t>DoshDoshington - YouTube</t>
  </si>
  <si>
    <t>mestifilio.zyllius@gmail.com</t>
  </si>
  <si>
    <t>Nilaus - YouTube</t>
  </si>
  <si>
    <t>nilaus.tv@gmail.com</t>
  </si>
  <si>
    <t>Hell Let Loose</t>
  </si>
  <si>
    <t>MoiDawg - YouTube</t>
  </si>
  <si>
    <t>moi@amg.gg</t>
  </si>
  <si>
    <t>Hollow Knight</t>
  </si>
  <si>
    <t>BlueSR - YouTube</t>
  </si>
  <si>
    <t>bluedoesspeedruns@gmail.com</t>
  </si>
  <si>
    <t>Skurry - YouTube</t>
  </si>
  <si>
    <t>Skurry97@gmail.com</t>
  </si>
  <si>
    <t>Section</t>
  </si>
  <si>
    <t>Gameplay</t>
  </si>
  <si>
    <t>A game of Krieg Eterna is divided into three separate rounds of play, where your objective is to win more rounds than your opponent.</t>
  </si>
  <si>
    <t>Each player's side of the field is split into three rows: melee, ranged, and siege. At the end of each round, the player with the most total strength across all of their rows wins that round.</t>
  </si>
  <si>
    <t>At the start of the game, each player draws four power cards, nine unit cards, and one King card, then discards down to 11 cards. Unless a card says otherwise, these are the only cards drawn for the entire game. Players take turns playing cards until all players say \'pass\', after which they score the field, discard all cards on the field to the graveyard, and then start the next round.</t>
  </si>
  <si>
    <t>Cards</t>
  </si>
  <si>
    <t>There are three separate decks of cards -- the unit deck, power deck, and King deck -- each with a different colored card-backing. Each deck also has its own graveyard, in which discarded cards are placed. Within the decks are different card types, indicated by the symbol in the upper-right corner of a card.</t>
  </si>
  <si>
    <t>The unit deck consists of Melee, Ranged, and Siege cards. All unit cards have a base strength number in the upper-right corner, indicating how many points they will score for at the end of a round. The total strength of a unit can be increased beyond the base strength using the effects of other cards.</t>
  </si>
  <si>
    <t>Melee units go in the front row, closest to your opponent.</t>
  </si>
  <si>
    <t>Ranged units go in the middle row.</t>
  </si>
  <si>
    <t>Siege units go in the back row, closest to you.</t>
  </si>
  <si>
    <t>King cards are in their own deck, and each player should choose one</t>
  </si>
  <si>
    <t>at random at the start of the game. All King cards allow you to double the strength of one of your rows,</t>
  </si>
  <si>
    <t>as well as having some other useful effect.</t>
  </si>
  <si>
    <t>The power deck consists of Weather, Spy, Jester, and Power cards. These cards are played to the side (not in the melee, ranged, or siege rows), unless otherwise indicated.</t>
  </si>
  <si>
    <t>Weather cards halve the strength of one row for all players. Round down</t>
  </si>
  <si>
    <t>after halving the total strength of the row, with a minimum strength of one per unit in the row.</t>
  </si>
  <si>
    <t>Spy cards allow you to draw cards, but are played on your opponent's side of the field,</t>
  </si>
  <si>
    <t>thereby adding to your opponent's total strength. They go to the power graveyard at the end of the round.</t>
  </si>
  <si>
    <t>Jester cards allow you to return cards to your hand, or keep them on the field</t>
  </si>
  <si>
    <t>for the next round. They remain on the field after being played, until the end of the round.</t>
  </si>
  <si>
    <t>Power cards allow for drawing cards, sending cards to the graveyard, or other</t>
  </si>
  <si>
    <t>useful effects. Power cards attached to a specific unit follow with that unit. Unless the word</t>
  </si>
  <si>
    <t>King is on the Power card, these cards do not affect Kings.</t>
  </si>
  <si>
    <t>Adjacency</t>
  </si>
  <si>
    <t>If two units with the same base strength are in the same row, they get an adjacency bonus</t>
  </si>
  <si>
    <t>which doubles the total strength of both units. You cannot add a third unit to this adjacent pair,</t>
  </si>
  <si>
    <t xml:space="preserve">but you can have multiple pairs on the field. Adjacency bonuses only apply to units with three base strength or less. </t>
  </si>
  <si>
    <t>Note that adjacency effects can be enabled or broken by power cards that modify a unit's base strength.</t>
  </si>
  <si>
    <t>Scoring</t>
  </si>
  <si>
    <t xml:space="preserve">To calculate the total strength of each unit, start with the base strength number on the card, </t>
  </si>
  <si>
    <t xml:space="preserve">add any power cards that affect base strength (all attached powers should apply), then multiply by any adjacency bonus. </t>
  </si>
  <si>
    <t>To calculate the total strength of each row, sum all of the units in the row, then multiply or divide according to weather and bonuses</t>
  </si>
  <si>
    <t>(always round down if dividing, with a minimum strength of one per unit for the row).</t>
  </si>
  <si>
    <t>After adding all rows together, the player with the highest total strength wins the round.</t>
  </si>
  <si>
    <t>Caveats</t>
  </si>
  <si>
    <t>At the end of a round, Kings cannot return to your hand if they were played on the field or sent to the graveyard.</t>
  </si>
  <si>
    <t>Doubling and halving effects do not remain if the card causing the effect is removed from the field. A King's Weather effects can be cleared without removing the King from the field.</t>
  </si>
  <si>
    <t>After scoring, all cards on the field are sent to their respective graveyard, unless otherwise noted by a card.</t>
  </si>
  <si>
    <t>Before playing any cards on your turn, you may pass. Once a player has passed, they may not play any more cards until the next round unless otherwise noted by a card.</t>
  </si>
  <si>
    <t>Once you have passed, your opponent may play as many cards as they wish before passing themselves.</t>
  </si>
  <si>
    <t>When drawing cards during a round, you can choose to draw any combination of unit or power cards. King cards cannot be drawn after the game has started.</t>
  </si>
  <si>
    <t>When asked to reveal a Power card, reveal a Power card you haven't previously revealed to your opponent.</t>
  </si>
  <si>
    <t>When playing with more than two players:</t>
  </si>
  <si>
    <t>Split into teams, double the number of cards drawn and split them amongst each side.</t>
  </si>
  <si>
    <t>Once a teammate passes they cannot re-enter the round. You do not gain the opportunity to play on their turn.</t>
  </si>
  <si>
    <t>Power cards should apply once, not once per opponent.</t>
  </si>
  <si>
    <t>If you have an odd number of players, the smaller team draws the same number of cards as the larger team and divides them evenly among the team.</t>
  </si>
  <si>
    <t>The unit and power graveyards are shared among the players.</t>
  </si>
  <si>
    <t>The player who dealt or won the last round goes first.</t>
  </si>
  <si>
    <t>If no player has won two rounds and no player can play any cards, the game is a draw.</t>
  </si>
  <si>
    <t>If a power card says to send one of your units to the graveyard, you must have a unit to destroy in order to play the power.</t>
  </si>
  <si>
    <t>Twitter</t>
  </si>
  <si>
    <t>Krieg Eterna (@kriegeterna) / Twitter</t>
  </si>
  <si>
    <t>Music</t>
  </si>
  <si>
    <t>Youtube</t>
  </si>
  <si>
    <t>Lud and Schlatts Musical Emporium - YouTube</t>
  </si>
  <si>
    <t>Krieg Eterna - YouTube</t>
  </si>
  <si>
    <t>Tiktok</t>
  </si>
  <si>
    <t>kriegeterna (@kriegeterna) | TikTok</t>
  </si>
  <si>
    <t>Auto GPT</t>
  </si>
  <si>
    <t>Website</t>
  </si>
  <si>
    <t>antony0596/auto-gpt: An experimental open-source attempt to make GPT-4 fully autonomous. (github.com)</t>
  </si>
  <si>
    <t>BillSchumacher/Auto-Vicuna (github.com)</t>
  </si>
  <si>
    <t>Eleven Labs</t>
  </si>
  <si>
    <t>Sign up - ElevenLabs</t>
  </si>
  <si>
    <t>S3 Bucket</t>
  </si>
  <si>
    <t>http://krieg-eterna.s3-website.us-east-2.amazonaws.com/</t>
  </si>
  <si>
    <t>Add drop shadow to text xy=16, blur= 5.8 grow radius = 3 opacity = 2</t>
  </si>
  <si>
    <t>(script-fu-drop-shadow run-mode image drawable value value value color value toggle)</t>
  </si>
  <si>
    <t>the end of nowhere, an inferno of ice, the earths underworld</t>
  </si>
  <si>
    <t>somewhere between quiet and solitude what i miss most is stillness</t>
  </si>
  <si>
    <t>a menagerie of men's organs and dreams strewn on the field, what makes clockwork beautiful is we imagine we are a watchmaker and not a watch</t>
  </si>
  <si>
    <t>Game Design</t>
  </si>
  <si>
    <t>Tutorials</t>
  </si>
  <si>
    <t>https://www.youtube.com/watch?v=fbzhHSexzpY</t>
  </si>
  <si>
    <t>Complexity != Depth</t>
  </si>
  <si>
    <t>https://www.youtube.com/watch?v=HjhsY2Zuo-c</t>
  </si>
  <si>
    <t>Have a GaaS model, have a low stakes mode that feels relaxing and constantly rewards the player</t>
  </si>
  <si>
    <t>https://www.youtube.com/watch?v=DTvBgmNL-p0</t>
  </si>
  <si>
    <t>Indie Game amrket</t>
  </si>
  <si>
    <t>Blender</t>
  </si>
  <si>
    <t>Price</t>
  </si>
  <si>
    <t>True Terrain</t>
  </si>
  <si>
    <t>https://www.youtube.com/watch?v=L6zZLFdT46o</t>
  </si>
  <si>
    <t>20-50</t>
  </si>
  <si>
    <t>ANT</t>
  </si>
  <si>
    <t>https://www.youtube.com/watch?v=y7bH2bXKyTk</t>
  </si>
  <si>
    <t>Texture based version of A.N.T. - Introduction - YouTube</t>
  </si>
  <si>
    <t>Heightmap</t>
  </si>
  <si>
    <t>https://www.youtube.com/watch?v=vKKqxN7VfpI</t>
  </si>
  <si>
    <t>Wave Function Collapse</t>
  </si>
  <si>
    <t>https://github.com/mxgmn/WaveFunctionCollapse</t>
  </si>
  <si>
    <t>An introduction to Shader Art Coding - YouTube</t>
  </si>
  <si>
    <t>Medieval Village Generator - Blender Geometry Nodes (gumroad.com)</t>
  </si>
  <si>
    <t>Scriptable Render Pipeline Passes, Outlines, and Blurs</t>
  </si>
  <si>
    <t>https://samdriver.xyz/article/scriptable-render</t>
  </si>
  <si>
    <t>https://www.youtube.com/watch?v=9fa4uFm1eCE</t>
  </si>
  <si>
    <t>https://gist.github.com/alexanderameye</t>
  </si>
  <si>
    <t>https://alexanderameye.github.io/notes/rendering-outlines/</t>
  </si>
  <si>
    <t>Stencils</t>
  </si>
  <si>
    <t>https://www.youtube.com/watch?v=EzM8LGzMjmc&amp;t=120s</t>
  </si>
  <si>
    <t>https://www.youtube.com/watch?v=PkGjYig8avo</t>
  </si>
  <si>
    <t>https://github.com/daniel-ilett/portals-urp/blob/main/Assets/Shaders/PortalMask.shader</t>
  </si>
  <si>
    <t>Pixel art addon</t>
  </si>
  <si>
    <t>Pixel Art with eevee - FREE blender addon - YouTube</t>
  </si>
  <si>
    <t>Riffusion</t>
  </si>
  <si>
    <t>riffusion/riffusion: Stable diffusion for real-time music generation (github.com)</t>
  </si>
  <si>
    <t>https://www.reddit.com/r/riffusion/comments/zyyk28/riffusion_tuning_with_your_songs/</t>
  </si>
  <si>
    <t>https://huggingface.co/riffusion/riffusion-model-v1</t>
  </si>
  <si>
    <t>https://github.com/d8ahazard/sd_dreambooth_extension</t>
  </si>
  <si>
    <t>https://github.com/chavinlo/riffusion-manipulation#convert-audio-to-image</t>
  </si>
  <si>
    <t>Card Name</t>
  </si>
  <si>
    <t>Link</t>
  </si>
  <si>
    <t>Quote attribution</t>
  </si>
  <si>
    <t>Quote</t>
  </si>
  <si>
    <t>Citation</t>
  </si>
  <si>
    <t>Extra notes</t>
  </si>
  <si>
    <t>Framing Issue</t>
  </si>
  <si>
    <t>Damage Issue</t>
  </si>
  <si>
    <t>Color Issue</t>
  </si>
  <si>
    <t>Upscaled?</t>
  </si>
  <si>
    <t>Working on</t>
  </si>
  <si>
    <t>Proposed change location in drive</t>
  </si>
  <si>
    <t>Art Pass Finished</t>
  </si>
  <si>
    <t>https://upload.wikimedia.org/wikipedia/commons/c/cd/Hendrick_Joseph_Dillens_-_Archer_the_Winner_-_WGA06348.jpg</t>
  </si>
  <si>
    <t>Andrew</t>
  </si>
  <si>
    <t>N/A</t>
  </si>
  <si>
    <t>Muppet Christmas Carol: Scrooge's Grave - YouTube</t>
  </si>
  <si>
    <t>x</t>
  </si>
  <si>
    <t>https://upload.wikimedia.org/wikipedia/commons/4/48/George_Douglas%2C_16th_Earl_of_Morton_%281761-1827%29_by_William_Beechey%2C_%28Burford%2C_Oxforshire_1753-1839_London%29.jpg</t>
  </si>
  <si>
    <t>robin hood</t>
  </si>
  <si>
    <t>https://www.sacred-texts.com/neu/eng/child/ch117.htm</t>
  </si>
  <si>
    <t>https://en.wikipedia.org/wiki/Ghost_of_Christmas_Yet_to_Come#:~:text=The%20Spirit%20stood%20among%20the%20graves</t>
  </si>
  <si>
    <t>https://upload.wikimedia.org/wikipedia/commons/2/2a/Battle_of_Scheveningen_%28Slag_bij_Ter_Heijde%29%28Jan_Abrahamsz._Beerstraten%29.jpg</t>
  </si>
  <si>
    <t>King James Bible</t>
  </si>
  <si>
    <t>https://www.kingjamesbibleonline.org/Ezekiel-26-21/</t>
  </si>
  <si>
    <t>The Spirit stood among the graves, and pointed down to One, Scrooge crept towards it, trembling as he went; and following the finger, read upon the stone of the neglected grave his own name</t>
  </si>
  <si>
    <t>shift up</t>
  </si>
  <si>
    <t>https://upload.wikimedia.org/wikipedia/commons/c/cc/Spanish_Armada.jpg</t>
  </si>
  <si>
    <t>Nothing Scrooge could do or say could stop the march of those terrible bells</t>
  </si>
  <si>
    <t>shift up?</t>
  </si>
  <si>
    <t>Andrew Wollack</t>
  </si>
  <si>
    <t>Ceasar</t>
  </si>
  <si>
    <t>original quotation</t>
  </si>
  <si>
    <t>shift left?</t>
  </si>
  <si>
    <t>https://upload.wikimedia.org/wikipedia/commons/3/3f/%D0%A4%D1%80%D0%B0%D0%BD%D1%86_%D0%A0%D1%83%D0%B1%D0%BE_-_%D0%A8%D1%82%D1%83%D1%80%D0%BC_%D0%93%D0%B8%D0%BC%D1%80%D0%BE%D0%B2_17_%D0%BE%D0%BA%D1%82%D1%8F%D0%B1%D1%80%D1%8F_1832_%D0%B3.jpg</t>
  </si>
  <si>
    <t>Mozart</t>
  </si>
  <si>
    <t>https://en.wikipedia.org/wiki/Dies_irae#:~:text=When%20the%20wicked%20are%20confounded%2C%0ADoomed%20to%20flames%20of%20woe%20unbounded%2C</t>
  </si>
  <si>
    <t>https://upload.wikimedia.org/wikipedia/commons/1/1f/Suchodolski_Assault_on_Saragossa.jpg</t>
  </si>
  <si>
    <t>Shakespear (Julius Caesar)</t>
  </si>
  <si>
    <t>William Shakespeare, Julius Caesar</t>
  </si>
  <si>
    <t>1310_Rhodes.jpg (2884×2138) (wikimedia.org)</t>
  </si>
  <si>
    <t>Gospel of thomas written ~100 years after mark discovered in the 40's</t>
  </si>
  <si>
    <t>https://www.gospels.net/thomas#:~:text=Father%27s%20kingdom%20is%20already%20spread%20out%20over%20the%20earth%2C%20and%20people%20don%27t%20see%20it.%22</t>
  </si>
  <si>
    <t>https://upload.wikimedia.org/wikipedia/commons/thumb/3/3a/Portrait_of_a_Man_Holding_a_Crossbow.jpg/640px-Portrait_of_a_Man_Holding_a_Crossbow.jpg</t>
  </si>
  <si>
    <t>blurry?</t>
  </si>
  <si>
    <t>https://upload.wikimedia.org/wikipedia/commons/8/8b/Auguste_Serrure_-_The_victory_of_the_crossbow_shooter.jpg</t>
  </si>
  <si>
    <t>https://upload.wikimedia.org/wikipedia/commons/5/55/Atlas_holding_up_the_celestial_globe_-_Guercino_%281646%29.jpg</t>
  </si>
  <si>
    <t>Andrew, Nathaniel Hawthorn</t>
  </si>
  <si>
    <t>https://en.wikisource.org/wiki/The_Thoughts_of_the_Emperor_Marcus_Aurelius_Antoninus/Book_VI#:~:text=If%20a%20thing%20is%20difficult%20to%20be%20accomplished%20by%20thyself%2C%20do%20not%20think%20that%20it%20is%20impossible%20for%20man</t>
  </si>
  <si>
    <t>desaturate nipples</t>
  </si>
  <si>
    <t>https://upload.wikimedia.org/wikipedia/commons/e/e3/Scotland_Forever%21.jpg</t>
  </si>
  <si>
    <t>The Polish King after the charge of the winged hussars at vienna</t>
  </si>
  <si>
    <t>Jan III Sobieski: Listy do królowej Marysieńki (ug.edu.pl)</t>
  </si>
  <si>
    <t>https://upload.wikimedia.org/wikipedia/commons/1/10/Detaille_4th_French_hussar_at_Friedland.jpg</t>
  </si>
  <si>
    <t>bible, cannot find an actual verse for this</t>
  </si>
  <si>
    <t>shift right?</t>
  </si>
  <si>
    <t>https://upload.wikimedia.org/wikipedia/commons/2/24/Detaille_-_La_Charge.jpg</t>
  </si>
  <si>
    <t>https://en.wikipedia.org/wiki/Gondola_no_Uta</t>
  </si>
  <si>
    <t>unclear what the first translation of this into english is</t>
  </si>
  <si>
    <t>washed out</t>
  </si>
  <si>
    <t>https://upload.wikimedia.org/wikipedia/commons/c/c7/Haestra%2C_Leendert_Maertensz_van_-_Canon_in_front_of_a_guard.jpg</t>
  </si>
  <si>
    <t>Newton most likely said this in reference to the interpretation by scholars of biblical texts ( adding meaning to verse where the meaning is plain)</t>
  </si>
  <si>
    <t xml:space="preserve">https://archive.org/details/religionofisaacn0000manu/page/120/mode/2up?view=theater    https://en.wikiquote.org/wiki/Isaac_Newton </t>
  </si>
  <si>
    <t>I do not know what I may appear to the world, but to myself I seem to have been only like a boy playing on the sea-shore, and diverting myself in now and then finding a smoother pebble or a prettier shell than ordinary, whilst the great ocean of truth lay all undiscovered before me.</t>
  </si>
  <si>
    <t>a bit yellow/green</t>
  </si>
  <si>
    <t>https://upload.wikimedia.org/wikipedia/commons/3/39/Galli%C3%A9ni_Roybet_d%C3%A9tail_Illustration.jpg</t>
  </si>
  <si>
    <t>Alfred Nobel</t>
  </si>
  <si>
    <t>Alfred Nobel - Wikiquote</t>
  </si>
  <si>
    <t>grainy</t>
  </si>
  <si>
    <t>https://upload.wikimedia.org/wikipedia/commons/9/95/Jehan-Georges_Vibert_-_On_the_ramparts.jpg</t>
  </si>
  <si>
    <t>flip horizontally?</t>
  </si>
  <si>
    <t>cracked</t>
  </si>
  <si>
    <t>https://upload.wikimedia.org/wikipedia/commons/6/67/Christian_Sell_Belagerung_von_Breisach.jpg</t>
  </si>
  <si>
    <t>Napoleon</t>
  </si>
  <si>
    <t>https://en.wikiquote.org/wiki/Talk:Napoleon_Bonaparte#Sources?</t>
  </si>
  <si>
    <t>too saturated?</t>
  </si>
  <si>
    <t>https://commons.wikimedia.org/wiki/File:Catapulta_by_Edward_Poynter.jpg</t>
  </si>
  <si>
    <t>Scipio Aemilianus</t>
  </si>
  <si>
    <t>Polybius • Histories — Book 38 (uchicago.edu)</t>
  </si>
  <si>
    <t>https://commons.wikimedia.org/wiki/File:Sandro_Botticelli_-_La_nascita_di_Venere_-_Google_Art_Project_-_edited.jpg</t>
  </si>
  <si>
    <t>Shakespeare (hamlet)</t>
  </si>
  <si>
    <t>https://commons.wikimedia.org/wiki/File:Gregorythegreat.jpg</t>
  </si>
  <si>
    <t>Andrew, various</t>
  </si>
  <si>
    <t>shift down?</t>
  </si>
  <si>
    <t>https://upload.wikimedia.org/wikipedia/commons/a/aa/Hugues_de_Payens_%28Versailles%29FXD.jpg</t>
  </si>
  <si>
    <t>Nachmanides letter to his son</t>
  </si>
  <si>
    <t>I'm pretty sure we can use this since I cannot find the original source of the translation or the original letter, and lots of people quote it on the internet, but i am unsure if it seems too risky go with second quote https://en.wikipedia.org/wiki/Ramban_Synagogue#cite_note-JM_LD-10:~:text=Alleged%20letter%20by%20Nachmanides</t>
  </si>
  <si>
    <t>https://commons.wikimedia.org/wiki/File:Carstian_Luyckx_-_Vanitas_Still_Life_with_Musical_Instruments,_Sheet_Music,_Books,_a_Skeleton,_Skulls_and_Armour.jpg</t>
  </si>
  <si>
    <t xml:space="preserve">William Shakespeare quotes about death - Wikiquote      </t>
  </si>
  <si>
    <t xml:space="preserve"> Speckle cleanup</t>
  </si>
  <si>
    <t>https://upload.wikimedia.org/wikipedia/commons/7/71/Circle_of_Jan_Brueghel_the_Younger_-_Juno%27s_arrival_in_Hades.jpg</t>
  </si>
  <si>
    <t>shadow to separate skeleton from background?</t>
  </si>
  <si>
    <t>https://upload.wikimedia.org/wikipedia/commons/a/aa/Battle_of_Lutzen.jpg</t>
  </si>
  <si>
    <t>Gustavus Adolphus</t>
  </si>
  <si>
    <t>unlikely to find where this is translated from</t>
  </si>
  <si>
    <t>emperor is washed out</t>
  </si>
  <si>
    <t>https://en.wikipedia.org/wiki/File:Wright_of_Derby,_The_Orrery.jpg</t>
  </si>
  <si>
    <t>Pascal</t>
  </si>
  <si>
    <t>Blaise Pascal/Of the Geometrical Spirit - Wikisource, the free online library</t>
  </si>
  <si>
    <t>reason accumulates without ceasing, whilst instinct remains always the same</t>
  </si>
  <si>
    <t>https://upload.wikimedia.org/wikipedia/commons/e/e1/Marie_Antoinette_on_the_way_to_her_execution.jpg</t>
  </si>
  <si>
    <t>Tale of two cities</t>
  </si>
  <si>
    <t>https://upload.wikimedia.org/wikipedia/commons/thumb/8/82/Francisco_de_Goya%2C_Saturno_devorando_a_su_hijo_%281819-1823%29.jpg/1200px-Francisco_de_Goya%2C_Saturno_devorando_a_su_hijo_%281819-1823%29.jpg</t>
  </si>
  <si>
    <t>The Theogony of Hesiod (1914)</t>
  </si>
  <si>
    <t>https://www.sacred-texts.com/cla/hesiod/theogony.htm#:~:text=These%20great%20Cronos%20swallowed%20as</t>
  </si>
  <si>
    <t>https://upload.wikimedia.org/wikipedia/commons/9/93/Siege-alesia-vercingetorix-jules-cesar.jpg</t>
  </si>
  <si>
    <t>Ceasar, Andrew</t>
  </si>
  <si>
    <t>original quotation, maybe shakespeare</t>
  </si>
  <si>
    <t>https://upload.wikimedia.org/wikipedia/commons/7/72/A_Boyar_Wedding_Feast_%28Konstantin_Makovsky%2C_1883%29_Google_Cultural_Institute.jpg</t>
  </si>
  <si>
    <t>The Black Douglas (novel) - Wikipedia</t>
  </si>
  <si>
    <t>https://www.gutenberg.org/files/17733/17733-h/17733-h.htm#CHAPTER_LVII:~:text=%22And%20now%2C%22%20cried%20the%20Earl%2C%20facing%20the%20array%20of%20armed%20men%20who%20thronged%20the%20banquet%2Dhall%2C%20%22what%20would%20ye%20with%20the%20Douglas%3F%20Do%20ye%20mean%20my%20death%2C%20as%20by%20the%20Bull%27s%20Head%20here%20on%20the%20table%20ye%20would%20have%20me%20believe%3F%22</t>
  </si>
  <si>
    <t>shift or change art? (table with food not visible)</t>
  </si>
  <si>
    <t>there are some green specks in the SD version</t>
  </si>
  <si>
    <t>https://upload.wikimedia.org/wikipedia/commons/d/d7/Strobel-bautista.jpg</t>
  </si>
  <si>
    <t>https://upload.wikimedia.org/wikipedia/commons/b/ba/La_bataille_d%27Austerlitz._2_decembre_1805_%28Fran%C3%A7ois_G%C3%A9rard%29.jpg</t>
  </si>
  <si>
    <t>Sun Tsu</t>
  </si>
  <si>
    <t>https://www.gutenberg.org/files/132/132-h/132-h.htm#:~:text=Let%20your%20plans%20be%20dark%20and%20impenetrable%20as%20night%2C%20and%20when%20you%20move%2C%20fall%20like%20a%20thunderbolt.</t>
  </si>
  <si>
    <t>https://useum.org/artwork/In-a-Fog-David-Farquharson-1897</t>
  </si>
  <si>
    <t>cracking</t>
  </si>
  <si>
    <t>https://commons.wikimedia.org/wiki/File:Bernardo_Bellotto,_The_Fortress_of_K%C3%B6nigstein,_1756-1758,_NGA_80924.jpg</t>
  </si>
  <si>
    <t>fortress will be clipped by safe zone</t>
  </si>
  <si>
    <t>https://americanillustration.org/project/frank-schoonover/</t>
  </si>
  <si>
    <t>Jack London to build a fire</t>
  </si>
  <si>
    <t>No Time to Die eulogy quote and its importance explained (hitc.com)</t>
  </si>
  <si>
    <t>https://upload.wikimedia.org/wikipedia/commons/c/c5/Barker--Faithful_Knight--Museums_Sheffield.jpg</t>
  </si>
  <si>
    <t>Tennyson Idylls of the King</t>
  </si>
  <si>
    <t>https://en.wikiquote.org/wiki/Holy_Grail#:~:text=Holy%20Grail!%20%E2%80%94%0A%E2%80%A6-,What%20is%20it%3F%0AThe%20phantom%20of%20a%20cup%20that%20comes%20and%20goes%3F,-%22The%20Holy%20Grail</t>
  </si>
  <si>
    <t>shift left</t>
  </si>
  <si>
    <t>https://upload.wikimedia.org/wikipedia/commons/8/83/Grenadier-a-pied-de-la-Vieille-Garde.png</t>
  </si>
  <si>
    <t>French soldiers at waterloo</t>
  </si>
  <si>
    <t>https://en.wikipedia.org/wiki/Imperial_Guard_(Napoleon_I)#:~:text=The%20phrase%20%22,2%5D%5B3%5D</t>
  </si>
  <si>
    <t>https://upload.wikimedia.org/wikipedia/commons/9/93/Horace_Vernet_%281789-1863%29_-_A_Grenadier_of_the_Guard_at_Elba_-_P367_-_The_Wallace_Collection.jpg</t>
  </si>
  <si>
    <t>Alexis de toqville (1840)</t>
  </si>
  <si>
    <t>https://en.wikiquote.org/wiki/Alexis_de_Tocqueville#:~:text=Ne%20voyez%2Dvous%20pas%20que%20la%20terre</t>
  </si>
  <si>
    <t>blurry</t>
  </si>
  <si>
    <t>https://upload.wikimedia.org/wikipedia/commons/1/13/Pontormo_%28Jacopo_Carucci%29_%28Italian%2C_Florentine%29_-_Portrait_of_a_Halberdier_%28Francesco_Guardi%3F%29_-_Google_Art_Project.jpg</t>
  </si>
  <si>
    <t>See Death card</t>
  </si>
  <si>
    <t>shrink image, extend artwork manually</t>
  </si>
  <si>
    <t>https://upload.wikimedia.org/wikipedia/commons/7/78/Jan_Matejko%2C_Sta%C5%84czyk.jpg</t>
  </si>
  <si>
    <t>Edgar Allen Poe</t>
  </si>
  <si>
    <t>https://en.wikiquote.org/wiki/Insanity#:~:text=I%20became%20insane%2C%20with%20long%20intervals%20of%20horrible%20sanity.</t>
  </si>
  <si>
    <t>Quote by Soren Kierkegaard: “A fire broke out backstage in a theatre. The cl...” (goodreads.com)</t>
  </si>
  <si>
    <t>some damage, esp. on face</t>
  </si>
  <si>
    <t>https://upload.wikimedia.org/wikipedia/commons/0/0f/F0440_Louvre_JL_David_Sabines_INV3691_rwk.jpg</t>
  </si>
  <si>
    <t>Phillip of Macedon to Spartan emissaries</t>
  </si>
  <si>
    <t>http://www.perseus.tufts.edu/hopper/text?doc=Perseus%3Atext%3A2008.01.0288%3Asection%3D17#:~:text=If%20once%20I%20enter%20into%20your%20territories%2C%20I%20will%20destroy%20ye%20all%2C%20never%20to%20rise%20again%3B%20they%20answered%20him%20with%20the%20single%20word%2C%20If.</t>
  </si>
  <si>
    <t>change art? (main figure is cut off and can't be shifted up. also there is nudity, in case that is a concern)</t>
  </si>
  <si>
    <t>https://upload.wikimedia.org/wikipedia/commons/d/d3/Leighton-God_Speed%21.jpg</t>
  </si>
  <si>
    <t>Eurydice by Hilda Doolittle 1903</t>
  </si>
  <si>
    <t>"Eurydice" by H.D.-- Study Text (vcu.edu)</t>
  </si>
  <si>
    <t>https://upload.wikimedia.org/wikipedia/commons/8/84/Man_in_Armor.jpg</t>
  </si>
  <si>
    <t>dont think it helps</t>
  </si>
  <si>
    <t>https://upload.wikimedia.org/wikipedia/commons/7/71/Titian_Portrait_of_Alfonso_d%27Avalos%2C_Marchese_del_Vasto%2C_in_Armor_with_a_Page_Getty_Museum.jpg</t>
  </si>
  <si>
    <t>Shakespeare Henery V</t>
  </si>
  <si>
    <t>https://en.wikipedia.org/wiki/St_Crispin%27s_Day_Speech#:~:text=But%20if%20it%20be%20a%20sin%20to%20covet%20honour%2C%0AI%20am%20the%20most%20offending%20soul%20alive.</t>
  </si>
  <si>
    <t>shift down</t>
  </si>
  <si>
    <t>https://upload.wikimedia.org/wikipedia/commons/d/db/Anthony_van_Dyck_-_Portrait_of_a_A_Man_in_Armor_-_Google_Art_Project.jpg</t>
  </si>
  <si>
    <t>Edward young night thoughts</t>
  </si>
  <si>
    <t>https://en.wikiquote.org/wiki/Foolishness#:~:text=We%20bleed%2C%20we%20tremble%3B%20we%20forget%2C%20we%20smile%E2%80%94%0AThe%20mind%20turns%20fool%2C%20before%20the%20cheek%20is%20dry.</t>
  </si>
  <si>
    <t>damage in shadows</t>
  </si>
  <si>
    <t>https://upload.wikimedia.org/wikipedia/commons/7/72/Portrait_of_a_Young_Bearded_Man_Wearing_Armor_by_Tintoretto.jpg</t>
  </si>
  <si>
    <t>Epicurus</t>
  </si>
  <si>
    <t>https://upload.wikimedia.org/wikipedia/commons/e/e1/Portrait_of_Alof_de_Wignacourt_and_his_Page-Caravaggio_%281607-1608%29.jpg</t>
  </si>
  <si>
    <t>Gawayne and the Green Knight, Andrew</t>
  </si>
  <si>
    <t>The Project Gutenberg eBook of Sir Gawayne and The Green Knight</t>
  </si>
  <si>
    <t>The Green Chapel is just over the crest Gawayne, can you repay the debt you've stolen?</t>
  </si>
  <si>
    <t>shift right? boy might be clipped by safe zone</t>
  </si>
  <si>
    <t>https://upload.wikimedia.org/wikipedia/commons/1/1b/TheKnightAtTheCrossroads.jpg</t>
  </si>
  <si>
    <t>https://upload.wikimedia.org/wikipedia/commons/d/dd/Die_drei_Bogatyr.jpg</t>
  </si>
  <si>
    <t>Marcus Arelius, maybe too specific to the translation I read</t>
  </si>
  <si>
    <t>All men die, but not all men die whining</t>
  </si>
  <si>
    <t>https://upload.wikimedia.org/wikipedia/commons/a/a1/Portrait_of_a_Man_in_Armor_with_Two_Pages_MET_DT10686.jpg</t>
  </si>
  <si>
    <t>Crime and Punishment</t>
  </si>
  <si>
    <t>https://www.gutenberg.org/cache/epub/2554/pg2554-images.html#:~:text=%E2%80%9CYou%E2%80%99re%20a%20gentleman%2C%E2%80%9D%20they%20used%20to%20say.%20%E2%80%9CYou%20shouldn%E2%80%99t%20hack%20about%20with%20an%20axe%3B%20that%E2%80%99s%20not%20a%20gentleman%E2%80%99s%20work.%E2%80%9D</t>
  </si>
  <si>
    <t>change art? (I think figure needs to be shifted down ~ 20%, which might be a lot of work. might be easier to start over)</t>
  </si>
  <si>
    <t>https://upload.wikimedia.org/wikipedia/commons/f/f1/Portrait_of_a_man_in_armor_%28Titian%29.jpg</t>
  </si>
  <si>
    <t>https://upload.wikimedia.org/wikipedia/commons/7/7c/Marie_M%C3%BCller_Landsknecht.jpg</t>
  </si>
  <si>
    <t>https://upload.wikimedia.org/wikipedia/commons/2/22/Attributed_to_Jacob_Hoefnagel_-_Gustavus_Adolphus%2C_King_of_Sweden_1611-1632_-_Google_Art_Project.jpg</t>
  </si>
  <si>
    <t>there is no findable original translation</t>
  </si>
  <si>
    <t>shift down or right</t>
  </si>
  <si>
    <t>https://upload.wikimedia.org/wikipedia/commons/4/43/Chouans_%28Paul_Grolleron%29.jpg</t>
  </si>
  <si>
    <t>subject is dark</t>
  </si>
  <si>
    <t>https://upload.wikimedia.org/wikipedia/commons/5/5c/Champaigne_portrait_richelieu_eb.jpg</t>
  </si>
  <si>
    <t>Shakespeare (richard III)</t>
  </si>
  <si>
    <t>https://upload.wikimedia.org/wikipedia/commons/a/a2/Monster_mortar_-_Liege_-_Antwerp_1832_-_crop.jpg</t>
  </si>
  <si>
    <t>reference to berserk, unsure if safe</t>
  </si>
  <si>
    <t>shift right, cannon will be clipped by safe zone</t>
  </si>
  <si>
    <t>https://artvee.com/dl/the-musketeer-2/</t>
  </si>
  <si>
    <t>Plutarc Sayings of the spartans Loeb Classical Library edition, 1931</t>
  </si>
  <si>
    <t>http://penelope.uchicago.edu/Thayer/E/Roman/Texts/Plutarch/Moralia/Sayings_of_Spartans*/main.html#:~:text=What%20dire%20fate%20could%20be%20ours%20if%20we%20have%20no%20fear%20of%20death%3F</t>
  </si>
  <si>
    <t>https://upload.wikimedia.org/wikipedia/commons/5/51/Jean_Louis_Ernest_Meissonier_%281815-1891%29_-_A_Musketeer%2C_Time_of_Louis_XIII_-_P332_-_The_Wallace_Collection.jpg</t>
  </si>
  <si>
    <t>the three musketeers (alexander dumas)</t>
  </si>
  <si>
    <t>https://www.gutenberg.org/cache/epub/1257/pg1257-images.html</t>
  </si>
  <si>
    <t>https://upload.wikimedia.org/wikipedia/commons/thumb/1/18/Jos%C3%A9_Llaneces.jpg/640px-Jos%C3%A9_Llaneces.jpg</t>
  </si>
  <si>
    <t>Alexandre Dumas, The Count of Monte Cristo</t>
  </si>
  <si>
    <t>https://www.gutenberg.org/cache/epub/1184/pg1184-images.html#:~:text=guilty%2C%20he%20shall%20cease</t>
  </si>
  <si>
    <t>https://upload.wikimedia.org/wikipedia/commons/9/9a/Hohenfriedeberg_-_Attack_of_Prussian_Infantry_-_1745.jpg</t>
  </si>
  <si>
    <t>often attributted to Voltaire or Count Mirabeau but likely of unknown origin</t>
  </si>
  <si>
    <t>https://lists.h-net.org/cgi-bin/logbrowse.pl?trx=vx&amp;list=H-War&amp;month=0907&amp;week=b&amp;msg=fB4vd1ZikUOS9D6ySOmO5Q</t>
  </si>
  <si>
    <t>shift left or right, safe zone is going to clip the man on far left</t>
  </si>
  <si>
    <t>https://commons.wikimedia.org/wiki/File:Francisco_de_Zurbar%C3%A1n_006.jpg</t>
  </si>
  <si>
    <t>https://www.gutenberg.org/cache/epub/2554/pg2554-images.html#:~:text=the%20new%20life%20would%20not%20be%20given%20him%20for%20nothing%2C%20that%20he%20would%20have%20to%20pay%20dearly%20for%20it%2C%20that%20it%20would%20cost%20him%20great%20striving%2C%20great%20suffering.</t>
  </si>
  <si>
    <t>https://upload.wikimedia.org/wikipedia/commons/d/d7/Detaille_-_Artillerie_%C3%A0_cheval_de_la_Garde_Imperiale.jpg</t>
  </si>
  <si>
    <t>Beilby Porteus</t>
  </si>
  <si>
    <t>https://www.eighteenthcenturypoetry.org/works/o4986-w0150.shtml#</t>
  </si>
  <si>
    <t>some damage on blacks</t>
  </si>
  <si>
    <t>https://upload.wikimedia.org/wikipedia/commons/8/87/An_Officer_of_the_Imperial_Horse_Guards_Charging.jpg</t>
  </si>
  <si>
    <t>https://upload.wikimedia.org/wikipedia/commons/f/f7/Detaille_-_Officers_from_a_Cuirassier_Regiment_in_front_of_a_Country_House.jpg</t>
  </si>
  <si>
    <t>Thomas Paine, Common Sense</t>
  </si>
  <si>
    <t>https://www.ushistory.org/paine/crisis/c-01.htm#:~:text=give%20me%20peace%20in%20my,well%20applied%2C%20is%20sufficient%20to</t>
  </si>
  <si>
    <t>https://upload.wikimedia.org/wikipedia/commons/5/5f/Jean_Baptiste_%C3%89douard_Detaille_-_A_Mounted_Officer_-_1894.1050_-_Art_Institute_of_Chicago.jpg</t>
  </si>
  <si>
    <t>subject's chest is dark</t>
  </si>
  <si>
    <t>https://upload.wikimedia.org/wikipedia/commons/c/c8/Antoine-Jean_Gros_-_Napoleon_Bonaparte_Visiting_the_Plague-stricken_at_Jaffa_-_WGA10702.jpg</t>
  </si>
  <si>
    <t>Agnolo di Tura black death 1340's</t>
  </si>
  <si>
    <t>https://www.gutenberg.org/files/46954/46954-h/46954-h.htm#:~:text=the%20dead.%20No,fusse%20persona.</t>
  </si>
  <si>
    <t>change art?</t>
  </si>
  <si>
    <t>https://upload.wikimedia.org/wikipedia/commons/f/fd/The_Blockade_of_the_Privateers%27_Nest_at_Dunkirk.jpg</t>
  </si>
  <si>
    <t>https://upload.wikimedia.org/wikipedia/commons/3/34/Willem_van_de_Velde_the_Younger_%281633-1707%29_-_An_English_Indiaman_Attacked_by_Three_Spanish_Privateers_-_RCIN_405154_-_Royal_Collection.jpg</t>
  </si>
  <si>
    <t>Heart of Oak (1759)</t>
  </si>
  <si>
    <t>https://en.wikipedia.org/wiki/Heart_of_Oak#cite_note-4:~:text=Heart%20of%20oak%20are%20our%20ships%2C%20heart%20of%20oak%20are%20our%20men</t>
  </si>
  <si>
    <t>shift left to avoid safe zone?</t>
  </si>
  <si>
    <t>https://upload.wikimedia.org/wikipedia/commons/a/a4/Willem_van_de_Velde_the_Younger_%281633-1707%29_-_The_End_of_the_Action_between_the_English_Indiaman_and_Three_Spanish_Privateers_-_RCIN_405155_-_Royal_Collection.jpg</t>
  </si>
  <si>
    <t>The Wellerman (1800's)</t>
  </si>
  <si>
    <t>https://upload.wikimedia.org/wikipedia/commons/7/77/A_Castro%2C_Lorenzo_-_A_Galley_of_Malta_-_Google_Art_Project.jpg</t>
  </si>
  <si>
    <t>https://upload.wikimedia.org/wikipedia/commons/7/7d/The_Crowning_with_Thorns-Caravaggio_%281602%29.jpg</t>
  </si>
  <si>
    <t>Bible</t>
  </si>
  <si>
    <t>https://www.kingjamesbibleonline.org/Luke-Chapter-23/#42</t>
  </si>
  <si>
    <t>shift left due to safe zone</t>
  </si>
  <si>
    <t>https://commons.wikimedia.org/wiki/File:Joaqu%C3%ADn_Sorolla_y_Bastida_-_La_Reliquia.jpg</t>
  </si>
  <si>
    <t>king james bible</t>
  </si>
  <si>
    <t>https://www.kjvsayings.com/phrase/dust-thou-art-and-unto-dust-shalt-thou-return#</t>
  </si>
  <si>
    <t>damage on black robes</t>
  </si>
  <si>
    <t>https://commons.wikimedia.org/wiki/File:Joan_of_Arc_-_John_Everett_Millais.jpg</t>
  </si>
  <si>
    <t>Apologeticus</t>
  </si>
  <si>
    <r>
      <rPr>
        <color rgb="FF1155CC"/>
        <sz val="11.0"/>
        <u/>
      </rPr>
      <t>https://en.wikipedia.org/wiki/Apologeticus#cite_ref-18</t>
    </r>
    <r>
      <rPr>
        <color rgb="FF000000"/>
        <sz val="11.0"/>
      </rPr>
      <t xml:space="preserve"> most likely translation is apocraphul</t>
    </r>
  </si>
  <si>
    <t>damage on shadows</t>
  </si>
  <si>
    <t>https://upload.wikimedia.org/wikipedia/commons/c/cc/Napoleons_retreat_from_moscow.jpg</t>
  </si>
  <si>
    <t xml:space="preserve"> change art to alternate? it is less cartoony</t>
  </si>
  <si>
    <t>https://upload.wikimedia.org/wikipedia/commons/a/a2/Grolleron_Paul-Louis-Narcisse_-_Combat_d%27infanterie_sur_une_route%2C_1870_-_Soldats_du_24e_d%27infanterie_de_la_brigade_Micheler_Paris%2C_mus%C3%A9e_de_l%27Arm%C3%A9e.jpg</t>
  </si>
  <si>
    <t xml:space="preserve"> speckles on blue</t>
  </si>
  <si>
    <t>https://upload.wikimedia.org/wikipedia/commons/6/6f/Igorsvyat.jpg</t>
  </si>
  <si>
    <t>https://upload.wikimedia.org/wikipedia/commons/b/b6/Great_Fire_London.jpg</t>
  </si>
  <si>
    <t>Quote from hindenburg crash 1930's</t>
  </si>
  <si>
    <t>https://en.wiktionary.org/wiki/oh,_the_humanity</t>
  </si>
  <si>
    <t>https://commons.wikimedia.org/wiki/File:Sack_of_Rome_by_the_Visigoths_on_24_August_410_by_JN_Sylvestre_1890.jpg</t>
  </si>
  <si>
    <r>
      <rPr>
        <sz val="11.0"/>
      </rPr>
      <t xml:space="preserve">Pelagius (410) sack of rome translated 1883 </t>
    </r>
    <r>
      <rPr>
        <color rgb="FF1155CC"/>
        <sz val="11.0"/>
        <u/>
      </rPr>
      <t>https://en.wikipedia.org/wiki/Sack_of_Rome_(410)#cite_note-97</t>
    </r>
  </si>
  <si>
    <t>https://en.wikipedia.org/wiki/Sack_of_Rome_(410)#cite_note-97</t>
  </si>
  <si>
    <t xml:space="preserve"> needs upscale</t>
  </si>
  <si>
    <t>https://upload.wikimedia.org/wikipedia/commons/6/6d/Remnants_of_an_army2.jpg</t>
  </si>
  <si>
    <t>Art of war</t>
  </si>
  <si>
    <t>https://www.gutenberg.org/files/132/132-h/132-h.htm#:~:text=18.%20Hence%20the%20saying%3A%20If%20you%20know%20the%20enemy%20and%20know%20yourself%2C%20you%20need%20not%20fear%20the%20result%20of%20a%20hundred%20battles.%20If%20you%20know%20yourself%20but%20not%20the%20enemy%2C%20for%20every%20victory%20gained%20you%20will%20also%20suffer%20a%20defeat.</t>
  </si>
  <si>
    <t>zoom out</t>
  </si>
  <si>
    <t>https://upload.wikimedia.org/wikipedia/commons/e/ec/Claude-Joseph_Vernet_-_A_Shipwreck_in_Stormy_Seas_%28Temp%C3%AAte%29_-_c_1773_-_National_Gallery_UK.jpg</t>
  </si>
  <si>
    <t>lots of damage</t>
  </si>
  <si>
    <t>https://venice11.umwblogs.org/venice-and-the-fourth-crusade-of-1204/</t>
  </si>
  <si>
    <t>Pope Nicholas V (1453) interesting the picture is from when venice sacked constantinople in 1200 but the quote is from when the turks finally took it over for good</t>
  </si>
  <si>
    <t>https://www.ccel.org/ccel/s/schaff/hcc6/cache/hcc6.pdf</t>
  </si>
  <si>
    <t>https://upload.wikimedia.org/wikipedia/commons/8/84/Vienna_Battle_1683.jpg</t>
  </si>
  <si>
    <t>https://upload.wikimedia.org/wikipedia/commons/1/1e/Francisco_de_Zurbar%C3%A1n_014.jpg</t>
  </si>
  <si>
    <t>https://upload.wikimedia.org/wikipedia/commons/7/7c/The_moneylender_%28The_antique_dealer%29_%281853%29%2C_by_Domenico_Induno.jpg</t>
  </si>
  <si>
    <t>https://upload.wikimedia.org/wikipedia/commons/d/db/Zouave_-_Grolleron.jpg</t>
  </si>
  <si>
    <t>War and Peace Leo Tolstoy</t>
  </si>
  <si>
    <t>The Project Gutenberg eBook of War and Peace, by Leo Tolstoy</t>
  </si>
  <si>
    <t>https://upload.wikimedia.org/wikipedia/commons/2/26/Paul_Grolleron_Wachposten.jpg</t>
  </si>
  <si>
    <t>If no one fought except on his own conviction,\rthere would be no wars</t>
  </si>
  <si>
    <t>https://upload.wikimedia.org/wikipedia/commons/3/3a/Sir_Francis_Walsingham_by_John_De_Critz_the_Elder.jpg</t>
  </si>
  <si>
    <t>Ben Franklin</t>
  </si>
  <si>
    <t>https://en.wikiquote.org/wiki/Secrecy#:~:text=Daniel%2012%3A4,them%20are%20dead.</t>
  </si>
  <si>
    <t>https://commons.wikimedia.org/wiki/File:Wollen,_Battle_of_Quatre_Bras.jpg</t>
  </si>
  <si>
    <t>King Agesilaus of Sparta, unsure if this version is under copyright but lots of people use it</t>
  </si>
  <si>
    <t>http://penelope.uchicago.edu/Thayer/E/Roman/Texts/Plutarch/Moralia/Sayings_of_Spartans*/main.html#:~:text=He%20used%20to%20say%20that%20the%20young%20men%20were%20the%20walls%20of%20Sparta%2C%20and%20the%20points%20of%20their%20spears%20its%20boundaries</t>
  </si>
  <si>
    <t>https://upload.wikimedia.org/wikipedia/commons/f/f3/Rembrandt_Christ_in_the_Storm_on_the_Lake_of_Galilee.jpg</t>
  </si>
  <si>
    <t>the Wipers Times 1918</t>
  </si>
  <si>
    <t>need to find primary source</t>
  </si>
  <si>
    <t>https://upload.wikimedia.org/wikipedia/commons/2/27/William_Bouguereau_-_Dante_and_Virgile_-_Google_Art_Project_2.jpg</t>
  </si>
  <si>
    <t>Dante's Inferno</t>
  </si>
  <si>
    <t>https://www.gutenberg.org/files/8800/8800-h/8800-h.htm#cantoI.19:~:text=Not%20all%20the%20gold%2C%20that%20is%20beneath%20the%20moon%2C%0AOr%20ever%20hath%20been%2C%20of%20these%20toil%2Dworn%20souls%0AMight%20purchase%20rest%20for%20one.</t>
  </si>
  <si>
    <t>https://upload.wikimedia.org/wikipedia/commons/6/6c/Louis_XIV_by_Juste_d%27Egmont.jpg</t>
  </si>
  <si>
    <t>Louis 14</t>
  </si>
  <si>
    <t>original quotation propably apocraful https://en.wikiquote.org/wiki/Louis_XIV_of_France#:~:text=%5Bedit%5D-,L%27%C3%89tat%2C%20c%27est%20moi.,-I%20am%20the</t>
  </si>
  <si>
    <t xml:space="preserve"> shift down</t>
  </si>
  <si>
    <t>https://upload.wikimedia.org/wikipedia/commons/7/7c/Still_life_with_telescopes_and_an_astrolabe%2C_an_hour_glass%2C_a_book_and_a_quill_by_Philippe_Rousseau.jpg</t>
  </si>
  <si>
    <t>Galileo misquoted from Dialogue Concerning the two Chief World Systems (1632)</t>
  </si>
  <si>
    <t>https://www.oxfordreference.com/display/10.1093/acref/9780191866692.001.0001/q-oro-ed6-00004705;jsessionid=46A8A7BEB6338204758215239CED6AA4#:~:text=So%20are%20all%20truths%2C%20once%20they%20are%20discovered</t>
  </si>
  <si>
    <t>shift right, subject will be cut off by safe zone</t>
  </si>
  <si>
    <t>https://upload.wikimedia.org/wikipedia/commons/2/2b/Vasnetsov_Ioann_4.jpg</t>
  </si>
  <si>
    <t>Leo Tolstoy, the death of Ivan Ilych's</t>
  </si>
  <si>
    <t>https://en.wikisource.org/wiki/The_Death_of_Ivan_Ilych/II#:~:text=Ivan%20Ilych%27s%20life%20had%20been%20most%20simple%20and%20most%20ordinary%20and%20therefore%20most%20terrible</t>
  </si>
  <si>
    <t>shift left + down</t>
  </si>
  <si>
    <t>https://commons.wikimedia.org/wiki/File:Italian_Coast_Scene_with_Ruined_Tower-1838-Thomas_Cole.jpg</t>
  </si>
  <si>
    <t>It is said if a man acended the tower, his children would be grown at the sumit and he could bathe in the dew of heaven. Here is what remains of their arrogance.</t>
  </si>
  <si>
    <t>https://upload.wikimedia.org/wikipedia/commons/1/1b/Luis_XIII%2C_rey_de_Francia_%28Philippe_de_Champaigne%29.jpg</t>
  </si>
  <si>
    <t>Shakespeare (macbeth)</t>
  </si>
  <si>
    <t xml:space="preserve"> maybe need more speckle removal?</t>
  </si>
  <si>
    <t>https://upload.wikimedia.org/wikipedia/commons/6/64/Massysm_Quentin_%E2%80%94_The_Moneylender_and_his_Wife_%E2%80%94_1514.jpg</t>
  </si>
  <si>
    <t>Lorenzo de' Medici</t>
  </si>
  <si>
    <t>it is likely impossible to find who originally translated this</t>
  </si>
  <si>
    <t>zoom out?</t>
  </si>
  <si>
    <t>damage on blue</t>
  </si>
  <si>
    <t>https://en.wikipedia.org/wiki/File:Vasily_Perov_-_%D0%9F%D0%BE%D1%80%D1%82%D1%80%D0%B5%D1%82_%D0%A4.%D0%9C.%D0%94%D0%BE%D1%81%D1%82%D0%BE%D0%B5%D0%B2%D1%81%D0%BA%D0%BE%D0%B3%D0%BE_-_Google_Art_Project.jpg</t>
  </si>
  <si>
    <t>Dostoyevsky</t>
  </si>
  <si>
    <t>https://www.gutenberg.org/cache/epub/2638/pg2638-images.html#:~:text=wished%20they%20would%20shoot%20him%20quickly%20and%20have%20done%20with%20it</t>
  </si>
  <si>
    <t>https://commons.wikimedia.org/wiki/File:Hans_Larwin_-_Soldat_und_Tod_-_1917.jpg</t>
  </si>
  <si>
    <t>Max von Schenkendorf "the iron cross" inspired Otto von Bismark's famous speech of "blood and iron"</t>
  </si>
  <si>
    <t>https://www.zgedichte.de/gedichte/max-von-schenkendorf/das-eiserne-kreuz.html</t>
  </si>
  <si>
    <t>zoom out, shift left</t>
  </si>
  <si>
    <t xml:space="preserve"> speckles on skeleton</t>
  </si>
  <si>
    <t>https://upload.wikimedia.org/wikipedia/commons/7/7a/De_doorbraak_van_de_Sint-Anthonisdijk_bij_Amsterdam_Dijkdoorbraak_te_zien_van_de_Amsterdamse_Sint_Anthonisdijk_-_nu_Zeeburgerdijk_-_ten_gevolge_van_de_Sint-Pietersvloed_in_1651%2C_SK-A-5030.jpg</t>
  </si>
  <si>
    <t>bible</t>
  </si>
  <si>
    <t>Jeremiah 47:2 https://www.kingjamesbibleonline.org/Jeremiah-Chapter-47/</t>
  </si>
  <si>
    <t>change art? the water is obscured by text box</t>
  </si>
  <si>
    <t>lots of cracking</t>
  </si>
  <si>
    <t>https://upload.wikimedia.org/wikipedia/commons/d/d2/Friedrich_V._von_der_Pfalz.jpg</t>
  </si>
  <si>
    <t>lord byron</t>
  </si>
  <si>
    <t>https://en.wikipedia.org/wiki/Ozymandias</t>
  </si>
  <si>
    <t>https://upload.wikimedia.org/wikipedia/commons/3/33/Iv%C3%A1n_el_Terrible_y_su_hijo%2C_por_Ili%C3%A1_Repin.jpg</t>
  </si>
  <si>
    <t>https://www.gutenberg.org/cache/epub/2554/pg2554-images.html#:~:text=something%20awful%2C%20hideous%2C%20and%20suddenly%20understood%20on%20both%20sides....%20Razumihin%20turned%20pale.</t>
  </si>
  <si>
    <t>https://commons.wikimedia.org/wiki/File:The_great_events_by_famous_historians_-_a_comprehensive_and_readable_account_of_the_world%27s_history,_emphasizing_the_more_important_events,_and_presenting_these_as_complete_narratives_in_the_(14782295575).jpg</t>
  </si>
  <si>
    <t xml:space="preserve"> blurry</t>
  </si>
  <si>
    <t>Percent Finished</t>
  </si>
  <si>
    <t>the silence of god</t>
  </si>
  <si>
    <t>Scène_de_bataille_Chasseurs_de_la_Garde.PNG (801×655) (wikimedia.org)</t>
  </si>
  <si>
    <t>mystical explinations are thought to be profound in fact they are not even superficial</t>
  </si>
  <si>
    <t>Detaille_Le_Rêve.jpg (2036×1523) (wikimedia.org)</t>
  </si>
  <si>
    <t>god is dead and we have killed him. There is not enough blood in the world to wash away our sin. the stone that was rolled away will not be rolled away a second time</t>
  </si>
  <si>
    <t>A_Man_in_Armor_-_Rembrandt_Harmenszoon_van_Rijn.png (1024×1536) (wikimedia.org)</t>
  </si>
  <si>
    <t>Snayers,_Pieter_-_Cavalry_Skirmish_-_Google_Art_Project.jpg (2501×1748) (wikimedia.org)</t>
  </si>
  <si>
    <t>Licence MIDEN: Image (wordpress.com)</t>
  </si>
  <si>
    <t>George_Ames_Aldrich_Nocturne_Church.jpg (1157×1170) (wikimedia.org)</t>
  </si>
  <si>
    <t>1851_Lessing_Schuetzen_am_Engpass_anagoria.JPG (3045×3648) (wikimedia.org)</t>
  </si>
  <si>
    <t>https://upload.wikimedia.org/wikipedia/commons/8/87/Workshop_of_Peter_Paul_Rubens_-_The_Feast_of_Herod.jpg</t>
  </si>
  <si>
    <t>https://upload.wikimedia.org/wikipedia/commons/d/d0/Spanish_Armada_fireships.jpg</t>
  </si>
  <si>
    <t>https://upload.wikimedia.org/wikipedia/commons/a/ae/JacopoTintoretto.YoungMan01.jpg</t>
  </si>
  <si>
    <t>https://upload.wikimedia.org/wikipedia/commons/d/d3/Rocroi%2C_el_%C3%BAltimo_tercio%2C_por_Augusto_Ferrer-Dalmau.jpg</t>
  </si>
  <si>
    <t>https://upload.wikimedia.org/wikipedia/commons/8/8f/Launch_of_fireships_against_the_Spanish_Armada%2C_7_August_1588_RMG_BHC0263.jpg</t>
  </si>
  <si>
    <t>Valmy_Battle_painting.jpg (6926×4226) (wikimedia.org)</t>
  </si>
  <si>
    <t>Vernet-Battle_of_Hanau.jpg (6948×4226) (wikimedia.org)</t>
  </si>
  <si>
    <t>https://upload.wikimedia.org/wikipedia/commons/1/18/Charge_of_the_Light_Brigade.jpg</t>
  </si>
  <si>
    <t>Józef Brandt - Wikimedia Commons</t>
  </si>
  <si>
    <t>https://en.wikipedia.org/wiki/Sta%C5%84czyk#/media/File:Matejko-Gamrat_i_Sta%C5%84czyk.jpg</t>
  </si>
  <si>
    <t>https://upload.wikimedia.org/wikipedia/commons/7/7a/Peter_Paul_Rubens%2C_%2C_Kunsthistorisches_Museum_Wien%2C_Gem%C3%A4ldegalerie_-_Philip_der_Sch%C3%B6ne_%281478-1506%29_-_GG_700_-_Kunsthistorisches_Museum.jpg</t>
  </si>
  <si>
    <t>https://en.wikipedia.org/wiki/File:Butler_Lady_Quatre_Bras_1815.jpg</t>
  </si>
  <si>
    <t>https://en.wikipedia.org/wiki/File:Thompson_laingsnek.jpg</t>
  </si>
  <si>
    <t>https://upload.wikimedia.org/wikipedia/commons/b/b1/Willewalde_-_Czar%27s_Guard_capture_4th_line_regiment%27s_standard_at_Austerlitz.jpg</t>
  </si>
  <si>
    <t>https://upload.wikimedia.org/wikipedia/commons/8/84/School_of_Michiel_Jansz._van_Mierevelt_001.jpg</t>
  </si>
  <si>
    <t>https://upload.wikimedia.org/wikipedia/commons/2/26/John_Martin_-_The_Deluge_-_Google_Art_Project.jpg</t>
  </si>
  <si>
    <t>https://en.wikipedia.org/wiki/User:DITWIN_GRIM#/media/File:Friedland,_1807_(1875)_Ernest_Meissonier.jpg</t>
  </si>
  <si>
    <t>https://upload.wikimedia.org/wikipedia/commons/1/1e/Siege_of_Lisbon_by_Roque_Gameiro.jpg</t>
  </si>
  <si>
    <t>https://upload.wikimedia.org/wikipedia/commons/9/9a/William_Simpson_-_Charge_of_the_light_cavalry_brigade%2C_25th_Oct._1854%2C_under_Major_General_the_Earl_of_Cardigan.jpg</t>
  </si>
  <si>
    <t>https://upload.wikimedia.org/wikipedia/commons/a/a8/National_Museum_in_Poznan_-_Przej%C5%9Bcie_przez_Berezyn%C4%99.JPG</t>
  </si>
  <si>
    <t>https://upload.wikimedia.org/wikipedia/commons/d/da/Dutch_Soldiers_at_the_Battle_of_Berezina.jpg</t>
  </si>
  <si>
    <t>https://upload.wikimedia.org/wikipedia/commons/d/db/Crossing_the_Berezina_River%2C_by_Peter_von_Hess.jpg</t>
  </si>
  <si>
    <t>https://en.wikiquote.org/wiki/File:Matejko_Hanging_of_the_Zygmunt_bell.jpg</t>
  </si>
  <si>
    <t>https://commons.wikimedia.org/wiki/File:Cuirassiers_1805_Meissonier_Chantilly.jpg</t>
  </si>
  <si>
    <t>Christian Sell | 136 Artworks | MutualArt</t>
  </si>
  <si>
    <t>https://upload.wikimedia.org/wikipedia/commons/thumb/4/4d/Saint_Jerome_Writing-Caravaggio_(1605-6).jpg/1200px-Saint_Jerome_Writing-Caravaggio_(1605-6).jpg</t>
  </si>
  <si>
    <t>https://en.wikipedia.org/wiki/Reply_of_the_Zaporozhian_Cossacks</t>
  </si>
  <si>
    <t>https://upload.wikimedia.org/wikipedia/commons/7/79/Salvator_Rosa_-_The_Witches%27_Sabbath_-_BF.1982.7_-_Museum_of_Fine_Arts.jpg</t>
  </si>
  <si>
    <t>https://pbs.twimg.com/media/FUC_JrEX0AAi8Rq.jpg:large</t>
  </si>
  <si>
    <t>Cuadro_-Calderote-_Primera_Guerra_Carlistas_by_Ferrer_Dalmau.jpg (2000×1143) (wikimedia.org)</t>
  </si>
  <si>
    <t>https://commons.wikimedia.org/wiki/File:La_caza_salvaje_de_Od%C3%ADn,_por_Peter_Nicolai_Arbo.jpg</t>
  </si>
  <si>
    <t>Alexander/Juggernaut art alternatives</t>
  </si>
  <si>
    <t>https://commons.wikimedia.org/wiki/File:Alexander_of_macedon_trust%27s_the_doctor_Philip,_Henryk_Siemiradzki.jpg</t>
  </si>
  <si>
    <t>https://commons.wikimedia.org/wiki/File:Giovanni_Paolo_Panini_(1691-1765)_-_Alexander_and_the_Gordian_Knot_-_266897_-_National_Trust.jpg</t>
  </si>
  <si>
    <t>https://commons.wikimedia.org/wiki/File:Caspar_de_Crayer_Alexander_and_Diogenes.jpg</t>
  </si>
  <si>
    <t>https://upload.wikimedia.org/wikipedia/commons/3/3e/Pietro_da_Cortona_-_Battle_of_Alexander_versus_Darius_%28panorama%29.png</t>
  </si>
  <si>
    <t>https://upload.wikimedia.org/wikipedia/commons/1/1a/Carl_Theodor_von_Piloty_-_Alexander_der_Gro%C3%9Fe_nimmt_sterbend_Abschied_von_seinem_Heere_%28ca._1886%29.jpg</t>
  </si>
  <si>
    <t>May want ot replace demise with this painting, not sure which one I like better</t>
  </si>
  <si>
    <t>https://commons.wikimedia.org/wiki/File:Nicolaes_Berchem_-_The_army_of_Porus_and_its_elephants_are_conquered_by_Alexander_239N09812_9NLB3.jpg</t>
  </si>
  <si>
    <t>https://commons.wikimedia.org/wiki/File:Charles_Le_Brun_-_The_Family_of_Darius_before_Alexander_-_WGA12532.jpg</t>
  </si>
  <si>
    <t>https://en.wikipedia.org/wiki/File:Le%C3%B3nidas_en_las_Term%C3%B3pilas,_por_Jacques-Louis_David.jpg</t>
  </si>
  <si>
    <t>I</t>
  </si>
  <si>
    <t>https://en.wikipedia.org/wiki/File:Jacques-Louis_David_-_Oath_of_the_Horatii_-_Google_Art_Project.jpg</t>
  </si>
  <si>
    <t>https://en.wikipedia.org/wiki/File:John_Martin_-_Joshua_Commanding_the_Sun_to_Stand_Still_-_Google_Art_Project.jpg</t>
  </si>
  <si>
    <t>https://upload.wikimedia.org/wikipedia/commons/0/08/John_Martin_Le_Pandemonium_Louvre.JPG</t>
  </si>
  <si>
    <t>https://en.wikipedia.org/wiki/File:John_Martin_-_Destruction_of_Tyre_-_Google_Art_Project.jpg</t>
  </si>
  <si>
    <t>https://upload.wikimedia.org/wikipedia/commons/d/de/Sadak_in_Search_of_the_Waters_of_Oblivion.jpg</t>
  </si>
  <si>
    <t>https://en.wikipedia.org/wiki/St_Crispin%27s_Day_Speech#:~:text=From%20this%20day%20to%20the%20ending%20of%20the%20world%2C%0ABut%20we%20in%20it%20shall%20be%20remember%C3%A8d%E2%80%94%0AWe%20few%2C%20we%20happy%20few%2C%20we%20band%20of%20brothers%3B%0AFor%20he%20to%2Dday%20that%20sheds%20his%20blood%20with%20me%0AShall%20be%20my%20brother%3B</t>
  </si>
  <si>
    <t>Horse guys</t>
  </si>
  <si>
    <t>https://en.mng.hu/app/uploads/2019/01/28923.jpg</t>
  </si>
  <si>
    <t>https://www.simonis-buunk.nl/images/art/large/23206.jpg</t>
  </si>
  <si>
    <t>https://www.gutenberg.org/cache/epub/2554/pg2554-images.html#:~:text=and%20your%20worst%20sin%20is%20that%20you%20have%20destroyed%20and%20betrayed%20yourself%20for%20nothing</t>
  </si>
  <si>
    <t>https://sun9-77.userapi.com/impf/c626519/v626519062/51fb3/iIWqQZaKOKo.jpg?size=450x450&amp;quality=96&amp;sign=91cbed1201c67555eb36727fbc3247bc&amp;c_uniq_tag=lF_EQjUieip12YBZjUTD5JEWyFnHaAd5N19RA10MeYk&amp;type=album</t>
  </si>
  <si>
    <t>https://i.pinimg.com/originals/69/d3/6c/69d36cdaa0386ba9be5b99a15aa0efd9.jpg</t>
  </si>
  <si>
    <t>https://upload.wikimedia.org/wikipedia/commons/thumb/c/cd/Simonis_%26_Buunk_%E2%80%93_Hermanus_Willem_Koekkoek_%E2%80%93_Trumpeter_of_the_Dutch_field_artillery.jpg/800px-Simonis_%26_Buunk_%E2%80%93_Hermanus_Willem_Koekkoek_%E2%80%93_Trumpeter_of_the_Dutch_field_artillery.jpg</t>
  </si>
  <si>
    <t>If the devil exists he has been created in our own image as we were in God's, The copy is a copy is a copy</t>
  </si>
  <si>
    <t>https://upload.wikimedia.org/wikipedia/commons/f/f6/Emil_H%C3%BCnten_-_Kaiser_Wilhelm_I_und_Kronprinz_Friedrich_zu_Pferde.jpg</t>
  </si>
  <si>
    <t>https://fantlab.ru/messages/303/3035/30350/3035049/%D0%A8%D0%BF%D0%B8%D0%BE%D0%BD%2003.jpg</t>
  </si>
  <si>
    <t>https://upload.wikimedia.org/wikipedia/commons/a/a9/A_Cavalryman_MET_ep15.30.20.R.jpg</t>
  </si>
  <si>
    <t>https://upload.wikimedia.org/wikipedia/commons/9/91/Simonis_%26_Buunk_%E2%80%93_Hermanus_Willem_Koekkoek_%E2%80%93_Red_Hussars_on_horseback.jpg</t>
  </si>
  <si>
    <t>https://upload.wikimedia.org/wikipedia/commons/6/63/Alphonse_de_Neuville_1878_capitaine_de_dragons.JPG</t>
  </si>
  <si>
    <t>https://live.staticflickr.com/1654/25915055193_f3f867fa3b_b.jpg</t>
  </si>
  <si>
    <t>https://media.mutualart.com/Images/2016_08/26/11/111717191/9bc34c00-5d9a-471e-a993-d9309d183b42.Jpeg</t>
  </si>
  <si>
    <t>I'm pretty sure we can use this since I cannot find the original source of the translation or the original letter, and lots of people quote it on the internet, but i am unsure if it seems too risky go with second quote</t>
  </si>
  <si>
    <t>https://www.kingjamesbibleonline.org/Matthew-23-37/</t>
  </si>
  <si>
    <t>Name</t>
  </si>
  <si>
    <t>Address</t>
  </si>
  <si>
    <t>Reachout</t>
  </si>
  <si>
    <t>Mailed</t>
  </si>
  <si>
    <t>Hand Deliver</t>
  </si>
  <si>
    <t>Total to print:</t>
  </si>
  <si>
    <t>Price:</t>
  </si>
  <si>
    <t>Ryan Sutton</t>
  </si>
  <si>
    <t>X</t>
  </si>
  <si>
    <t>Todd Pihl</t>
  </si>
  <si>
    <t>Kirill</t>
  </si>
  <si>
    <t>2600 Gracy Farms Ln, Apt 437, Austin TX, 78758</t>
  </si>
  <si>
    <t>Andrew Chalfant</t>
  </si>
  <si>
    <t>109 Fulton Street #3 Boston MA 02109</t>
  </si>
  <si>
    <t>Calvin Kuang</t>
  </si>
  <si>
    <t>James Riffle</t>
  </si>
  <si>
    <t>Sarah Riffle</t>
  </si>
  <si>
    <t>1813 Brisbane Street, 20902 Wheaton, Maryland</t>
  </si>
  <si>
    <t>Bryce Carlson</t>
  </si>
  <si>
    <t>Jane Rouse</t>
  </si>
  <si>
    <t>Chase McConville</t>
  </si>
  <si>
    <t>Joe Guro</t>
  </si>
  <si>
    <t>Alex Wollack</t>
  </si>
  <si>
    <t>229 27th St, San Francisco, CA 94131</t>
  </si>
  <si>
    <t>Tyler Goulding</t>
  </si>
  <si>
    <t>Alex Dominguez</t>
  </si>
  <si>
    <t>Brendan Berman</t>
  </si>
  <si>
    <t>Eddie Zhou</t>
  </si>
  <si>
    <t>James Siderius</t>
  </si>
  <si>
    <t>need address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</si>
</sst>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60">
    <font>
      <sz val="10.0"/>
      <color rgb="FF000000"/>
      <name val="Arial"/>
      <scheme val="minor"/>
    </font>
    <font>
      <sz val="10.0"/>
      <color theme="1"/>
      <name val="Arial"/>
      <scheme val="minor"/>
    </font>
    <font>
      <u/>
      <sz val="10.0"/>
      <color rgb="FFD14836"/>
      <name val="Arial"/>
      <scheme val="minor"/>
    </font>
    <font>
      <sz val="10.0"/>
      <color rgb="FF202122"/>
      <name val="Arial"/>
      <scheme val="minor"/>
    </font>
    <font>
      <b/>
      <sz val="10.0"/>
      <color rgb="FF202122"/>
      <name val="Arial"/>
      <scheme val="minor"/>
    </font>
    <font>
      <sz val="11.0"/>
      <color rgb="FF000000"/>
      <name val="Arial"/>
      <scheme val="minor"/>
    </font>
    <font>
      <color theme="1"/>
      <name val="Arial"/>
      <scheme val="minor"/>
    </font>
    <font>
      <sz val="11.0"/>
      <color theme="1"/>
      <name val="Arial"/>
      <scheme val="minor"/>
    </font>
    <font>
      <b/>
      <sz val="11.0"/>
      <color rgb="FF202122"/>
      <name val="Arial"/>
      <scheme val="minor"/>
    </font>
    <font>
      <u/>
      <sz val="11.0"/>
      <color rgb="FFD14836"/>
      <name val="Roboto"/>
    </font>
    <font>
      <sz val="11.0"/>
      <color rgb="FF202122"/>
      <name val="Arial"/>
      <scheme val="minor"/>
    </font>
    <font>
      <u/>
      <color rgb="FF0000FF"/>
    </font>
    <font>
      <u/>
      <color rgb="FF0000FF"/>
    </font>
    <font>
      <b/>
      <color theme="1"/>
      <name val="Arial"/>
      <scheme val="minor"/>
    </font>
    <font>
      <sz val="9.0"/>
      <color rgb="FF1F1F1F"/>
      <name val="&quot;Google Sans&quot;"/>
    </font>
    <font>
      <color rgb="FF002F36"/>
      <name val="&quot;Amazon Ember&quot;"/>
    </font>
    <font>
      <b/>
      <sz val="10.0"/>
      <color theme="1"/>
      <name val="Arial"/>
      <scheme val="minor"/>
    </font>
    <font>
      <u/>
      <sz val="10.0"/>
      <color rgb="FF0000FF"/>
    </font>
    <font>
      <u/>
      <sz val="10.0"/>
      <color rgb="FF0000FF"/>
    </font>
    <font>
      <u/>
      <sz val="10.0"/>
      <color rgb="FF0000FF"/>
    </font>
    <font>
      <color theme="1"/>
      <name val="Arial"/>
    </font>
    <font>
      <u/>
      <sz val="10.0"/>
      <color rgb="FF0000FF"/>
    </font>
    <font>
      <u/>
      <sz val="10.0"/>
      <color rgb="FF0000FF"/>
    </font>
    <font>
      <u/>
      <sz val="10.0"/>
      <color rgb="FF1F1F1F"/>
    </font>
    <font>
      <u/>
      <sz val="10.0"/>
      <color rgb="FF56A3F1"/>
    </font>
    <font>
      <u/>
      <sz val="10.0"/>
      <color rgb="FF56A3F1"/>
    </font>
    <font>
      <u/>
      <sz val="10.0"/>
      <color rgb="FF000000"/>
    </font>
    <font>
      <color rgb="FF000000"/>
      <name val="Arial"/>
      <scheme val="minor"/>
    </font>
    <font>
      <sz val="10.0"/>
      <color rgb="FF000000"/>
    </font>
    <font>
      <sz val="10.0"/>
      <color rgb="FF1F1F1F"/>
      <name val="Arial"/>
      <scheme val="minor"/>
    </font>
    <font>
      <u/>
      <sz val="10.0"/>
      <color rgb="FF1F1F1F"/>
    </font>
    <font>
      <u/>
      <sz val="10.0"/>
      <color rgb="FF0000FF"/>
    </font>
    <font>
      <u/>
      <sz val="10.0"/>
      <color rgb="FF0000FF"/>
    </font>
    <font>
      <u/>
      <sz val="10.0"/>
      <color rgb="FF1F1F1F"/>
    </font>
    <font>
      <u/>
      <sz val="10.0"/>
      <color rgb="FF0000FF"/>
    </font>
    <font>
      <u/>
      <sz val="10.0"/>
      <color rgb="FF000000"/>
    </font>
    <font>
      <u/>
      <sz val="10.0"/>
      <color rgb="FF000000"/>
    </font>
    <font>
      <u/>
      <color rgb="FF0000FF"/>
    </font>
    <font>
      <u/>
      <color rgb="FF56A3F1"/>
    </font>
    <font>
      <u/>
      <sz val="11.0"/>
      <color rgb="FF0000FF"/>
    </font>
    <font>
      <i/>
      <u/>
      <sz val="11.0"/>
      <color rgb="FF202122"/>
    </font>
    <font>
      <u/>
      <sz val="11.0"/>
      <color rgb="FF202122"/>
    </font>
    <font>
      <b/>
      <u/>
      <sz val="11.0"/>
      <color rgb="FF333333"/>
    </font>
    <font>
      <sz val="11.0"/>
      <color rgb="FF0000FF"/>
    </font>
    <font>
      <u/>
      <sz val="11.0"/>
      <color rgb="FF0000FF"/>
    </font>
    <font>
      <u/>
      <sz val="11.0"/>
      <color rgb="FF0000FF"/>
    </font>
    <font>
      <u/>
      <sz val="11.0"/>
      <color rgb="FFD14836"/>
    </font>
    <font>
      <u/>
      <sz val="11.0"/>
      <color rgb="FF0000FF"/>
    </font>
    <font>
      <sz val="11.0"/>
      <color rgb="FF000000"/>
    </font>
    <font>
      <u/>
      <sz val="11.0"/>
      <color rgb="FF0000FF"/>
    </font>
    <font>
      <u/>
      <sz val="11.0"/>
      <color rgb="FF0000FF"/>
    </font>
    <font>
      <u/>
      <sz val="11.0"/>
      <color rgb="FF0000FF"/>
    </font>
    <font>
      <b/>
      <sz val="11.0"/>
      <color rgb="FF333333"/>
      <name val="Arial"/>
      <scheme val="minor"/>
    </font>
    <font>
      <u/>
      <sz val="11.0"/>
      <color rgb="FF0000FF"/>
    </font>
    <font>
      <u/>
      <sz val="11.0"/>
      <color rgb="FF0000FF"/>
    </font>
    <font>
      <u/>
      <sz val="11.0"/>
      <color rgb="FF0000FF"/>
    </font>
    <font>
      <u/>
      <sz val="11.0"/>
      <color rgb="FF0000FF"/>
    </font>
    <font>
      <u/>
      <sz val="11.0"/>
      <color rgb="FF0000FF"/>
    </font>
    <font>
      <u/>
      <sz val="11.0"/>
      <color rgb="FF0000FF"/>
    </font>
    <font>
      <u/>
      <sz val="11.0"/>
      <color rgb="FF0000FF"/>
    </font>
  </fonts>
  <fills count="9">
    <fill>
      <patternFill patternType="none"/>
    </fill>
    <fill>
      <patternFill patternType="lightGray"/>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00FFFF"/>
        <bgColor rgb="FF00FFFF"/>
      </patternFill>
    </fill>
    <fill>
      <patternFill patternType="solid">
        <fgColor rgb="FFFF0000"/>
        <bgColor rgb="FFFF0000"/>
      </patternFill>
    </fill>
  </fills>
  <borders count="9">
    <border/>
    <border>
      <bottom style="thin">
        <color rgb="FF000000"/>
      </bottom>
    </border>
    <border>
      <top style="thin">
        <color rgb="FF000000"/>
      </top>
      <bottom style="thin">
        <color rgb="FF000000"/>
      </bottom>
    </border>
    <border>
      <left style="thin">
        <color rgb="FFDDDDDD"/>
      </left>
      <right style="thin">
        <color rgb="FFDDDDDD"/>
      </right>
      <top style="thin">
        <color rgb="FFDDDDDD"/>
      </top>
      <bottom style="thin">
        <color rgb="FFDDDDDD"/>
      </bottom>
    </border>
    <border>
      <left style="thin">
        <color rgb="FFDDDDDD"/>
      </left>
      <right style="thin">
        <color rgb="FFDDDDDD"/>
      </right>
      <top style="thin">
        <color rgb="FFDDDDDD"/>
      </top>
    </border>
    <border>
      <left style="thin">
        <color rgb="FFDDDDDD"/>
      </left>
      <right style="thin">
        <color rgb="FFDDDDDD"/>
      </right>
      <bottom style="thin">
        <color rgb="FFDDDDDD"/>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73">
    <xf borderId="0" fillId="0" fontId="0" numFmtId="0" xfId="0" applyAlignment="1" applyFont="1">
      <alignment readingOrder="0" shrinkToFit="0" vertical="bottom" wrapText="0"/>
    </xf>
    <xf borderId="0" fillId="2" fontId="0" numFmtId="0" xfId="0" applyAlignment="1" applyFill="1" applyFont="1">
      <alignment readingOrder="0"/>
    </xf>
    <xf borderId="0" fillId="2" fontId="1" numFmtId="0" xfId="0" applyAlignment="1" applyFont="1">
      <alignment readingOrder="0"/>
    </xf>
    <xf borderId="0" fillId="2" fontId="0" numFmtId="0" xfId="0" applyAlignment="1" applyFont="1">
      <alignment readingOrder="0" shrinkToFit="0" wrapText="0"/>
    </xf>
    <xf borderId="0" fillId="2" fontId="1" numFmtId="0" xfId="0" applyAlignment="1" applyFont="1">
      <alignment readingOrder="0"/>
    </xf>
    <xf borderId="0" fillId="2" fontId="1" numFmtId="0" xfId="0" applyFont="1"/>
    <xf borderId="0" fillId="2" fontId="1" numFmtId="0" xfId="0" applyAlignment="1" applyFont="1">
      <alignment readingOrder="0" shrinkToFit="0" wrapText="0"/>
    </xf>
    <xf borderId="0" fillId="2" fontId="1" numFmtId="0" xfId="0" applyAlignment="1" applyFont="1">
      <alignment readingOrder="0" shrinkToFit="0" wrapText="0"/>
    </xf>
    <xf borderId="0" fillId="2" fontId="0" numFmtId="0" xfId="0" applyAlignment="1" applyFont="1">
      <alignment horizontal="left" readingOrder="0" shrinkToFit="0" wrapText="1"/>
    </xf>
    <xf borderId="0" fillId="2" fontId="0" numFmtId="0" xfId="0" applyAlignment="1" applyFont="1">
      <alignment readingOrder="0"/>
    </xf>
    <xf borderId="0" fillId="2" fontId="0" numFmtId="0" xfId="0" applyAlignment="1" applyFont="1">
      <alignment readingOrder="0"/>
    </xf>
    <xf borderId="0" fillId="2" fontId="2" numFmtId="0" xfId="0" applyAlignment="1" applyFont="1">
      <alignment horizontal="left" readingOrder="0"/>
    </xf>
    <xf borderId="0" fillId="2" fontId="3" numFmtId="0" xfId="0" applyAlignment="1" applyFont="1">
      <alignment readingOrder="0" shrinkToFit="0" wrapText="0"/>
    </xf>
    <xf borderId="0" fillId="2" fontId="4" numFmtId="0" xfId="0" applyAlignment="1" applyFont="1">
      <alignment readingOrder="0"/>
    </xf>
    <xf borderId="0" fillId="2" fontId="0" numFmtId="0" xfId="0" applyAlignment="1" applyFont="1">
      <alignment horizontal="left" readingOrder="0"/>
    </xf>
    <xf borderId="0" fillId="2" fontId="0" numFmtId="0" xfId="0" applyAlignment="1" applyFont="1">
      <alignment readingOrder="0"/>
    </xf>
    <xf borderId="0" fillId="2" fontId="0" numFmtId="0" xfId="0" applyAlignment="1" applyFont="1">
      <alignment readingOrder="0" shrinkToFit="0" wrapText="0"/>
    </xf>
    <xf borderId="0" fillId="0" fontId="1" numFmtId="0" xfId="0" applyFont="1"/>
    <xf borderId="0" fillId="0" fontId="0" numFmtId="0" xfId="0" applyAlignment="1" applyFont="1">
      <alignment horizontal="center" readingOrder="0"/>
    </xf>
    <xf borderId="0" fillId="0" fontId="1" numFmtId="0" xfId="0" applyAlignment="1" applyFont="1">
      <alignment horizontal="center" readingOrder="0"/>
    </xf>
    <xf borderId="0" fillId="0" fontId="5" numFmtId="0" xfId="0" applyAlignment="1" applyFont="1">
      <alignment horizontal="center" readingOrder="0" shrinkToFit="0" wrapText="0"/>
    </xf>
    <xf borderId="0" fillId="0" fontId="6" numFmtId="0" xfId="0" applyAlignment="1" applyFont="1">
      <alignment horizontal="center" readingOrder="0"/>
    </xf>
    <xf borderId="0" fillId="0" fontId="1" numFmtId="0" xfId="0" applyAlignment="1" applyFont="1">
      <alignment horizontal="center" readingOrder="0"/>
    </xf>
    <xf borderId="0" fillId="0" fontId="1" numFmtId="0" xfId="0" applyAlignment="1" applyFont="1">
      <alignment readingOrder="0"/>
    </xf>
    <xf borderId="0" fillId="0" fontId="7" numFmtId="0" xfId="0" applyAlignment="1" applyFont="1">
      <alignment horizontal="center" readingOrder="0" shrinkToFit="0" wrapText="0"/>
    </xf>
    <xf borderId="0" fillId="0" fontId="6" numFmtId="0" xfId="0" applyAlignment="1" applyFont="1">
      <alignment horizontal="center"/>
    </xf>
    <xf borderId="0" fillId="2" fontId="1" numFmtId="0" xfId="0" applyAlignment="1" applyFont="1">
      <alignment horizontal="center" readingOrder="0"/>
    </xf>
    <xf borderId="0" fillId="0" fontId="1" numFmtId="0" xfId="0" applyAlignment="1" applyFont="1">
      <alignment horizontal="center"/>
    </xf>
    <xf borderId="0" fillId="2" fontId="0" numFmtId="0" xfId="0" applyAlignment="1" applyFont="1">
      <alignment horizontal="center" readingOrder="0"/>
    </xf>
    <xf borderId="0" fillId="2" fontId="1" numFmtId="0" xfId="0" applyAlignment="1" applyFont="1">
      <alignment horizontal="center" readingOrder="0"/>
    </xf>
    <xf borderId="0" fillId="2" fontId="5" numFmtId="0" xfId="0" applyAlignment="1" applyFont="1">
      <alignment horizontal="center" readingOrder="0" shrinkToFit="0" wrapText="0"/>
    </xf>
    <xf borderId="0" fillId="2" fontId="6" numFmtId="0" xfId="0" applyAlignment="1" applyFont="1">
      <alignment horizontal="center"/>
    </xf>
    <xf borderId="0" fillId="2" fontId="6" numFmtId="0" xfId="0" applyAlignment="1" applyFont="1">
      <alignment horizontal="center" readingOrder="0"/>
    </xf>
    <xf borderId="0" fillId="2" fontId="1" numFmtId="0" xfId="0" applyAlignment="1" applyFont="1">
      <alignment horizontal="center"/>
    </xf>
    <xf borderId="1" fillId="2" fontId="0" numFmtId="0" xfId="0" applyAlignment="1" applyBorder="1" applyFont="1">
      <alignment horizontal="center" readingOrder="0"/>
    </xf>
    <xf borderId="1" fillId="2" fontId="1" numFmtId="0" xfId="0" applyAlignment="1" applyBorder="1" applyFont="1">
      <alignment horizontal="center" readingOrder="0"/>
    </xf>
    <xf borderId="1" fillId="2" fontId="5" numFmtId="0" xfId="0" applyAlignment="1" applyBorder="1" applyFont="1">
      <alignment horizontal="center" readingOrder="0" shrinkToFit="0" wrapText="0"/>
    </xf>
    <xf borderId="1" fillId="2" fontId="6" numFmtId="0" xfId="0" applyAlignment="1" applyBorder="1" applyFont="1">
      <alignment horizontal="center"/>
    </xf>
    <xf borderId="1" fillId="2" fontId="6" numFmtId="0" xfId="0" applyAlignment="1" applyBorder="1" applyFont="1">
      <alignment horizontal="center" readingOrder="0"/>
    </xf>
    <xf borderId="1" fillId="2" fontId="1" numFmtId="0" xfId="0" applyAlignment="1" applyBorder="1" applyFont="1">
      <alignment horizontal="center" readingOrder="0"/>
    </xf>
    <xf borderId="1" fillId="2" fontId="1" numFmtId="0" xfId="0" applyAlignment="1" applyBorder="1" applyFont="1">
      <alignment horizontal="center"/>
    </xf>
    <xf borderId="1" fillId="2" fontId="1" numFmtId="0" xfId="0" applyBorder="1" applyFont="1"/>
    <xf borderId="0" fillId="3" fontId="0" numFmtId="0" xfId="0" applyAlignment="1" applyFill="1" applyFont="1">
      <alignment horizontal="center" readingOrder="0"/>
    </xf>
    <xf borderId="0" fillId="3" fontId="1" numFmtId="0" xfId="0" applyAlignment="1" applyFont="1">
      <alignment horizontal="center" readingOrder="0"/>
    </xf>
    <xf borderId="0" fillId="3" fontId="5" numFmtId="0" xfId="0" applyAlignment="1" applyFont="1">
      <alignment horizontal="center" readingOrder="0" shrinkToFit="0" wrapText="0"/>
    </xf>
    <xf borderId="0" fillId="3" fontId="6" numFmtId="0" xfId="0" applyAlignment="1" applyFont="1">
      <alignment horizontal="center"/>
    </xf>
    <xf borderId="0" fillId="3" fontId="6" numFmtId="0" xfId="0" applyAlignment="1" applyFont="1">
      <alignment horizontal="center" readingOrder="0"/>
    </xf>
    <xf borderId="0" fillId="3" fontId="1" numFmtId="0" xfId="0" applyAlignment="1" applyFont="1">
      <alignment horizontal="center" readingOrder="0"/>
    </xf>
    <xf borderId="0" fillId="3" fontId="1" numFmtId="0" xfId="0" applyAlignment="1" applyFont="1">
      <alignment horizontal="center"/>
    </xf>
    <xf borderId="0" fillId="3" fontId="1" numFmtId="0" xfId="0" applyFont="1"/>
    <xf borderId="0" fillId="3" fontId="7" numFmtId="0" xfId="0" applyAlignment="1" applyFont="1">
      <alignment horizontal="center" readingOrder="0" shrinkToFit="0" wrapText="0"/>
    </xf>
    <xf borderId="2" fillId="0" fontId="0" numFmtId="0" xfId="0" applyAlignment="1" applyBorder="1" applyFont="1">
      <alignment horizontal="center" readingOrder="0"/>
    </xf>
    <xf borderId="2" fillId="0" fontId="1" numFmtId="0" xfId="0" applyAlignment="1" applyBorder="1" applyFont="1">
      <alignment horizontal="center" readingOrder="0"/>
    </xf>
    <xf borderId="2" fillId="0" fontId="5" numFmtId="0" xfId="0" applyAlignment="1" applyBorder="1" applyFont="1">
      <alignment horizontal="center" readingOrder="0" shrinkToFit="0" wrapText="0"/>
    </xf>
    <xf borderId="2" fillId="0" fontId="6" numFmtId="0" xfId="0" applyAlignment="1" applyBorder="1" applyFont="1">
      <alignment horizontal="center" readingOrder="0"/>
    </xf>
    <xf borderId="2" fillId="0" fontId="6" numFmtId="0" xfId="0" applyAlignment="1" applyBorder="1" applyFont="1">
      <alignment horizontal="center"/>
    </xf>
    <xf borderId="2" fillId="0" fontId="1" numFmtId="0" xfId="0" applyAlignment="1" applyBorder="1" applyFont="1">
      <alignment horizontal="center" readingOrder="0"/>
    </xf>
    <xf borderId="2" fillId="0" fontId="1" numFmtId="0" xfId="0" applyAlignment="1" applyBorder="1" applyFont="1">
      <alignment horizontal="center"/>
    </xf>
    <xf borderId="2" fillId="0" fontId="1" numFmtId="0" xfId="0" applyBorder="1" applyFont="1"/>
    <xf borderId="0" fillId="2" fontId="7" numFmtId="0" xfId="0" applyAlignment="1" applyFont="1">
      <alignment horizontal="center" readingOrder="0" shrinkToFit="0" wrapText="0"/>
    </xf>
    <xf borderId="2" fillId="2" fontId="1" numFmtId="0" xfId="0" applyAlignment="1" applyBorder="1" applyFont="1">
      <alignment horizontal="center" readingOrder="0"/>
    </xf>
    <xf borderId="2" fillId="2" fontId="7" numFmtId="0" xfId="0" applyAlignment="1" applyBorder="1" applyFont="1">
      <alignment horizontal="center" readingOrder="0" shrinkToFit="0" wrapText="0"/>
    </xf>
    <xf borderId="2" fillId="2" fontId="6" numFmtId="0" xfId="0" applyAlignment="1" applyBorder="1" applyFont="1">
      <alignment horizontal="center"/>
    </xf>
    <xf borderId="2" fillId="2" fontId="1" numFmtId="0" xfId="0" applyAlignment="1" applyBorder="1" applyFont="1">
      <alignment horizontal="center"/>
    </xf>
    <xf borderId="2" fillId="2" fontId="1" numFmtId="0" xfId="0" applyBorder="1" applyFont="1"/>
    <xf borderId="1" fillId="2" fontId="7" numFmtId="0" xfId="0" applyAlignment="1" applyBorder="1" applyFont="1">
      <alignment horizontal="center" readingOrder="0" shrinkToFit="0" wrapText="0"/>
    </xf>
    <xf borderId="1" fillId="2" fontId="7" numFmtId="0" xfId="0" applyAlignment="1" applyBorder="1" applyFont="1">
      <alignment horizontal="center" readingOrder="0" shrinkToFit="0" wrapText="0"/>
    </xf>
    <xf borderId="1" fillId="2" fontId="8" numFmtId="0" xfId="0" applyAlignment="1" applyBorder="1" applyFont="1">
      <alignment horizontal="center" readingOrder="0"/>
    </xf>
    <xf borderId="2" fillId="2" fontId="0" numFmtId="0" xfId="0" applyAlignment="1" applyBorder="1" applyFont="1">
      <alignment horizontal="center" readingOrder="0"/>
    </xf>
    <xf borderId="2" fillId="2" fontId="1" numFmtId="0" xfId="0" applyAlignment="1" applyBorder="1" applyFont="1">
      <alignment horizontal="center" readingOrder="0"/>
    </xf>
    <xf borderId="2" fillId="2" fontId="5" numFmtId="0" xfId="0" applyAlignment="1" applyBorder="1" applyFont="1">
      <alignment horizontal="center" readingOrder="0" shrinkToFit="0" wrapText="0"/>
    </xf>
    <xf borderId="2" fillId="2" fontId="0" numFmtId="0" xfId="0" applyAlignment="1" applyBorder="1" applyFont="1">
      <alignment horizontal="center" readingOrder="0"/>
    </xf>
    <xf borderId="1" fillId="0" fontId="6" numFmtId="0" xfId="0" applyAlignment="1" applyBorder="1" applyFont="1">
      <alignment horizontal="center"/>
    </xf>
    <xf borderId="2" fillId="3" fontId="0" numFmtId="0" xfId="0" applyAlignment="1" applyBorder="1" applyFont="1">
      <alignment horizontal="center" readingOrder="0"/>
    </xf>
    <xf borderId="2" fillId="3" fontId="1" numFmtId="0" xfId="0" applyAlignment="1" applyBorder="1" applyFont="1">
      <alignment horizontal="center" readingOrder="0"/>
    </xf>
    <xf borderId="2" fillId="3" fontId="0" numFmtId="0" xfId="0" applyAlignment="1" applyBorder="1" applyFont="1">
      <alignment horizontal="center" readingOrder="0"/>
    </xf>
    <xf borderId="2" fillId="3" fontId="5" numFmtId="0" xfId="0" applyAlignment="1" applyBorder="1" applyFont="1">
      <alignment horizontal="center" readingOrder="0" shrinkToFit="0" wrapText="0"/>
    </xf>
    <xf borderId="2" fillId="3" fontId="6" numFmtId="0" xfId="0" applyAlignment="1" applyBorder="1" applyFont="1">
      <alignment horizontal="center" readingOrder="0"/>
    </xf>
    <xf borderId="2" fillId="3" fontId="6" numFmtId="0" xfId="0" applyAlignment="1" applyBorder="1" applyFont="1">
      <alignment horizontal="center"/>
    </xf>
    <xf borderId="2" fillId="3" fontId="1" numFmtId="0" xfId="0" applyAlignment="1" applyBorder="1" applyFont="1">
      <alignment horizontal="center" readingOrder="0"/>
    </xf>
    <xf borderId="2" fillId="3" fontId="1" numFmtId="0" xfId="0" applyAlignment="1" applyBorder="1" applyFont="1">
      <alignment horizontal="center"/>
    </xf>
    <xf borderId="2" fillId="3" fontId="1" numFmtId="0" xfId="0" applyBorder="1" applyFont="1"/>
    <xf borderId="1" fillId="2" fontId="9" numFmtId="0" xfId="0" applyAlignment="1" applyBorder="1" applyFont="1">
      <alignment horizontal="center" readingOrder="0"/>
    </xf>
    <xf borderId="1" fillId="2" fontId="10" numFmtId="0" xfId="0" applyAlignment="1" applyBorder="1" applyFont="1">
      <alignment horizontal="center" readingOrder="0" shrinkToFit="0" wrapText="0"/>
    </xf>
    <xf borderId="1" fillId="3" fontId="0" numFmtId="0" xfId="0" applyAlignment="1" applyBorder="1" applyFont="1">
      <alignment horizontal="center" readingOrder="0"/>
    </xf>
    <xf borderId="1" fillId="3" fontId="1" numFmtId="0" xfId="0" applyAlignment="1" applyBorder="1" applyFont="1">
      <alignment horizontal="center" readingOrder="0"/>
    </xf>
    <xf borderId="1" fillId="3" fontId="5" numFmtId="0" xfId="0" applyAlignment="1" applyBorder="1" applyFont="1">
      <alignment horizontal="center" readingOrder="0" shrinkToFit="0" wrapText="0"/>
    </xf>
    <xf borderId="1" fillId="3" fontId="6" numFmtId="0" xfId="0" applyAlignment="1" applyBorder="1" applyFont="1">
      <alignment horizontal="center"/>
    </xf>
    <xf borderId="1" fillId="3" fontId="6" numFmtId="0" xfId="0" applyAlignment="1" applyBorder="1" applyFont="1">
      <alignment horizontal="center" readingOrder="0"/>
    </xf>
    <xf borderId="1" fillId="3" fontId="1" numFmtId="0" xfId="0" applyAlignment="1" applyBorder="1" applyFont="1">
      <alignment horizontal="center"/>
    </xf>
    <xf borderId="1" fillId="3" fontId="1" numFmtId="0" xfId="0" applyAlignment="1" applyBorder="1" applyFont="1">
      <alignment horizontal="center" readingOrder="0"/>
    </xf>
    <xf borderId="1" fillId="3" fontId="1" numFmtId="0" xfId="0" applyBorder="1" applyFont="1"/>
    <xf borderId="1" fillId="0" fontId="6" numFmtId="0" xfId="0" applyAlignment="1" applyBorder="1" applyFont="1">
      <alignment horizontal="center" readingOrder="0"/>
    </xf>
    <xf borderId="0" fillId="0" fontId="5" numFmtId="0" xfId="0" applyAlignment="1" applyFont="1">
      <alignment horizontal="center" readingOrder="0"/>
    </xf>
    <xf borderId="0" fillId="2" fontId="5" numFmtId="0" xfId="0" applyAlignment="1" applyFont="1">
      <alignment horizontal="center" readingOrder="0" shrinkToFit="0" wrapText="0"/>
    </xf>
    <xf borderId="0" fillId="2" fontId="6" numFmtId="0" xfId="0" applyAlignment="1" applyFont="1">
      <alignment readingOrder="0"/>
    </xf>
    <xf borderId="0" fillId="2" fontId="7" numFmtId="0" xfId="0" applyAlignment="1" applyFont="1">
      <alignment horizontal="center" readingOrder="0" shrinkToFit="0" wrapText="0"/>
    </xf>
    <xf borderId="0" fillId="0" fontId="0" numFmtId="0" xfId="0" applyAlignment="1" applyFont="1">
      <alignment horizontal="center" readingOrder="0"/>
    </xf>
    <xf borderId="0" fillId="0" fontId="0" numFmtId="0" xfId="0" applyAlignment="1" applyFont="1">
      <alignment horizontal="center" readingOrder="0"/>
    </xf>
    <xf borderId="2" fillId="2" fontId="0" numFmtId="0" xfId="0" applyAlignment="1" applyBorder="1" applyFont="1">
      <alignment horizontal="center" readingOrder="0"/>
    </xf>
    <xf borderId="2" fillId="2" fontId="6" numFmtId="0" xfId="0" applyAlignment="1" applyBorder="1" applyFont="1">
      <alignment horizontal="center" readingOrder="0"/>
    </xf>
    <xf borderId="0" fillId="2" fontId="0" numFmtId="0" xfId="0" applyAlignment="1" applyFont="1">
      <alignment horizontal="center" readingOrder="0"/>
    </xf>
    <xf borderId="2" fillId="2" fontId="7" numFmtId="0" xfId="0" applyAlignment="1" applyBorder="1" applyFont="1">
      <alignment horizontal="center" readingOrder="0" shrinkToFit="0" wrapText="0"/>
    </xf>
    <xf borderId="0" fillId="2" fontId="6" numFmtId="0" xfId="0" applyFont="1"/>
    <xf borderId="2" fillId="2" fontId="7" numFmtId="0" xfId="0" applyAlignment="1" applyBorder="1" applyFont="1">
      <alignment horizontal="center" readingOrder="0"/>
    </xf>
    <xf borderId="0" fillId="2" fontId="5" numFmtId="0" xfId="0" applyAlignment="1" applyFont="1">
      <alignment horizontal="center" readingOrder="0"/>
    </xf>
    <xf borderId="1" fillId="0" fontId="0" numFmtId="0" xfId="0" applyAlignment="1" applyBorder="1" applyFont="1">
      <alignment horizontal="center" readingOrder="0"/>
    </xf>
    <xf borderId="1" fillId="0" fontId="1" numFmtId="0" xfId="0" applyAlignment="1" applyBorder="1" applyFont="1">
      <alignment horizontal="center" readingOrder="0"/>
    </xf>
    <xf borderId="1" fillId="0" fontId="7" numFmtId="0" xfId="0" applyAlignment="1" applyBorder="1" applyFont="1">
      <alignment horizontal="center" readingOrder="0" shrinkToFit="0" wrapText="0"/>
    </xf>
    <xf borderId="1" fillId="0" fontId="6" numFmtId="0" xfId="0" applyAlignment="1" applyBorder="1" applyFont="1">
      <alignment readingOrder="0"/>
    </xf>
    <xf borderId="1" fillId="0" fontId="1" numFmtId="0" xfId="0" applyAlignment="1" applyBorder="1" applyFont="1">
      <alignment horizontal="center"/>
    </xf>
    <xf borderId="1" fillId="0" fontId="1" numFmtId="0" xfId="0" applyAlignment="1" applyBorder="1" applyFont="1">
      <alignment horizontal="center" readingOrder="0"/>
    </xf>
    <xf borderId="1" fillId="0" fontId="1" numFmtId="0" xfId="0" applyBorder="1" applyFont="1"/>
    <xf borderId="0" fillId="2" fontId="0" numFmtId="0" xfId="0" applyAlignment="1" applyFont="1">
      <alignment horizontal="center" readingOrder="0"/>
    </xf>
    <xf borderId="0" fillId="0" fontId="6" numFmtId="0" xfId="0" applyAlignment="1" applyFont="1">
      <alignment readingOrder="0"/>
    </xf>
    <xf borderId="2" fillId="2" fontId="0" numFmtId="0" xfId="0" applyAlignment="1" applyBorder="1" applyFont="1">
      <alignment horizontal="center" readingOrder="0"/>
    </xf>
    <xf borderId="1" fillId="2" fontId="0" numFmtId="0" xfId="0" applyAlignment="1" applyBorder="1" applyFont="1">
      <alignment horizontal="center" readingOrder="0"/>
    </xf>
    <xf borderId="1" fillId="2" fontId="0" numFmtId="0" xfId="0" applyAlignment="1" applyBorder="1" applyFont="1">
      <alignment horizontal="center" readingOrder="0"/>
    </xf>
    <xf borderId="0" fillId="0" fontId="11" numFmtId="0" xfId="0" applyAlignment="1" applyFont="1">
      <alignment readingOrder="0"/>
    </xf>
    <xf borderId="0" fillId="0" fontId="12" numFmtId="0" xfId="0" applyAlignment="1" applyFont="1">
      <alignment readingOrder="0"/>
    </xf>
    <xf borderId="0" fillId="0" fontId="6" numFmtId="0" xfId="0" applyAlignment="1" applyFont="1">
      <alignment readingOrder="0"/>
    </xf>
    <xf borderId="0" fillId="0" fontId="6" numFmtId="0" xfId="0" applyAlignment="1" applyFont="1">
      <alignment readingOrder="0"/>
    </xf>
    <xf borderId="0" fillId="0" fontId="13" numFmtId="0" xfId="0" applyAlignment="1" applyFont="1">
      <alignment readingOrder="0"/>
    </xf>
    <xf borderId="0" fillId="4" fontId="14" numFmtId="0" xfId="0" applyAlignment="1" applyFill="1" applyFont="1">
      <alignment readingOrder="0"/>
    </xf>
    <xf borderId="0" fillId="4" fontId="15" numFmtId="0" xfId="0" applyAlignment="1" applyFont="1">
      <alignment readingOrder="0"/>
    </xf>
    <xf borderId="0" fillId="5" fontId="16" numFmtId="0" xfId="0" applyAlignment="1" applyFill="1" applyFont="1">
      <alignment horizontal="center" readingOrder="0"/>
    </xf>
    <xf borderId="0" fillId="5" fontId="16" numFmtId="164" xfId="0" applyAlignment="1" applyFont="1" applyNumberFormat="1">
      <alignment horizontal="center" readingOrder="0"/>
    </xf>
    <xf borderId="0" fillId="0" fontId="1" numFmtId="164" xfId="0" applyAlignment="1" applyFont="1" applyNumberFormat="1">
      <alignment horizontal="left" readingOrder="0"/>
    </xf>
    <xf borderId="0" fillId="0" fontId="1" numFmtId="0" xfId="0" applyAlignment="1" applyFont="1">
      <alignment horizontal="left" readingOrder="0"/>
    </xf>
    <xf borderId="0" fillId="0" fontId="1" numFmtId="0" xfId="0" applyAlignment="1" applyFont="1">
      <alignment horizontal="right" readingOrder="0"/>
    </xf>
    <xf borderId="0" fillId="0" fontId="1" numFmtId="0" xfId="0" applyAlignment="1" applyFont="1">
      <alignment horizontal="right"/>
    </xf>
    <xf borderId="0" fillId="0" fontId="1" numFmtId="164" xfId="0" applyAlignment="1" applyFont="1" applyNumberFormat="1">
      <alignment horizontal="right" readingOrder="0"/>
    </xf>
    <xf borderId="0" fillId="4" fontId="1" numFmtId="164" xfId="0" applyAlignment="1" applyFont="1" applyNumberFormat="1">
      <alignment horizontal="right" readingOrder="0"/>
    </xf>
    <xf borderId="0" fillId="0" fontId="1" numFmtId="164" xfId="0" applyAlignment="1" applyFont="1" applyNumberFormat="1">
      <alignment horizontal="right"/>
    </xf>
    <xf borderId="0" fillId="0" fontId="1" numFmtId="164" xfId="0" applyAlignment="1" applyFont="1" applyNumberFormat="1">
      <alignment horizontal="right" readingOrder="0"/>
    </xf>
    <xf borderId="0" fillId="6" fontId="1" numFmtId="0" xfId="0" applyAlignment="1" applyFill="1" applyFont="1">
      <alignment horizontal="right" readingOrder="0"/>
    </xf>
    <xf borderId="0" fillId="6" fontId="1" numFmtId="164" xfId="0" applyAlignment="1" applyFont="1" applyNumberFormat="1">
      <alignment horizontal="right" readingOrder="0"/>
    </xf>
    <xf borderId="0" fillId="6" fontId="1" numFmtId="164" xfId="0" applyAlignment="1" applyFont="1" applyNumberFormat="1">
      <alignment horizontal="right" readingOrder="0"/>
    </xf>
    <xf borderId="0" fillId="6" fontId="1" numFmtId="164" xfId="0" applyAlignment="1" applyFont="1" applyNumberFormat="1">
      <alignment horizontal="right"/>
    </xf>
    <xf borderId="0" fillId="0" fontId="1" numFmtId="164" xfId="0" applyAlignment="1" applyFont="1" applyNumberFormat="1">
      <alignment horizontal="right"/>
    </xf>
    <xf borderId="3" fillId="4" fontId="1" numFmtId="164" xfId="0" applyAlignment="1" applyBorder="1" applyFont="1" applyNumberFormat="1">
      <alignment horizontal="center" readingOrder="0"/>
    </xf>
    <xf borderId="0" fillId="0" fontId="1" numFmtId="0" xfId="0" applyAlignment="1" applyFont="1">
      <alignment horizontal="left"/>
    </xf>
    <xf borderId="4" fillId="4" fontId="1" numFmtId="164" xfId="0" applyAlignment="1" applyBorder="1" applyFont="1" applyNumberFormat="1">
      <alignment horizontal="center" readingOrder="0"/>
    </xf>
    <xf borderId="0" fillId="4" fontId="1" numFmtId="164" xfId="0" applyAlignment="1" applyFont="1" applyNumberFormat="1">
      <alignment horizontal="center" readingOrder="0"/>
    </xf>
    <xf borderId="5" fillId="4" fontId="1" numFmtId="164" xfId="0" applyAlignment="1" applyBorder="1" applyFont="1" applyNumberFormat="1">
      <alignment horizontal="center" readingOrder="0"/>
    </xf>
    <xf borderId="0" fillId="0" fontId="1" numFmtId="0" xfId="0" applyAlignment="1" applyFont="1">
      <alignment readingOrder="0"/>
    </xf>
    <xf borderId="0" fillId="4" fontId="1" numFmtId="0" xfId="0" applyAlignment="1" applyFont="1">
      <alignment horizontal="left" readingOrder="0"/>
    </xf>
    <xf borderId="0" fillId="0" fontId="1" numFmtId="9" xfId="0" applyAlignment="1" applyFont="1" applyNumberFormat="1">
      <alignment readingOrder="0"/>
    </xf>
    <xf borderId="0" fillId="0" fontId="1" numFmtId="10" xfId="0" applyAlignment="1" applyFont="1" applyNumberFormat="1">
      <alignment readingOrder="0"/>
    </xf>
    <xf borderId="0" fillId="4" fontId="1" numFmtId="0" xfId="0" applyAlignment="1" applyFont="1">
      <alignment horizontal="center" readingOrder="0"/>
    </xf>
    <xf borderId="0" fillId="4" fontId="1"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7" fontId="1" numFmtId="0" xfId="0" applyAlignment="1" applyFill="1" applyFont="1">
      <alignment readingOrder="0"/>
    </xf>
    <xf borderId="0" fillId="0" fontId="1" numFmtId="164" xfId="0" applyAlignment="1" applyFont="1" applyNumberFormat="1">
      <alignment readingOrder="0"/>
    </xf>
    <xf borderId="0" fillId="4" fontId="1" numFmtId="164" xfId="0" applyFont="1" applyNumberFormat="1"/>
    <xf borderId="0" fillId="0" fontId="1" numFmtId="164" xfId="0" applyFont="1" applyNumberFormat="1"/>
    <xf borderId="0" fillId="7" fontId="1" numFmtId="164" xfId="0" applyFont="1" applyNumberFormat="1"/>
    <xf borderId="0" fillId="0" fontId="1" numFmtId="164" xfId="0" applyAlignment="1" applyFont="1" applyNumberFormat="1">
      <alignment readingOrder="0"/>
    </xf>
    <xf borderId="0" fillId="0" fontId="1" numFmtId="10" xfId="0" applyFont="1" applyNumberFormat="1"/>
    <xf borderId="0" fillId="7" fontId="1" numFmtId="10" xfId="0" applyFont="1" applyNumberFormat="1"/>
    <xf borderId="0" fillId="0" fontId="1" numFmtId="0" xfId="0" applyAlignment="1" applyFont="1">
      <alignment readingOrder="0" shrinkToFit="0" wrapText="0"/>
    </xf>
    <xf borderId="0" fillId="4" fontId="1" numFmtId="0" xfId="0" applyAlignment="1" applyFont="1">
      <alignment horizontal="left" readingOrder="0" shrinkToFit="0" wrapText="0"/>
    </xf>
    <xf borderId="0" fillId="0" fontId="1" numFmtId="0" xfId="0" applyAlignment="1" applyFont="1">
      <alignment horizontal="left" readingOrder="0" shrinkToFit="0" wrapText="0"/>
    </xf>
    <xf borderId="0" fillId="0" fontId="1" numFmtId="164" xfId="0" applyAlignment="1" applyFont="1" applyNumberFormat="1">
      <alignment horizontal="left" readingOrder="0" shrinkToFit="0" wrapText="0"/>
    </xf>
    <xf borderId="0" fillId="0" fontId="1" numFmtId="3" xfId="0" applyAlignment="1" applyFont="1" applyNumberFormat="1">
      <alignment horizontal="center" readingOrder="0"/>
    </xf>
    <xf borderId="0" fillId="0" fontId="1" numFmtId="1" xfId="0" applyAlignment="1" applyFont="1" applyNumberFormat="1">
      <alignment horizontal="center" readingOrder="0"/>
    </xf>
    <xf borderId="0" fillId="7" fontId="1" numFmtId="0" xfId="0" applyAlignment="1" applyFont="1">
      <alignment horizontal="center" readingOrder="0"/>
    </xf>
    <xf borderId="0" fillId="7" fontId="1" numFmtId="3" xfId="0" applyAlignment="1" applyFont="1" applyNumberFormat="1">
      <alignment horizontal="center" readingOrder="0"/>
    </xf>
    <xf borderId="0" fillId="7" fontId="1" numFmtId="1" xfId="0" applyAlignment="1" applyFont="1" applyNumberFormat="1">
      <alignment horizontal="right" readingOrder="0"/>
    </xf>
    <xf borderId="0" fillId="7" fontId="1" numFmtId="164" xfId="0" applyAlignment="1" applyFont="1" applyNumberFormat="1">
      <alignment readingOrder="0"/>
    </xf>
    <xf borderId="0" fillId="7" fontId="1" numFmtId="10" xfId="0" applyAlignment="1" applyFont="1" applyNumberFormat="1">
      <alignment horizontal="center" readingOrder="0"/>
    </xf>
    <xf borderId="0" fillId="7" fontId="1" numFmtId="1" xfId="0" applyFont="1" applyNumberFormat="1"/>
    <xf borderId="0" fillId="7" fontId="6" numFmtId="0" xfId="0" applyFont="1"/>
    <xf borderId="0" fillId="0" fontId="19" numFmtId="0" xfId="0" applyAlignment="1" applyFont="1">
      <alignment horizontal="left" readingOrder="0"/>
    </xf>
    <xf borderId="0" fillId="0" fontId="1" numFmtId="3" xfId="0" applyAlignment="1" applyFont="1" applyNumberFormat="1">
      <alignment horizontal="right" readingOrder="0"/>
    </xf>
    <xf borderId="0" fillId="0" fontId="1" numFmtId="1" xfId="0" applyFont="1" applyNumberFormat="1"/>
    <xf borderId="0" fillId="0" fontId="1" numFmtId="164" xfId="0" applyFont="1" applyNumberFormat="1"/>
    <xf borderId="0" fillId="3" fontId="1" numFmtId="0" xfId="0" applyAlignment="1" applyFont="1">
      <alignment readingOrder="0"/>
    </xf>
    <xf borderId="0" fillId="8" fontId="1" numFmtId="0" xfId="0" applyAlignment="1" applyFill="1" applyFont="1">
      <alignment readingOrder="0"/>
    </xf>
    <xf borderId="0" fillId="0" fontId="20" numFmtId="1" xfId="0" applyAlignment="1" applyFont="1" applyNumberFormat="1">
      <alignment horizontal="right" vertical="bottom"/>
    </xf>
    <xf borderId="0" fillId="2" fontId="20" numFmtId="0" xfId="0" applyAlignment="1" applyFont="1">
      <alignment vertical="bottom"/>
    </xf>
    <xf borderId="0" fillId="0" fontId="20" numFmtId="164" xfId="0" applyAlignment="1" applyFont="1" applyNumberFormat="1">
      <alignment horizontal="right" vertical="bottom"/>
    </xf>
    <xf borderId="0" fillId="8" fontId="21" numFmtId="0" xfId="0" applyAlignment="1" applyFont="1">
      <alignment horizontal="left" readingOrder="0"/>
    </xf>
    <xf borderId="0" fillId="8" fontId="1" numFmtId="0" xfId="0" applyAlignment="1" applyFont="1">
      <alignment horizontal="left" readingOrder="0"/>
    </xf>
    <xf borderId="0" fillId="8" fontId="1" numFmtId="3" xfId="0" applyAlignment="1" applyFont="1" applyNumberFormat="1">
      <alignment horizontal="right"/>
    </xf>
    <xf borderId="0" fillId="8" fontId="1" numFmtId="1" xfId="0" applyFont="1" applyNumberFormat="1"/>
    <xf borderId="0" fillId="8" fontId="1" numFmtId="0" xfId="0" applyFont="1"/>
    <xf borderId="0" fillId="8" fontId="1" numFmtId="164" xfId="0" applyAlignment="1" applyFont="1" applyNumberFormat="1">
      <alignment readingOrder="0"/>
    </xf>
    <xf borderId="0" fillId="8" fontId="1" numFmtId="164" xfId="0" applyFont="1" applyNumberFormat="1"/>
    <xf borderId="0" fillId="8" fontId="6" numFmtId="0" xfId="0" applyFont="1"/>
    <xf borderId="0" fillId="0" fontId="22" numFmtId="0" xfId="0" applyAlignment="1" applyFont="1">
      <alignment horizontal="left" readingOrder="0"/>
    </xf>
    <xf borderId="0" fillId="0" fontId="23" numFmtId="0" xfId="0" applyAlignment="1" applyFont="1">
      <alignment horizontal="left" readingOrder="0"/>
    </xf>
    <xf borderId="0" fillId="0" fontId="1" numFmtId="164" xfId="0" applyAlignment="1" applyFont="1" applyNumberFormat="1">
      <alignment horizontal="left"/>
    </xf>
    <xf borderId="0" fillId="0" fontId="1" numFmtId="10" xfId="0" applyAlignment="1" applyFont="1" applyNumberFormat="1">
      <alignment horizontal="left"/>
    </xf>
    <xf borderId="0" fillId="0" fontId="6" numFmtId="0" xfId="0" applyAlignment="1" applyFont="1">
      <alignment horizontal="left"/>
    </xf>
    <xf borderId="0" fillId="7" fontId="1" numFmtId="1" xfId="0" applyAlignment="1" applyFont="1" applyNumberFormat="1">
      <alignment horizontal="center" readingOrder="0"/>
    </xf>
    <xf borderId="0" fillId="7" fontId="1" numFmtId="164" xfId="0" applyAlignment="1" applyFont="1" applyNumberFormat="1">
      <alignment horizontal="center" readingOrder="0"/>
    </xf>
    <xf borderId="0" fillId="7" fontId="1" numFmtId="0" xfId="0" applyFont="1"/>
    <xf borderId="0" fillId="0" fontId="24" numFmtId="0" xfId="0" applyAlignment="1" applyFont="1">
      <alignment horizontal="left" readingOrder="0"/>
    </xf>
    <xf borderId="0" fillId="0" fontId="1" numFmtId="164" xfId="0" applyAlignment="1" applyFont="1" applyNumberFormat="1">
      <alignment horizontal="center" readingOrder="0"/>
    </xf>
    <xf borderId="0" fillId="7" fontId="0" numFmtId="0" xfId="0" applyAlignment="1" applyFont="1">
      <alignment horizontal="center" readingOrder="0"/>
    </xf>
    <xf borderId="0" fillId="0" fontId="25" numFmtId="0" xfId="0" applyAlignment="1" applyFont="1">
      <alignment readingOrder="0"/>
    </xf>
    <xf borderId="0" fillId="0" fontId="1" numFmtId="1" xfId="0" applyAlignment="1" applyFont="1" applyNumberFormat="1">
      <alignment horizontal="right" vertical="bottom"/>
    </xf>
    <xf borderId="0" fillId="2" fontId="1" numFmtId="0" xfId="0" applyAlignment="1" applyFont="1">
      <alignment vertical="bottom"/>
    </xf>
    <xf borderId="0" fillId="0" fontId="1" numFmtId="164" xfId="0" applyAlignment="1" applyFont="1" applyNumberFormat="1">
      <alignment horizontal="right" vertical="bottom"/>
    </xf>
    <xf borderId="0" fillId="8" fontId="26" numFmtId="0" xfId="0" applyAlignment="1" applyFont="1">
      <alignment readingOrder="0"/>
    </xf>
    <xf borderId="0" fillId="8" fontId="0" numFmtId="0" xfId="0" applyAlignment="1" applyFont="1">
      <alignment horizontal="left" readingOrder="0"/>
    </xf>
    <xf borderId="0" fillId="8" fontId="0" numFmtId="3" xfId="0" applyAlignment="1" applyFont="1" applyNumberFormat="1">
      <alignment horizontal="right" readingOrder="0"/>
    </xf>
    <xf borderId="0" fillId="8" fontId="0" numFmtId="1" xfId="0" applyAlignment="1" applyFont="1" applyNumberFormat="1">
      <alignment horizontal="right" readingOrder="0" vertical="bottom"/>
    </xf>
    <xf borderId="0" fillId="8" fontId="0" numFmtId="0" xfId="0" applyAlignment="1" applyFont="1">
      <alignment vertical="bottom"/>
    </xf>
    <xf borderId="0" fillId="8" fontId="0" numFmtId="164" xfId="0" applyAlignment="1" applyFont="1" applyNumberFormat="1">
      <alignment horizontal="right" vertical="bottom"/>
    </xf>
    <xf borderId="0" fillId="8" fontId="0" numFmtId="164" xfId="0" applyAlignment="1" applyFont="1" applyNumberFormat="1">
      <alignment readingOrder="0"/>
    </xf>
    <xf borderId="0" fillId="8" fontId="0" numFmtId="0" xfId="0" applyFont="1"/>
    <xf borderId="0" fillId="8" fontId="27" numFmtId="0" xfId="0" applyFont="1"/>
    <xf borderId="0" fillId="0" fontId="0" numFmtId="0" xfId="0" applyAlignment="1" applyFont="1">
      <alignment horizontal="left" readingOrder="0"/>
    </xf>
    <xf borderId="0" fillId="0" fontId="1" numFmtId="0" xfId="0" applyAlignment="1" applyFont="1">
      <alignment horizontal="left" readingOrder="0"/>
    </xf>
    <xf borderId="0" fillId="4" fontId="0" numFmtId="3" xfId="0" applyAlignment="1" applyFont="1" applyNumberFormat="1">
      <alignment horizontal="right" readingOrder="0"/>
    </xf>
    <xf borderId="0" fillId="0" fontId="28" numFmtId="0" xfId="0" applyAlignment="1" applyFont="1">
      <alignment horizontal="left" readingOrder="0"/>
    </xf>
    <xf borderId="0" fillId="0" fontId="1" numFmtId="0" xfId="0" applyAlignment="1" applyFont="1">
      <alignment horizontal="left"/>
    </xf>
    <xf borderId="0" fillId="0" fontId="1" numFmtId="3" xfId="0" applyAlignment="1" applyFont="1" applyNumberFormat="1">
      <alignment horizontal="right"/>
    </xf>
    <xf borderId="0" fillId="0" fontId="29" numFmtId="0" xfId="0" applyAlignment="1" applyFont="1">
      <alignment horizontal="left" readingOrder="0"/>
    </xf>
    <xf borderId="0" fillId="8" fontId="30" numFmtId="0" xfId="0" applyAlignment="1" applyFont="1">
      <alignment horizontal="left" readingOrder="0"/>
    </xf>
    <xf borderId="0" fillId="8" fontId="1" numFmtId="3" xfId="0" applyAlignment="1" applyFont="1" applyNumberFormat="1">
      <alignment horizontal="right" readingOrder="0"/>
    </xf>
    <xf borderId="0" fillId="8" fontId="31" numFmtId="0" xfId="0" applyAlignment="1" applyFont="1">
      <alignment readingOrder="0"/>
    </xf>
    <xf borderId="0" fillId="8" fontId="1" numFmtId="1" xfId="0" applyAlignment="1" applyFont="1" applyNumberFormat="1">
      <alignment readingOrder="0"/>
    </xf>
    <xf borderId="0" fillId="8" fontId="32" numFmtId="0" xfId="0" applyAlignment="1" applyFont="1">
      <alignment readingOrder="0"/>
    </xf>
    <xf borderId="0" fillId="0" fontId="1" numFmtId="164" xfId="0" applyAlignment="1" applyFont="1" applyNumberFormat="1">
      <alignment vertical="bottom"/>
    </xf>
    <xf borderId="0" fillId="8" fontId="1" numFmtId="1" xfId="0" applyAlignment="1" applyFont="1" applyNumberFormat="1">
      <alignment horizontal="right" vertical="bottom"/>
    </xf>
    <xf borderId="0" fillId="8" fontId="1" numFmtId="0" xfId="0" applyAlignment="1" applyFont="1">
      <alignment vertical="bottom"/>
    </xf>
    <xf borderId="0" fillId="8" fontId="1" numFmtId="164" xfId="0" applyAlignment="1" applyFont="1" applyNumberFormat="1">
      <alignment horizontal="right" vertical="bottom"/>
    </xf>
    <xf borderId="0" fillId="8" fontId="1" numFmtId="164" xfId="0" applyAlignment="1" applyFont="1" applyNumberFormat="1">
      <alignment vertical="bottom"/>
    </xf>
    <xf borderId="0" fillId="7" fontId="29" numFmtId="0" xfId="0" applyAlignment="1" applyFont="1">
      <alignment horizontal="center" readingOrder="0"/>
    </xf>
    <xf borderId="0" fillId="4" fontId="33" numFmtId="0" xfId="0" applyAlignment="1" applyFont="1">
      <alignment horizontal="left" readingOrder="0"/>
    </xf>
    <xf borderId="0" fillId="4" fontId="1" numFmtId="3" xfId="0" applyAlignment="1" applyFont="1" applyNumberFormat="1">
      <alignment horizontal="right" readingOrder="0"/>
    </xf>
    <xf borderId="0" fillId="4" fontId="1" numFmtId="164" xfId="0" applyFont="1" applyNumberFormat="1"/>
    <xf borderId="0" fillId="4" fontId="1" numFmtId="0" xfId="0" applyFont="1"/>
    <xf borderId="0" fillId="4" fontId="6" numFmtId="0" xfId="0" applyFont="1"/>
    <xf borderId="0" fillId="4" fontId="34" numFmtId="0" xfId="0" applyAlignment="1" applyFont="1">
      <alignment horizontal="left" readingOrder="0"/>
    </xf>
    <xf borderId="0" fillId="4" fontId="1" numFmtId="164" xfId="0" applyAlignment="1" applyFont="1" applyNumberFormat="1">
      <alignment readingOrder="0"/>
    </xf>
    <xf borderId="0" fillId="8" fontId="1" numFmtId="1" xfId="0" applyAlignment="1" applyFont="1" applyNumberFormat="1">
      <alignment horizontal="right" readingOrder="0" vertical="bottom"/>
    </xf>
    <xf borderId="0" fillId="8" fontId="1" numFmtId="3" xfId="0" applyAlignment="1" applyFont="1" applyNumberFormat="1">
      <alignment readingOrder="0"/>
    </xf>
    <xf borderId="0" fillId="0" fontId="1" numFmtId="3" xfId="0" applyAlignment="1" applyFont="1" applyNumberFormat="1">
      <alignment readingOrder="0"/>
    </xf>
    <xf borderId="0" fillId="8" fontId="29" numFmtId="0" xfId="0" applyAlignment="1" applyFont="1">
      <alignment horizontal="left" readingOrder="0"/>
    </xf>
    <xf borderId="0" fillId="0" fontId="35" numFmtId="0" xfId="0" applyAlignment="1" applyFont="1">
      <alignment readingOrder="0"/>
    </xf>
    <xf borderId="0" fillId="0" fontId="0" numFmtId="0" xfId="0" applyAlignment="1" applyFont="1">
      <alignment readingOrder="0"/>
    </xf>
    <xf borderId="0" fillId="7" fontId="1" numFmtId="0" xfId="0" applyAlignment="1" applyFont="1">
      <alignment horizontal="center"/>
    </xf>
    <xf borderId="0" fillId="7" fontId="6" numFmtId="0" xfId="0" applyAlignment="1" applyFont="1">
      <alignment horizontal="center"/>
    </xf>
    <xf borderId="0" fillId="4" fontId="36" numFmtId="0" xfId="0" applyAlignment="1" applyFont="1">
      <alignment horizontal="left" readingOrder="0"/>
    </xf>
    <xf borderId="0" fillId="8" fontId="1" numFmtId="3" xfId="0" applyFont="1" applyNumberFormat="1"/>
    <xf borderId="0" fillId="7" fontId="1" numFmtId="0" xfId="0" applyAlignment="1" applyFont="1">
      <alignment horizontal="center" readingOrder="0"/>
    </xf>
    <xf borderId="0" fillId="7" fontId="0" numFmtId="0" xfId="0" applyAlignment="1" applyFont="1">
      <alignment horizontal="center" readingOrder="0"/>
    </xf>
    <xf borderId="0" fillId="4" fontId="1" numFmtId="0" xfId="0" applyAlignment="1" applyFont="1">
      <alignment horizontal="center"/>
    </xf>
    <xf borderId="0" fillId="4" fontId="6" numFmtId="0" xfId="0" applyAlignment="1" applyFont="1">
      <alignment horizontal="center"/>
    </xf>
    <xf borderId="0" fillId="8" fontId="1" numFmtId="164" xfId="0" applyAlignment="1" applyFont="1" applyNumberFormat="1">
      <alignment horizontal="left" readingOrder="0"/>
    </xf>
    <xf borderId="0" fillId="8" fontId="1" numFmtId="0" xfId="0" applyAlignment="1" applyFont="1">
      <alignment horizontal="left"/>
    </xf>
    <xf borderId="0" fillId="8" fontId="6" numFmtId="0" xfId="0" applyAlignment="1" applyFont="1">
      <alignment horizontal="left"/>
    </xf>
    <xf borderId="0" fillId="8" fontId="1" numFmtId="0" xfId="0" applyAlignment="1" applyFont="1">
      <alignment horizontal="center"/>
    </xf>
    <xf borderId="0" fillId="8" fontId="6" numFmtId="0" xfId="0" applyAlignment="1" applyFont="1">
      <alignment horizontal="center"/>
    </xf>
    <xf borderId="0" fillId="7" fontId="1" numFmtId="164" xfId="0" applyAlignment="1" applyFont="1" applyNumberFormat="1">
      <alignment horizontal="center"/>
    </xf>
    <xf borderId="0" fillId="7" fontId="1" numFmtId="3" xfId="0" applyFont="1" applyNumberFormat="1"/>
    <xf borderId="0" fillId="7" fontId="1" numFmtId="164" xfId="0" applyFont="1" applyNumberFormat="1"/>
    <xf borderId="0" fillId="7" fontId="6" numFmtId="0" xfId="0" applyAlignment="1" applyFont="1">
      <alignment readingOrder="0"/>
    </xf>
    <xf borderId="0" fillId="7" fontId="6" numFmtId="0" xfId="0" applyAlignment="1" applyFont="1">
      <alignment horizontal="center" readingOrder="0"/>
    </xf>
    <xf borderId="0" fillId="7" fontId="6" numFmtId="3" xfId="0" applyAlignment="1" applyFont="1" applyNumberFormat="1">
      <alignment readingOrder="0"/>
    </xf>
    <xf borderId="0" fillId="7" fontId="6" numFmtId="1" xfId="0" applyAlignment="1" applyFont="1" applyNumberFormat="1">
      <alignment readingOrder="0"/>
    </xf>
    <xf borderId="0" fillId="0" fontId="6" numFmtId="0" xfId="0" applyAlignment="1" applyFont="1">
      <alignment horizontal="left" readingOrder="0"/>
    </xf>
    <xf borderId="0" fillId="0" fontId="6" numFmtId="3" xfId="0" applyAlignment="1" applyFont="1" applyNumberFormat="1">
      <alignment readingOrder="0"/>
    </xf>
    <xf borderId="0" fillId="8" fontId="37" numFmtId="0" xfId="0" applyAlignment="1" applyFont="1">
      <alignment readingOrder="0"/>
    </xf>
    <xf borderId="0" fillId="8" fontId="6" numFmtId="0" xfId="0" applyAlignment="1" applyFont="1">
      <alignment horizontal="left" readingOrder="0"/>
    </xf>
    <xf borderId="0" fillId="8" fontId="6" numFmtId="3" xfId="0" applyAlignment="1" applyFont="1" applyNumberFormat="1">
      <alignment readingOrder="0"/>
    </xf>
    <xf borderId="0" fillId="3" fontId="6" numFmtId="0" xfId="0" applyAlignment="1" applyFont="1">
      <alignment horizontal="left" readingOrder="0"/>
    </xf>
    <xf borderId="0" fillId="0" fontId="38" numFmtId="0" xfId="0" applyAlignment="1" applyFont="1">
      <alignment readingOrder="0"/>
    </xf>
    <xf borderId="0" fillId="7" fontId="6" numFmtId="3" xfId="0" applyAlignment="1" applyFont="1" applyNumberFormat="1">
      <alignment horizontal="center" readingOrder="0"/>
    </xf>
    <xf borderId="0" fillId="7" fontId="6" numFmtId="1" xfId="0" applyAlignment="1" applyFont="1" applyNumberFormat="1">
      <alignment horizontal="center" readingOrder="0"/>
    </xf>
    <xf borderId="0" fillId="0" fontId="6" numFmtId="3" xfId="0" applyFont="1" applyNumberFormat="1"/>
    <xf borderId="0" fillId="0" fontId="6" numFmtId="1" xfId="0" applyFont="1" applyNumberFormat="1"/>
    <xf borderId="0" fillId="4" fontId="29" numFmtId="0" xfId="0" applyAlignment="1" applyFont="1">
      <alignment readingOrder="0"/>
    </xf>
    <xf borderId="0" fillId="0" fontId="29" numFmtId="0" xfId="0" applyAlignment="1" applyFont="1">
      <alignment readingOrder="0"/>
    </xf>
    <xf borderId="0" fillId="4" fontId="0" numFmtId="0" xfId="0" applyAlignment="1" applyFont="1">
      <alignment horizontal="left" readingOrder="0"/>
    </xf>
    <xf borderId="0" fillId="0" fontId="6" numFmtId="0" xfId="0" applyAlignment="1" applyFont="1">
      <alignment horizontal="right" readingOrder="0"/>
    </xf>
    <xf borderId="0" fillId="0" fontId="7" numFmtId="0" xfId="0" applyAlignment="1" applyFont="1">
      <alignment readingOrder="0"/>
    </xf>
    <xf borderId="0" fillId="0" fontId="7" numFmtId="0" xfId="0" applyAlignment="1" applyFont="1">
      <alignment readingOrder="0" shrinkToFit="0" wrapText="0"/>
    </xf>
    <xf borderId="0" fillId="4" fontId="5" numFmtId="0" xfId="0" applyAlignment="1" applyFont="1">
      <alignment horizontal="left" readingOrder="0" shrinkToFit="0" wrapText="0"/>
    </xf>
    <xf borderId="0" fillId="0" fontId="7" numFmtId="0" xfId="0" applyAlignment="1" applyFont="1">
      <alignment horizontal="center" readingOrder="0"/>
    </xf>
    <xf borderId="0" fillId="0" fontId="7" numFmtId="0" xfId="0" applyFont="1"/>
    <xf borderId="0" fillId="2" fontId="5" numFmtId="0" xfId="0" applyAlignment="1" applyFont="1">
      <alignment readingOrder="0"/>
    </xf>
    <xf borderId="0" fillId="2" fontId="39" numFmtId="0" xfId="0" applyAlignment="1" applyFont="1">
      <alignment readingOrder="0" shrinkToFit="0" wrapText="0"/>
    </xf>
    <xf borderId="0" fillId="3" fontId="7" numFmtId="0" xfId="0" applyAlignment="1" applyFont="1">
      <alignment readingOrder="0" shrinkToFit="0" wrapText="0"/>
    </xf>
    <xf borderId="0" fillId="3" fontId="5" numFmtId="0" xfId="0" applyAlignment="1" applyFont="1">
      <alignment readingOrder="0" shrinkToFit="0" wrapText="0"/>
    </xf>
    <xf borderId="0" fillId="2" fontId="7" numFmtId="0" xfId="0" applyAlignment="1" applyFont="1">
      <alignment horizontal="left" readingOrder="0" shrinkToFit="0" wrapText="0"/>
    </xf>
    <xf borderId="0" fillId="2" fontId="7" numFmtId="0" xfId="0" applyAlignment="1" applyFont="1">
      <alignment readingOrder="0"/>
    </xf>
    <xf borderId="2" fillId="2" fontId="7" numFmtId="0" xfId="0" applyAlignment="1" applyBorder="1" applyFont="1">
      <alignment readingOrder="0"/>
    </xf>
    <xf borderId="0" fillId="2" fontId="7" numFmtId="0" xfId="0" applyAlignment="1" applyFont="1">
      <alignment readingOrder="0"/>
    </xf>
    <xf borderId="0" fillId="2" fontId="7" numFmtId="0" xfId="0" applyAlignment="1" applyFont="1">
      <alignment readingOrder="0" shrinkToFit="0" wrapText="0"/>
    </xf>
    <xf borderId="0" fillId="2" fontId="7" numFmtId="0" xfId="0" applyAlignment="1" applyFont="1">
      <alignment readingOrder="0" shrinkToFit="0" wrapText="0"/>
    </xf>
    <xf borderId="0" fillId="2" fontId="40" numFmtId="0" xfId="0" applyAlignment="1" applyFont="1">
      <alignment readingOrder="0" shrinkToFit="0" wrapText="0"/>
    </xf>
    <xf borderId="0" fillId="0" fontId="41" numFmtId="0" xfId="0" applyAlignment="1" applyFont="1">
      <alignment horizontal="left" readingOrder="0"/>
    </xf>
    <xf borderId="0" fillId="2" fontId="10" numFmtId="0" xfId="0" applyAlignment="1" applyFont="1">
      <alignment horizontal="left" readingOrder="0" shrinkToFit="0" wrapText="0"/>
    </xf>
    <xf borderId="0" fillId="2" fontId="5" numFmtId="0" xfId="0" applyAlignment="1" applyFont="1">
      <alignment readingOrder="0" shrinkToFit="0" wrapText="0"/>
    </xf>
    <xf borderId="0" fillId="0" fontId="10" numFmtId="0" xfId="0" applyAlignment="1" applyFont="1">
      <alignment horizontal="left" readingOrder="0"/>
    </xf>
    <xf borderId="0" fillId="0" fontId="7" numFmtId="0" xfId="0" applyAlignment="1" applyFont="1">
      <alignment horizontal="left" readingOrder="0"/>
    </xf>
    <xf borderId="0" fillId="2" fontId="42" numFmtId="0" xfId="0" applyAlignment="1" applyFont="1">
      <alignment horizontal="left" readingOrder="0" shrinkToFit="0" wrapText="0"/>
    </xf>
    <xf borderId="0" fillId="2" fontId="43" numFmtId="0" xfId="0" applyAlignment="1" applyFont="1">
      <alignment readingOrder="0" shrinkToFit="0" wrapText="0"/>
    </xf>
    <xf borderId="0" fillId="3" fontId="44" numFmtId="0" xfId="0" applyAlignment="1" applyFont="1">
      <alignment readingOrder="0" shrinkToFit="0" wrapText="0"/>
    </xf>
    <xf borderId="0" fillId="2" fontId="7" numFmtId="0" xfId="0" applyAlignment="1" applyFont="1">
      <alignment readingOrder="0" shrinkToFit="0" wrapText="0"/>
    </xf>
    <xf borderId="0" fillId="2" fontId="5" numFmtId="0" xfId="0" applyAlignment="1" applyFont="1">
      <alignment readingOrder="0"/>
    </xf>
    <xf borderId="0" fillId="3" fontId="45" numFmtId="0" xfId="0" applyAlignment="1" applyFont="1">
      <alignment readingOrder="0" shrinkToFit="0" wrapText="0"/>
    </xf>
    <xf borderId="0" fillId="2" fontId="5" numFmtId="0" xfId="0" applyAlignment="1" applyFont="1">
      <alignment readingOrder="0"/>
    </xf>
    <xf borderId="0" fillId="2" fontId="27" numFmtId="0" xfId="0" applyAlignment="1" applyFont="1">
      <alignment readingOrder="0"/>
    </xf>
    <xf borderId="0" fillId="2" fontId="46" numFmtId="0" xfId="0" applyAlignment="1" applyFont="1">
      <alignment horizontal="left" readingOrder="0" shrinkToFit="0" wrapText="0"/>
    </xf>
    <xf borderId="0" fillId="2" fontId="47" numFmtId="0" xfId="0" applyAlignment="1" applyFont="1">
      <alignment readingOrder="0" shrinkToFit="0" wrapText="0"/>
    </xf>
    <xf borderId="0" fillId="2" fontId="48" numFmtId="0" xfId="0" applyAlignment="1" applyFont="1">
      <alignment readingOrder="0" shrinkToFit="0" wrapText="0"/>
    </xf>
    <xf borderId="0" fillId="2" fontId="10" numFmtId="0" xfId="0" applyAlignment="1" applyFont="1">
      <alignment readingOrder="0" shrinkToFit="0" wrapText="0"/>
    </xf>
    <xf borderId="0" fillId="2" fontId="49" numFmtId="0" xfId="0" applyAlignment="1" applyFont="1">
      <alignment horizontal="center" readingOrder="0"/>
    </xf>
    <xf borderId="0" fillId="0" fontId="7" numFmtId="0" xfId="0" applyAlignment="1" applyFont="1">
      <alignment horizontal="left"/>
    </xf>
    <xf borderId="0" fillId="2" fontId="7" numFmtId="0" xfId="0" applyAlignment="1" applyFont="1">
      <alignment horizontal="left" readingOrder="0"/>
    </xf>
    <xf borderId="0" fillId="2" fontId="7" numFmtId="0" xfId="0" applyAlignment="1" applyFont="1">
      <alignment horizontal="left"/>
    </xf>
    <xf borderId="1" fillId="2" fontId="7" numFmtId="0" xfId="0" applyAlignment="1" applyBorder="1" applyFont="1">
      <alignment readingOrder="0"/>
    </xf>
    <xf borderId="1" fillId="2" fontId="5" numFmtId="0" xfId="0" applyAlignment="1" applyBorder="1" applyFont="1">
      <alignment readingOrder="0"/>
    </xf>
    <xf borderId="1" fillId="2" fontId="50" numFmtId="0" xfId="0" applyAlignment="1" applyBorder="1" applyFont="1">
      <alignment readingOrder="0" shrinkToFit="0" wrapText="0"/>
    </xf>
    <xf borderId="1" fillId="2" fontId="7" numFmtId="0" xfId="0" applyAlignment="1" applyBorder="1" applyFont="1">
      <alignment readingOrder="0" shrinkToFit="0" wrapText="0"/>
    </xf>
    <xf borderId="1" fillId="2" fontId="7" numFmtId="0" xfId="0" applyAlignment="1" applyBorder="1" applyFont="1">
      <alignment horizontal="left" readingOrder="0" shrinkToFit="0" wrapText="0"/>
    </xf>
    <xf borderId="1" fillId="0" fontId="7" numFmtId="0" xfId="0" applyBorder="1" applyFont="1"/>
    <xf borderId="2" fillId="2" fontId="5" numFmtId="0" xfId="0" applyAlignment="1" applyBorder="1" applyFont="1">
      <alignment readingOrder="0"/>
    </xf>
    <xf borderId="2" fillId="2" fontId="43" numFmtId="0" xfId="0" applyAlignment="1" applyBorder="1" applyFont="1">
      <alignment readingOrder="0" shrinkToFit="0" wrapText="0"/>
    </xf>
    <xf borderId="2" fillId="2" fontId="7" numFmtId="0" xfId="0" applyAlignment="1" applyBorder="1" applyFont="1">
      <alignment readingOrder="0" shrinkToFit="0" wrapText="0"/>
    </xf>
    <xf borderId="2" fillId="2" fontId="51" numFmtId="0" xfId="0" applyAlignment="1" applyBorder="1" applyFont="1">
      <alignment readingOrder="0" shrinkToFit="0" wrapText="0"/>
    </xf>
    <xf borderId="2" fillId="0" fontId="7" numFmtId="0" xfId="0" applyAlignment="1" applyBorder="1" applyFont="1">
      <alignment horizontal="left" readingOrder="0"/>
    </xf>
    <xf borderId="2" fillId="2" fontId="7" numFmtId="0" xfId="0" applyAlignment="1" applyBorder="1" applyFont="1">
      <alignment horizontal="left" readingOrder="0" shrinkToFit="0" wrapText="0"/>
    </xf>
    <xf borderId="2" fillId="0" fontId="7" numFmtId="0" xfId="0" applyBorder="1" applyFont="1"/>
    <xf borderId="2" fillId="2" fontId="52" numFmtId="0" xfId="0" applyAlignment="1" applyBorder="1" applyFont="1">
      <alignment horizontal="left" readingOrder="0" shrinkToFit="0" wrapText="0"/>
    </xf>
    <xf borderId="2" fillId="3" fontId="7" numFmtId="0" xfId="0" applyAlignment="1" applyBorder="1" applyFont="1">
      <alignment readingOrder="0" shrinkToFit="0" wrapText="0"/>
    </xf>
    <xf borderId="0" fillId="2" fontId="8" numFmtId="0" xfId="0" applyAlignment="1" applyFont="1">
      <alignment readingOrder="0"/>
    </xf>
    <xf borderId="2" fillId="2" fontId="7" numFmtId="0" xfId="0" applyAlignment="1" applyBorder="1" applyFont="1">
      <alignment readingOrder="0"/>
    </xf>
    <xf borderId="2" fillId="2" fontId="5" numFmtId="0" xfId="0" applyAlignment="1" applyBorder="1" applyFont="1">
      <alignment readingOrder="0"/>
    </xf>
    <xf borderId="0" fillId="2" fontId="5" numFmtId="0" xfId="0" applyAlignment="1" applyFont="1">
      <alignment readingOrder="0"/>
    </xf>
    <xf borderId="0" fillId="2" fontId="5" numFmtId="0" xfId="0" applyAlignment="1" applyFont="1">
      <alignment readingOrder="0" shrinkToFit="0" wrapText="0"/>
    </xf>
    <xf borderId="2" fillId="0" fontId="7" numFmtId="0" xfId="0" applyAlignment="1" applyBorder="1" applyFont="1">
      <alignment horizontal="left"/>
    </xf>
    <xf borderId="2" fillId="2" fontId="53" numFmtId="0" xfId="0" applyAlignment="1" applyBorder="1" applyFont="1">
      <alignment readingOrder="0" shrinkToFit="0" wrapText="0"/>
    </xf>
    <xf borderId="2" fillId="2" fontId="5" numFmtId="0" xfId="0" applyAlignment="1" applyBorder="1" applyFont="1">
      <alignment readingOrder="0" shrinkToFit="0" wrapText="0"/>
    </xf>
    <xf borderId="0" fillId="2" fontId="5" numFmtId="0" xfId="0" applyAlignment="1" applyFont="1">
      <alignment horizontal="left" readingOrder="0"/>
    </xf>
    <xf borderId="2" fillId="2" fontId="5" numFmtId="0" xfId="0" applyAlignment="1" applyBorder="1" applyFont="1">
      <alignment readingOrder="0" shrinkToFit="0" wrapText="0"/>
    </xf>
    <xf borderId="2" fillId="2" fontId="7" numFmtId="0" xfId="0" applyAlignment="1" applyBorder="1" applyFont="1">
      <alignment horizontal="left" shrinkToFit="0" wrapText="0"/>
    </xf>
    <xf borderId="2" fillId="2" fontId="5" numFmtId="0" xfId="0" applyAlignment="1" applyBorder="1" applyFont="1">
      <alignment readingOrder="0"/>
    </xf>
    <xf borderId="2" fillId="2" fontId="5" numFmtId="0" xfId="0" applyAlignment="1" applyBorder="1" applyFont="1">
      <alignment readingOrder="0"/>
    </xf>
    <xf borderId="2" fillId="2" fontId="54" numFmtId="0" xfId="0" applyAlignment="1" applyBorder="1" applyFont="1">
      <alignment horizontal="center" readingOrder="0"/>
    </xf>
    <xf borderId="2" fillId="4" fontId="5" numFmtId="0" xfId="0" applyAlignment="1" applyBorder="1" applyFont="1">
      <alignment readingOrder="0"/>
    </xf>
    <xf borderId="2" fillId="4" fontId="7" numFmtId="0" xfId="0" applyAlignment="1" applyBorder="1" applyFont="1">
      <alignment readingOrder="0" shrinkToFit="0" wrapText="0"/>
    </xf>
    <xf borderId="2" fillId="4" fontId="5" numFmtId="0" xfId="0" applyAlignment="1" applyBorder="1" applyFont="1">
      <alignment readingOrder="0" shrinkToFit="0" wrapText="0"/>
    </xf>
    <xf borderId="2" fillId="4" fontId="6" numFmtId="0" xfId="0" applyAlignment="1" applyBorder="1" applyFont="1">
      <alignment readingOrder="0"/>
    </xf>
    <xf borderId="2" fillId="4" fontId="7" numFmtId="0" xfId="0" applyAlignment="1" applyBorder="1" applyFont="1">
      <alignment horizontal="left" readingOrder="0" shrinkToFit="0" wrapText="0"/>
    </xf>
    <xf borderId="2" fillId="4" fontId="7" numFmtId="0" xfId="0" applyBorder="1" applyFont="1"/>
    <xf borderId="2" fillId="4" fontId="7" numFmtId="0" xfId="0" applyAlignment="1" applyBorder="1" applyFont="1">
      <alignment readingOrder="0"/>
    </xf>
    <xf borderId="2" fillId="8" fontId="55" numFmtId="0" xfId="0" applyAlignment="1" applyBorder="1" applyFont="1">
      <alignment readingOrder="0" shrinkToFit="0" wrapText="0"/>
    </xf>
    <xf borderId="2" fillId="0" fontId="7" numFmtId="0" xfId="0" applyAlignment="1" applyBorder="1" applyFont="1">
      <alignment readingOrder="0" shrinkToFit="0" wrapText="0"/>
    </xf>
    <xf borderId="2" fillId="0" fontId="7" numFmtId="0" xfId="0" applyAlignment="1" applyBorder="1" applyFont="1">
      <alignment horizontal="left" readingOrder="0" shrinkToFit="0" wrapText="0"/>
    </xf>
    <xf borderId="2" fillId="0" fontId="7" numFmtId="0" xfId="0" applyAlignment="1" applyBorder="1" applyFont="1">
      <alignment horizontal="left" shrinkToFit="0" wrapText="0"/>
    </xf>
    <xf borderId="2" fillId="8" fontId="56" numFmtId="0" xfId="0" applyAlignment="1" applyBorder="1" applyFont="1">
      <alignment readingOrder="0" shrinkToFit="0" wrapText="0"/>
    </xf>
    <xf borderId="2" fillId="0" fontId="57" numFmtId="0" xfId="0" applyAlignment="1" applyBorder="1" applyFont="1">
      <alignment readingOrder="0" shrinkToFit="0" wrapText="0"/>
    </xf>
    <xf borderId="0" fillId="0" fontId="58" numFmtId="0" xfId="0" applyAlignment="1" applyFont="1">
      <alignment readingOrder="0" shrinkToFit="0" wrapText="0"/>
    </xf>
    <xf borderId="0" fillId="0" fontId="7" numFmtId="0" xfId="0" applyAlignment="1" applyFont="1">
      <alignment horizontal="left" readingOrder="0" shrinkToFit="0" wrapText="0"/>
    </xf>
    <xf borderId="0" fillId="0" fontId="7" numFmtId="0" xfId="0" applyAlignment="1" applyFont="1">
      <alignment shrinkToFit="0" wrapText="0"/>
    </xf>
    <xf borderId="0" fillId="0" fontId="7" numFmtId="0" xfId="0" applyAlignment="1" applyFont="1">
      <alignment horizontal="left" shrinkToFit="0" wrapText="0"/>
    </xf>
    <xf borderId="0" fillId="0" fontId="59" numFmtId="0" xfId="0" applyAlignment="1" applyFont="1">
      <alignment horizontal="center" readingOrder="0"/>
    </xf>
    <xf borderId="0" fillId="0" fontId="13" numFmtId="0" xfId="0" applyAlignment="1" applyFont="1">
      <alignment horizontal="center" readingOrder="0" vertical="center"/>
    </xf>
    <xf borderId="0" fillId="0" fontId="13" numFmtId="0" xfId="0" applyAlignment="1" applyFont="1">
      <alignment horizontal="center" readingOrder="0"/>
    </xf>
    <xf borderId="0" fillId="0" fontId="6" numFmtId="0" xfId="0" applyAlignment="1" applyFont="1">
      <alignment horizontal="center" readingOrder="0" vertical="center"/>
    </xf>
    <xf borderId="0" fillId="0" fontId="6" numFmtId="0" xfId="0" applyAlignment="1" applyFont="1">
      <alignment horizontal="center" vertical="center"/>
    </xf>
    <xf borderId="0" fillId="0" fontId="6" numFmtId="164" xfId="0" applyAlignment="1" applyFont="1" applyNumberFormat="1">
      <alignment horizontal="center"/>
    </xf>
    <xf borderId="6" fillId="0" fontId="6" numFmtId="0" xfId="0" applyAlignment="1" applyBorder="1" applyFont="1">
      <alignment horizontal="center" readingOrder="0" vertical="center"/>
    </xf>
    <xf borderId="7" fillId="0" fontId="6" numFmtId="0" xfId="0" applyAlignment="1" applyBorder="1" applyFont="1">
      <alignment horizontal="center" readingOrder="0" vertical="center"/>
    </xf>
    <xf borderId="8" fillId="0" fontId="6"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85725</xdr:colOff>
      <xdr:row>7</xdr:row>
      <xdr:rowOff>123825</xdr:rowOff>
    </xdr:from>
    <xdr:ext cx="2905125" cy="3714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youtube.com/watch?v=fbzhHSexzpY" TargetMode="External"/><Relationship Id="rId3" Type="http://schemas.openxmlformats.org/officeDocument/2006/relationships/hyperlink" Target="https://www.youtube.com/watch?v=HjhsY2Zuo-c" TargetMode="External"/><Relationship Id="rId4" Type="http://schemas.openxmlformats.org/officeDocument/2006/relationships/hyperlink" Target="https://www.youtube.com/watch?v=DTvBgmNL-p0" TargetMode="External"/><Relationship Id="rId9" Type="http://schemas.openxmlformats.org/officeDocument/2006/relationships/hyperlink" Target="https://www.youtube.com/watch?v=vKKqxN7VfpI" TargetMode="External"/><Relationship Id="rId5" Type="http://schemas.openxmlformats.org/officeDocument/2006/relationships/hyperlink" Target="https://www.youtube.com/watch?v=E656RcGWcEs" TargetMode="External"/><Relationship Id="rId6" Type="http://schemas.openxmlformats.org/officeDocument/2006/relationships/hyperlink" Target="https://www.youtube.com/watch?v=L6zZLFdT46o" TargetMode="External"/><Relationship Id="rId7" Type="http://schemas.openxmlformats.org/officeDocument/2006/relationships/hyperlink" Target="https://www.youtube.com/watch?v=y7bH2bXKyTk" TargetMode="External"/><Relationship Id="rId8" Type="http://schemas.openxmlformats.org/officeDocument/2006/relationships/hyperlink" Target="https://www.youtube.com/watch?v=bUGkdVrnrug" TargetMode="External"/><Relationship Id="rId20" Type="http://schemas.openxmlformats.org/officeDocument/2006/relationships/hyperlink" Target="https://www.youtube.com/watch?v=vzIVn3G1Z2U" TargetMode="External"/><Relationship Id="rId22" Type="http://schemas.openxmlformats.org/officeDocument/2006/relationships/hyperlink" Target="https://www.reddit.com/r/riffusion/comments/zyyk28/riffusion_tuning_with_your_songs/" TargetMode="External"/><Relationship Id="rId21" Type="http://schemas.openxmlformats.org/officeDocument/2006/relationships/hyperlink" Target="https://github.com/riffusion/riffusion" TargetMode="External"/><Relationship Id="rId24" Type="http://schemas.openxmlformats.org/officeDocument/2006/relationships/hyperlink" Target="https://github.com/d8ahazard/sd_dreambooth_extension" TargetMode="External"/><Relationship Id="rId23" Type="http://schemas.openxmlformats.org/officeDocument/2006/relationships/hyperlink" Target="https://huggingface.co/riffusion/riffusion-model-v1" TargetMode="External"/><Relationship Id="rId26" Type="http://schemas.openxmlformats.org/officeDocument/2006/relationships/drawing" Target="../drawings/drawing10.xml"/><Relationship Id="rId25" Type="http://schemas.openxmlformats.org/officeDocument/2006/relationships/hyperlink" Target="https://github.com/chavinlo/riffusion-manipulation" TargetMode="External"/><Relationship Id="rId27" Type="http://schemas.openxmlformats.org/officeDocument/2006/relationships/vmlDrawing" Target="../drawings/vmlDrawing6.vml"/><Relationship Id="rId11" Type="http://schemas.openxmlformats.org/officeDocument/2006/relationships/hyperlink" Target="https://www.youtube.com/watch?v=f4s1h2YETNY" TargetMode="External"/><Relationship Id="rId10" Type="http://schemas.openxmlformats.org/officeDocument/2006/relationships/hyperlink" Target="https://github.com/mxgmn/WaveFunctionCollapse" TargetMode="External"/><Relationship Id="rId13" Type="http://schemas.openxmlformats.org/officeDocument/2006/relationships/hyperlink" Target="https://samdriver.xyz/article/scriptable-render" TargetMode="External"/><Relationship Id="rId12" Type="http://schemas.openxmlformats.org/officeDocument/2006/relationships/hyperlink" Target="https://jepe.gumroad.com/l/silpm" TargetMode="External"/><Relationship Id="rId15" Type="http://schemas.openxmlformats.org/officeDocument/2006/relationships/hyperlink" Target="https://gist.github.com/alexanderameye" TargetMode="External"/><Relationship Id="rId14" Type="http://schemas.openxmlformats.org/officeDocument/2006/relationships/hyperlink" Target="https://www.youtube.com/watch?v=9fa4uFm1eCE" TargetMode="External"/><Relationship Id="rId17" Type="http://schemas.openxmlformats.org/officeDocument/2006/relationships/hyperlink" Target="https://www.youtube.com/watch?v=EzM8LGzMjmc&amp;t=120s" TargetMode="External"/><Relationship Id="rId16" Type="http://schemas.openxmlformats.org/officeDocument/2006/relationships/hyperlink" Target="https://alexanderameye.github.io/notes/rendering-outlines/" TargetMode="External"/><Relationship Id="rId19" Type="http://schemas.openxmlformats.org/officeDocument/2006/relationships/hyperlink" Target="https://github.com/daniel-ilett/portals-urp/blob/main/Assets/Shaders/PortalMask.shader" TargetMode="External"/><Relationship Id="rId18" Type="http://schemas.openxmlformats.org/officeDocument/2006/relationships/hyperlink" Target="https://www.youtube.com/watch?v=PkGjYig8avo" TargetMode="External"/></Relationships>
</file>

<file path=xl/worksheets/_rels/sheet11.xml.rels><?xml version="1.0" encoding="UTF-8" standalone="yes"?><Relationships xmlns="http://schemas.openxmlformats.org/package/2006/relationships"><Relationship Id="rId190" Type="http://schemas.openxmlformats.org/officeDocument/2006/relationships/hyperlink" Target="https://upload.wikimedia.org/wikipedia/commons/d/da/Dutch_Soldiers_at_the_Battle_of_Berezina.jpg" TargetMode="External"/><Relationship Id="rId194" Type="http://schemas.openxmlformats.org/officeDocument/2006/relationships/hyperlink" Target="https://www.mutualart.com/Artist/Christian-Sell/50A5DFB69F221CC0/Artworks" TargetMode="External"/><Relationship Id="rId193" Type="http://schemas.openxmlformats.org/officeDocument/2006/relationships/hyperlink" Target="https://commons.wikimedia.org/wiki/File:Cuirassiers_1805_Meissonier_Chantilly.jpg" TargetMode="External"/><Relationship Id="rId192" Type="http://schemas.openxmlformats.org/officeDocument/2006/relationships/hyperlink" Target="https://en.wikiquote.org/wiki/File:Matejko_Hanging_of_the_Zygmunt_bell.jpg" TargetMode="External"/><Relationship Id="rId191" Type="http://schemas.openxmlformats.org/officeDocument/2006/relationships/hyperlink" Target="https://upload.wikimedia.org/wikipedia/commons/d/db/Crossing_the_Berezina_River%2C_by_Peter_von_Hess.jpg" TargetMode="External"/><Relationship Id="rId187" Type="http://schemas.openxmlformats.org/officeDocument/2006/relationships/hyperlink" Target="https://upload.wikimedia.org/wikipedia/commons/1/1e/Siege_of_Lisbon_by_Roque_Gameiro.jpg" TargetMode="External"/><Relationship Id="rId186" Type="http://schemas.openxmlformats.org/officeDocument/2006/relationships/hyperlink" Target="https://en.wikipedia.org/wiki/User:DITWIN_GRIM" TargetMode="External"/><Relationship Id="rId185" Type="http://schemas.openxmlformats.org/officeDocument/2006/relationships/hyperlink" Target="https://upload.wikimedia.org/wikipedia/commons/2/26/John_Martin_-_The_Deluge_-_Google_Art_Project.jpg" TargetMode="External"/><Relationship Id="rId184" Type="http://schemas.openxmlformats.org/officeDocument/2006/relationships/hyperlink" Target="https://upload.wikimedia.org/wikipedia/commons/8/84/School_of_Michiel_Jansz._van_Mierevelt_001.jpg" TargetMode="External"/><Relationship Id="rId189" Type="http://schemas.openxmlformats.org/officeDocument/2006/relationships/hyperlink" Target="https://upload.wikimedia.org/wikipedia/commons/a/a8/National_Museum_in_Poznan_-_Przej%C5%9Bcie_przez_Berezyn%C4%99.JPG" TargetMode="External"/><Relationship Id="rId188" Type="http://schemas.openxmlformats.org/officeDocument/2006/relationships/hyperlink" Target="https://upload.wikimedia.org/wikipedia/commons/9/9a/William_Simpson_-_Charge_of_the_light_cavalry_brigade%2C_25th_Oct._1854%2C_under_Major_General_the_Earl_of_Cardigan.jpg" TargetMode="External"/><Relationship Id="rId183" Type="http://schemas.openxmlformats.org/officeDocument/2006/relationships/hyperlink" Target="https://upload.wikimedia.org/wikipedia/commons/b/b1/Willewalde_-_Czar%27s_Guard_capture_4th_line_regiment%27s_standard_at_Austerlitz.jpg" TargetMode="External"/><Relationship Id="rId182" Type="http://schemas.openxmlformats.org/officeDocument/2006/relationships/hyperlink" Target="https://en.wikipedia.org/wiki/File:Thompson_laingsnek.jpg" TargetMode="External"/><Relationship Id="rId181" Type="http://schemas.openxmlformats.org/officeDocument/2006/relationships/hyperlink" Target="https://en.wikipedia.org/wiki/File:Butler_Lady_Quatre_Bras_1815.jpg" TargetMode="External"/><Relationship Id="rId180" Type="http://schemas.openxmlformats.org/officeDocument/2006/relationships/hyperlink" Target="https://upload.wikimedia.org/wikipedia/commons/7/7a/Peter_Paul_Rubens%2C_%2C_Kunsthistorisches_Museum_Wien%2C_Gem%C3%A4ldegalerie_-_Philip_der_Sch%C3%B6ne_%281478-1506%29_-_GG_700_-_Kunsthistorisches_Museum.jpg" TargetMode="External"/><Relationship Id="rId176" Type="http://schemas.openxmlformats.org/officeDocument/2006/relationships/hyperlink" Target="https://upload.wikimedia.org/wikipedia/commons/4/4d/Vernet-Battle_of_Hanau.jpg" TargetMode="External"/><Relationship Id="rId175" Type="http://schemas.openxmlformats.org/officeDocument/2006/relationships/hyperlink" Target="https://upload.wikimedia.org/wikipedia/commons/c/c8/Valmy_Battle_painting.jpg" TargetMode="External"/><Relationship Id="rId174" Type="http://schemas.openxmlformats.org/officeDocument/2006/relationships/hyperlink" Target="https://upload.wikimedia.org/wikipedia/commons/8/8f/Launch_of_fireships_against_the_Spanish_Armada%2C_7_August_1588_RMG_BHC0263.jpg" TargetMode="External"/><Relationship Id="rId173" Type="http://schemas.openxmlformats.org/officeDocument/2006/relationships/hyperlink" Target="https://upload.wikimedia.org/wikipedia/commons/d/d3/Rocroi%2C_el_%C3%BAltimo_tercio%2C_por_Augusto_Ferrer-Dalmau.jpg" TargetMode="External"/><Relationship Id="rId179" Type="http://schemas.openxmlformats.org/officeDocument/2006/relationships/hyperlink" Target="https://en.wikipedia.org/wiki/Sta%C5%84czyk" TargetMode="External"/><Relationship Id="rId178" Type="http://schemas.openxmlformats.org/officeDocument/2006/relationships/hyperlink" Target="https://commons.wikimedia.org/wiki/J%C3%B3zef_Brandt" TargetMode="External"/><Relationship Id="rId177" Type="http://schemas.openxmlformats.org/officeDocument/2006/relationships/hyperlink" Target="https://upload.wikimedia.org/wikipedia/commons/1/18/Charge_of_the_Light_Brigade.jpg" TargetMode="External"/><Relationship Id="rId198" Type="http://schemas.openxmlformats.org/officeDocument/2006/relationships/hyperlink" Target="https://pbs.twimg.com/media/FUC_JrEX0AAi8Rq.jpg:large" TargetMode="External"/><Relationship Id="rId197" Type="http://schemas.openxmlformats.org/officeDocument/2006/relationships/hyperlink" Target="https://upload.wikimedia.org/wikipedia/commons/7/79/Salvator_Rosa_-_The_Witches%27_Sabbath_-_BF.1982.7_-_Museum_of_Fine_Arts.jpg" TargetMode="External"/><Relationship Id="rId196" Type="http://schemas.openxmlformats.org/officeDocument/2006/relationships/hyperlink" Target="https://en.wikipedia.org/wiki/Reply_of_the_Zaporozhian_Cossacks" TargetMode="External"/><Relationship Id="rId195" Type="http://schemas.openxmlformats.org/officeDocument/2006/relationships/hyperlink" Target="https://upload.wikimedia.org/wikipedia/commons/thumb/4/4d/Saint_Jerome_Writing-Caravaggio_(1605-6).jpg/1200px-Saint_Jerome_Writing-Caravaggio_(1605-6).jpg" TargetMode="External"/><Relationship Id="rId199" Type="http://schemas.openxmlformats.org/officeDocument/2006/relationships/hyperlink" Target="https://upload.wikimedia.org/wikipedia/commons/1/16/Cuadro_-Calderote-_Primera_Guerra_Carlistas_by_Ferrer_Dalmau.jpg" TargetMode="External"/><Relationship Id="rId150" Type="http://schemas.openxmlformats.org/officeDocument/2006/relationships/hyperlink" Target="https://commons.wikimedia.org/wiki/File:Italian_Coast_Scene_with_Ruined_Tower-1838-Thomas_Cole.jpg" TargetMode="External"/><Relationship Id="rId1" Type="http://schemas.openxmlformats.org/officeDocument/2006/relationships/comments" Target="../comments7.xml"/><Relationship Id="rId2" Type="http://schemas.openxmlformats.org/officeDocument/2006/relationships/hyperlink" Target="https://upload.wikimedia.org/wikipedia/commons/c/cd/Hendrick_Joseph_Dillens_-_Archer_the_Winner_-_WGA06348.jpg" TargetMode="External"/><Relationship Id="rId3" Type="http://schemas.openxmlformats.org/officeDocument/2006/relationships/hyperlink" Target="https://www.youtube.com/watch?v=4jLRLwI6OdU" TargetMode="External"/><Relationship Id="rId149" Type="http://schemas.openxmlformats.org/officeDocument/2006/relationships/hyperlink" Target="https://en.wikisource.org/wiki/The_Death_of_Ivan_Ilych/II" TargetMode="External"/><Relationship Id="rId4" Type="http://schemas.openxmlformats.org/officeDocument/2006/relationships/hyperlink" Target="https://upload.wikimedia.org/wikipedia/commons/4/48/George_Douglas%2C_16th_Earl_of_Morton_%281761-1827%29_by_William_Beechey%2C_%28Burford%2C_Oxforshire_1753-1839_London%29.jpg" TargetMode="External"/><Relationship Id="rId148" Type="http://schemas.openxmlformats.org/officeDocument/2006/relationships/hyperlink" Target="https://upload.wikimedia.org/wikipedia/commons/2/2b/Vasnetsov_Ioann_4.jpg" TargetMode="External"/><Relationship Id="rId9" Type="http://schemas.openxmlformats.org/officeDocument/2006/relationships/hyperlink" Target="https://upload.wikimedia.org/wikipedia/commons/c/cc/Spanish_Armada.jpg" TargetMode="External"/><Relationship Id="rId143" Type="http://schemas.openxmlformats.org/officeDocument/2006/relationships/hyperlink" Target="https://upload.wikimedia.org/wikipedia/commons/2/27/William_Bouguereau_-_Dante_and_Virgile_-_Google_Art_Project_2.jpg" TargetMode="External"/><Relationship Id="rId142" Type="http://schemas.openxmlformats.org/officeDocument/2006/relationships/hyperlink" Target="https://upload.wikimedia.org/wikipedia/commons/f/f3/Rembrandt_Christ_in_the_Storm_on_the_Lake_of_Galilee.jpg" TargetMode="External"/><Relationship Id="rId141" Type="http://schemas.openxmlformats.org/officeDocument/2006/relationships/hyperlink" Target="http://penelope.uchicago.edu/Thayer/E/Roman/Texts/Plutarch/Moralia/Sayings_of_Spartans*/main.html" TargetMode="External"/><Relationship Id="rId140" Type="http://schemas.openxmlformats.org/officeDocument/2006/relationships/hyperlink" Target="https://commons.wikimedia.org/wiki/File:Wollen,_Battle_of_Quatre_Bras.jpg" TargetMode="External"/><Relationship Id="rId5" Type="http://schemas.openxmlformats.org/officeDocument/2006/relationships/hyperlink" Target="https://www.sacred-texts.com/neu/eng/child/ch117.htm" TargetMode="External"/><Relationship Id="rId147" Type="http://schemas.openxmlformats.org/officeDocument/2006/relationships/hyperlink" Target="https://www.oxfordreference.com/display/10.1093/acref/9780191866692.001.0001/q-oro-ed6-00004705;jsessionid=46A8A7BEB6338204758215239CED6AA4" TargetMode="External"/><Relationship Id="rId6" Type="http://schemas.openxmlformats.org/officeDocument/2006/relationships/hyperlink" Target="https://en.wikipedia.org/wiki/Ghost_of_Christmas_Yet_to_Come" TargetMode="External"/><Relationship Id="rId146" Type="http://schemas.openxmlformats.org/officeDocument/2006/relationships/hyperlink" Target="https://upload.wikimedia.org/wikipedia/commons/7/7c/Still_life_with_telescopes_and_an_astrolabe%2C_an_hour_glass%2C_a_book_and_a_quill_by_Philippe_Rousseau.jpg" TargetMode="External"/><Relationship Id="rId7" Type="http://schemas.openxmlformats.org/officeDocument/2006/relationships/hyperlink" Target="https://upload.wikimedia.org/wikipedia/commons/2/2a/Battle_of_Scheveningen_%28Slag_bij_Ter_Heijde%29%28Jan_Abrahamsz._Beerstraten%29.jpg" TargetMode="External"/><Relationship Id="rId145" Type="http://schemas.openxmlformats.org/officeDocument/2006/relationships/hyperlink" Target="https://upload.wikimedia.org/wikipedia/commons/6/6c/Louis_XIV_by_Juste_d%27Egmont.jpg" TargetMode="External"/><Relationship Id="rId8" Type="http://schemas.openxmlformats.org/officeDocument/2006/relationships/hyperlink" Target="https://www.kingjamesbibleonline.org/Ezekiel-26-21/" TargetMode="External"/><Relationship Id="rId144" Type="http://schemas.openxmlformats.org/officeDocument/2006/relationships/hyperlink" Target="https://www.gutenberg.org/files/8800/8800-h/8800-h.htm" TargetMode="External"/><Relationship Id="rId139" Type="http://schemas.openxmlformats.org/officeDocument/2006/relationships/hyperlink" Target="https://en.wikiquote.org/wiki/Secrecy" TargetMode="External"/><Relationship Id="rId138" Type="http://schemas.openxmlformats.org/officeDocument/2006/relationships/hyperlink" Target="https://upload.wikimedia.org/wikipedia/commons/3/3a/Sir_Francis_Walsingham_by_John_De_Critz_the_Elder.jpg" TargetMode="External"/><Relationship Id="rId137" Type="http://schemas.openxmlformats.org/officeDocument/2006/relationships/hyperlink" Target="https://gutenberg.org/cache/epub/2600/pg2600-images.html" TargetMode="External"/><Relationship Id="rId132" Type="http://schemas.openxmlformats.org/officeDocument/2006/relationships/hyperlink" Target="https://upload.wikimedia.org/wikipedia/commons/1/1e/Francisco_de_Zurbar%C3%A1n_014.jpg" TargetMode="External"/><Relationship Id="rId131" Type="http://schemas.openxmlformats.org/officeDocument/2006/relationships/hyperlink" Target="https://upload.wikimedia.org/wikipedia/commons/8/84/Vienna_Battle_1683.jpg" TargetMode="External"/><Relationship Id="rId130" Type="http://schemas.openxmlformats.org/officeDocument/2006/relationships/hyperlink" Target="https://www.ccel.org/ccel/s/schaff/hcc6/cache/hcc6.pdf" TargetMode="External"/><Relationship Id="rId136" Type="http://schemas.openxmlformats.org/officeDocument/2006/relationships/hyperlink" Target="https://upload.wikimedia.org/wikipedia/commons/2/26/Paul_Grolleron_Wachposten.jpg" TargetMode="External"/><Relationship Id="rId135" Type="http://schemas.openxmlformats.org/officeDocument/2006/relationships/hyperlink" Target="https://gutenberg.org/cache/epub/2600/pg2600-images.html" TargetMode="External"/><Relationship Id="rId134" Type="http://schemas.openxmlformats.org/officeDocument/2006/relationships/hyperlink" Target="https://upload.wikimedia.org/wikipedia/commons/d/db/Zouave_-_Grolleron.jpg" TargetMode="External"/><Relationship Id="rId133" Type="http://schemas.openxmlformats.org/officeDocument/2006/relationships/hyperlink" Target="https://upload.wikimedia.org/wikipedia/commons/7/7c/The_moneylender_%28The_antique_dealer%29_%281853%29%2C_by_Domenico_Induno.jpg" TargetMode="External"/><Relationship Id="rId172" Type="http://schemas.openxmlformats.org/officeDocument/2006/relationships/hyperlink" Target="https://upload.wikimedia.org/wikipedia/commons/a/ae/JacopoTintoretto.YoungMan01.jpg" TargetMode="External"/><Relationship Id="rId171" Type="http://schemas.openxmlformats.org/officeDocument/2006/relationships/hyperlink" Target="https://upload.wikimedia.org/wikipedia/commons/d/d0/Spanish_Armada_fireships.jpg" TargetMode="External"/><Relationship Id="rId170" Type="http://schemas.openxmlformats.org/officeDocument/2006/relationships/hyperlink" Target="https://upload.wikimedia.org/wikipedia/commons/8/87/Workshop_of_Peter_Paul_Rubens_-_The_Feast_of_Herod.jpg" TargetMode="External"/><Relationship Id="rId165" Type="http://schemas.openxmlformats.org/officeDocument/2006/relationships/hyperlink" Target="https://upload.wikimedia.org/wikipedia/commons/1/1c/A_Man_in_Armor_-_Rembrandt_Harmenszoon_van_Rijn.png" TargetMode="External"/><Relationship Id="rId164" Type="http://schemas.openxmlformats.org/officeDocument/2006/relationships/hyperlink" Target="https://upload.wikimedia.org/wikipedia/commons/2/28/Detaille_Le_R%C3%AAve.jpg" TargetMode="External"/><Relationship Id="rId163" Type="http://schemas.openxmlformats.org/officeDocument/2006/relationships/hyperlink" Target="https://upload.wikimedia.org/wikipedia/commons/2/22/Sc%C3%A8ne_de_bataille_Chasseurs_de_la_Garde.PNG" TargetMode="External"/><Relationship Id="rId162" Type="http://schemas.openxmlformats.org/officeDocument/2006/relationships/hyperlink" Target="https://commons.wikimedia.org/wiki/File:The_great_events_by_famous_historians_-_a_comprehensive_and_readable_account_of_the_world%27s_history,_emphasizing_the_more_important_events,_and_presenting_these_as_complete_narratives_in_the_(14782295575).jpg" TargetMode="External"/><Relationship Id="rId169" Type="http://schemas.openxmlformats.org/officeDocument/2006/relationships/hyperlink" Target="https://upload.wikimedia.org/wikipedia/commons/0/0f/1851_Lessing_Schuetzen_am_Engpass_anagoria.JPG" TargetMode="External"/><Relationship Id="rId168" Type="http://schemas.openxmlformats.org/officeDocument/2006/relationships/hyperlink" Target="https://upload.wikimedia.org/wikipedia/commons/6/65/George_Ames_Aldrich_Nocturne_Church.jpg" TargetMode="External"/><Relationship Id="rId167" Type="http://schemas.openxmlformats.org/officeDocument/2006/relationships/hyperlink" Target="https://lmiden.files.wordpress.com/2021/05/thomas-shelby-tunnel-1.jpg" TargetMode="External"/><Relationship Id="rId166" Type="http://schemas.openxmlformats.org/officeDocument/2006/relationships/hyperlink" Target="https://upload.wikimedia.org/wikipedia/commons/8/8f/Snayers%2C_Pieter_-_Cavalry_Skirmish_-_Google_Art_Project.jpg" TargetMode="External"/><Relationship Id="rId161" Type="http://schemas.openxmlformats.org/officeDocument/2006/relationships/hyperlink" Target="https://www.gutenberg.org/cache/epub/2554/pg2554-images.html" TargetMode="External"/><Relationship Id="rId160" Type="http://schemas.openxmlformats.org/officeDocument/2006/relationships/hyperlink" Target="https://upload.wikimedia.org/wikipedia/commons/3/33/Iv%C3%A1n_el_Terrible_y_su_hijo%2C_por_Ili%C3%A1_Repin.jpg" TargetMode="External"/><Relationship Id="rId159" Type="http://schemas.openxmlformats.org/officeDocument/2006/relationships/hyperlink" Target="https://en.wikipedia.org/wiki/Ozymandias" TargetMode="External"/><Relationship Id="rId154" Type="http://schemas.openxmlformats.org/officeDocument/2006/relationships/hyperlink" Target="https://www.gutenberg.org/cache/epub/2638/pg2638-images.html" TargetMode="External"/><Relationship Id="rId153" Type="http://schemas.openxmlformats.org/officeDocument/2006/relationships/hyperlink" Target="https://en.wikipedia.org/wiki/File:Vasily_Perov_-_%D0%9F%D0%BE%D1%80%D1%82%D1%80%D0%B5%D1%82_%D0%A4.%D0%9C.%D0%94%D0%BE%D1%81%D1%82%D0%BE%D0%B5%D0%B2%D1%81%D0%BA%D0%BE%D0%B3%D0%BE_-_Google_Art_Project.jpg" TargetMode="External"/><Relationship Id="rId152" Type="http://schemas.openxmlformats.org/officeDocument/2006/relationships/hyperlink" Target="https://upload.wikimedia.org/wikipedia/commons/6/64/Massysm_Quentin_%E2%80%94_The_Moneylender_and_his_Wife_%E2%80%94_1514.jpg" TargetMode="External"/><Relationship Id="rId151" Type="http://schemas.openxmlformats.org/officeDocument/2006/relationships/hyperlink" Target="https://upload.wikimedia.org/wikipedia/commons/1/1b/Luis_XIII%2C_rey_de_Francia_%28Philippe_de_Champaigne%29.jpg" TargetMode="External"/><Relationship Id="rId158" Type="http://schemas.openxmlformats.org/officeDocument/2006/relationships/hyperlink" Target="https://upload.wikimedia.org/wikipedia/commons/d/d2/Friedrich_V._von_der_Pfalz.jpg" TargetMode="External"/><Relationship Id="rId157" Type="http://schemas.openxmlformats.org/officeDocument/2006/relationships/hyperlink" Target="https://upload.wikimedia.org/wikipedia/commons/7/7a/De_doorbraak_van_de_Sint-Anthonisdijk_bij_Amsterdam_Dijkdoorbraak_te_zien_van_de_Amsterdamse_Sint_Anthonisdijk_-_nu_Zeeburgerdijk_-_ten_gevolge_van_de_Sint-Pietersvloed_in_1651%2C_SK-A-5030.jpg" TargetMode="External"/><Relationship Id="rId156" Type="http://schemas.openxmlformats.org/officeDocument/2006/relationships/hyperlink" Target="https://www.zgedichte.de/gedichte/max-von-schenkendorf/das-eiserne-kreuz.html" TargetMode="External"/><Relationship Id="rId155" Type="http://schemas.openxmlformats.org/officeDocument/2006/relationships/hyperlink" Target="https://commons.wikimedia.org/wiki/File:Hans_Larwin_-_Soldat_und_Tod_-_1917.jpg" TargetMode="External"/><Relationship Id="rId40" Type="http://schemas.openxmlformats.org/officeDocument/2006/relationships/hyperlink" Target="https://en.wikipedia.org/wiki/File:Wright_of_Derby,_The_Orrery.jpg" TargetMode="External"/><Relationship Id="rId42" Type="http://schemas.openxmlformats.org/officeDocument/2006/relationships/hyperlink" Target="https://upload.wikimedia.org/wikipedia/commons/e/e1/Marie_Antoinette_on_the_way_to_her_execution.jpg" TargetMode="External"/><Relationship Id="rId41" Type="http://schemas.openxmlformats.org/officeDocument/2006/relationships/hyperlink" Target="https://en.m.wikisource.org/wiki/Blaise_Pascal/Of_the_Geometrical_Spirit" TargetMode="External"/><Relationship Id="rId44" Type="http://schemas.openxmlformats.org/officeDocument/2006/relationships/hyperlink" Target="https://www.sacred-texts.com/cla/hesiod/theogony.htm" TargetMode="External"/><Relationship Id="rId43" Type="http://schemas.openxmlformats.org/officeDocument/2006/relationships/hyperlink" Target="https://upload.wikimedia.org/wikipedia/commons/thumb/8/82/Francisco_de_Goya%2C_Saturno_devorando_a_su_hijo_%281819-1823%29.jpg/1200px-Francisco_de_Goya%2C_Saturno_devorando_a_su_hijo_%281819-1823%29.jpg" TargetMode="External"/><Relationship Id="rId46" Type="http://schemas.openxmlformats.org/officeDocument/2006/relationships/hyperlink" Target="https://upload.wikimedia.org/wikipedia/commons/7/72/A_Boyar_Wedding_Feast_%28Konstantin_Makovsky%2C_1883%29_Google_Cultural_Institute.jpg" TargetMode="External"/><Relationship Id="rId45" Type="http://schemas.openxmlformats.org/officeDocument/2006/relationships/hyperlink" Target="https://upload.wikimedia.org/wikipedia/commons/9/93/Siege-alesia-vercingetorix-jules-cesar.jpg" TargetMode="External"/><Relationship Id="rId48" Type="http://schemas.openxmlformats.org/officeDocument/2006/relationships/hyperlink" Target="https://upload.wikimedia.org/wikipedia/commons/d/d7/Strobel-bautista.jpg" TargetMode="External"/><Relationship Id="rId47" Type="http://schemas.openxmlformats.org/officeDocument/2006/relationships/hyperlink" Target="https://www.gutenberg.org/files/17733/17733-h/17733-h.htm" TargetMode="External"/><Relationship Id="rId49" Type="http://schemas.openxmlformats.org/officeDocument/2006/relationships/hyperlink" Target="https://upload.wikimedia.org/wikipedia/commons/b/ba/La_bataille_d%27Austerlitz._2_decembre_1805_%28Fran%C3%A7ois_G%C3%A9rard%29.jpg" TargetMode="External"/><Relationship Id="rId31" Type="http://schemas.openxmlformats.org/officeDocument/2006/relationships/hyperlink" Target="https://commons.wikimedia.org/wiki/File:Catapulta_by_Edward_Poynter.jpg" TargetMode="External"/><Relationship Id="rId30" Type="http://schemas.openxmlformats.org/officeDocument/2006/relationships/hyperlink" Target="https://en.wikiquote.org/wiki/Talk:Napoleon_Bonaparte" TargetMode="External"/><Relationship Id="rId33" Type="http://schemas.openxmlformats.org/officeDocument/2006/relationships/hyperlink" Target="https://commons.wikimedia.org/wiki/File:Sandro_Botticelli_-_La_nascita_di_Venere_-_Google_Art_Project_-_edited.jpg" TargetMode="External"/><Relationship Id="rId32" Type="http://schemas.openxmlformats.org/officeDocument/2006/relationships/hyperlink" Target="https://penelope.uchicago.edu/Thayer/E/Roman/Texts/Polybius/38*.html" TargetMode="External"/><Relationship Id="rId35" Type="http://schemas.openxmlformats.org/officeDocument/2006/relationships/hyperlink" Target="https://upload.wikimedia.org/wikipedia/commons/a/aa/Hugues_de_Payens_%28Versailles%29FXD.jpg" TargetMode="External"/><Relationship Id="rId34" Type="http://schemas.openxmlformats.org/officeDocument/2006/relationships/hyperlink" Target="https://commons.wikimedia.org/wiki/File:Gregorythegreat.jpg" TargetMode="External"/><Relationship Id="rId37" Type="http://schemas.openxmlformats.org/officeDocument/2006/relationships/hyperlink" Target="https://en.wikiquote.org/wiki/William_Shakespeare_quotes_about_death" TargetMode="External"/><Relationship Id="rId36" Type="http://schemas.openxmlformats.org/officeDocument/2006/relationships/hyperlink" Target="https://www.google.com/url?q=https://commons.wikimedia.org/wiki/File:Carstian_Luyckx_-_Vanitas_Still_Life_with_Musical_Instruments,_Sheet_Music,_Books,_a_Skeleton,_Skulls_and_Armour.jpg&amp;sa=D&amp;source=editors&amp;ust=1683527245407234&amp;usg=AOvVaw1KzbuSSY5m3u8f6MifGWmm" TargetMode="External"/><Relationship Id="rId39" Type="http://schemas.openxmlformats.org/officeDocument/2006/relationships/hyperlink" Target="https://upload.wikimedia.org/wikipedia/commons/a/aa/Battle_of_Lutzen.jpg" TargetMode="External"/><Relationship Id="rId38" Type="http://schemas.openxmlformats.org/officeDocument/2006/relationships/hyperlink" Target="https://upload.wikimedia.org/wikipedia/commons/7/71/Circle_of_Jan_Brueghel_the_Younger_-_Juno%27s_arrival_in_Hades.jpg" TargetMode="External"/><Relationship Id="rId20" Type="http://schemas.openxmlformats.org/officeDocument/2006/relationships/hyperlink" Target="https://upload.wikimedia.org/wikipedia/commons/e/e3/Scotland_Forever%21.jpg" TargetMode="External"/><Relationship Id="rId22" Type="http://schemas.openxmlformats.org/officeDocument/2006/relationships/hyperlink" Target="https://upload.wikimedia.org/wikipedia/commons/1/10/Detaille_4th_French_hussar_at_Friedland.jpg" TargetMode="External"/><Relationship Id="rId21" Type="http://schemas.openxmlformats.org/officeDocument/2006/relationships/hyperlink" Target="https://literat.ug.edu.pl/listys/095.htm" TargetMode="External"/><Relationship Id="rId24" Type="http://schemas.openxmlformats.org/officeDocument/2006/relationships/hyperlink" Target="https://en.wikipedia.org/wiki/Gondola_no_Uta" TargetMode="External"/><Relationship Id="rId23" Type="http://schemas.openxmlformats.org/officeDocument/2006/relationships/hyperlink" Target="https://upload.wikimedia.org/wikipedia/commons/2/24/Detaille_-_La_Charge.jpg" TargetMode="External"/><Relationship Id="rId26" Type="http://schemas.openxmlformats.org/officeDocument/2006/relationships/hyperlink" Target="https://upload.wikimedia.org/wikipedia/commons/3/39/Galli%C3%A9ni_Roybet_d%C3%A9tail_Illustration.jpg" TargetMode="External"/><Relationship Id="rId25" Type="http://schemas.openxmlformats.org/officeDocument/2006/relationships/hyperlink" Target="https://upload.wikimedia.org/wikipedia/commons/c/c7/Haestra%2C_Leendert_Maertensz_van_-_Canon_in_front_of_a_guard.jpg" TargetMode="External"/><Relationship Id="rId28" Type="http://schemas.openxmlformats.org/officeDocument/2006/relationships/hyperlink" Target="https://upload.wikimedia.org/wikipedia/commons/9/95/Jehan-Georges_Vibert_-_On_the_ramparts.jpg" TargetMode="External"/><Relationship Id="rId27" Type="http://schemas.openxmlformats.org/officeDocument/2006/relationships/hyperlink" Target="https://en.wikiquote.org/wiki/Alfred_Nobel" TargetMode="External"/><Relationship Id="rId29" Type="http://schemas.openxmlformats.org/officeDocument/2006/relationships/hyperlink" Target="https://upload.wikimedia.org/wikipedia/commons/6/67/Christian_Sell_Belagerung_von_Breisach.jpg" TargetMode="External"/><Relationship Id="rId11" Type="http://schemas.openxmlformats.org/officeDocument/2006/relationships/hyperlink" Target="https://en.wikipedia.org/wiki/Dies_irae" TargetMode="External"/><Relationship Id="rId10" Type="http://schemas.openxmlformats.org/officeDocument/2006/relationships/hyperlink" Target="https://upload.wikimedia.org/wikipedia/commons/3/3f/%D0%A4%D1%80%D0%B0%D0%BD%D1%86_%D0%A0%D1%83%D0%B1%D0%BE_-_%D0%A8%D1%82%D1%83%D1%80%D0%BC_%D0%93%D0%B8%D0%BC%D1%80%D0%BE%D0%B2_17_%D0%BE%D0%BA%D1%82%D1%8F%D0%B1%D1%80%D1%8F_1832_%D0%B3.jpg" TargetMode="External"/><Relationship Id="rId13" Type="http://schemas.openxmlformats.org/officeDocument/2006/relationships/hyperlink" Target="https://www.goodreads.com/work/quotes/2796883" TargetMode="External"/><Relationship Id="rId12" Type="http://schemas.openxmlformats.org/officeDocument/2006/relationships/hyperlink" Target="https://upload.wikimedia.org/wikipedia/commons/1/1f/Suchodolski_Assault_on_Saragossa.jpg" TargetMode="External"/><Relationship Id="rId15" Type="http://schemas.openxmlformats.org/officeDocument/2006/relationships/hyperlink" Target="https://www.gospels.net/thomas" TargetMode="External"/><Relationship Id="rId14" Type="http://schemas.openxmlformats.org/officeDocument/2006/relationships/hyperlink" Target="https://upload.wikimedia.org/wikipedia/commons/6/66/1310_Rhodes.jpg" TargetMode="External"/><Relationship Id="rId17" Type="http://schemas.openxmlformats.org/officeDocument/2006/relationships/hyperlink" Target="https://upload.wikimedia.org/wikipedia/commons/8/8b/Auguste_Serrure_-_The_victory_of_the_crossbow_shooter.jpg" TargetMode="External"/><Relationship Id="rId16" Type="http://schemas.openxmlformats.org/officeDocument/2006/relationships/hyperlink" Target="https://upload.wikimedia.org/wikipedia/commons/thumb/3/3a/Portrait_of_a_Man_Holding_a_Crossbow.jpg/640px-Portrait_of_a_Man_Holding_a_Crossbow.jpg" TargetMode="External"/><Relationship Id="rId19" Type="http://schemas.openxmlformats.org/officeDocument/2006/relationships/hyperlink" Target="https://en.wikisource.org/wiki/The_Thoughts_of_the_Emperor_Marcus_Aurelius_Antoninus/Book_VI" TargetMode="External"/><Relationship Id="rId18" Type="http://schemas.openxmlformats.org/officeDocument/2006/relationships/hyperlink" Target="https://upload.wikimedia.org/wikipedia/commons/5/55/Atlas_holding_up_the_celestial_globe_-_Guercino_%281646%29.jpg" TargetMode="External"/><Relationship Id="rId84" Type="http://schemas.openxmlformats.org/officeDocument/2006/relationships/hyperlink" Target="https://upload.wikimedia.org/wikipedia/commons/2/22/Attributed_to_Jacob_Hoefnagel_-_Gustavus_Adolphus%2C_King_of_Sweden_1611-1632_-_Google_Art_Project.jpg" TargetMode="External"/><Relationship Id="rId83" Type="http://schemas.openxmlformats.org/officeDocument/2006/relationships/hyperlink" Target="https://upload.wikimedia.org/wikipedia/commons/7/7c/Marie_M%C3%BCller_Landsknecht.jpg" TargetMode="External"/><Relationship Id="rId86" Type="http://schemas.openxmlformats.org/officeDocument/2006/relationships/hyperlink" Target="https://upload.wikimedia.org/wikipedia/commons/5/5c/Champaigne_portrait_richelieu_eb.jpg" TargetMode="External"/><Relationship Id="rId85" Type="http://schemas.openxmlformats.org/officeDocument/2006/relationships/hyperlink" Target="https://upload.wikimedia.org/wikipedia/commons/4/43/Chouans_%28Paul_Grolleron%29.jpg" TargetMode="External"/><Relationship Id="rId88" Type="http://schemas.openxmlformats.org/officeDocument/2006/relationships/hyperlink" Target="https://artvee.com/dl/the-musketeer-2/" TargetMode="External"/><Relationship Id="rId87" Type="http://schemas.openxmlformats.org/officeDocument/2006/relationships/hyperlink" Target="https://upload.wikimedia.org/wikipedia/commons/a/a2/Monster_mortar_-_Liege_-_Antwerp_1832_-_crop.jpg" TargetMode="External"/><Relationship Id="rId89" Type="http://schemas.openxmlformats.org/officeDocument/2006/relationships/hyperlink" Target="http://penelope.uchicago.edu/Thayer/E/Roman/Texts/Plutarch/Moralia/Sayings_of_Spartans*/main.html" TargetMode="External"/><Relationship Id="rId80" Type="http://schemas.openxmlformats.org/officeDocument/2006/relationships/hyperlink" Target="https://www.gutenberg.org/cache/epub/2554/pg2554-images.html" TargetMode="External"/><Relationship Id="rId82" Type="http://schemas.openxmlformats.org/officeDocument/2006/relationships/hyperlink" Target="https://en.wikipedia.org/wiki/St_Crispin%27s_Day_Speech" TargetMode="External"/><Relationship Id="rId81" Type="http://schemas.openxmlformats.org/officeDocument/2006/relationships/hyperlink" Target="https://upload.wikimedia.org/wikipedia/commons/f/f1/Portrait_of_a_man_in_armor_%28Titian%29.jpg" TargetMode="External"/><Relationship Id="rId73" Type="http://schemas.openxmlformats.org/officeDocument/2006/relationships/hyperlink" Target="https://en.wikiquote.org/wiki/Foolishness" TargetMode="External"/><Relationship Id="rId72" Type="http://schemas.openxmlformats.org/officeDocument/2006/relationships/hyperlink" Target="https://upload.wikimedia.org/wikipedia/commons/d/db/Anthony_van_Dyck_-_Portrait_of_a_A_Man_in_Armor_-_Google_Art_Project.jpg" TargetMode="External"/><Relationship Id="rId75" Type="http://schemas.openxmlformats.org/officeDocument/2006/relationships/hyperlink" Target="https://upload.wikimedia.org/wikipedia/commons/e/e1/Portrait_of_Alof_de_Wignacourt_and_his_Page-Caravaggio_%281607-1608%29.jpg" TargetMode="External"/><Relationship Id="rId74" Type="http://schemas.openxmlformats.org/officeDocument/2006/relationships/hyperlink" Target="https://upload.wikimedia.org/wikipedia/commons/7/72/Portrait_of_a_Young_Bearded_Man_Wearing_Armor_by_Tintoretto.jpg" TargetMode="External"/><Relationship Id="rId77" Type="http://schemas.openxmlformats.org/officeDocument/2006/relationships/hyperlink" Target="https://upload.wikimedia.org/wikipedia/commons/1/1b/TheKnightAtTheCrossroads.jpg" TargetMode="External"/><Relationship Id="rId76" Type="http://schemas.openxmlformats.org/officeDocument/2006/relationships/hyperlink" Target="https://www.gutenberg.org/files/14568/14568-h/14568-h.htm" TargetMode="External"/><Relationship Id="rId79" Type="http://schemas.openxmlformats.org/officeDocument/2006/relationships/hyperlink" Target="https://upload.wikimedia.org/wikipedia/commons/a/a1/Portrait_of_a_Man_in_Armor_with_Two_Pages_MET_DT10686.jpg" TargetMode="External"/><Relationship Id="rId78" Type="http://schemas.openxmlformats.org/officeDocument/2006/relationships/hyperlink" Target="https://upload.wikimedia.org/wikipedia/commons/d/dd/Die_drei_Bogatyr.jpg" TargetMode="External"/><Relationship Id="rId71" Type="http://schemas.openxmlformats.org/officeDocument/2006/relationships/hyperlink" Target="https://en.wikipedia.org/wiki/St_Crispin%27s_Day_Speech" TargetMode="External"/><Relationship Id="rId70" Type="http://schemas.openxmlformats.org/officeDocument/2006/relationships/hyperlink" Target="https://upload.wikimedia.org/wikipedia/commons/7/71/Titian_Portrait_of_Alfonso_d%27Avalos%2C_Marchese_del_Vasto%2C_in_Armor_with_a_Page_Getty_Museum.jpg" TargetMode="External"/><Relationship Id="rId62" Type="http://schemas.openxmlformats.org/officeDocument/2006/relationships/hyperlink" Target="https://upload.wikimedia.org/wikipedia/commons/7/78/Jan_Matejko%2C_Sta%C5%84czyk.jpg" TargetMode="External"/><Relationship Id="rId61" Type="http://schemas.openxmlformats.org/officeDocument/2006/relationships/hyperlink" Target="https://upload.wikimedia.org/wikipedia/commons/1/13/Pontormo_%28Jacopo_Carucci%29_%28Italian%2C_Florentine%29_-_Portrait_of_a_Halberdier_%28Francesco_Guardi%3F%29_-_Google_Art_Project.jpg" TargetMode="External"/><Relationship Id="rId64" Type="http://schemas.openxmlformats.org/officeDocument/2006/relationships/hyperlink" Target="https://www.goodreads.com/quotes/32013-a-fire-broke-out-backstage-in-a-theatre-the-clown" TargetMode="External"/><Relationship Id="rId63" Type="http://schemas.openxmlformats.org/officeDocument/2006/relationships/hyperlink" Target="https://en.wikiquote.org/wiki/Insanity" TargetMode="External"/><Relationship Id="rId66" Type="http://schemas.openxmlformats.org/officeDocument/2006/relationships/hyperlink" Target="http://www.perseus.tufts.edu/hopper/text?doc=Perseus%3Atext%3A2008.01.0288%3Asection%3D17" TargetMode="External"/><Relationship Id="rId65" Type="http://schemas.openxmlformats.org/officeDocument/2006/relationships/hyperlink" Target="https://upload.wikimedia.org/wikipedia/commons/0/0f/F0440_Louvre_JL_David_Sabines_INV3691_rwk.jpg" TargetMode="External"/><Relationship Id="rId68" Type="http://schemas.openxmlformats.org/officeDocument/2006/relationships/hyperlink" Target="https://archive.vcu.edu/english/engweb/webtexts/eurydice/" TargetMode="External"/><Relationship Id="rId67" Type="http://schemas.openxmlformats.org/officeDocument/2006/relationships/hyperlink" Target="https://upload.wikimedia.org/wikipedia/commons/d/d3/Leighton-God_Speed%21.jpg" TargetMode="External"/><Relationship Id="rId60" Type="http://schemas.openxmlformats.org/officeDocument/2006/relationships/hyperlink" Target="https://en.wikiquote.org/wiki/Alexis_de_Tocqueville" TargetMode="External"/><Relationship Id="rId69" Type="http://schemas.openxmlformats.org/officeDocument/2006/relationships/hyperlink" Target="https://upload.wikimedia.org/wikipedia/commons/8/84/Man_in_Armor.jpg" TargetMode="External"/><Relationship Id="rId51" Type="http://schemas.openxmlformats.org/officeDocument/2006/relationships/hyperlink" Target="https://useum.org/artwork/In-a-Fog-David-Farquharson-1897" TargetMode="External"/><Relationship Id="rId50" Type="http://schemas.openxmlformats.org/officeDocument/2006/relationships/hyperlink" Target="https://www.gutenberg.org/files/132/132-h/132-h.htm" TargetMode="External"/><Relationship Id="rId53" Type="http://schemas.openxmlformats.org/officeDocument/2006/relationships/hyperlink" Target="https://americanillustration.org/project/frank-schoonover/" TargetMode="External"/><Relationship Id="rId52" Type="http://schemas.openxmlformats.org/officeDocument/2006/relationships/hyperlink" Target="https://commons.wikimedia.org/wiki/File:Bernardo_Bellotto,_The_Fortress_of_K%C3%B6nigstein,_1756-1758,_NGA_80924.jpg" TargetMode="External"/><Relationship Id="rId55" Type="http://schemas.openxmlformats.org/officeDocument/2006/relationships/hyperlink" Target="https://upload.wikimedia.org/wikipedia/commons/c/c5/Barker--Faithful_Knight--Museums_Sheffield.jpg" TargetMode="External"/><Relationship Id="rId54" Type="http://schemas.openxmlformats.org/officeDocument/2006/relationships/hyperlink" Target="https://www.hitc.com/en-gb/2021/10/01/no-time-to-die-eulogy-quote/" TargetMode="External"/><Relationship Id="rId57" Type="http://schemas.openxmlformats.org/officeDocument/2006/relationships/hyperlink" Target="https://upload.wikimedia.org/wikipedia/commons/8/83/Grenadier-a-pied-de-la-Vieille-Garde.png" TargetMode="External"/><Relationship Id="rId56" Type="http://schemas.openxmlformats.org/officeDocument/2006/relationships/hyperlink" Target="https://en.wikiquote.org/wiki/Holy_Grail" TargetMode="External"/><Relationship Id="rId59" Type="http://schemas.openxmlformats.org/officeDocument/2006/relationships/hyperlink" Target="https://upload.wikimedia.org/wikipedia/commons/9/93/Horace_Vernet_%281789-1863%29_-_A_Grenadier_of_the_Guard_at_Elba_-_P367_-_The_Wallace_Collection.jpg" TargetMode="External"/><Relationship Id="rId58" Type="http://schemas.openxmlformats.org/officeDocument/2006/relationships/hyperlink" Target="https://en.wikipedia.org/wiki/Imperial_Guard_(Napoleon_I)" TargetMode="External"/><Relationship Id="rId107" Type="http://schemas.openxmlformats.org/officeDocument/2006/relationships/hyperlink" Target="https://upload.wikimedia.org/wikipedia/commons/3/34/Willem_van_de_Velde_the_Younger_%281633-1707%29_-_An_English_Indiaman_Attacked_by_Three_Spanish_Privateers_-_RCIN_405154_-_Royal_Collection.jpg" TargetMode="External"/><Relationship Id="rId228" Type="http://schemas.openxmlformats.org/officeDocument/2006/relationships/hyperlink" Target="https://upload.wikimedia.org/wikipedia/commons/6/63/Alphonse_de_Neuville_1878_capitaine_de_dragons.JPG" TargetMode="External"/><Relationship Id="rId106" Type="http://schemas.openxmlformats.org/officeDocument/2006/relationships/hyperlink" Target="https://upload.wikimedia.org/wikipedia/commons/f/fd/The_Blockade_of_the_Privateers%27_Nest_at_Dunkirk.jpg" TargetMode="External"/><Relationship Id="rId227" Type="http://schemas.openxmlformats.org/officeDocument/2006/relationships/hyperlink" Target="https://upload.wikimedia.org/wikipedia/commons/9/91/Simonis_%26_Buunk_%E2%80%93_Hermanus_Willem_Koekkoek_%E2%80%93_Red_Hussars_on_horseback.jpg" TargetMode="External"/><Relationship Id="rId105" Type="http://schemas.openxmlformats.org/officeDocument/2006/relationships/hyperlink" Target="https://www.gutenberg.org/files/46954/46954-h/46954-h.htm" TargetMode="External"/><Relationship Id="rId226" Type="http://schemas.openxmlformats.org/officeDocument/2006/relationships/hyperlink" Target="https://upload.wikimedia.org/wikipedia/commons/a/a9/A_Cavalryman_MET_ep15.30.20.R.jpg" TargetMode="External"/><Relationship Id="rId104" Type="http://schemas.openxmlformats.org/officeDocument/2006/relationships/hyperlink" Target="https://upload.wikimedia.org/wikipedia/commons/c/c8/Antoine-Jean_Gros_-_Napoleon_Bonaparte_Visiting_the_Plague-stricken_at_Jaffa_-_WGA10702.jpg" TargetMode="External"/><Relationship Id="rId225" Type="http://schemas.openxmlformats.org/officeDocument/2006/relationships/hyperlink" Target="https://fantlab.ru/messages/303/3035/30350/3035049/%D0%A8%D0%BF%D0%B8%D0%BE%D0%BD%2003.jpg" TargetMode="External"/><Relationship Id="rId109" Type="http://schemas.openxmlformats.org/officeDocument/2006/relationships/hyperlink" Target="https://upload.wikimedia.org/wikipedia/commons/a/a4/Willem_van_de_Velde_the_Younger_%281633-1707%29_-_The_End_of_the_Action_between_the_English_Indiaman_and_Three_Spanish_Privateers_-_RCIN_405155_-_Royal_Collection.jpg" TargetMode="External"/><Relationship Id="rId108" Type="http://schemas.openxmlformats.org/officeDocument/2006/relationships/hyperlink" Target="https://en.wikipedia.org/wiki/Heart_of_Oak" TargetMode="External"/><Relationship Id="rId229" Type="http://schemas.openxmlformats.org/officeDocument/2006/relationships/hyperlink" Target="https://live.staticflickr.com/1654/25915055193_f3f867fa3b_b.jpg" TargetMode="External"/><Relationship Id="rId220" Type="http://schemas.openxmlformats.org/officeDocument/2006/relationships/hyperlink" Target="https://sun9-77.userapi.com/impf/c626519/v626519062/51fb3/iIWqQZaKOKo.jpg?size=450x450&amp;quality=96&amp;sign=91cbed1201c67555eb36727fbc3247bc&amp;c_uniq_tag=lF_EQjUieip12YBZjUTD5JEWyFnHaAd5N19RA10MeYk&amp;type=album" TargetMode="External"/><Relationship Id="rId103" Type="http://schemas.openxmlformats.org/officeDocument/2006/relationships/hyperlink" Target="https://upload.wikimedia.org/wikipedia/commons/5/5f/Jean_Baptiste_%C3%89douard_Detaille_-_A_Mounted_Officer_-_1894.1050_-_Art_Institute_of_Chicago.jpg" TargetMode="External"/><Relationship Id="rId224" Type="http://schemas.openxmlformats.org/officeDocument/2006/relationships/hyperlink" Target="https://www.gutenberg.org/cache/epub/2554/pg2554-images.html" TargetMode="External"/><Relationship Id="rId102" Type="http://schemas.openxmlformats.org/officeDocument/2006/relationships/hyperlink" Target="https://www.ushistory.org/paine/crisis/c-01.htm" TargetMode="External"/><Relationship Id="rId223" Type="http://schemas.openxmlformats.org/officeDocument/2006/relationships/hyperlink" Target="https://upload.wikimedia.org/wikipedia/commons/f/f6/Emil_H%C3%BCnten_-_Kaiser_Wilhelm_I_und_Kronprinz_Friedrich_zu_Pferde.jpg" TargetMode="External"/><Relationship Id="rId101" Type="http://schemas.openxmlformats.org/officeDocument/2006/relationships/hyperlink" Target="https://upload.wikimedia.org/wikipedia/commons/f/f7/Detaille_-_Officers_from_a_Cuirassier_Regiment_in_front_of_a_Country_House.jpg" TargetMode="External"/><Relationship Id="rId222" Type="http://schemas.openxmlformats.org/officeDocument/2006/relationships/hyperlink" Target="https://upload.wikimedia.org/wikipedia/commons/thumb/c/cd/Simonis_%26_Buunk_%E2%80%93_Hermanus_Willem_Koekkoek_%E2%80%93_Trumpeter_of_the_Dutch_field_artillery.jpg/800px-Simonis_%26_Buunk_%E2%80%93_Hermanus_Willem_Koekkoek_%E2%80%93_Trumpeter_of_the_Dutch_field_artillery.jpg" TargetMode="External"/><Relationship Id="rId100" Type="http://schemas.openxmlformats.org/officeDocument/2006/relationships/hyperlink" Target="https://upload.wikimedia.org/wikipedia/commons/8/87/An_Officer_of_the_Imperial_Horse_Guards_Charging.jpg" TargetMode="External"/><Relationship Id="rId221" Type="http://schemas.openxmlformats.org/officeDocument/2006/relationships/hyperlink" Target="https://i.pinimg.com/originals/69/d3/6c/69d36cdaa0386ba9be5b99a15aa0efd9.jpg" TargetMode="External"/><Relationship Id="rId217" Type="http://schemas.openxmlformats.org/officeDocument/2006/relationships/hyperlink" Target="https://www.gutenberg.org/cache/epub/2554/pg2554-images.html" TargetMode="External"/><Relationship Id="rId216" Type="http://schemas.openxmlformats.org/officeDocument/2006/relationships/hyperlink" Target="https://en.mng.hu/app/uploads/2019/01/28923.jpg" TargetMode="External"/><Relationship Id="rId215" Type="http://schemas.openxmlformats.org/officeDocument/2006/relationships/hyperlink" Target="https://en.wikipedia.org/wiki/St_Crispin%27s_Day_Speech" TargetMode="External"/><Relationship Id="rId214" Type="http://schemas.openxmlformats.org/officeDocument/2006/relationships/hyperlink" Target="https://en.wikipedia.org/wiki/St_Crispin%27s_Day_Speech" TargetMode="External"/><Relationship Id="rId219" Type="http://schemas.openxmlformats.org/officeDocument/2006/relationships/hyperlink" Target="https://www.gutenberg.org/cache/epub/2554/pg2554-images.html" TargetMode="External"/><Relationship Id="rId218" Type="http://schemas.openxmlformats.org/officeDocument/2006/relationships/hyperlink" Target="https://www.simonis-buunk.nl/images/art/large/23206.jpg" TargetMode="External"/><Relationship Id="rId213" Type="http://schemas.openxmlformats.org/officeDocument/2006/relationships/hyperlink" Target="https://upload.wikimedia.org/wikipedia/commons/d/de/Sadak_in_Search_of_the_Waters_of_Oblivion.jpg" TargetMode="External"/><Relationship Id="rId212" Type="http://schemas.openxmlformats.org/officeDocument/2006/relationships/hyperlink" Target="https://en.wikipedia.org/wiki/File:John_Martin_-_Destruction_of_Tyre_-_Google_Art_Project.jpg" TargetMode="External"/><Relationship Id="rId211" Type="http://schemas.openxmlformats.org/officeDocument/2006/relationships/hyperlink" Target="https://upload.wikimedia.org/wikipedia/commons/0/08/John_Martin_Le_Pandemonium_Louvre.JPG" TargetMode="External"/><Relationship Id="rId210" Type="http://schemas.openxmlformats.org/officeDocument/2006/relationships/hyperlink" Target="https://en.wikipedia.org/wiki/File:John_Martin_-_Joshua_Commanding_the_Sun_to_Stand_Still_-_Google_Art_Project.jpg" TargetMode="External"/><Relationship Id="rId129" Type="http://schemas.openxmlformats.org/officeDocument/2006/relationships/hyperlink" Target="https://venice11.umwblogs.org/venice-and-the-fourth-crusade-of-1204/" TargetMode="External"/><Relationship Id="rId128" Type="http://schemas.openxmlformats.org/officeDocument/2006/relationships/hyperlink" Target="https://upload.wikimedia.org/wikipedia/commons/e/ec/Claude-Joseph_Vernet_-_A_Shipwreck_in_Stormy_Seas_%28Temp%C3%AAte%29_-_c_1773_-_National_Gallery_UK.jpg" TargetMode="External"/><Relationship Id="rId127" Type="http://schemas.openxmlformats.org/officeDocument/2006/relationships/hyperlink" Target="https://www.gutenberg.org/files/132/132-h/132-h.htm" TargetMode="External"/><Relationship Id="rId126" Type="http://schemas.openxmlformats.org/officeDocument/2006/relationships/hyperlink" Target="https://upload.wikimedia.org/wikipedia/commons/6/6d/Remnants_of_an_army2.jpg" TargetMode="External"/><Relationship Id="rId121" Type="http://schemas.openxmlformats.org/officeDocument/2006/relationships/hyperlink" Target="https://upload.wikimedia.org/wikipedia/commons/b/b6/Great_Fire_London.jpg" TargetMode="External"/><Relationship Id="rId120" Type="http://schemas.openxmlformats.org/officeDocument/2006/relationships/hyperlink" Target="https://upload.wikimedia.org/wikipedia/commons/6/6f/Igorsvyat.jpg" TargetMode="External"/><Relationship Id="rId125" Type="http://schemas.openxmlformats.org/officeDocument/2006/relationships/hyperlink" Target="https://en.wikipedia.org/wiki/Sack_of_Rome_(410)" TargetMode="External"/><Relationship Id="rId124" Type="http://schemas.openxmlformats.org/officeDocument/2006/relationships/hyperlink" Target="https://en.wikipedia.org/wiki/Sack_of_Rome_(410)" TargetMode="External"/><Relationship Id="rId123" Type="http://schemas.openxmlformats.org/officeDocument/2006/relationships/hyperlink" Target="https://commons.wikimedia.org/wiki/File:Sack_of_Rome_by_the_Visigoths_on_24_August_410_by_JN_Sylvestre_1890.jpg" TargetMode="External"/><Relationship Id="rId122" Type="http://schemas.openxmlformats.org/officeDocument/2006/relationships/hyperlink" Target="https://en.wiktionary.org/wiki/oh,_the_humanity" TargetMode="External"/><Relationship Id="rId95" Type="http://schemas.openxmlformats.org/officeDocument/2006/relationships/hyperlink" Target="https://lists.h-net.org/cgi-bin/logbrowse.pl?trx=vx&amp;list=H-War&amp;month=0907&amp;week=b&amp;msg=fB4vd1ZikUOS9D6ySOmO5Q" TargetMode="External"/><Relationship Id="rId94" Type="http://schemas.openxmlformats.org/officeDocument/2006/relationships/hyperlink" Target="https://upload.wikimedia.org/wikipedia/commons/9/9a/Hohenfriedeberg_-_Attack_of_Prussian_Infantry_-_1745.jpg" TargetMode="External"/><Relationship Id="rId97" Type="http://schemas.openxmlformats.org/officeDocument/2006/relationships/hyperlink" Target="https://www.gutenberg.org/cache/epub/2554/pg2554-images.html" TargetMode="External"/><Relationship Id="rId96" Type="http://schemas.openxmlformats.org/officeDocument/2006/relationships/hyperlink" Target="https://commons.wikimedia.org/wiki/File:Francisco_de_Zurbar%C3%A1n_006.jpg" TargetMode="External"/><Relationship Id="rId99" Type="http://schemas.openxmlformats.org/officeDocument/2006/relationships/hyperlink" Target="https://www.eighteenthcenturypoetry.org/works/o4986-w0150.shtml" TargetMode="External"/><Relationship Id="rId98" Type="http://schemas.openxmlformats.org/officeDocument/2006/relationships/hyperlink" Target="https://upload.wikimedia.org/wikipedia/commons/d/d7/Detaille_-_Artillerie_%C3%A0_cheval_de_la_Garde_Imperiale.jpg" TargetMode="External"/><Relationship Id="rId91" Type="http://schemas.openxmlformats.org/officeDocument/2006/relationships/hyperlink" Target="https://www.gutenberg.org/cache/epub/1257/pg1257-images.html" TargetMode="External"/><Relationship Id="rId90" Type="http://schemas.openxmlformats.org/officeDocument/2006/relationships/hyperlink" Target="https://upload.wikimedia.org/wikipedia/commons/5/51/Jean_Louis_Ernest_Meissonier_%281815-1891%29_-_A_Musketeer%2C_Time_of_Louis_XIII_-_P332_-_The_Wallace_Collection.jpg" TargetMode="External"/><Relationship Id="rId93" Type="http://schemas.openxmlformats.org/officeDocument/2006/relationships/hyperlink" Target="https://www.gutenberg.org/cache/epub/1184/pg1184-images.html" TargetMode="External"/><Relationship Id="rId92" Type="http://schemas.openxmlformats.org/officeDocument/2006/relationships/hyperlink" Target="https://upload.wikimedia.org/wikipedia/commons/thumb/1/18/Jos%C3%A9_Llaneces.jpg/640px-Jos%C3%A9_Llaneces.jpg" TargetMode="External"/><Relationship Id="rId118" Type="http://schemas.openxmlformats.org/officeDocument/2006/relationships/hyperlink" Target="https://en.wikiquote.org/wiki/Talk:Napoleon_Bonaparte" TargetMode="External"/><Relationship Id="rId117" Type="http://schemas.openxmlformats.org/officeDocument/2006/relationships/hyperlink" Target="https://upload.wikimedia.org/wikipedia/commons/c/cc/Napoleons_retreat_from_moscow.jpg" TargetMode="External"/><Relationship Id="rId116" Type="http://schemas.openxmlformats.org/officeDocument/2006/relationships/hyperlink" Target="https://en.wikipedia.org/wiki/Apologeticus" TargetMode="External"/><Relationship Id="rId115" Type="http://schemas.openxmlformats.org/officeDocument/2006/relationships/hyperlink" Target="https://commons.wikimedia.org/wiki/File:Joan_of_Arc_-_John_Everett_Millais.jpg" TargetMode="External"/><Relationship Id="rId119" Type="http://schemas.openxmlformats.org/officeDocument/2006/relationships/hyperlink" Target="https://upload.wikimedia.org/wikipedia/commons/a/a2/Grolleron_Paul-Louis-Narcisse_-_Combat_d%27infanterie_sur_une_route%2C_1870_-_Soldats_du_24e_d%27infanterie_de_la_brigade_Micheler_Paris%2C_mus%C3%A9e_de_l%27Arm%C3%A9e.jpg" TargetMode="External"/><Relationship Id="rId110" Type="http://schemas.openxmlformats.org/officeDocument/2006/relationships/hyperlink" Target="https://upload.wikimedia.org/wikipedia/commons/7/77/A_Castro%2C_Lorenzo_-_A_Galley_of_Malta_-_Google_Art_Project.jpg" TargetMode="External"/><Relationship Id="rId231" Type="http://schemas.openxmlformats.org/officeDocument/2006/relationships/hyperlink" Target="https://en.wikiquote.org/wiki/Alexis_de_Tocqueville" TargetMode="External"/><Relationship Id="rId230" Type="http://schemas.openxmlformats.org/officeDocument/2006/relationships/hyperlink" Target="https://media.mutualart.com/Images/2016_08/26/11/111717191/9bc34c00-5d9a-471e-a993-d9309d183b42.Jpeg" TargetMode="External"/><Relationship Id="rId114" Type="http://schemas.openxmlformats.org/officeDocument/2006/relationships/hyperlink" Target="https://www.kjvsayings.com/phrase/dust-thou-art-and-unto-dust-shalt-thou-return" TargetMode="External"/><Relationship Id="rId113" Type="http://schemas.openxmlformats.org/officeDocument/2006/relationships/hyperlink" Target="https://commons.wikimedia.org/wiki/File:Joaqu%C3%ADn_Sorolla_y_Bastida_-_La_Reliquia.jpg" TargetMode="External"/><Relationship Id="rId234" Type="http://schemas.openxmlformats.org/officeDocument/2006/relationships/vmlDrawing" Target="../drawings/vmlDrawing7.vml"/><Relationship Id="rId112" Type="http://schemas.openxmlformats.org/officeDocument/2006/relationships/hyperlink" Target="https://www.kingjamesbibleonline.org/Luke-Chapter-23/" TargetMode="External"/><Relationship Id="rId233" Type="http://schemas.openxmlformats.org/officeDocument/2006/relationships/drawing" Target="../drawings/drawing11.xml"/><Relationship Id="rId111" Type="http://schemas.openxmlformats.org/officeDocument/2006/relationships/hyperlink" Target="https://upload.wikimedia.org/wikipedia/commons/7/7d/The_Crowning_with_Thorns-Caravaggio_%281602%29.jpg" TargetMode="External"/><Relationship Id="rId232" Type="http://schemas.openxmlformats.org/officeDocument/2006/relationships/hyperlink" Target="https://www.kingjamesbibleonline.org/Matthew-23-37/" TargetMode="External"/><Relationship Id="rId206" Type="http://schemas.openxmlformats.org/officeDocument/2006/relationships/hyperlink" Target="https://commons.wikimedia.org/wiki/File:Nicolaes_Berchem_-_The_army_of_Porus_and_its_elephants_are_conquered_by_Alexander_239N09812_9NLB3.jpg" TargetMode="External"/><Relationship Id="rId205" Type="http://schemas.openxmlformats.org/officeDocument/2006/relationships/hyperlink" Target="https://upload.wikimedia.org/wikipedia/commons/1/1a/Carl_Theodor_von_Piloty_-_Alexander_der_Gro%C3%9Fe_nimmt_sterbend_Abschied_von_seinem_Heere_%28ca._1886%29.jpg" TargetMode="External"/><Relationship Id="rId204" Type="http://schemas.openxmlformats.org/officeDocument/2006/relationships/hyperlink" Target="https://upload.wikimedia.org/wikipedia/commons/3/3e/Pietro_da_Cortona_-_Battle_of_Alexander_versus_Darius_%28panorama%29.png" TargetMode="External"/><Relationship Id="rId203" Type="http://schemas.openxmlformats.org/officeDocument/2006/relationships/hyperlink" Target="https://commons.wikimedia.org/wiki/File:Caspar_de_Crayer_Alexander_and_Diogenes.jpg" TargetMode="External"/><Relationship Id="rId209" Type="http://schemas.openxmlformats.org/officeDocument/2006/relationships/hyperlink" Target="https://en.wikipedia.org/wiki/File:Jacques-Louis_David_-_Oath_of_the_Horatii_-_Google_Art_Project.jpg" TargetMode="External"/><Relationship Id="rId208" Type="http://schemas.openxmlformats.org/officeDocument/2006/relationships/hyperlink" Target="https://en.wikipedia.org/wiki/File:Le%C3%B3nidas_en_las_Term%C3%B3pilas,_por_Jacques-Louis_David.jpg" TargetMode="External"/><Relationship Id="rId207" Type="http://schemas.openxmlformats.org/officeDocument/2006/relationships/hyperlink" Target="https://commons.wikimedia.org/wiki/File:Charles_Le_Brun_-_The_Family_of_Darius_before_Alexander_-_WGA12532.jpg" TargetMode="External"/><Relationship Id="rId202" Type="http://schemas.openxmlformats.org/officeDocument/2006/relationships/hyperlink" Target="https://commons.wikimedia.org/wiki/File:Giovanni_Paolo_Panini_(1691-1765)_-_Alexander_and_the_Gordian_Knot_-_266897_-_National_Trust.jpg" TargetMode="External"/><Relationship Id="rId201" Type="http://schemas.openxmlformats.org/officeDocument/2006/relationships/hyperlink" Target="https://commons.wikimedia.org/wiki/File:Alexander_of_macedon_trust%27s_the_doctor_Philip,_Henryk_Siemiradzki.jpg" TargetMode="External"/><Relationship Id="rId200" Type="http://schemas.openxmlformats.org/officeDocument/2006/relationships/hyperlink" Target="https://commons.wikimedia.org/wiki/File:La_caza_salvaje_de_Od%C3%ADn,_por_Peter_Nicolai_Arbo.jpg" TargetMode="External"/></Relationships>
</file>

<file path=xl/worksheets/_rels/sheet12.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2.xml"/><Relationship Id="rId3"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sellercentral.amazon.com/gspn/provider-details/IP%20Accelerator/b43bad6b-ea54-46dc-8ef6-319ecbfb4f4a?ref_=sc_gspn_iplst_ipdt-b43bad6b&amp;localeSelection=en_US&amp;sellFrom=US&amp;sellIn=US" TargetMode="External"/><Relationship Id="rId2" Type="http://schemas.openxmlformats.org/officeDocument/2006/relationships/hyperlink" Target="https://egov.maryland.gov/BusinessExpress/Payment/Summary" TargetMode="External"/><Relationship Id="rId3" Type="http://schemas.openxmlformats.org/officeDocument/2006/relationships/hyperlink" Target="https://sa.www4.irs.gov/modiein/individual/system-unavailable.jsp"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ommons.wikimedia.org/wiki/File:Red_Color.jpg" TargetMode="External"/><Relationship Id="rId2" Type="http://schemas.openxmlformats.org/officeDocument/2006/relationships/hyperlink" Target="https://github.com/AUTOMATIC1111/stable-diffusion-webui" TargetMode="External"/><Relationship Id="rId3" Type="http://schemas.openxmlformats.org/officeDocument/2006/relationships/hyperlink" Target="https://www.youtube.com/watch?v=mhJa1dhIFWg" TargetMode="External"/><Relationship Id="rId4" Type="http://schemas.openxmlformats.org/officeDocument/2006/relationships/hyperlink" Target="https://www.youtube.com/watch?v=EmA0RwWv-os" TargetMode="External"/><Relationship Id="rId5" Type="http://schemas.openxmlformats.org/officeDocument/2006/relationships/hyperlink" Target="https://civitai.com/models/4823/deliberate"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youtube.com/watch?v=n-8y-X8ljns" TargetMode="External"/><Relationship Id="rId2" Type="http://schemas.openxmlformats.org/officeDocument/2006/relationships/hyperlink" Target="https://www.youtube.com/watch?v=EJkMgj9Jloo"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kriegeterna.com/" TargetMode="External"/><Relationship Id="rId3" Type="http://schemas.openxmlformats.org/officeDocument/2006/relationships/hyperlink" Target="https://www.salesbacker.com/blog/43/Step_by_step_guide_to_creating_an_Amazon_promotion" TargetMode="External"/><Relationship Id="rId4" Type="http://schemas.openxmlformats.org/officeDocument/2006/relationships/drawing" Target="../drawings/drawing6.xml"/><Relationship Id="rId5"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90" Type="http://schemas.openxmlformats.org/officeDocument/2006/relationships/hyperlink" Target="https://www.youtube.com/@ProfessorMeg" TargetMode="External"/><Relationship Id="rId194" Type="http://schemas.openxmlformats.org/officeDocument/2006/relationships/hyperlink" Target="https://www.youtube.com/@Quackalope/about" TargetMode="External"/><Relationship Id="rId193" Type="http://schemas.openxmlformats.org/officeDocument/2006/relationships/hyperlink" Target="https://www.youtube.com/@DevonTalksTabletop" TargetMode="External"/><Relationship Id="rId192" Type="http://schemas.openxmlformats.org/officeDocument/2006/relationships/hyperlink" Target="https://www.youtube.com/@BoardGameCo/about" TargetMode="External"/><Relationship Id="rId191" Type="http://schemas.openxmlformats.org/officeDocument/2006/relationships/hyperlink" Target="https://www.youtube.com/@BoardGamingRamblings" TargetMode="External"/><Relationship Id="rId187" Type="http://schemas.openxmlformats.org/officeDocument/2006/relationships/hyperlink" Target="https://www.youtube.com/@thedicetower/about" TargetMode="External"/><Relationship Id="rId186" Type="http://schemas.openxmlformats.org/officeDocument/2006/relationships/hyperlink" Target="https://www.youtube.com/@BaumgartnerRestoration/about" TargetMode="External"/><Relationship Id="rId185" Type="http://schemas.openxmlformats.org/officeDocument/2006/relationships/hyperlink" Target="https://www.youtube.com/@TheCanvasArtHistory/about" TargetMode="External"/><Relationship Id="rId184" Type="http://schemas.openxmlformats.org/officeDocument/2006/relationships/hyperlink" Target="https://www.youtube.com/@ArtHistory101/about" TargetMode="External"/><Relationship Id="rId189" Type="http://schemas.openxmlformats.org/officeDocument/2006/relationships/hyperlink" Target="https://www.youtube.com/@orski78/videos" TargetMode="External"/><Relationship Id="rId188" Type="http://schemas.openxmlformats.org/officeDocument/2006/relationships/hyperlink" Target="https://www.youtube.com/@actualol/about" TargetMode="External"/><Relationship Id="rId183" Type="http://schemas.openxmlformats.org/officeDocument/2006/relationships/hyperlink" Target="https://www.youtube.com/@BehindtheMasterpiece/about" TargetMode="External"/><Relationship Id="rId182" Type="http://schemas.openxmlformats.org/officeDocument/2006/relationships/hyperlink" Target="https://www.youtube.com/@GreatArtExplained/about" TargetMode="External"/><Relationship Id="rId181" Type="http://schemas.openxmlformats.org/officeDocument/2006/relationships/hyperlink" Target="https://www.youtube.com/@RealLifeLore" TargetMode="External"/><Relationship Id="rId180" Type="http://schemas.openxmlformats.org/officeDocument/2006/relationships/hyperlink" Target="https://www.youtube.com/@HowHistoryWorks/videos" TargetMode="External"/><Relationship Id="rId176" Type="http://schemas.openxmlformats.org/officeDocument/2006/relationships/hyperlink" Target="https://www.youtube.com/@EmperorTigerstar/about" TargetMode="External"/><Relationship Id="rId297" Type="http://schemas.openxmlformats.org/officeDocument/2006/relationships/hyperlink" Target="https://www.youtube.com/@AgeofNoob/about" TargetMode="External"/><Relationship Id="rId175" Type="http://schemas.openxmlformats.org/officeDocument/2006/relationships/hyperlink" Target="https://www.youtube.com/@realryanchapman/about" TargetMode="External"/><Relationship Id="rId296" Type="http://schemas.openxmlformats.org/officeDocument/2006/relationships/hyperlink" Target="https://www.youtube.com/@UrsaRyan/about" TargetMode="External"/><Relationship Id="rId174" Type="http://schemas.openxmlformats.org/officeDocument/2006/relationships/hyperlink" Target="https://www.youtube.com/@HistoryMarche/about" TargetMode="External"/><Relationship Id="rId295" Type="http://schemas.openxmlformats.org/officeDocument/2006/relationships/hyperlink" Target="https://www.youtube.com/@TheGrimKleaper/about" TargetMode="External"/><Relationship Id="rId173" Type="http://schemas.openxmlformats.org/officeDocument/2006/relationships/hyperlink" Target="https://www.youtube.com/@ADayInHistoryOfficial/about" TargetMode="External"/><Relationship Id="rId294" Type="http://schemas.openxmlformats.org/officeDocument/2006/relationships/hyperlink" Target="https://www.youtube.com/@InquisitiveOtter/about" TargetMode="External"/><Relationship Id="rId179" Type="http://schemas.openxmlformats.org/officeDocument/2006/relationships/hyperlink" Target="https://www.youtube.com/@MLaserHistory/about" TargetMode="External"/><Relationship Id="rId178" Type="http://schemas.openxmlformats.org/officeDocument/2006/relationships/hyperlink" Target="https://www.youtube.com/@WhatifAltHist/about" TargetMode="External"/><Relationship Id="rId299" Type="http://schemas.openxmlformats.org/officeDocument/2006/relationships/hyperlink" Target="https://www.youtube.com/@SpiritOfTheLaw" TargetMode="External"/><Relationship Id="rId177" Type="http://schemas.openxmlformats.org/officeDocument/2006/relationships/hyperlink" Target="https://www.youtube.com/@SideQuestYT/about" TargetMode="External"/><Relationship Id="rId298" Type="http://schemas.openxmlformats.org/officeDocument/2006/relationships/hyperlink" Target="https://www.youtube.com/@T90Official" TargetMode="External"/><Relationship Id="rId198" Type="http://schemas.openxmlformats.org/officeDocument/2006/relationships/hyperlink" Target="https://www.youtube.com/@LordoftheBoard/about" TargetMode="External"/><Relationship Id="rId197" Type="http://schemas.openxmlformats.org/officeDocument/2006/relationships/hyperlink" Target="https://www.youtube.com/@AliRisdal/about" TargetMode="External"/><Relationship Id="rId196" Type="http://schemas.openxmlformats.org/officeDocument/2006/relationships/hyperlink" Target="https://www.youtube.com/@TheBrothersMurph/about" TargetMode="External"/><Relationship Id="rId195" Type="http://schemas.openxmlformats.org/officeDocument/2006/relationships/hyperlink" Target="https://www.youtube.com/@AllYouCanBoard/about" TargetMode="External"/><Relationship Id="rId199" Type="http://schemas.openxmlformats.org/officeDocument/2006/relationships/hyperlink" Target="https://www.youtube.com/@FostertheMeeple/about" TargetMode="External"/><Relationship Id="rId150" Type="http://schemas.openxmlformats.org/officeDocument/2006/relationships/hyperlink" Target="https://www.youtube.com/@Suibhne/about" TargetMode="External"/><Relationship Id="rId271" Type="http://schemas.openxmlformats.org/officeDocument/2006/relationships/hyperlink" Target="https://www.youtube.com/@lambdaxx1" TargetMode="External"/><Relationship Id="rId392" Type="http://schemas.openxmlformats.org/officeDocument/2006/relationships/hyperlink" Target="https://www.youtube.com/@KokoplaysMB/about" TargetMode="External"/><Relationship Id="rId270" Type="http://schemas.openxmlformats.org/officeDocument/2006/relationships/hyperlink" Target="https://twitter.com/ISPuuuv" TargetMode="External"/><Relationship Id="rId391" Type="http://schemas.openxmlformats.org/officeDocument/2006/relationships/hyperlink" Target="https://www.youtube.com/@ModernVintageGamer/about" TargetMode="External"/><Relationship Id="rId390" Type="http://schemas.openxmlformats.org/officeDocument/2006/relationships/hyperlink" Target="https://www.youtube.com/@SomeRanDev/about" TargetMode="External"/><Relationship Id="rId1" Type="http://schemas.openxmlformats.org/officeDocument/2006/relationships/comments" Target="../comments4.xml"/><Relationship Id="rId2" Type="http://schemas.openxmlformats.org/officeDocument/2006/relationships/hyperlink" Target="https://www.youtube.com/@RhysticStudies" TargetMode="External"/><Relationship Id="rId3" Type="http://schemas.openxmlformats.org/officeDocument/2006/relationships/hyperlink" Target="https://www.rhysticstudies.com/contact" TargetMode="External"/><Relationship Id="rId149" Type="http://schemas.openxmlformats.org/officeDocument/2006/relationships/hyperlink" Target="https://www.youtube.com/@HoH/about" TargetMode="External"/><Relationship Id="rId4" Type="http://schemas.openxmlformats.org/officeDocument/2006/relationships/hyperlink" Target="https://www.youtube.com/@CaspianReport" TargetMode="External"/><Relationship Id="rId148" Type="http://schemas.openxmlformats.org/officeDocument/2006/relationships/hyperlink" Target="https://www.youtube.com/@Knowledgia/about" TargetMode="External"/><Relationship Id="rId269" Type="http://schemas.openxmlformats.org/officeDocument/2006/relationships/hyperlink" Target="https://www.youtube.com/@iSorrowproductions/videos" TargetMode="External"/><Relationship Id="rId9" Type="http://schemas.openxmlformats.org/officeDocument/2006/relationships/hyperlink" Target="https://www.youtube.com/@devoid8482/featured" TargetMode="External"/><Relationship Id="rId143" Type="http://schemas.openxmlformats.org/officeDocument/2006/relationships/hyperlink" Target="https://www.youtube.com/@TheInfographicsShow/about" TargetMode="External"/><Relationship Id="rId264" Type="http://schemas.openxmlformats.org/officeDocument/2006/relationships/hyperlink" Target="https://www.youtube.com/@VRvisionary229/about" TargetMode="External"/><Relationship Id="rId385" Type="http://schemas.openxmlformats.org/officeDocument/2006/relationships/hyperlink" Target="https://www.youtube.com/@Northernlion/about" TargetMode="External"/><Relationship Id="rId142" Type="http://schemas.openxmlformats.org/officeDocument/2006/relationships/hyperlink" Target="https://www.youtube.com/@TheHistocrat/about" TargetMode="External"/><Relationship Id="rId263" Type="http://schemas.openxmlformats.org/officeDocument/2006/relationships/hyperlink" Target="https://www.youtube.com/@TheBlobber/about" TargetMode="External"/><Relationship Id="rId384" Type="http://schemas.openxmlformats.org/officeDocument/2006/relationships/hyperlink" Target="https://www.youtube.com/@habie147/about" TargetMode="External"/><Relationship Id="rId141" Type="http://schemas.openxmlformats.org/officeDocument/2006/relationships/hyperlink" Target="https://www.youtube.com/@HistoryTime/about" TargetMode="External"/><Relationship Id="rId262" Type="http://schemas.openxmlformats.org/officeDocument/2006/relationships/hyperlink" Target="https://www.youtube.com/@StrategySphere" TargetMode="External"/><Relationship Id="rId383" Type="http://schemas.openxmlformats.org/officeDocument/2006/relationships/hyperlink" Target="https://www.youtube.com/@SheenShots/about" TargetMode="External"/><Relationship Id="rId140" Type="http://schemas.openxmlformats.org/officeDocument/2006/relationships/hyperlink" Target="https://www.youtube.com/@TheHistoryGuyChannel/about" TargetMode="External"/><Relationship Id="rId261" Type="http://schemas.openxmlformats.org/officeDocument/2006/relationships/hyperlink" Target="https://www.youtube.com/@goateddd" TargetMode="External"/><Relationship Id="rId382" Type="http://schemas.openxmlformats.org/officeDocument/2006/relationships/hyperlink" Target="https://www.youtube.com/@Rad_King/about" TargetMode="External"/><Relationship Id="rId5" Type="http://schemas.openxmlformats.org/officeDocument/2006/relationships/hyperlink" Target="https://www.youtube.com/@deansoups" TargetMode="External"/><Relationship Id="rId147" Type="http://schemas.openxmlformats.org/officeDocument/2006/relationships/hyperlink" Target="https://www.youtube.com/@HistoryMatters/about" TargetMode="External"/><Relationship Id="rId268" Type="http://schemas.openxmlformats.org/officeDocument/2006/relationships/hyperlink" Target="https://www.youtube.com/@Koifish" TargetMode="External"/><Relationship Id="rId389" Type="http://schemas.openxmlformats.org/officeDocument/2006/relationships/hyperlink" Target="https://www.youtube.com/@TheLastJedi1444/about" TargetMode="External"/><Relationship Id="rId6" Type="http://schemas.openxmlformats.org/officeDocument/2006/relationships/hyperlink" Target="https://www.youtube.com/@EmperorLemon/about" TargetMode="External"/><Relationship Id="rId146" Type="http://schemas.openxmlformats.org/officeDocument/2006/relationships/hyperlink" Target="https://www.youtube.com/@EpichistoryTv/about" TargetMode="External"/><Relationship Id="rId267" Type="http://schemas.openxmlformats.org/officeDocument/2006/relationships/hyperlink" Target="https://www.youtube.com/@AbsoluteHabibi" TargetMode="External"/><Relationship Id="rId388" Type="http://schemas.openxmlformats.org/officeDocument/2006/relationships/hyperlink" Target="https://www.youtube.com/@ArtemKirsanov/about" TargetMode="External"/><Relationship Id="rId7" Type="http://schemas.openxmlformats.org/officeDocument/2006/relationships/hyperlink" Target="https://www.youtube.com/@InternetPitstop" TargetMode="External"/><Relationship Id="rId145" Type="http://schemas.openxmlformats.org/officeDocument/2006/relationships/hyperlink" Target="https://www.youtube.com/@PaxTubeChannel/about" TargetMode="External"/><Relationship Id="rId266" Type="http://schemas.openxmlformats.org/officeDocument/2006/relationships/hyperlink" Target="https://www.youtube.com/Arumba" TargetMode="External"/><Relationship Id="rId387" Type="http://schemas.openxmlformats.org/officeDocument/2006/relationships/hyperlink" Target="https://www.youtube.com/@ReapeeRon/about" TargetMode="External"/><Relationship Id="rId8" Type="http://schemas.openxmlformats.org/officeDocument/2006/relationships/hyperlink" Target="https://www.reddit.com/r/youtubers/comments/y79uys/how_to_price_youtube_sponsorships_rates_industry/" TargetMode="External"/><Relationship Id="rId144" Type="http://schemas.openxmlformats.org/officeDocument/2006/relationships/hyperlink" Target="https://www.youtube.com/@HistoryBypass/about" TargetMode="External"/><Relationship Id="rId265" Type="http://schemas.openxmlformats.org/officeDocument/2006/relationships/hyperlink" Target="https://www.youtube.com/@TheSocialStreamers" TargetMode="External"/><Relationship Id="rId386" Type="http://schemas.openxmlformats.org/officeDocument/2006/relationships/hyperlink" Target="https://www.youtube.com/Wanderbots/about" TargetMode="External"/><Relationship Id="rId260" Type="http://schemas.openxmlformats.org/officeDocument/2006/relationships/hyperlink" Target="https://www.youtube.com/@ZlewikkTV/about" TargetMode="External"/><Relationship Id="rId381" Type="http://schemas.openxmlformats.org/officeDocument/2006/relationships/hyperlink" Target="https://www.youtube.com/@Mutant_Mods/about" TargetMode="External"/><Relationship Id="rId380" Type="http://schemas.openxmlformats.org/officeDocument/2006/relationships/hyperlink" Target="https://www.youtube.com/@MittenSquad/about" TargetMode="External"/><Relationship Id="rId139" Type="http://schemas.openxmlformats.org/officeDocument/2006/relationships/hyperlink" Target="https://www.youtube.com/@VoicesofthePast/about" TargetMode="External"/><Relationship Id="rId138" Type="http://schemas.openxmlformats.org/officeDocument/2006/relationships/hyperlink" Target="https://www.youtube.com/@HistoryBuffs" TargetMode="External"/><Relationship Id="rId259" Type="http://schemas.openxmlformats.org/officeDocument/2006/relationships/hyperlink" Target="https://www.youtube.com/@Chewbert" TargetMode="External"/><Relationship Id="rId137" Type="http://schemas.openxmlformats.org/officeDocument/2006/relationships/hyperlink" Target="https://www.youtube.com/@Sisyphus55" TargetMode="External"/><Relationship Id="rId258" Type="http://schemas.openxmlformats.org/officeDocument/2006/relationships/hyperlink" Target="https://www.youtube.com/@QuarbitGaming/about" TargetMode="External"/><Relationship Id="rId379" Type="http://schemas.openxmlformats.org/officeDocument/2006/relationships/hyperlink" Target="https://www.youtube.com/@JuiceHead3/about" TargetMode="External"/><Relationship Id="rId132" Type="http://schemas.openxmlformats.org/officeDocument/2006/relationships/hyperlink" Target="https://www.youtube.com/@CrackingTheCryptic" TargetMode="External"/><Relationship Id="rId253" Type="http://schemas.openxmlformats.org/officeDocument/2006/relationships/hyperlink" Target="https://www.youtube.com/@Lathland/about" TargetMode="External"/><Relationship Id="rId374" Type="http://schemas.openxmlformats.org/officeDocument/2006/relationships/hyperlink" Target="https://www.youtube.com/@ESOdanny/about" TargetMode="External"/><Relationship Id="rId495" Type="http://schemas.openxmlformats.org/officeDocument/2006/relationships/hyperlink" Target="https://www.youtube.com/@MoisTeaGaming/about" TargetMode="External"/><Relationship Id="rId131" Type="http://schemas.openxmlformats.org/officeDocument/2006/relationships/hyperlink" Target="https://www.youtube.com/@TheTaleFoundry/about" TargetMode="External"/><Relationship Id="rId252" Type="http://schemas.openxmlformats.org/officeDocument/2006/relationships/hyperlink" Target="https://www.youtube.com/@OneProudBavarian/about" TargetMode="External"/><Relationship Id="rId373" Type="http://schemas.openxmlformats.org/officeDocument/2006/relationships/hyperlink" Target="https://www.youtube.com/@Camelworks/about" TargetMode="External"/><Relationship Id="rId494" Type="http://schemas.openxmlformats.org/officeDocument/2006/relationships/hyperlink" Target="https://www.youtube.com/@TheScarletSeeker/about" TargetMode="External"/><Relationship Id="rId130" Type="http://schemas.openxmlformats.org/officeDocument/2006/relationships/hyperlink" Target="https://www.youtube.com/@Archaic-Arms" TargetMode="External"/><Relationship Id="rId251" Type="http://schemas.openxmlformats.org/officeDocument/2006/relationships/hyperlink" Target="https://www.youtube.com/@mellowscot/about" TargetMode="External"/><Relationship Id="rId372" Type="http://schemas.openxmlformats.org/officeDocument/2006/relationships/hyperlink" Target="https://www.youtube.com/@Nerbit13098/about" TargetMode="External"/><Relationship Id="rId493" Type="http://schemas.openxmlformats.org/officeDocument/2006/relationships/hyperlink" Target="https://www.youtube.com/@PerunGamingAU" TargetMode="External"/><Relationship Id="rId250" Type="http://schemas.openxmlformats.org/officeDocument/2006/relationships/hyperlink" Target="https://www.youtube.com/@ladysaffronvtuber/about" TargetMode="External"/><Relationship Id="rId371" Type="http://schemas.openxmlformats.org/officeDocument/2006/relationships/hyperlink" Target="https://www.youtube.com/@FudgeMuppet/about" TargetMode="External"/><Relationship Id="rId492" Type="http://schemas.openxmlformats.org/officeDocument/2006/relationships/hyperlink" Target="https://www.youtube.com/@Damphyre" TargetMode="External"/><Relationship Id="rId136" Type="http://schemas.openxmlformats.org/officeDocument/2006/relationships/hyperlink" Target="https://www.youtube.com/@Luetin09" TargetMode="External"/><Relationship Id="rId257" Type="http://schemas.openxmlformats.org/officeDocument/2006/relationships/hyperlink" Target="mailto:stakuyi@moreyellow.com" TargetMode="External"/><Relationship Id="rId378" Type="http://schemas.openxmlformats.org/officeDocument/2006/relationships/hyperlink" Target="https://www.youtube.com/@TheEpicNate315/about" TargetMode="External"/><Relationship Id="rId499" Type="http://schemas.openxmlformats.org/officeDocument/2006/relationships/hyperlink" Target="https://www.youtube.com/@Xterminator/about" TargetMode="External"/><Relationship Id="rId135" Type="http://schemas.openxmlformats.org/officeDocument/2006/relationships/hyperlink" Target="https://www.youtube.com/@duncanclarke" TargetMode="External"/><Relationship Id="rId256" Type="http://schemas.openxmlformats.org/officeDocument/2006/relationships/hyperlink" Target="https://www.youtube.com/@stakuyi/videos" TargetMode="External"/><Relationship Id="rId377" Type="http://schemas.openxmlformats.org/officeDocument/2006/relationships/hyperlink" Target="https://www.youtube.com/@oxhorn/about" TargetMode="External"/><Relationship Id="rId498" Type="http://schemas.openxmlformats.org/officeDocument/2006/relationships/hyperlink" Target="https://www.youtube.com/@davo_/about" TargetMode="External"/><Relationship Id="rId134" Type="http://schemas.openxmlformats.org/officeDocument/2006/relationships/hyperlink" Target="https://www.youtube.com/@historywithhilbert146" TargetMode="External"/><Relationship Id="rId255" Type="http://schemas.openxmlformats.org/officeDocument/2006/relationships/hyperlink" Target="https://www.youtube.com/@OttawaWelshman/videos" TargetMode="External"/><Relationship Id="rId376" Type="http://schemas.openxmlformats.org/officeDocument/2006/relationships/hyperlink" Target="https://www.youtube.com/@AlternativeGamingChannel/videos" TargetMode="External"/><Relationship Id="rId497" Type="http://schemas.openxmlformats.org/officeDocument/2006/relationships/hyperlink" Target="https://www.youtube.com/@DocJade/about" TargetMode="External"/><Relationship Id="rId133" Type="http://schemas.openxmlformats.org/officeDocument/2006/relationships/hyperlink" Target="https://www.youtube.com/@Wendigoon" TargetMode="External"/><Relationship Id="rId254" Type="http://schemas.openxmlformats.org/officeDocument/2006/relationships/hyperlink" Target="https://www.youtube.com/@Dovska" TargetMode="External"/><Relationship Id="rId375" Type="http://schemas.openxmlformats.org/officeDocument/2006/relationships/hyperlink" Target="https://www.youtube.com/@MrMattyPlays/about" TargetMode="External"/><Relationship Id="rId496" Type="http://schemas.openxmlformats.org/officeDocument/2006/relationships/hyperlink" Target="https://www.youtube.com/@Trupen/about" TargetMode="External"/><Relationship Id="rId172" Type="http://schemas.openxmlformats.org/officeDocument/2006/relationships/hyperlink" Target="https://www.youtube.com/@HistoryBoxChannel/about" TargetMode="External"/><Relationship Id="rId293" Type="http://schemas.openxmlformats.org/officeDocument/2006/relationships/hyperlink" Target="https://www.youtube.com/@TheSaxyGamer/about" TargetMode="External"/><Relationship Id="rId171" Type="http://schemas.openxmlformats.org/officeDocument/2006/relationships/hyperlink" Target="https://www.youtube.com/@Geodiode/about" TargetMode="External"/><Relationship Id="rId292" Type="http://schemas.openxmlformats.org/officeDocument/2006/relationships/hyperlink" Target="https://www.youtube.com/@ambiguousamphibian/about" TargetMode="External"/><Relationship Id="rId170" Type="http://schemas.openxmlformats.org/officeDocument/2006/relationships/hyperlink" Target="https://www.youtube.com/@Fireoflearning/videos" TargetMode="External"/><Relationship Id="rId291" Type="http://schemas.openxmlformats.org/officeDocument/2006/relationships/hyperlink" Target="https://www.youtube.com/@boesthius/channels" TargetMode="External"/><Relationship Id="rId290" Type="http://schemas.openxmlformats.org/officeDocument/2006/relationships/hyperlink" Target="https://www.youtube.com/@FilthyRobot/about" TargetMode="External"/><Relationship Id="rId165" Type="http://schemas.openxmlformats.org/officeDocument/2006/relationships/hyperlink" Target="https://www.youtube.com/@TheFallofRome/about" TargetMode="External"/><Relationship Id="rId286" Type="http://schemas.openxmlformats.org/officeDocument/2006/relationships/hyperlink" Target="https://www.youtube.com/@thespiffingbrit/about" TargetMode="External"/><Relationship Id="rId164" Type="http://schemas.openxmlformats.org/officeDocument/2006/relationships/hyperlink" Target="https://www.youtube.com/@MilitaryHistoryVisualized/about" TargetMode="External"/><Relationship Id="rId285" Type="http://schemas.openxmlformats.org/officeDocument/2006/relationships/hyperlink" Target="https://www.youtube.com/@TheCivLifeR/about" TargetMode="External"/><Relationship Id="rId163" Type="http://schemas.openxmlformats.org/officeDocument/2006/relationships/hyperlink" Target="https://www.youtube.com/@militaryandhistory/about" TargetMode="External"/><Relationship Id="rId284" Type="http://schemas.openxmlformats.org/officeDocument/2006/relationships/hyperlink" Target="https://www.youtube.com/@boesthius/about" TargetMode="External"/><Relationship Id="rId162" Type="http://schemas.openxmlformats.org/officeDocument/2006/relationships/hyperlink" Target="https://www.youtube.com/@Simplehistory/about" TargetMode="External"/><Relationship Id="rId283" Type="http://schemas.openxmlformats.org/officeDocument/2006/relationships/hyperlink" Target="https://www.youtube.com/@JumboPixel/about" TargetMode="External"/><Relationship Id="rId169" Type="http://schemas.openxmlformats.org/officeDocument/2006/relationships/hyperlink" Target="https://www.youtube.com/@historylegends/about" TargetMode="External"/><Relationship Id="rId168" Type="http://schemas.openxmlformats.org/officeDocument/2006/relationships/hyperlink" Target="https://www.youtube.com/@InvictaHistory/about" TargetMode="External"/><Relationship Id="rId289" Type="http://schemas.openxmlformats.org/officeDocument/2006/relationships/hyperlink" Target="https://www.youtube.com/@Marbozir" TargetMode="External"/><Relationship Id="rId167" Type="http://schemas.openxmlformats.org/officeDocument/2006/relationships/hyperlink" Target="https://fallofcivilizationspodcast.com/contact/" TargetMode="External"/><Relationship Id="rId288" Type="http://schemas.openxmlformats.org/officeDocument/2006/relationships/hyperlink" Target="https://www.youtube.com/@Ra1_/about" TargetMode="External"/><Relationship Id="rId166" Type="http://schemas.openxmlformats.org/officeDocument/2006/relationships/hyperlink" Target="https://www.youtube.com/@FallofCivilizations/about" TargetMode="External"/><Relationship Id="rId287" Type="http://schemas.openxmlformats.org/officeDocument/2006/relationships/hyperlink" Target="https://www.youtube.com/@italianspartacus/about" TargetMode="External"/><Relationship Id="rId161" Type="http://schemas.openxmlformats.org/officeDocument/2006/relationships/hyperlink" Target="https://www.youtube.com/@BattleOrder/about" TargetMode="External"/><Relationship Id="rId282" Type="http://schemas.openxmlformats.org/officeDocument/2006/relationships/hyperlink" Target="https://www.youtube.com/@PotatoMcWhiskey/videos" TargetMode="External"/><Relationship Id="rId160" Type="http://schemas.openxmlformats.org/officeDocument/2006/relationships/hyperlink" Target="https://www.youtube.com/@MadeInHistory/about" TargetMode="External"/><Relationship Id="rId281" Type="http://schemas.openxmlformats.org/officeDocument/2006/relationships/hyperlink" Target="https://www.youtube.com/@Bitt3rSteel/about" TargetMode="External"/><Relationship Id="rId280" Type="http://schemas.openxmlformats.org/officeDocument/2006/relationships/hyperlink" Target="https://www.youtube.com/@Hammurabae/about" TargetMode="External"/><Relationship Id="rId159" Type="http://schemas.openxmlformats.org/officeDocument/2006/relationships/hyperlink" Target="https://www.youtube.com/@jaketran/about" TargetMode="External"/><Relationship Id="rId154" Type="http://schemas.openxmlformats.org/officeDocument/2006/relationships/hyperlink" Target="https://www.youtube.com/@historyonmaps/about" TargetMode="External"/><Relationship Id="rId275" Type="http://schemas.openxmlformats.org/officeDocument/2006/relationships/hyperlink" Target="https://www.youtube.com/@AldraHill/about" TargetMode="External"/><Relationship Id="rId396" Type="http://schemas.openxmlformats.org/officeDocument/2006/relationships/hyperlink" Target="https://www.youtube.com/@Bricky/about" TargetMode="External"/><Relationship Id="rId153" Type="http://schemas.openxmlformats.org/officeDocument/2006/relationships/hyperlink" Target="https://www.youtube.com/@TheArmchairHistorian/about" TargetMode="External"/><Relationship Id="rId274" Type="http://schemas.openxmlformats.org/officeDocument/2006/relationships/hyperlink" Target="https://www.youtube.com/@heyyallitscara" TargetMode="External"/><Relationship Id="rId395" Type="http://schemas.openxmlformats.org/officeDocument/2006/relationships/hyperlink" Target="https://www.youtube.com/@TearofGrace/videos" TargetMode="External"/><Relationship Id="rId152" Type="http://schemas.openxmlformats.org/officeDocument/2006/relationships/hyperlink" Target="https://www.oversimplified.tv/contact-us" TargetMode="External"/><Relationship Id="rId273" Type="http://schemas.openxmlformats.org/officeDocument/2006/relationships/hyperlink" Target="https://discord.gg/xaeXHABhVY" TargetMode="External"/><Relationship Id="rId394" Type="http://schemas.openxmlformats.org/officeDocument/2006/relationships/hyperlink" Target="https://www.youtube.com/@BestAtNothing/about" TargetMode="External"/><Relationship Id="rId151" Type="http://schemas.openxmlformats.org/officeDocument/2006/relationships/hyperlink" Target="https://www.youtube.com/@OverSimplified/about" TargetMode="External"/><Relationship Id="rId272" Type="http://schemas.openxmlformats.org/officeDocument/2006/relationships/hyperlink" Target="https://www.youtube.com/@Tarkusarkusar" TargetMode="External"/><Relationship Id="rId393" Type="http://schemas.openxmlformats.org/officeDocument/2006/relationships/hyperlink" Target="https://www.youtube.com/@nick_ar/about" TargetMode="External"/><Relationship Id="rId158" Type="http://schemas.openxmlformats.org/officeDocument/2006/relationships/hyperlink" Target="https://www.youtube.com/@get.factual/about" TargetMode="External"/><Relationship Id="rId279" Type="http://schemas.openxmlformats.org/officeDocument/2006/relationships/hyperlink" Target="https://www.youtube.com/@DrewDurnil/about" TargetMode="External"/><Relationship Id="rId157" Type="http://schemas.openxmlformats.org/officeDocument/2006/relationships/hyperlink" Target="https://www.youtube.com/@WeirdHistory/about" TargetMode="External"/><Relationship Id="rId278" Type="http://schemas.openxmlformats.org/officeDocument/2006/relationships/hyperlink" Target="https://www.youtube.com/@DiscardPixel" TargetMode="External"/><Relationship Id="rId399" Type="http://schemas.openxmlformats.org/officeDocument/2006/relationships/hyperlink" Target="https://www.youtube.com/@jdh/about" TargetMode="External"/><Relationship Id="rId156" Type="http://schemas.openxmlformats.org/officeDocument/2006/relationships/hyperlink" Target="https://www.youtube.com/@MrBettsClass/videos" TargetMode="External"/><Relationship Id="rId277" Type="http://schemas.openxmlformats.org/officeDocument/2006/relationships/hyperlink" Target="https://www.youtube.com/@thestudentYT/about" TargetMode="External"/><Relationship Id="rId398" Type="http://schemas.openxmlformats.org/officeDocument/2006/relationships/hyperlink" Target="https://www.youtube.com/@Norovo/about" TargetMode="External"/><Relationship Id="rId155" Type="http://schemas.openxmlformats.org/officeDocument/2006/relationships/hyperlink" Target="https://www.youtube.com/@extrahistory/about" TargetMode="External"/><Relationship Id="rId276" Type="http://schemas.openxmlformats.org/officeDocument/2006/relationships/hyperlink" Target="https://www.youtube.com/@chaoticflorius" TargetMode="External"/><Relationship Id="rId397" Type="http://schemas.openxmlformats.org/officeDocument/2006/relationships/hyperlink" Target="https://www.youtube.com/@PixelatedApollo1/about" TargetMode="External"/><Relationship Id="rId40" Type="http://schemas.openxmlformats.org/officeDocument/2006/relationships/hyperlink" Target="https://www.youtube.com/@SkillUp/about" TargetMode="External"/><Relationship Id="rId42" Type="http://schemas.openxmlformats.org/officeDocument/2006/relationships/hyperlink" Target="https://www.youtube.com/@WatchMysh/about" TargetMode="External"/><Relationship Id="rId41" Type="http://schemas.openxmlformats.org/officeDocument/2006/relationships/hyperlink" Target="https://www.youtube.com/@ReggieGames/about" TargetMode="External"/><Relationship Id="rId44" Type="http://schemas.openxmlformats.org/officeDocument/2006/relationships/hyperlink" Target="https://www.youtube.com/@FranklyGaming/about" TargetMode="External"/><Relationship Id="rId43" Type="http://schemas.openxmlformats.org/officeDocument/2006/relationships/hyperlink" Target="https://www.youtube.com/@JackSather/about" TargetMode="External"/><Relationship Id="rId46" Type="http://schemas.openxmlformats.org/officeDocument/2006/relationships/hyperlink" Target="https://www.youtube.com/@WritingOnGames/about" TargetMode="External"/><Relationship Id="rId45" Type="http://schemas.openxmlformats.org/officeDocument/2006/relationships/hyperlink" Target="https://www.youtube.com/@TheGemsbok/about" TargetMode="External"/><Relationship Id="rId509" Type="http://schemas.openxmlformats.org/officeDocument/2006/relationships/vmlDrawing" Target="../drawings/vmlDrawing4.vml"/><Relationship Id="rId508" Type="http://schemas.openxmlformats.org/officeDocument/2006/relationships/drawing" Target="../drawings/drawing7.xml"/><Relationship Id="rId503" Type="http://schemas.openxmlformats.org/officeDocument/2006/relationships/hyperlink" Target="https://www.youtube.com/@DoshDoshington" TargetMode="External"/><Relationship Id="rId502" Type="http://schemas.openxmlformats.org/officeDocument/2006/relationships/hyperlink" Target="https://www.youtube.com/@DrIncompetent/channels" TargetMode="External"/><Relationship Id="rId501" Type="http://schemas.openxmlformats.org/officeDocument/2006/relationships/hyperlink" Target="https://www.youtube.com/@martincitopants/about" TargetMode="External"/><Relationship Id="rId500" Type="http://schemas.openxmlformats.org/officeDocument/2006/relationships/hyperlink" Target="https://www.youtube.com/@Nathans-Sandbox/about" TargetMode="External"/><Relationship Id="rId507" Type="http://schemas.openxmlformats.org/officeDocument/2006/relationships/hyperlink" Target="https://www.youtube.com/@Skurry/about" TargetMode="External"/><Relationship Id="rId506" Type="http://schemas.openxmlformats.org/officeDocument/2006/relationships/hyperlink" Target="https://www.youtube.com/@BlueSR/about" TargetMode="External"/><Relationship Id="rId505" Type="http://schemas.openxmlformats.org/officeDocument/2006/relationships/hyperlink" Target="https://www.youtube.com/@MoiDawg/about" TargetMode="External"/><Relationship Id="rId504" Type="http://schemas.openxmlformats.org/officeDocument/2006/relationships/hyperlink" Target="https://www.youtube.com/@Nilaus/about" TargetMode="External"/><Relationship Id="rId48" Type="http://schemas.openxmlformats.org/officeDocument/2006/relationships/hyperlink" Target="https://www.youtube.com/@DarylTalksGames/about" TargetMode="External"/><Relationship Id="rId47" Type="http://schemas.openxmlformats.org/officeDocument/2006/relationships/hyperlink" Target="https://www.youtube.com/@BeyondGhibli/about" TargetMode="External"/><Relationship Id="rId49" Type="http://schemas.openxmlformats.org/officeDocument/2006/relationships/hyperlink" Target="https://www.youtube.com/@mhswoocer" TargetMode="External"/><Relationship Id="rId31" Type="http://schemas.openxmlformats.org/officeDocument/2006/relationships/hyperlink" Target="https://www.youtube.com/@hotcyder" TargetMode="External"/><Relationship Id="rId30" Type="http://schemas.openxmlformats.org/officeDocument/2006/relationships/hyperlink" Target="https://www.youtube.com/@JakeBaldino/featured" TargetMode="External"/><Relationship Id="rId33" Type="http://schemas.openxmlformats.org/officeDocument/2006/relationships/hyperlink" Target="https://www.youtube.com/@InDeepGeek" TargetMode="External"/><Relationship Id="rId32" Type="http://schemas.openxmlformats.org/officeDocument/2006/relationships/hyperlink" Target="https://www.youtube.com/@QuinnsIdeas" TargetMode="External"/><Relationship Id="rId35" Type="http://schemas.openxmlformats.org/officeDocument/2006/relationships/hyperlink" Target="mailto:stratedgygaming@gmail.com" TargetMode="External"/><Relationship Id="rId34" Type="http://schemas.openxmlformats.org/officeDocument/2006/relationships/hyperlink" Target="https://www.youtube.com/@StratEdgyProductions" TargetMode="External"/><Relationship Id="rId37" Type="http://schemas.openxmlformats.org/officeDocument/2006/relationships/hyperlink" Target="https://www.youtube.com/@AndysTake/about" TargetMode="External"/><Relationship Id="rId36" Type="http://schemas.openxmlformats.org/officeDocument/2006/relationships/hyperlink" Target="https://www.youtube.com/@NotSimo/about" TargetMode="External"/><Relationship Id="rId39" Type="http://schemas.openxmlformats.org/officeDocument/2006/relationships/hyperlink" Target="https://www.youtube.com/@TheCursedJudge/about" TargetMode="External"/><Relationship Id="rId38" Type="http://schemas.openxmlformats.org/officeDocument/2006/relationships/hyperlink" Target="https://www.youtube.com/@atrioc/about" TargetMode="External"/><Relationship Id="rId20" Type="http://schemas.openxmlformats.org/officeDocument/2006/relationships/hyperlink" Target="https://www.youtube.com/@LowSpecGamer/about" TargetMode="External"/><Relationship Id="rId22" Type="http://schemas.openxmlformats.org/officeDocument/2006/relationships/hyperlink" Target="https://www.youtube.com/watch?v=WR2bpxd-EJw" TargetMode="External"/><Relationship Id="rId21" Type="http://schemas.openxmlformats.org/officeDocument/2006/relationships/hyperlink" Target="https://www.youtube.com/@JacobGeller/about" TargetMode="External"/><Relationship Id="rId24" Type="http://schemas.openxmlformats.org/officeDocument/2006/relationships/hyperlink" Target="https://www.youtube.com/@noodlefunny/about" TargetMode="External"/><Relationship Id="rId23" Type="http://schemas.openxmlformats.org/officeDocument/2006/relationships/hyperlink" Target="https://www.youtube.com/@Nerrel" TargetMode="External"/><Relationship Id="rId409" Type="http://schemas.openxmlformats.org/officeDocument/2006/relationships/hyperlink" Target="https://www.youtube.com/@AmazingChest/about" TargetMode="External"/><Relationship Id="rId404" Type="http://schemas.openxmlformats.org/officeDocument/2006/relationships/hyperlink" Target="https://www.youtube.com/@PlateauPeak/about" TargetMode="External"/><Relationship Id="rId403" Type="http://schemas.openxmlformats.org/officeDocument/2006/relationships/hyperlink" Target="https://www.youtube.com/@codprodigyx/about" TargetMode="External"/><Relationship Id="rId402" Type="http://schemas.openxmlformats.org/officeDocument/2006/relationships/hyperlink" Target="https://www.youtube.com/@TheAshenHollow/about" TargetMode="External"/><Relationship Id="rId401" Type="http://schemas.openxmlformats.org/officeDocument/2006/relationships/hyperlink" Target="https://www.youtube.com/@TheBacklogs/about" TargetMode="External"/><Relationship Id="rId408" Type="http://schemas.openxmlformats.org/officeDocument/2006/relationships/hyperlink" Target="https://www.youtube.com/@Be_And/about" TargetMode="External"/><Relationship Id="rId407" Type="http://schemas.openxmlformats.org/officeDocument/2006/relationships/hyperlink" Target="mailto:infernoplusofficial@gmail.com" TargetMode="External"/><Relationship Id="rId406" Type="http://schemas.openxmlformats.org/officeDocument/2006/relationships/hyperlink" Target="https://www.youtube.com/@InfernoPlus" TargetMode="External"/><Relationship Id="rId405" Type="http://schemas.openxmlformats.org/officeDocument/2006/relationships/hyperlink" Target="https://www.youtube.com/@GinoMachino" TargetMode="External"/><Relationship Id="rId26" Type="http://schemas.openxmlformats.org/officeDocument/2006/relationships/hyperlink" Target="https://www.youtube.com/@IHincognitoMode/about" TargetMode="External"/><Relationship Id="rId25" Type="http://schemas.openxmlformats.org/officeDocument/2006/relationships/hyperlink" Target="https://playboard.co/en/" TargetMode="External"/><Relationship Id="rId28" Type="http://schemas.openxmlformats.org/officeDocument/2006/relationships/hyperlink" Target="https://sullygnome.com/" TargetMode="External"/><Relationship Id="rId27" Type="http://schemas.openxmlformats.org/officeDocument/2006/relationships/hyperlink" Target="https://www.youtube.com/@SsethTzeentach/about" TargetMode="External"/><Relationship Id="rId400" Type="http://schemas.openxmlformats.org/officeDocument/2006/relationships/hyperlink" Target="https://www.youtube.com/@twodollarstwenty/about" TargetMode="External"/><Relationship Id="rId29" Type="http://schemas.openxmlformats.org/officeDocument/2006/relationships/hyperlink" Target="https://www.youtube.com/@Patrician/about" TargetMode="External"/><Relationship Id="rId11" Type="http://schemas.openxmlformats.org/officeDocument/2006/relationships/hyperlink" Target="https://www.youtube.com/@zephfire_16/about" TargetMode="External"/><Relationship Id="rId10" Type="http://schemas.openxmlformats.org/officeDocument/2006/relationships/hyperlink" Target="https://www.youtube.com/watch?v=E656RcGWcEs" TargetMode="External"/><Relationship Id="rId13" Type="http://schemas.openxmlformats.org/officeDocument/2006/relationships/hyperlink" Target="https://www.youtube.com/@GeneralSam/about" TargetMode="External"/><Relationship Id="rId12" Type="http://schemas.openxmlformats.org/officeDocument/2006/relationships/hyperlink" Target="https://www.youtube.com/@f4micom/about" TargetMode="External"/><Relationship Id="rId15" Type="http://schemas.openxmlformats.org/officeDocument/2006/relationships/hyperlink" Target="https://www.youtube.com/watch?v=fATEHq4Zv_Y" TargetMode="External"/><Relationship Id="rId14" Type="http://schemas.openxmlformats.org/officeDocument/2006/relationships/hyperlink" Target="https://www.youtube.com/@HelloFutureMe/about" TargetMode="External"/><Relationship Id="rId17" Type="http://schemas.openxmlformats.org/officeDocument/2006/relationships/hyperlink" Target="https://www.youtube.com/@captainmidnight/about" TargetMode="External"/><Relationship Id="rId16" Type="http://schemas.openxmlformats.org/officeDocument/2006/relationships/hyperlink" Target="https://www.youtube.com/@NasuPrime" TargetMode="External"/><Relationship Id="rId19" Type="http://schemas.openxmlformats.org/officeDocument/2006/relationships/hyperlink" Target="https://www.youtube.com/@PilgrimsPass/about" TargetMode="External"/><Relationship Id="rId18" Type="http://schemas.openxmlformats.org/officeDocument/2006/relationships/hyperlink" Target="https://www.youtube.com/@GamingHistorian/about" TargetMode="External"/><Relationship Id="rId84" Type="http://schemas.openxmlformats.org/officeDocument/2006/relationships/hyperlink" Target="https://www.youtube.com/@metatronyt/about" TargetMode="External"/><Relationship Id="rId83" Type="http://schemas.openxmlformats.org/officeDocument/2006/relationships/hyperlink" Target="https://www.youtube.com/@CallMeEzekiel/about" TargetMode="External"/><Relationship Id="rId86" Type="http://schemas.openxmlformats.org/officeDocument/2006/relationships/hyperlink" Target="https://www.youtube.com/@iammrbeat/about" TargetMode="External"/><Relationship Id="rId85" Type="http://schemas.openxmlformats.org/officeDocument/2006/relationships/hyperlink" Target="https://www.youtube.com/@TastingHistory/about" TargetMode="External"/><Relationship Id="rId88" Type="http://schemas.openxmlformats.org/officeDocument/2006/relationships/hyperlink" Target="https://www.youtube.com/@h0ser/about" TargetMode="External"/><Relationship Id="rId87" Type="http://schemas.openxmlformats.org/officeDocument/2006/relationships/hyperlink" Target="https://www.youtube.com/@GoodTimesBadTimes" TargetMode="External"/><Relationship Id="rId89" Type="http://schemas.openxmlformats.org/officeDocument/2006/relationships/hyperlink" Target="https://www.youtube.com/@TheIntelReport/about" TargetMode="External"/><Relationship Id="rId80" Type="http://schemas.openxmlformats.org/officeDocument/2006/relationships/hyperlink" Target="https://www.youtube.com/@peabiru2092/about" TargetMode="External"/><Relationship Id="rId82" Type="http://schemas.openxmlformats.org/officeDocument/2006/relationships/hyperlink" Target="https://www.youtube.com/@HistoryScope" TargetMode="External"/><Relationship Id="rId81" Type="http://schemas.openxmlformats.org/officeDocument/2006/relationships/hyperlink" Target="https://www.youtube.com/@JabzyJoe/about" TargetMode="External"/><Relationship Id="rId73" Type="http://schemas.openxmlformats.org/officeDocument/2006/relationships/hyperlink" Target="https://www.youtube.com/@spectrum1140/about" TargetMode="External"/><Relationship Id="rId72" Type="http://schemas.openxmlformats.org/officeDocument/2006/relationships/hyperlink" Target="https://www.youtube.com/@ForgottenWeapons/about" TargetMode="External"/><Relationship Id="rId75" Type="http://schemas.openxmlformats.org/officeDocument/2006/relationships/hyperlink" Target="https://www.youtube.com/@OceanKeltoi/about" TargetMode="External"/><Relationship Id="rId74" Type="http://schemas.openxmlformats.org/officeDocument/2006/relationships/hyperlink" Target="https://www.youtube.com/@CambrianChronicles/about" TargetMode="External"/><Relationship Id="rId77" Type="http://schemas.openxmlformats.org/officeDocument/2006/relationships/hyperlink" Target="https://www.youtube.com/@CaptivatingHistory/about" TargetMode="External"/><Relationship Id="rId76" Type="http://schemas.openxmlformats.org/officeDocument/2006/relationships/hyperlink" Target="https://www.youtube.com/@Faultlinevideos/videos" TargetMode="External"/><Relationship Id="rId79" Type="http://schemas.openxmlformats.org/officeDocument/2006/relationships/hyperlink" Target="https://www.youtube.com/@FORGOTTENHISTORYCHANNEL/about" TargetMode="External"/><Relationship Id="rId78" Type="http://schemas.openxmlformats.org/officeDocument/2006/relationships/hyperlink" Target="https://www.captivatinghistory.com/contact/" TargetMode="External"/><Relationship Id="rId71" Type="http://schemas.openxmlformats.org/officeDocument/2006/relationships/hyperlink" Target="https://www.youtube.com/@KnowHistory/about" TargetMode="External"/><Relationship Id="rId70" Type="http://schemas.openxmlformats.org/officeDocument/2006/relationships/hyperlink" Target="https://www.youtube.com/@possiblehistory/about" TargetMode="External"/><Relationship Id="rId62" Type="http://schemas.openxmlformats.org/officeDocument/2006/relationships/hyperlink" Target="https://contact.notjustbikes.com" TargetMode="External"/><Relationship Id="rId61" Type="http://schemas.openxmlformats.org/officeDocument/2006/relationships/hyperlink" Target="https://www.youtube.com/@NotJustBikes" TargetMode="External"/><Relationship Id="rId64" Type="http://schemas.openxmlformats.org/officeDocument/2006/relationships/hyperlink" Target="https://www.youtube.com/@GeographyGeek/about" TargetMode="External"/><Relationship Id="rId63" Type="http://schemas.openxmlformats.org/officeDocument/2006/relationships/hyperlink" Target="https://www.youtube.com/@CityBeautiful/about" TargetMode="External"/><Relationship Id="rId66" Type="http://schemas.openxmlformats.org/officeDocument/2006/relationships/hyperlink" Target="https://www.youtube.com/@StefanMilo/videos" TargetMode="External"/><Relationship Id="rId65" Type="http://schemas.openxmlformats.org/officeDocument/2006/relationships/hyperlink" Target="https://www.youtube.com/@Taskandpurpose/about" TargetMode="External"/><Relationship Id="rId68" Type="http://schemas.openxmlformats.org/officeDocument/2006/relationships/hyperlink" Target="https://www.youtube.com/@GoldandGunpowder/about" TargetMode="External"/><Relationship Id="rId67" Type="http://schemas.openxmlformats.org/officeDocument/2006/relationships/hyperlink" Target="https://www.youtube.com/@balticempire7244/about" TargetMode="External"/><Relationship Id="rId60" Type="http://schemas.openxmlformats.org/officeDocument/2006/relationships/hyperlink" Target="https://www.youtube.com/@ComboClass/about" TargetMode="External"/><Relationship Id="rId69" Type="http://schemas.openxmlformats.org/officeDocument/2006/relationships/hyperlink" Target="https://www.youtube.com/@OverlySarcasticProductions/about" TargetMode="External"/><Relationship Id="rId51" Type="http://schemas.openxmlformats.org/officeDocument/2006/relationships/hyperlink" Target="https://www.youtube.com/@Ah_Lecks/about" TargetMode="External"/><Relationship Id="rId50" Type="http://schemas.openxmlformats.org/officeDocument/2006/relationships/hyperlink" Target="https://www.youtube.com/@Nostalgianerd" TargetMode="External"/><Relationship Id="rId53" Type="http://schemas.openxmlformats.org/officeDocument/2006/relationships/hyperlink" Target="https://www.youtube.com/@ManleyReviews/about" TargetMode="External"/><Relationship Id="rId52" Type="http://schemas.openxmlformats.org/officeDocument/2006/relationships/hyperlink" Target="https://www.youtube.com/@Whitelight/about" TargetMode="External"/><Relationship Id="rId55" Type="http://schemas.openxmlformats.org/officeDocument/2006/relationships/hyperlink" Target="https://www.youtube.com/@Abyssoft/about" TargetMode="External"/><Relationship Id="rId54" Type="http://schemas.openxmlformats.org/officeDocument/2006/relationships/hyperlink" Target="https://www.youtube.com/@SummoningSalt/about" TargetMode="External"/><Relationship Id="rId57" Type="http://schemas.openxmlformats.org/officeDocument/2006/relationships/hyperlink" Target="https://www.youtube.com/@EZScape/about" TargetMode="External"/><Relationship Id="rId56" Type="http://schemas.openxmlformats.org/officeDocument/2006/relationships/hyperlink" Target="https://www.youtube.com/@tomatoanus/about" TargetMode="External"/><Relationship Id="rId59" Type="http://schemas.openxmlformats.org/officeDocument/2006/relationships/hyperlink" Target="https://www.youtube.com/@ThaRixer/about" TargetMode="External"/><Relationship Id="rId58" Type="http://schemas.openxmlformats.org/officeDocument/2006/relationships/hyperlink" Target="https://www.youtube.com/@karljobst/about" TargetMode="External"/><Relationship Id="rId107" Type="http://schemas.openxmlformats.org/officeDocument/2006/relationships/hyperlink" Target="https://www.youtube.com/@General.Knowledge/about" TargetMode="External"/><Relationship Id="rId228" Type="http://schemas.openxmlformats.org/officeDocument/2006/relationships/hyperlink" Target="https://www.youtube.com/@TheRedHawk" TargetMode="External"/><Relationship Id="rId349" Type="http://schemas.openxmlformats.org/officeDocument/2006/relationships/hyperlink" Target="https://www.youtube.com/@Aavak/about" TargetMode="External"/><Relationship Id="rId106" Type="http://schemas.openxmlformats.org/officeDocument/2006/relationships/hyperlink" Target="https://www.youtube.com/@warsoftheworld1945/about" TargetMode="External"/><Relationship Id="rId227" Type="http://schemas.openxmlformats.org/officeDocument/2006/relationships/hyperlink" Target="https://www.youtube.com/@LudietHistoria" TargetMode="External"/><Relationship Id="rId348" Type="http://schemas.openxmlformats.org/officeDocument/2006/relationships/hyperlink" Target="https://www.youtube.com/@PravusGaming/videos" TargetMode="External"/><Relationship Id="rId469" Type="http://schemas.openxmlformats.org/officeDocument/2006/relationships/hyperlink" Target="https://www.youtube.com/@Spookston/about" TargetMode="External"/><Relationship Id="rId105" Type="http://schemas.openxmlformats.org/officeDocument/2006/relationships/hyperlink" Target="https://www.youtube.com/@medievalmadnesss/about" TargetMode="External"/><Relationship Id="rId226" Type="http://schemas.openxmlformats.org/officeDocument/2006/relationships/hyperlink" Target="https://www.youtube.com/@Bokoen1" TargetMode="External"/><Relationship Id="rId347" Type="http://schemas.openxmlformats.org/officeDocument/2006/relationships/hyperlink" Target="https://www.youtube.com/@Nivarias/about" TargetMode="External"/><Relationship Id="rId468" Type="http://schemas.openxmlformats.org/officeDocument/2006/relationships/hyperlink" Target="https://www.youtube.com/@PhlyDaily/about" TargetMode="External"/><Relationship Id="rId104" Type="http://schemas.openxmlformats.org/officeDocument/2006/relationships/hyperlink" Target="https://www.youtube.com/@realtimehistory/about" TargetMode="External"/><Relationship Id="rId225" Type="http://schemas.openxmlformats.org/officeDocument/2006/relationships/hyperlink" Target="https://www.youtube.com/@shenryyr" TargetMode="External"/><Relationship Id="rId346" Type="http://schemas.openxmlformats.org/officeDocument/2006/relationships/hyperlink" Target="https://www.youtube.com/@RepublicOfPlay/about" TargetMode="External"/><Relationship Id="rId467" Type="http://schemas.openxmlformats.org/officeDocument/2006/relationships/hyperlink" Target="https://www.youtube.com/@thegreenlandicgamer/about" TargetMode="External"/><Relationship Id="rId109" Type="http://schemas.openxmlformats.org/officeDocument/2006/relationships/hyperlink" Target="https://www.youtube.com/@AlternateHistoryHub/about" TargetMode="External"/><Relationship Id="rId108" Type="http://schemas.openxmlformats.org/officeDocument/2006/relationships/hyperlink" Target="https://www.youtube.com/@TheGreatWar/about" TargetMode="External"/><Relationship Id="rId229" Type="http://schemas.openxmlformats.org/officeDocument/2006/relationships/hyperlink" Target="https://www.youtube.com/@SpudgunOfficial/about" TargetMode="External"/><Relationship Id="rId220" Type="http://schemas.openxmlformats.org/officeDocument/2006/relationships/hyperlink" Target="https://www.youtube.com/@BudgetMonk" TargetMode="External"/><Relationship Id="rId341" Type="http://schemas.openxmlformats.org/officeDocument/2006/relationships/hyperlink" Target="https://www.youtube.com/@KingLouie111/about" TargetMode="External"/><Relationship Id="rId462" Type="http://schemas.openxmlformats.org/officeDocument/2006/relationships/hyperlink" Target="https://www.youtube.com/@nimbosoup/about" TargetMode="External"/><Relationship Id="rId340" Type="http://schemas.openxmlformats.org/officeDocument/2006/relationships/hyperlink" Target="https://www.youtube.com/@Halcylion/about" TargetMode="External"/><Relationship Id="rId461" Type="http://schemas.openxmlformats.org/officeDocument/2006/relationships/hyperlink" Target="https://www.youtube.com/@Tankenstein/about" TargetMode="External"/><Relationship Id="rId460" Type="http://schemas.openxmlformats.org/officeDocument/2006/relationships/hyperlink" Target="https://www.youtube.com/@kajzoo/about" TargetMode="External"/><Relationship Id="rId103" Type="http://schemas.openxmlformats.org/officeDocument/2006/relationships/hyperlink" Target="https://www.youtube.com/@JoshSullivanHistory/about" TargetMode="External"/><Relationship Id="rId224" Type="http://schemas.openxmlformats.org/officeDocument/2006/relationships/hyperlink" Target="https://www.youtube.com/@marcoan7onio/videos" TargetMode="External"/><Relationship Id="rId345" Type="http://schemas.openxmlformats.org/officeDocument/2006/relationships/hyperlink" Target="https://www.youtube.com/@knightfraortis/about" TargetMode="External"/><Relationship Id="rId466" Type="http://schemas.openxmlformats.org/officeDocument/2006/relationships/hyperlink" Target="https://www.youtube.com/@ryanberry_/about" TargetMode="External"/><Relationship Id="rId102" Type="http://schemas.openxmlformats.org/officeDocument/2006/relationships/hyperlink" Target="https://www.youtube.com/@PerunAU/about" TargetMode="External"/><Relationship Id="rId223" Type="http://schemas.openxmlformats.org/officeDocument/2006/relationships/hyperlink" Target="https://www.youtube.com/@AlzaboHD" TargetMode="External"/><Relationship Id="rId344" Type="http://schemas.openxmlformats.org/officeDocument/2006/relationships/hyperlink" Target="https://www.youtube.com/@Strat_Gaming/videos" TargetMode="External"/><Relationship Id="rId465" Type="http://schemas.openxmlformats.org/officeDocument/2006/relationships/hyperlink" Target="https://www.youtube.com/@freezedvegetal/about" TargetMode="External"/><Relationship Id="rId101" Type="http://schemas.openxmlformats.org/officeDocument/2006/relationships/hyperlink" Target="https://www.youtube.com/@Maiorianus_Sebastian/about" TargetMode="External"/><Relationship Id="rId222" Type="http://schemas.openxmlformats.org/officeDocument/2006/relationships/hyperlink" Target="https://www.youtube.com/@RadioRes" TargetMode="External"/><Relationship Id="rId343" Type="http://schemas.openxmlformats.org/officeDocument/2006/relationships/hyperlink" Target="https://www.youtube.com/@Artem1s/about" TargetMode="External"/><Relationship Id="rId464" Type="http://schemas.openxmlformats.org/officeDocument/2006/relationships/hyperlink" Target="https://www.youtube.com/@trepkas/about" TargetMode="External"/><Relationship Id="rId100" Type="http://schemas.openxmlformats.org/officeDocument/2006/relationships/hyperlink" Target="https://www.youtube.com/@BrandonF/about" TargetMode="External"/><Relationship Id="rId221" Type="http://schemas.openxmlformats.org/officeDocument/2006/relationships/hyperlink" Target="https://www.youtube.com/@remansparadox8604/about" TargetMode="External"/><Relationship Id="rId342" Type="http://schemas.openxmlformats.org/officeDocument/2006/relationships/hyperlink" Target="https://www.youtube.com/@SpartanIsGaming/about" TargetMode="External"/><Relationship Id="rId463" Type="http://schemas.openxmlformats.org/officeDocument/2006/relationships/hyperlink" Target="https://www.youtube.com/@Ash0077/about" TargetMode="External"/><Relationship Id="rId217" Type="http://schemas.openxmlformats.org/officeDocument/2006/relationships/hyperlink" Target="https://www.youtube.com/@DDRJake" TargetMode="External"/><Relationship Id="rId338" Type="http://schemas.openxmlformats.org/officeDocument/2006/relationships/hyperlink" Target="https://www.youtube.com/@stangametutorials/about" TargetMode="External"/><Relationship Id="rId459" Type="http://schemas.openxmlformats.org/officeDocument/2006/relationships/hyperlink" Target="https://www.youtube.com/@DezGamez/about" TargetMode="External"/><Relationship Id="rId216" Type="http://schemas.openxmlformats.org/officeDocument/2006/relationships/hyperlink" Target="https://www.youtube.com/@MrFlorryworry/about" TargetMode="External"/><Relationship Id="rId337" Type="http://schemas.openxmlformats.org/officeDocument/2006/relationships/hyperlink" Target="https://www.youtube.com/@Rarr/about" TargetMode="External"/><Relationship Id="rId458" Type="http://schemas.openxmlformats.org/officeDocument/2006/relationships/hyperlink" Target="https://www.youtube.com/@chems/about" TargetMode="External"/><Relationship Id="rId215" Type="http://schemas.openxmlformats.org/officeDocument/2006/relationships/hyperlink" Target="https://www.youtube.com/@shutupandsitdown/about" TargetMode="External"/><Relationship Id="rId336" Type="http://schemas.openxmlformats.org/officeDocument/2006/relationships/hyperlink" Target="https://www.youtube.com/@Petaaz/about" TargetMode="External"/><Relationship Id="rId457" Type="http://schemas.openxmlformats.org/officeDocument/2006/relationships/hyperlink" Target="https://www.youtube.com/@EpsilonHD/about" TargetMode="External"/><Relationship Id="rId214" Type="http://schemas.openxmlformats.org/officeDocument/2006/relationships/hyperlink" Target="https://www.youtube.com/@Shelfside" TargetMode="External"/><Relationship Id="rId335" Type="http://schemas.openxmlformats.org/officeDocument/2006/relationships/hyperlink" Target="https://www.youtube.com/@SergiuHellDragoonHQ/about" TargetMode="External"/><Relationship Id="rId456" Type="http://schemas.openxmlformats.org/officeDocument/2006/relationships/hyperlink" Target="https://www.youtube.com/@QuickyBabyTV/about" TargetMode="External"/><Relationship Id="rId219" Type="http://schemas.openxmlformats.org/officeDocument/2006/relationships/hyperlink" Target="https://www.youtube.com/@Pydgin/about" TargetMode="External"/><Relationship Id="rId218" Type="http://schemas.openxmlformats.org/officeDocument/2006/relationships/hyperlink" Target="https://www.youtube.com/@DShakey" TargetMode="External"/><Relationship Id="rId339" Type="http://schemas.openxmlformats.org/officeDocument/2006/relationships/hyperlink" Target="https://www.youtube.com/@ResonantRTS" TargetMode="External"/><Relationship Id="rId330" Type="http://schemas.openxmlformats.org/officeDocument/2006/relationships/hyperlink" Target="https://twitter.com/A_Spec" TargetMode="External"/><Relationship Id="rId451" Type="http://schemas.openxmlformats.org/officeDocument/2006/relationships/hyperlink" Target="https://www.youtube.com/@amazhs/about" TargetMode="External"/><Relationship Id="rId450" Type="http://schemas.openxmlformats.org/officeDocument/2006/relationships/hyperlink" Target="https://www.youtube.com/@Baalorlord/about" TargetMode="External"/><Relationship Id="rId213" Type="http://schemas.openxmlformats.org/officeDocument/2006/relationships/hyperlink" Target="https://www.youtube.com/@somanygamessolittletimesmg7725/about" TargetMode="External"/><Relationship Id="rId334" Type="http://schemas.openxmlformats.org/officeDocument/2006/relationships/hyperlink" Target="https://www.youtube.com/@MitchManix/about" TargetMode="External"/><Relationship Id="rId455" Type="http://schemas.openxmlformats.org/officeDocument/2006/relationships/hyperlink" Target="https://www.youtube.com/@skill4ltu/about" TargetMode="External"/><Relationship Id="rId212" Type="http://schemas.openxmlformats.org/officeDocument/2006/relationships/hyperlink" Target="https://www.youtube.com/@WoodyREC/about" TargetMode="External"/><Relationship Id="rId333" Type="http://schemas.openxmlformats.org/officeDocument/2006/relationships/hyperlink" Target="https://www.youtube.com/@Flesson19/about" TargetMode="External"/><Relationship Id="rId454" Type="http://schemas.openxmlformats.org/officeDocument/2006/relationships/hyperlink" Target="https://www.youtube.com/@EcliipseHD/about" TargetMode="External"/><Relationship Id="rId211" Type="http://schemas.openxmlformats.org/officeDocument/2006/relationships/hyperlink" Target="https://www.youtube.com/@NoRollsBarred/about" TargetMode="External"/><Relationship Id="rId332" Type="http://schemas.openxmlformats.org/officeDocument/2006/relationships/hyperlink" Target="https://www.youtube.com/@day9tv/about" TargetMode="External"/><Relationship Id="rId453" Type="http://schemas.openxmlformats.org/officeDocument/2006/relationships/hyperlink" Target="https://www.youtube.com/@AnimeExperting/about" TargetMode="External"/><Relationship Id="rId210" Type="http://schemas.openxmlformats.org/officeDocument/2006/relationships/hyperlink" Target="https://twitter.com/whatswhat2022" TargetMode="External"/><Relationship Id="rId331" Type="http://schemas.openxmlformats.org/officeDocument/2006/relationships/hyperlink" Target="https://www.youtube.com/@ArtosisTV/about" TargetMode="External"/><Relationship Id="rId452" Type="http://schemas.openxmlformats.org/officeDocument/2006/relationships/hyperlink" Target="https://www.youtube.com/@OlexaYT/about" TargetMode="External"/><Relationship Id="rId370" Type="http://schemas.openxmlformats.org/officeDocument/2006/relationships/hyperlink" Target="https://www.youtube.com/@Warlockracy" TargetMode="External"/><Relationship Id="rId491" Type="http://schemas.openxmlformats.org/officeDocument/2006/relationships/hyperlink" Target="https://www.youtube.com/@Stealth17Gaming/about" TargetMode="External"/><Relationship Id="rId490" Type="http://schemas.openxmlformats.org/officeDocument/2006/relationships/hyperlink" Target="https://www.youtube.com/@HForHavoc/about" TargetMode="External"/><Relationship Id="rId129" Type="http://schemas.openxmlformats.org/officeDocument/2006/relationships/hyperlink" Target="https://www.youtube.com/@toldinstone" TargetMode="External"/><Relationship Id="rId128" Type="http://schemas.openxmlformats.org/officeDocument/2006/relationships/hyperlink" Target="https://www.youtube.com/@HistoryDose" TargetMode="External"/><Relationship Id="rId249" Type="http://schemas.openxmlformats.org/officeDocument/2006/relationships/hyperlink" Target="https://www.youtube.com/@Rosencreutzzz/about" TargetMode="External"/><Relationship Id="rId127" Type="http://schemas.openxmlformats.org/officeDocument/2006/relationships/hyperlink" Target="https://www.youtube.com/@ArtUncoveredYT" TargetMode="External"/><Relationship Id="rId248" Type="http://schemas.openxmlformats.org/officeDocument/2006/relationships/hyperlink" Target="https://www.youtube.com/@SGT/about" TargetMode="External"/><Relationship Id="rId369" Type="http://schemas.openxmlformats.org/officeDocument/2006/relationships/hyperlink" Target="https://www.youtube.com/@ramblelime/about" TargetMode="External"/><Relationship Id="rId126" Type="http://schemas.openxmlformats.org/officeDocument/2006/relationships/hyperlink" Target="https://www.youtube.com/@BlueJayYT" TargetMode="External"/><Relationship Id="rId247" Type="http://schemas.openxmlformats.org/officeDocument/2006/relationships/hyperlink" Target="https://www.youtube.com/@thechairmangames" TargetMode="External"/><Relationship Id="rId368" Type="http://schemas.openxmlformats.org/officeDocument/2006/relationships/hyperlink" Target="https://www.youtube.com/@pancreasnowork9939/about" TargetMode="External"/><Relationship Id="rId489" Type="http://schemas.openxmlformats.org/officeDocument/2006/relationships/hyperlink" Target="https://www.youtube.com/@sd_league/about" TargetMode="External"/><Relationship Id="rId121" Type="http://schemas.openxmlformats.org/officeDocument/2006/relationships/hyperlink" Target="https://www.youtube.com/@NORTH02/about" TargetMode="External"/><Relationship Id="rId242" Type="http://schemas.openxmlformats.org/officeDocument/2006/relationships/hyperlink" Target="https://www.youtube.com/@SnapStrategy/about" TargetMode="External"/><Relationship Id="rId363" Type="http://schemas.openxmlformats.org/officeDocument/2006/relationships/hyperlink" Target="https://www.youtube.com/@Kevduit/about" TargetMode="External"/><Relationship Id="rId484" Type="http://schemas.openxmlformats.org/officeDocument/2006/relationships/hyperlink" Target="https://www.youtube.com/@kio-tv2600" TargetMode="External"/><Relationship Id="rId120" Type="http://schemas.openxmlformats.org/officeDocument/2006/relationships/hyperlink" Target="https://www.youtube.com/@DJPeachCobbler/about" TargetMode="External"/><Relationship Id="rId241" Type="http://schemas.openxmlformats.org/officeDocument/2006/relationships/hyperlink" Target="https://www.youtube.com/@m3an" TargetMode="External"/><Relationship Id="rId362" Type="http://schemas.openxmlformats.org/officeDocument/2006/relationships/hyperlink" Target="https://www.youtube.com/@IAmCrusty/about" TargetMode="External"/><Relationship Id="rId483" Type="http://schemas.openxmlformats.org/officeDocument/2006/relationships/hyperlink" Target="https://www.youtube.com/@captainbenzie/about" TargetMode="External"/><Relationship Id="rId240" Type="http://schemas.openxmlformats.org/officeDocument/2006/relationships/hyperlink" Target="https://www.youtube.com/@theemperoraurelius/about" TargetMode="External"/><Relationship Id="rId361" Type="http://schemas.openxmlformats.org/officeDocument/2006/relationships/hyperlink" Target="https://www.youtube.com/@CaedoGenesis/about" TargetMode="External"/><Relationship Id="rId482" Type="http://schemas.openxmlformats.org/officeDocument/2006/relationships/hyperlink" Target="https://www.youtube.com/@strangenet3533/about" TargetMode="External"/><Relationship Id="rId360" Type="http://schemas.openxmlformats.org/officeDocument/2006/relationships/hyperlink" Target="https://www.youtube.com/@Loamy_TV/about" TargetMode="External"/><Relationship Id="rId481" Type="http://schemas.openxmlformats.org/officeDocument/2006/relationships/hyperlink" Target="https://www.youtube.com/@Aceyface/about" TargetMode="External"/><Relationship Id="rId125" Type="http://schemas.openxmlformats.org/officeDocument/2006/relationships/hyperlink" Target="https://www.youtube.com/@monlenz/videos" TargetMode="External"/><Relationship Id="rId246" Type="http://schemas.openxmlformats.org/officeDocument/2006/relationships/hyperlink" Target="https://www.youtube.com/@historyinbits/about" TargetMode="External"/><Relationship Id="rId367" Type="http://schemas.openxmlformats.org/officeDocument/2006/relationships/hyperlink" Target="https://www.youtube.com/@Jwlar/about" TargetMode="External"/><Relationship Id="rId488" Type="http://schemas.openxmlformats.org/officeDocument/2006/relationships/hyperlink" Target="https://www.youtube.com/@Guzutv/about" TargetMode="External"/><Relationship Id="rId124" Type="http://schemas.openxmlformats.org/officeDocument/2006/relationships/hyperlink" Target="https://www.youtube.com/@warographics643/about" TargetMode="External"/><Relationship Id="rId245" Type="http://schemas.openxmlformats.org/officeDocument/2006/relationships/hyperlink" Target="https://www.youtube.com/@fantasyhaven1/about" TargetMode="External"/><Relationship Id="rId366" Type="http://schemas.openxmlformats.org/officeDocument/2006/relationships/hyperlink" Target="https://www.youtube.com/@GophersVids/about" TargetMode="External"/><Relationship Id="rId487" Type="http://schemas.openxmlformats.org/officeDocument/2006/relationships/hyperlink" Target="https://www.youtube.com/@RedcoatVikingOfficial" TargetMode="External"/><Relationship Id="rId123" Type="http://schemas.openxmlformats.org/officeDocument/2006/relationships/hyperlink" Target="https://www.youtube.com/@SandRhomanHistory" TargetMode="External"/><Relationship Id="rId244" Type="http://schemas.openxmlformats.org/officeDocument/2006/relationships/hyperlink" Target="https://www.youtube.com/@Zieley/about" TargetMode="External"/><Relationship Id="rId365" Type="http://schemas.openxmlformats.org/officeDocument/2006/relationships/hyperlink" Target="https://www.youtube.com/@falldamge/about" TargetMode="External"/><Relationship Id="rId486" Type="http://schemas.openxmlformats.org/officeDocument/2006/relationships/hyperlink" Target="https://www.youtube.com/@i-4023/about" TargetMode="External"/><Relationship Id="rId122" Type="http://schemas.openxmlformats.org/officeDocument/2006/relationships/hyperlink" Target="https://www.youtube.com/@KingsandGenerals/about" TargetMode="External"/><Relationship Id="rId243" Type="http://schemas.openxmlformats.org/officeDocument/2006/relationships/hyperlink" Target="https://www.youtube.com/@StrayKing" TargetMode="External"/><Relationship Id="rId364" Type="http://schemas.openxmlformats.org/officeDocument/2006/relationships/hyperlink" Target="https://www.youtube.com/@Wilburgur/about" TargetMode="External"/><Relationship Id="rId485" Type="http://schemas.openxmlformats.org/officeDocument/2006/relationships/hyperlink" Target="https://www.youtube.com/@CadePlaysGames" TargetMode="External"/><Relationship Id="rId95" Type="http://schemas.openxmlformats.org/officeDocument/2006/relationships/hyperlink" Target="https://www.youtube.com/@shadiversity/about" TargetMode="External"/><Relationship Id="rId94" Type="http://schemas.openxmlformats.org/officeDocument/2006/relationships/hyperlink" Target="https://www.youtube.com/@p0mp3y73/about" TargetMode="External"/><Relationship Id="rId97" Type="http://schemas.openxmlformats.org/officeDocument/2006/relationships/hyperlink" Target="https://www.youtube.com/@FilaximHistoria/about" TargetMode="External"/><Relationship Id="rId96" Type="http://schemas.openxmlformats.org/officeDocument/2006/relationships/hyperlink" Target="https://www.youtube.com/@CasualHistorian/about" TargetMode="External"/><Relationship Id="rId99" Type="http://schemas.openxmlformats.org/officeDocument/2006/relationships/hyperlink" Target="https://www.youtube.com/@DocuDubery/about" TargetMode="External"/><Relationship Id="rId480" Type="http://schemas.openxmlformats.org/officeDocument/2006/relationships/hyperlink" Target="https://www.youtube.com/@OZeve" TargetMode="External"/><Relationship Id="rId98" Type="http://schemas.openxmlformats.org/officeDocument/2006/relationships/hyperlink" Target="https://www.youtube.com/@JackRackam/about" TargetMode="External"/><Relationship Id="rId91" Type="http://schemas.openxmlformats.org/officeDocument/2006/relationships/hyperlink" Target="https://www.youtube.com/@WarhawkYT/about" TargetMode="External"/><Relationship Id="rId90" Type="http://schemas.openxmlformats.org/officeDocument/2006/relationships/hyperlink" Target="https://www.youtube.com/@MythVisionPodcast/about" TargetMode="External"/><Relationship Id="rId93" Type="http://schemas.openxmlformats.org/officeDocument/2006/relationships/hyperlink" Target="https://www.youtube.com/@pikeshotBattles/about" TargetMode="External"/><Relationship Id="rId92" Type="http://schemas.openxmlformats.org/officeDocument/2006/relationships/hyperlink" Target="https://www.youtube.com/@DenysDavydov/about" TargetMode="External"/><Relationship Id="rId118" Type="http://schemas.openxmlformats.org/officeDocument/2006/relationships/hyperlink" Target="https://www.youtube.com/@Kraut_the_Parrot" TargetMode="External"/><Relationship Id="rId239" Type="http://schemas.openxmlformats.org/officeDocument/2006/relationships/hyperlink" Target="https://www.youtube.com/@EnterElysium" TargetMode="External"/><Relationship Id="rId117" Type="http://schemas.openxmlformats.org/officeDocument/2006/relationships/hyperlink" Target="https://www.youtube.com/@eyes_wideopen/about" TargetMode="External"/><Relationship Id="rId238" Type="http://schemas.openxmlformats.org/officeDocument/2006/relationships/hyperlink" Target="https://www.youtube.com/@TommyKay/about" TargetMode="External"/><Relationship Id="rId359" Type="http://schemas.openxmlformats.org/officeDocument/2006/relationships/hyperlink" Target="https://www.youtube.com/@MickyD/about" TargetMode="External"/><Relationship Id="rId116" Type="http://schemas.openxmlformats.org/officeDocument/2006/relationships/hyperlink" Target="https://www.youtube.com/@romulushoog" TargetMode="External"/><Relationship Id="rId237" Type="http://schemas.openxmlformats.org/officeDocument/2006/relationships/hyperlink" Target="https://www.youtube.com/@DaveFeedBackGaming/about" TargetMode="External"/><Relationship Id="rId358" Type="http://schemas.openxmlformats.org/officeDocument/2006/relationships/hyperlink" Target="https://www.youtube.com/@VladePosting/about" TargetMode="External"/><Relationship Id="rId479" Type="http://schemas.openxmlformats.org/officeDocument/2006/relationships/hyperlink" Target="https://www.youtube.com/@TalkingInStations/about" TargetMode="External"/><Relationship Id="rId115" Type="http://schemas.openxmlformats.org/officeDocument/2006/relationships/hyperlink" Target="https://www.youtube.com/@IMPERIALYT" TargetMode="External"/><Relationship Id="rId236" Type="http://schemas.openxmlformats.org/officeDocument/2006/relationships/hyperlink" Target="https://www.youtube.com/@A_Spec" TargetMode="External"/><Relationship Id="rId357" Type="http://schemas.openxmlformats.org/officeDocument/2006/relationships/hyperlink" Target="https://www.youtube.com/@MysteriesOfWesternesse/about" TargetMode="External"/><Relationship Id="rId478" Type="http://schemas.openxmlformats.org/officeDocument/2006/relationships/hyperlink" Target="https://www.youtube.com/@ImperiumNews/channels" TargetMode="External"/><Relationship Id="rId119" Type="http://schemas.openxmlformats.org/officeDocument/2006/relationships/hyperlink" Target="mailto:krautandtea@gmail.com" TargetMode="External"/><Relationship Id="rId110" Type="http://schemas.openxmlformats.org/officeDocument/2006/relationships/hyperlink" Target="https://www.youtube.com/@H1MIN/videos" TargetMode="External"/><Relationship Id="rId231" Type="http://schemas.openxmlformats.org/officeDocument/2006/relationships/hyperlink" Target="https://www.youtube.com/@thechairmangames" TargetMode="External"/><Relationship Id="rId352" Type="http://schemas.openxmlformats.org/officeDocument/2006/relationships/hyperlink" Target="https://www.youtube.com/@TheBrokenSword/about" TargetMode="External"/><Relationship Id="rId473" Type="http://schemas.openxmlformats.org/officeDocument/2006/relationships/hyperlink" Target="https://www.youtube.com/@OneAndOnly016/about" TargetMode="External"/><Relationship Id="rId230" Type="http://schemas.openxmlformats.org/officeDocument/2006/relationships/hyperlink" Target="https://www.youtube.com/@Spears1444/about" TargetMode="External"/><Relationship Id="rId351" Type="http://schemas.openxmlformats.org/officeDocument/2006/relationships/hyperlink" Target="https://www.youtube.com/@GeekZoneMT/about" TargetMode="External"/><Relationship Id="rId472" Type="http://schemas.openxmlformats.org/officeDocument/2006/relationships/hyperlink" Target="https://www.youtube.com/@nemetepst/about" TargetMode="External"/><Relationship Id="rId350" Type="http://schemas.openxmlformats.org/officeDocument/2006/relationships/hyperlink" Target="https://www.youtube.com/@tolkienuntangled/about" TargetMode="External"/><Relationship Id="rId471" Type="http://schemas.openxmlformats.org/officeDocument/2006/relationships/hyperlink" Target="https://www.youtube.com/@SirHavocTV/about" TargetMode="External"/><Relationship Id="rId470" Type="http://schemas.openxmlformats.org/officeDocument/2006/relationships/hyperlink" Target="https://www.youtube.com/@DOLLARplays/about" TargetMode="External"/><Relationship Id="rId114" Type="http://schemas.openxmlformats.org/officeDocument/2006/relationships/hyperlink" Target="https://www.youtube.com/@PoliticswithPaint/about" TargetMode="External"/><Relationship Id="rId235" Type="http://schemas.openxmlformats.org/officeDocument/2006/relationships/hyperlink" Target="https://www.youtube.com/@Taureor" TargetMode="External"/><Relationship Id="rId356" Type="http://schemas.openxmlformats.org/officeDocument/2006/relationships/hyperlink" Target="https://www.youtube.com/@parttimehobbit/about" TargetMode="External"/><Relationship Id="rId477" Type="http://schemas.openxmlformats.org/officeDocument/2006/relationships/hyperlink" Target="https://www.youtube.com/@JAKEL33T/about" TargetMode="External"/><Relationship Id="rId113" Type="http://schemas.openxmlformats.org/officeDocument/2006/relationships/hyperlink" Target="https://www.youtube.com/@PolyMatter/about" TargetMode="External"/><Relationship Id="rId234" Type="http://schemas.openxmlformats.org/officeDocument/2006/relationships/hyperlink" Target="https://www.youtube.com/@RimmyDownunder" TargetMode="External"/><Relationship Id="rId355" Type="http://schemas.openxmlformats.org/officeDocument/2006/relationships/hyperlink" Target="https://www.youtube.com/@MenoftheWest/about" TargetMode="External"/><Relationship Id="rId476" Type="http://schemas.openxmlformats.org/officeDocument/2006/relationships/hyperlink" Target="https://www.youtube.com/@JonnyPew/about" TargetMode="External"/><Relationship Id="rId112" Type="http://schemas.openxmlformats.org/officeDocument/2006/relationships/hyperlink" Target="https://www.youtube.com/@RareEarthSeries/about" TargetMode="External"/><Relationship Id="rId233" Type="http://schemas.openxmlformats.org/officeDocument/2006/relationships/hyperlink" Target="https://www.youtube.com/@AlextheRambler" TargetMode="External"/><Relationship Id="rId354" Type="http://schemas.openxmlformats.org/officeDocument/2006/relationships/hyperlink" Target="https://www.youtube.com/@NerdoftheRings/about" TargetMode="External"/><Relationship Id="rId475" Type="http://schemas.openxmlformats.org/officeDocument/2006/relationships/hyperlink" Target="https://www.youtube.com/@markeedragon/about" TargetMode="External"/><Relationship Id="rId111" Type="http://schemas.openxmlformats.org/officeDocument/2006/relationships/hyperlink" Target="https://www.youtube.com/@IntoEurope/about" TargetMode="External"/><Relationship Id="rId232" Type="http://schemas.openxmlformats.org/officeDocument/2006/relationships/hyperlink" Target="https://www.youtube.com/@Valefisk/about" TargetMode="External"/><Relationship Id="rId353" Type="http://schemas.openxmlformats.org/officeDocument/2006/relationships/hyperlink" Target="https://www.youtube.com/@CounciloftheRings/about" TargetMode="External"/><Relationship Id="rId474" Type="http://schemas.openxmlformats.org/officeDocument/2006/relationships/hyperlink" Target="https://www.youtube.com/@delonewolf/about" TargetMode="External"/><Relationship Id="rId305" Type="http://schemas.openxmlformats.org/officeDocument/2006/relationships/hyperlink" Target="https://www.youtube.com/@TheTerminatorGaming/about" TargetMode="External"/><Relationship Id="rId426" Type="http://schemas.openxmlformats.org/officeDocument/2006/relationships/hyperlink" Target="https://www.youtube.com/@Rusty_tsf/about" TargetMode="External"/><Relationship Id="rId304" Type="http://schemas.openxmlformats.org/officeDocument/2006/relationships/hyperlink" Target="https://www.youtube.com/@theineptgeneral8325/about" TargetMode="External"/><Relationship Id="rId425" Type="http://schemas.openxmlformats.org/officeDocument/2006/relationships/hyperlink" Target="https://www.youtube.com/@ymfah/about" TargetMode="External"/><Relationship Id="rId303" Type="http://schemas.openxmlformats.org/officeDocument/2006/relationships/hyperlink" Target="https://www.youtube.com/@StrikingScorpion82/about" TargetMode="External"/><Relationship Id="rId424" Type="http://schemas.openxmlformats.org/officeDocument/2006/relationships/hyperlink" Target="https://www.youtube.com/@DoomWolfOfficial/about" TargetMode="External"/><Relationship Id="rId302" Type="http://schemas.openxmlformats.org/officeDocument/2006/relationships/hyperlink" Target="https://www.youtube.com/@PartyElite/about" TargetMode="External"/><Relationship Id="rId423" Type="http://schemas.openxmlformats.org/officeDocument/2006/relationships/hyperlink" Target="https://www.youtube.com/@IronPineapple/about" TargetMode="External"/><Relationship Id="rId309" Type="http://schemas.openxmlformats.org/officeDocument/2006/relationships/hyperlink" Target="https://www.youtube.com/@turinRTS/about" TargetMode="External"/><Relationship Id="rId308" Type="http://schemas.openxmlformats.org/officeDocument/2006/relationships/hyperlink" Target="https://www.youtube.com/@BrilliantStupidity/about" TargetMode="External"/><Relationship Id="rId429" Type="http://schemas.openxmlformats.org/officeDocument/2006/relationships/hyperlink" Target="https://www.youtube.com/@curtisthecactus/about" TargetMode="External"/><Relationship Id="rId307" Type="http://schemas.openxmlformats.org/officeDocument/2006/relationships/hyperlink" Target="https://www.youtube.com/@Pilps/about" TargetMode="External"/><Relationship Id="rId428" Type="http://schemas.openxmlformats.org/officeDocument/2006/relationships/hyperlink" Target="https://www.youtube.com/@MrMetagross/about" TargetMode="External"/><Relationship Id="rId306" Type="http://schemas.openxmlformats.org/officeDocument/2006/relationships/hyperlink" Target="https://www.youtube.com/@VulcanTotalWar/about" TargetMode="External"/><Relationship Id="rId427" Type="http://schemas.openxmlformats.org/officeDocument/2006/relationships/hyperlink" Target="https://www.youtube.com/@VaatiVidya/about" TargetMode="External"/><Relationship Id="rId301" Type="http://schemas.openxmlformats.org/officeDocument/2006/relationships/hyperlink" Target="https://www.youtube.com/@Zerkovich/about" TargetMode="External"/><Relationship Id="rId422" Type="http://schemas.openxmlformats.org/officeDocument/2006/relationships/hyperlink" Target="https://www.youtube.com/@EliteCarlosN/about" TargetMode="External"/><Relationship Id="rId300" Type="http://schemas.openxmlformats.org/officeDocument/2006/relationships/hyperlink" Target="https://www.youtube.com/@LegendofTotalWar/about" TargetMode="External"/><Relationship Id="rId421" Type="http://schemas.openxmlformats.org/officeDocument/2006/relationships/hyperlink" Target="https://www.youtube.com/@DiabloDex/about" TargetMode="External"/><Relationship Id="rId420" Type="http://schemas.openxmlformats.org/officeDocument/2006/relationships/hyperlink" Target="https://www.youtube.com/@SunlightBlade/about" TargetMode="External"/><Relationship Id="rId415" Type="http://schemas.openxmlformats.org/officeDocument/2006/relationships/hyperlink" Target="https://www.youtube.com/@Hawkshaw/about" TargetMode="External"/><Relationship Id="rId414" Type="http://schemas.openxmlformats.org/officeDocument/2006/relationships/hyperlink" Target="https://www.youtube.com/@TitusActualGaming/about" TargetMode="External"/><Relationship Id="rId413" Type="http://schemas.openxmlformats.org/officeDocument/2006/relationships/hyperlink" Target="https://www.youtube.com/@Sethorven/about" TargetMode="External"/><Relationship Id="rId412" Type="http://schemas.openxmlformats.org/officeDocument/2006/relationships/hyperlink" Target="https://www.youtube.com/@GamersWeekend/about" TargetMode="External"/><Relationship Id="rId419" Type="http://schemas.openxmlformats.org/officeDocument/2006/relationships/hyperlink" Target="https://www.youtube.com/@star0chris/about" TargetMode="External"/><Relationship Id="rId418" Type="http://schemas.openxmlformats.org/officeDocument/2006/relationships/hyperlink" Target="https://www.youtube.com/@DarkTark/featured" TargetMode="External"/><Relationship Id="rId417" Type="http://schemas.openxmlformats.org/officeDocument/2006/relationships/hyperlink" Target="https://www.youtube.com/@CappaTron/about" TargetMode="External"/><Relationship Id="rId416" Type="http://schemas.openxmlformats.org/officeDocument/2006/relationships/hyperlink" Target="https://www.youtube.com/@ChallengerAndyOfficial/about" TargetMode="External"/><Relationship Id="rId411" Type="http://schemas.openxmlformats.org/officeDocument/2006/relationships/hyperlink" Target="https://www.youtube.com/@catalystz" TargetMode="External"/><Relationship Id="rId410" Type="http://schemas.openxmlformats.org/officeDocument/2006/relationships/hyperlink" Target="https://www.amazingchest.gg/pages/contact" TargetMode="External"/><Relationship Id="rId206" Type="http://schemas.openxmlformats.org/officeDocument/2006/relationships/hyperlink" Target="https://www.youtube.com/@meeple/about" TargetMode="External"/><Relationship Id="rId327" Type="http://schemas.openxmlformats.org/officeDocument/2006/relationships/hyperlink" Target="https://www.youtube.com/@TheRedKing/about" TargetMode="External"/><Relationship Id="rId448" Type="http://schemas.openxmlformats.org/officeDocument/2006/relationships/hyperlink" Target="https://www.youtube.com/@TheFrostPrime/about" TargetMode="External"/><Relationship Id="rId205" Type="http://schemas.openxmlformats.org/officeDocument/2006/relationships/hyperlink" Target="https://www.youtube.com/@SirThecos/about" TargetMode="External"/><Relationship Id="rId326" Type="http://schemas.openxmlformats.org/officeDocument/2006/relationships/hyperlink" Target="https://www.youtube.com/@StefanAnnon/about" TargetMode="External"/><Relationship Id="rId447" Type="http://schemas.openxmlformats.org/officeDocument/2006/relationships/hyperlink" Target="https://www.youtube.com/@Jorbs/about" TargetMode="External"/><Relationship Id="rId204" Type="http://schemas.openxmlformats.org/officeDocument/2006/relationships/hyperlink" Target="https://www.youtube.com/@GameBrigade/about" TargetMode="External"/><Relationship Id="rId325" Type="http://schemas.openxmlformats.org/officeDocument/2006/relationships/hyperlink" Target="https://www.youtube.com/@HazzorPlaysGames/about" TargetMode="External"/><Relationship Id="rId446" Type="http://schemas.openxmlformats.org/officeDocument/2006/relationships/hyperlink" Target="https://www.youtube.com/@TheSaltFactory/about" TargetMode="External"/><Relationship Id="rId203" Type="http://schemas.openxmlformats.org/officeDocument/2006/relationships/hyperlink" Target="https://www.youtube.com/@RoomandBoardReviews/about" TargetMode="External"/><Relationship Id="rId324" Type="http://schemas.openxmlformats.org/officeDocument/2006/relationships/hyperlink" Target="https://www.youtube.com/@quill18/about" TargetMode="External"/><Relationship Id="rId445" Type="http://schemas.openxmlformats.org/officeDocument/2006/relationships/hyperlink" Target="https://www.youtube.com/@ParryThis/about" TargetMode="External"/><Relationship Id="rId209" Type="http://schemas.openxmlformats.org/officeDocument/2006/relationships/hyperlink" Target="https://www.youtube.com/@whatswhat2022/about" TargetMode="External"/><Relationship Id="rId208" Type="http://schemas.openxmlformats.org/officeDocument/2006/relationships/hyperlink" Target="https://www.youtube.com/@TotallyTabled/about" TargetMode="External"/><Relationship Id="rId329" Type="http://schemas.openxmlformats.org/officeDocument/2006/relationships/hyperlink" Target="https://www.youtube.com/@A_Spec/about" TargetMode="External"/><Relationship Id="rId207" Type="http://schemas.openxmlformats.org/officeDocument/2006/relationships/hyperlink" Target="https://www.youtube.com/@LegendaryTactics/about" TargetMode="External"/><Relationship Id="rId328" Type="http://schemas.openxmlformats.org/officeDocument/2006/relationships/hyperlink" Target="https://www.youtube.com/@MontuPlays" TargetMode="External"/><Relationship Id="rId449" Type="http://schemas.openxmlformats.org/officeDocument/2006/relationships/hyperlink" Target="https://www.youtube.com/@MedievalMarty" TargetMode="External"/><Relationship Id="rId440" Type="http://schemas.openxmlformats.org/officeDocument/2006/relationships/hyperlink" Target="https://www.youtube.com/@NotAlbino/about" TargetMode="External"/><Relationship Id="rId202" Type="http://schemas.openxmlformats.org/officeDocument/2006/relationships/hyperlink" Target="https://www.youtube.com/@BeforeYouPlay/about" TargetMode="External"/><Relationship Id="rId323" Type="http://schemas.openxmlformats.org/officeDocument/2006/relationships/hyperlink" Target="https://www.youtube.com/@ChristopherOdd" TargetMode="External"/><Relationship Id="rId444" Type="http://schemas.openxmlformats.org/officeDocument/2006/relationships/hyperlink" Target="https://www.youtube.com/@helicalgoose/about" TargetMode="External"/><Relationship Id="rId201" Type="http://schemas.openxmlformats.org/officeDocument/2006/relationships/hyperlink" Target="https://www.youtube.com/@BoardGameHangover/about" TargetMode="External"/><Relationship Id="rId322" Type="http://schemas.openxmlformats.org/officeDocument/2006/relationships/hyperlink" Target="https://www.youtube.com/@Beaglerush/about" TargetMode="External"/><Relationship Id="rId443" Type="http://schemas.openxmlformats.org/officeDocument/2006/relationships/hyperlink" Target="https://www.youtube.com/@minoan13/videos" TargetMode="External"/><Relationship Id="rId200" Type="http://schemas.openxmlformats.org/officeDocument/2006/relationships/hyperlink" Target="https://www.fosterthemeeple.ca/work-with-us" TargetMode="External"/><Relationship Id="rId321" Type="http://schemas.openxmlformats.org/officeDocument/2006/relationships/hyperlink" Target="https://www.youtube.com/@StridahsAngels/about" TargetMode="External"/><Relationship Id="rId442" Type="http://schemas.openxmlformats.org/officeDocument/2006/relationships/hyperlink" Target="https://www.youtube.com/@Bushyy/about" TargetMode="External"/><Relationship Id="rId320" Type="http://schemas.openxmlformats.org/officeDocument/2006/relationships/hyperlink" Target="https://www.youtube.com/@dempi/about" TargetMode="External"/><Relationship Id="rId441" Type="http://schemas.openxmlformats.org/officeDocument/2006/relationships/hyperlink" Target="https://www.youtube.com/@jkleeds1031/about" TargetMode="External"/><Relationship Id="rId316" Type="http://schemas.openxmlformats.org/officeDocument/2006/relationships/hyperlink" Target="https://www.youtube.com/@Firespark81/about" TargetMode="External"/><Relationship Id="rId437" Type="http://schemas.openxmlformats.org/officeDocument/2006/relationships/hyperlink" Target="https://www.youtube.com/@tototriceps/about" TargetMode="External"/><Relationship Id="rId315" Type="http://schemas.openxmlformats.org/officeDocument/2006/relationships/hyperlink" Target="https://www.youtube.com/BohemianEagle" TargetMode="External"/><Relationship Id="rId436" Type="http://schemas.openxmlformats.org/officeDocument/2006/relationships/hyperlink" Target="https://www.youtube.com/@toozanny/videos" TargetMode="External"/><Relationship Id="rId314" Type="http://schemas.openxmlformats.org/officeDocument/2006/relationships/hyperlink" Target="https://www.youtube.com/@ZeroEmpires/about" TargetMode="External"/><Relationship Id="rId435" Type="http://schemas.openxmlformats.org/officeDocument/2006/relationships/hyperlink" Target="https://www.youtube.com/@toweringpants/about" TargetMode="External"/><Relationship Id="rId313" Type="http://schemas.openxmlformats.org/officeDocument/2006/relationships/hyperlink" Target="https://www.youtube.com/@TabletopTitans/about" TargetMode="External"/><Relationship Id="rId434" Type="http://schemas.openxmlformats.org/officeDocument/2006/relationships/hyperlink" Target="https://www.youtube.com/@tarnishedarchaeologist/about" TargetMode="External"/><Relationship Id="rId319" Type="http://schemas.openxmlformats.org/officeDocument/2006/relationships/hyperlink" Target="https://www.youtube.com/@WinterTommy/about" TargetMode="External"/><Relationship Id="rId318" Type="http://schemas.openxmlformats.org/officeDocument/2006/relationships/hyperlink" Target="https://www.youtube.com/@Fracture.Gaming/about" TargetMode="External"/><Relationship Id="rId439" Type="http://schemas.openxmlformats.org/officeDocument/2006/relationships/hyperlink" Target="https://www.youtube.com/@LilAggy" TargetMode="External"/><Relationship Id="rId317" Type="http://schemas.openxmlformats.org/officeDocument/2006/relationships/hyperlink" Target="https://www.youtube.com/@KnightKnowledge/videos" TargetMode="External"/><Relationship Id="rId438" Type="http://schemas.openxmlformats.org/officeDocument/2006/relationships/hyperlink" Target="https://www.youtube.com/@Yazzmania" TargetMode="External"/><Relationship Id="rId312" Type="http://schemas.openxmlformats.org/officeDocument/2006/relationships/hyperlink" Target="https://www.youtube.com/@IndridCasts/about" TargetMode="External"/><Relationship Id="rId433" Type="http://schemas.openxmlformats.org/officeDocument/2006/relationships/hyperlink" Target="https://www.youtube.com/@syrobe/about" TargetMode="External"/><Relationship Id="rId311" Type="http://schemas.openxmlformats.org/officeDocument/2006/relationships/hyperlink" Target="https://www.youtube.com/@PonchaYT/about" TargetMode="External"/><Relationship Id="rId432" Type="http://schemas.openxmlformats.org/officeDocument/2006/relationships/hyperlink" Target="https://www.youtube.com/@PressContinue/about" TargetMode="External"/><Relationship Id="rId310" Type="http://schemas.openxmlformats.org/officeDocument/2006/relationships/hyperlink" Target="https://www.youtube.com/@Toastoffire100/about" TargetMode="External"/><Relationship Id="rId431" Type="http://schemas.openxmlformats.org/officeDocument/2006/relationships/hyperlink" Target="https://www.youtube.com/@SquillaKilla/about" TargetMode="External"/><Relationship Id="rId430" Type="http://schemas.openxmlformats.org/officeDocument/2006/relationships/hyperlink" Target="https://www.youtube.com/@BoyMetGirl/about"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hyperlink" Target="https://twitter.com/kriegeterna" TargetMode="External"/><Relationship Id="rId2" Type="http://schemas.openxmlformats.org/officeDocument/2006/relationships/hyperlink" Target="https://www.youtube.com/@ludandschlattsmusicalempor6746/featured" TargetMode="External"/><Relationship Id="rId3" Type="http://schemas.openxmlformats.org/officeDocument/2006/relationships/hyperlink" Target="https://www.youtube.com/channel/UCGyBmk-R3P9aOrP_EQonUPA" TargetMode="External"/><Relationship Id="rId4" Type="http://schemas.openxmlformats.org/officeDocument/2006/relationships/hyperlink" Target="https://www.tiktok.com/@kriegeterna" TargetMode="External"/><Relationship Id="rId9" Type="http://schemas.openxmlformats.org/officeDocument/2006/relationships/hyperlink" Target="http://krieg-eterna.s3-website.us-east-2.amazonaws.com/" TargetMode="External"/><Relationship Id="rId5" Type="http://schemas.openxmlformats.org/officeDocument/2006/relationships/hyperlink" Target="https://github.com/antony0596/Auto-GPT" TargetMode="External"/><Relationship Id="rId6" Type="http://schemas.openxmlformats.org/officeDocument/2006/relationships/hyperlink" Target="http://kriegeterna.com/" TargetMode="External"/><Relationship Id="rId7" Type="http://schemas.openxmlformats.org/officeDocument/2006/relationships/hyperlink" Target="https://github.com/BillSchumacher/Auto-Vicuna" TargetMode="External"/><Relationship Id="rId8" Type="http://schemas.openxmlformats.org/officeDocument/2006/relationships/hyperlink" Target="https://beta.elevenlabs.io/speech-synthesis" TargetMode="External"/><Relationship Id="rId10"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0</v>
      </c>
      <c r="C1" s="2" t="s">
        <v>1</v>
      </c>
      <c r="D1" s="3" t="s">
        <v>2</v>
      </c>
      <c r="E1" s="4" t="s">
        <v>3</v>
      </c>
      <c r="F1" s="4">
        <v>2.0</v>
      </c>
      <c r="G1" s="2"/>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row>
    <row r="2">
      <c r="A2" s="4" t="s">
        <v>4</v>
      </c>
      <c r="B2" s="4" t="s">
        <v>0</v>
      </c>
      <c r="C2" s="2" t="s">
        <v>1</v>
      </c>
      <c r="D2" s="6" t="s">
        <v>5</v>
      </c>
      <c r="E2" s="4" t="s">
        <v>3</v>
      </c>
      <c r="F2" s="4">
        <v>2.0</v>
      </c>
      <c r="G2" s="2"/>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row>
    <row r="3">
      <c r="A3" s="1" t="s">
        <v>6</v>
      </c>
      <c r="B3" s="1" t="s">
        <v>6</v>
      </c>
      <c r="C3" s="2" t="s">
        <v>1</v>
      </c>
      <c r="D3" s="3" t="s">
        <v>7</v>
      </c>
      <c r="E3" s="4" t="s">
        <v>8</v>
      </c>
      <c r="F3" s="4">
        <v>5.0</v>
      </c>
      <c r="G3" s="2"/>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row>
    <row r="4">
      <c r="A4" s="1" t="s">
        <v>9</v>
      </c>
      <c r="B4" s="1" t="s">
        <v>6</v>
      </c>
      <c r="C4" s="2" t="s">
        <v>1</v>
      </c>
      <c r="D4" s="3" t="s">
        <v>10</v>
      </c>
      <c r="E4" s="4" t="s">
        <v>8</v>
      </c>
      <c r="F4" s="4">
        <v>5.0</v>
      </c>
      <c r="G4" s="2"/>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row>
    <row r="5">
      <c r="A5" s="2" t="s">
        <v>11</v>
      </c>
      <c r="B5" s="2" t="s">
        <v>11</v>
      </c>
      <c r="C5" s="2" t="s">
        <v>12</v>
      </c>
      <c r="D5" s="7" t="s">
        <v>13</v>
      </c>
      <c r="E5" s="2" t="s">
        <v>14</v>
      </c>
      <c r="F5" s="2">
        <v>5.0</v>
      </c>
      <c r="G5" s="2"/>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row>
    <row r="6">
      <c r="A6" s="1" t="s">
        <v>15</v>
      </c>
      <c r="B6" s="1" t="s">
        <v>15</v>
      </c>
      <c r="C6" s="2" t="s">
        <v>1</v>
      </c>
      <c r="D6" s="7" t="s">
        <v>16</v>
      </c>
      <c r="E6" s="4" t="s">
        <v>8</v>
      </c>
      <c r="F6" s="4">
        <v>3.0</v>
      </c>
      <c r="G6" s="2"/>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row>
    <row r="7">
      <c r="A7" s="1" t="s">
        <v>17</v>
      </c>
      <c r="B7" s="1" t="s">
        <v>15</v>
      </c>
      <c r="C7" s="2" t="s">
        <v>1</v>
      </c>
      <c r="D7" s="7" t="s">
        <v>18</v>
      </c>
      <c r="E7" s="4" t="s">
        <v>8</v>
      </c>
      <c r="F7" s="4">
        <v>3.0</v>
      </c>
      <c r="G7" s="2"/>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row>
    <row r="8">
      <c r="A8" s="1" t="s">
        <v>19</v>
      </c>
      <c r="B8" s="1" t="s">
        <v>15</v>
      </c>
      <c r="C8" s="2" t="s">
        <v>1</v>
      </c>
      <c r="D8" s="3" t="s">
        <v>20</v>
      </c>
      <c r="E8" s="4" t="s">
        <v>8</v>
      </c>
      <c r="F8" s="4">
        <v>3.0</v>
      </c>
      <c r="G8" s="2"/>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row>
    <row r="9">
      <c r="A9" s="1" t="s">
        <v>21</v>
      </c>
      <c r="B9" s="1" t="s">
        <v>21</v>
      </c>
      <c r="C9" s="2" t="s">
        <v>1</v>
      </c>
      <c r="D9" s="3" t="s">
        <v>22</v>
      </c>
      <c r="E9" s="4" t="s">
        <v>3</v>
      </c>
      <c r="F9" s="4">
        <v>2.0</v>
      </c>
      <c r="G9" s="2"/>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row>
    <row r="10">
      <c r="A10" s="4" t="s">
        <v>23</v>
      </c>
      <c r="B10" s="4" t="s">
        <v>21</v>
      </c>
      <c r="C10" s="2" t="s">
        <v>1</v>
      </c>
      <c r="D10" s="7" t="s">
        <v>24</v>
      </c>
      <c r="E10" s="4" t="s">
        <v>3</v>
      </c>
      <c r="F10" s="4">
        <v>2.0</v>
      </c>
      <c r="G10" s="2"/>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row>
    <row r="11">
      <c r="A11" s="2" t="s">
        <v>25</v>
      </c>
      <c r="B11" s="2" t="s">
        <v>25</v>
      </c>
      <c r="C11" s="2" t="s">
        <v>26</v>
      </c>
      <c r="D11" s="7" t="s">
        <v>27</v>
      </c>
      <c r="E11" s="2" t="s">
        <v>28</v>
      </c>
      <c r="F11" s="5"/>
      <c r="G11" s="2"/>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row>
    <row r="12">
      <c r="A12" s="1" t="s">
        <v>29</v>
      </c>
      <c r="B12" s="8" t="s">
        <v>30</v>
      </c>
      <c r="C12" s="4" t="s">
        <v>1</v>
      </c>
      <c r="D12" s="3" t="s">
        <v>31</v>
      </c>
      <c r="E12" s="4" t="s">
        <v>32</v>
      </c>
      <c r="F12" s="4">
        <v>4.0</v>
      </c>
      <c r="G12" s="2"/>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row>
    <row r="13">
      <c r="A13" s="1" t="s">
        <v>33</v>
      </c>
      <c r="B13" s="8" t="s">
        <v>30</v>
      </c>
      <c r="C13" s="4" t="s">
        <v>1</v>
      </c>
      <c r="D13" s="3" t="s">
        <v>34</v>
      </c>
      <c r="E13" s="4" t="s">
        <v>32</v>
      </c>
      <c r="F13" s="4">
        <v>4.0</v>
      </c>
      <c r="G13" s="4"/>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row>
    <row r="14">
      <c r="A14" s="2" t="s">
        <v>35</v>
      </c>
      <c r="B14" s="8" t="s">
        <v>30</v>
      </c>
      <c r="C14" s="2" t="s">
        <v>1</v>
      </c>
      <c r="D14" s="7" t="s">
        <v>36</v>
      </c>
      <c r="E14" s="2" t="s">
        <v>32</v>
      </c>
      <c r="F14" s="2">
        <v>4.0</v>
      </c>
      <c r="G14" s="2"/>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row>
    <row r="15">
      <c r="A15" s="1" t="s">
        <v>37</v>
      </c>
      <c r="B15" s="1" t="s">
        <v>37</v>
      </c>
      <c r="C15" s="2" t="s">
        <v>1</v>
      </c>
      <c r="D15" s="3" t="s">
        <v>38</v>
      </c>
      <c r="E15" s="4" t="s">
        <v>8</v>
      </c>
      <c r="F15" s="4">
        <v>4.0</v>
      </c>
      <c r="G15" s="2"/>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row>
    <row r="16">
      <c r="A16" s="9" t="s">
        <v>39</v>
      </c>
      <c r="B16" s="9" t="s">
        <v>37</v>
      </c>
      <c r="C16" s="2" t="s">
        <v>1</v>
      </c>
      <c r="D16" s="3" t="s">
        <v>40</v>
      </c>
      <c r="E16" s="4" t="s">
        <v>8</v>
      </c>
      <c r="F16" s="4">
        <v>4.0</v>
      </c>
      <c r="G16" s="2"/>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row>
    <row r="17">
      <c r="A17" s="1" t="s">
        <v>41</v>
      </c>
      <c r="B17" s="1" t="s">
        <v>37</v>
      </c>
      <c r="C17" s="2" t="s">
        <v>1</v>
      </c>
      <c r="D17" s="3" t="s">
        <v>42</v>
      </c>
      <c r="E17" s="4" t="s">
        <v>8</v>
      </c>
      <c r="F17" s="4">
        <v>4.0</v>
      </c>
      <c r="G17" s="2"/>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row>
    <row r="18">
      <c r="A18" s="1" t="s">
        <v>43</v>
      </c>
      <c r="B18" s="1" t="s">
        <v>37</v>
      </c>
      <c r="C18" s="2" t="s">
        <v>1</v>
      </c>
      <c r="D18" s="3" t="s">
        <v>44</v>
      </c>
      <c r="E18" s="4" t="s">
        <v>8</v>
      </c>
      <c r="F18" s="4">
        <v>4.0</v>
      </c>
      <c r="G18" s="2"/>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row>
    <row r="19">
      <c r="A19" s="1" t="s">
        <v>45</v>
      </c>
      <c r="B19" s="1" t="s">
        <v>45</v>
      </c>
      <c r="C19" s="2" t="s">
        <v>1</v>
      </c>
      <c r="D19" s="3" t="s">
        <v>46</v>
      </c>
      <c r="E19" s="4" t="s">
        <v>8</v>
      </c>
      <c r="F19" s="4">
        <v>3.0</v>
      </c>
      <c r="G19" s="2"/>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row>
    <row r="20">
      <c r="A20" s="10" t="s">
        <v>47</v>
      </c>
      <c r="B20" s="10" t="s">
        <v>48</v>
      </c>
      <c r="C20" s="1" t="s">
        <v>49</v>
      </c>
      <c r="D20" s="3" t="s">
        <v>50</v>
      </c>
      <c r="E20" s="4" t="s">
        <v>51</v>
      </c>
      <c r="F20" s="4"/>
      <c r="G20" s="2"/>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row>
    <row r="21">
      <c r="A21" s="10" t="s">
        <v>52</v>
      </c>
      <c r="B21" s="10" t="s">
        <v>52</v>
      </c>
      <c r="C21" s="1" t="s">
        <v>53</v>
      </c>
      <c r="D21" s="3" t="s">
        <v>54</v>
      </c>
      <c r="E21" s="4" t="s">
        <v>28</v>
      </c>
      <c r="F21" s="4"/>
      <c r="G21" s="2"/>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row>
    <row r="22">
      <c r="A22" s="2" t="s">
        <v>55</v>
      </c>
      <c r="B22" s="2" t="s">
        <v>55</v>
      </c>
      <c r="C22" s="2" t="s">
        <v>56</v>
      </c>
      <c r="D22" s="7" t="s">
        <v>57</v>
      </c>
      <c r="E22" s="2" t="s">
        <v>32</v>
      </c>
      <c r="F22" s="2">
        <v>2.0</v>
      </c>
      <c r="G22" s="2"/>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row>
    <row r="23">
      <c r="A23" s="1" t="s">
        <v>58</v>
      </c>
      <c r="B23" s="1" t="s">
        <v>58</v>
      </c>
      <c r="C23" s="1" t="s">
        <v>59</v>
      </c>
      <c r="D23" s="3" t="s">
        <v>60</v>
      </c>
      <c r="E23" s="4" t="s">
        <v>28</v>
      </c>
      <c r="F23" s="4"/>
      <c r="G23" s="11"/>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row>
    <row r="24">
      <c r="A24" s="1" t="s">
        <v>61</v>
      </c>
      <c r="B24" s="1" t="s">
        <v>58</v>
      </c>
      <c r="C24" s="1" t="s">
        <v>59</v>
      </c>
      <c r="D24" s="12" t="s">
        <v>62</v>
      </c>
      <c r="E24" s="4" t="s">
        <v>28</v>
      </c>
      <c r="F24" s="4"/>
      <c r="G24" s="2"/>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row>
    <row r="25">
      <c r="A25" s="1" t="s">
        <v>63</v>
      </c>
      <c r="B25" s="1" t="s">
        <v>64</v>
      </c>
      <c r="C25" s="1" t="s">
        <v>65</v>
      </c>
      <c r="D25" s="3" t="s">
        <v>66</v>
      </c>
      <c r="E25" s="4" t="s">
        <v>28</v>
      </c>
      <c r="F25" s="4"/>
      <c r="G25" s="2"/>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row>
    <row r="26">
      <c r="A26" s="1" t="s">
        <v>67</v>
      </c>
      <c r="B26" s="1" t="s">
        <v>68</v>
      </c>
      <c r="C26" s="1" t="s">
        <v>69</v>
      </c>
      <c r="D26" s="3" t="s">
        <v>70</v>
      </c>
      <c r="E26" s="4" t="s">
        <v>28</v>
      </c>
      <c r="F26" s="4"/>
      <c r="G26" s="2"/>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row>
    <row r="27">
      <c r="A27" s="2" t="s">
        <v>71</v>
      </c>
      <c r="B27" s="2" t="s">
        <v>71</v>
      </c>
      <c r="C27" s="2" t="s">
        <v>72</v>
      </c>
      <c r="D27" s="7" t="s">
        <v>73</v>
      </c>
      <c r="E27" s="2" t="s">
        <v>28</v>
      </c>
      <c r="F27" s="5"/>
      <c r="G27" s="2"/>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row>
    <row r="28">
      <c r="A28" s="1" t="s">
        <v>74</v>
      </c>
      <c r="B28" s="1" t="s">
        <v>74</v>
      </c>
      <c r="C28" s="1" t="s">
        <v>75</v>
      </c>
      <c r="D28" s="7" t="s">
        <v>76</v>
      </c>
      <c r="E28" s="4" t="s">
        <v>28</v>
      </c>
      <c r="F28" s="4"/>
      <c r="G28" s="2"/>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row>
    <row r="29">
      <c r="A29" s="1" t="s">
        <v>77</v>
      </c>
      <c r="B29" s="1" t="s">
        <v>77</v>
      </c>
      <c r="C29" s="1" t="s">
        <v>78</v>
      </c>
      <c r="D29" s="3" t="s">
        <v>79</v>
      </c>
      <c r="E29" s="4" t="s">
        <v>28</v>
      </c>
      <c r="F29" s="4"/>
      <c r="G29" s="2"/>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row>
    <row r="30">
      <c r="A30" s="2" t="s">
        <v>80</v>
      </c>
      <c r="B30" s="2" t="s">
        <v>81</v>
      </c>
      <c r="C30" s="2" t="s">
        <v>82</v>
      </c>
      <c r="D30" s="7" t="s">
        <v>83</v>
      </c>
      <c r="E30" s="2" t="s">
        <v>28</v>
      </c>
      <c r="F30" s="5"/>
      <c r="G30" s="2"/>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row>
    <row r="31">
      <c r="A31" s="2" t="s">
        <v>84</v>
      </c>
      <c r="B31" s="2" t="s">
        <v>81</v>
      </c>
      <c r="C31" s="2" t="s">
        <v>82</v>
      </c>
      <c r="D31" s="7" t="s">
        <v>85</v>
      </c>
      <c r="E31" s="2" t="s">
        <v>28</v>
      </c>
      <c r="F31" s="5"/>
      <c r="G31" s="2"/>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row>
    <row r="32">
      <c r="A32" s="2" t="s">
        <v>86</v>
      </c>
      <c r="B32" s="2" t="s">
        <v>86</v>
      </c>
      <c r="C32" s="2" t="s">
        <v>87</v>
      </c>
      <c r="D32" s="7" t="s">
        <v>88</v>
      </c>
      <c r="E32" s="2" t="s">
        <v>89</v>
      </c>
      <c r="F32" s="5"/>
      <c r="G32" s="2"/>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row>
    <row r="33">
      <c r="A33" s="1" t="s">
        <v>90</v>
      </c>
      <c r="B33" s="1" t="s">
        <v>90</v>
      </c>
      <c r="C33" s="1" t="s">
        <v>91</v>
      </c>
      <c r="D33" s="3" t="s">
        <v>92</v>
      </c>
      <c r="E33" s="4" t="s">
        <v>51</v>
      </c>
      <c r="F33" s="4"/>
      <c r="G33" s="2"/>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row>
    <row r="34">
      <c r="A34" s="1" t="s">
        <v>93</v>
      </c>
      <c r="B34" s="1" t="s">
        <v>93</v>
      </c>
      <c r="C34" s="1" t="s">
        <v>94</v>
      </c>
      <c r="D34" s="3" t="s">
        <v>95</v>
      </c>
      <c r="E34" s="4" t="s">
        <v>89</v>
      </c>
      <c r="F34" s="4"/>
      <c r="G34" s="2"/>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row>
    <row r="35">
      <c r="A35" s="9" t="s">
        <v>96</v>
      </c>
      <c r="B35" s="9" t="s">
        <v>96</v>
      </c>
      <c r="C35" s="1" t="s">
        <v>97</v>
      </c>
      <c r="D35" s="3" t="s">
        <v>98</v>
      </c>
      <c r="E35" s="4" t="s">
        <v>51</v>
      </c>
      <c r="F35" s="4"/>
      <c r="G35" s="2"/>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row>
    <row r="36">
      <c r="A36" s="2" t="s">
        <v>99</v>
      </c>
      <c r="B36" s="2" t="s">
        <v>99</v>
      </c>
      <c r="C36" s="2" t="s">
        <v>100</v>
      </c>
      <c r="D36" s="7" t="s">
        <v>101</v>
      </c>
      <c r="E36" s="2" t="s">
        <v>28</v>
      </c>
      <c r="F36" s="5"/>
      <c r="G36" s="2"/>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row>
    <row r="37">
      <c r="A37" s="2" t="s">
        <v>102</v>
      </c>
      <c r="B37" s="2" t="s">
        <v>102</v>
      </c>
      <c r="C37" s="2" t="s">
        <v>1</v>
      </c>
      <c r="D37" s="7" t="s">
        <v>103</v>
      </c>
      <c r="E37" s="2" t="s">
        <v>3</v>
      </c>
      <c r="F37" s="2">
        <v>4.0</v>
      </c>
      <c r="G37" s="2"/>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row>
    <row r="38">
      <c r="A38" s="2" t="s">
        <v>104</v>
      </c>
      <c r="B38" s="2" t="s">
        <v>102</v>
      </c>
      <c r="C38" s="2" t="s">
        <v>1</v>
      </c>
      <c r="D38" s="7" t="s">
        <v>105</v>
      </c>
      <c r="E38" s="2" t="s">
        <v>3</v>
      </c>
      <c r="F38" s="2">
        <v>4.0</v>
      </c>
      <c r="G38" s="2"/>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row>
    <row r="39">
      <c r="A39" s="1" t="s">
        <v>106</v>
      </c>
      <c r="B39" s="1" t="s">
        <v>107</v>
      </c>
      <c r="C39" s="4" t="s">
        <v>1</v>
      </c>
      <c r="D39" s="3" t="s">
        <v>108</v>
      </c>
      <c r="E39" s="4" t="s">
        <v>32</v>
      </c>
      <c r="F39" s="4">
        <v>2.0</v>
      </c>
      <c r="G39" s="4"/>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row>
    <row r="40">
      <c r="A40" s="1" t="s">
        <v>109</v>
      </c>
      <c r="B40" s="1" t="s">
        <v>109</v>
      </c>
      <c r="C40" s="1" t="s">
        <v>110</v>
      </c>
      <c r="D40" s="3" t="s">
        <v>111</v>
      </c>
      <c r="E40" s="4" t="s">
        <v>89</v>
      </c>
      <c r="F40" s="4"/>
      <c r="G40" s="2"/>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row>
    <row r="41">
      <c r="A41" s="1" t="s">
        <v>112</v>
      </c>
      <c r="B41" s="1" t="s">
        <v>112</v>
      </c>
      <c r="C41" s="1" t="s">
        <v>113</v>
      </c>
      <c r="D41" s="3" t="s">
        <v>114</v>
      </c>
      <c r="E41" s="4" t="s">
        <v>32</v>
      </c>
      <c r="F41" s="4">
        <v>2.0</v>
      </c>
      <c r="G41" s="2"/>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row>
    <row r="42">
      <c r="A42" s="1" t="s">
        <v>115</v>
      </c>
      <c r="B42" s="1" t="s">
        <v>115</v>
      </c>
      <c r="C42" s="4" t="s">
        <v>1</v>
      </c>
      <c r="D42" s="3" t="s">
        <v>116</v>
      </c>
      <c r="E42" s="4" t="s">
        <v>32</v>
      </c>
      <c r="F42" s="4">
        <v>2.0</v>
      </c>
      <c r="G42" s="4"/>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row>
    <row r="43">
      <c r="A43" s="2" t="s">
        <v>117</v>
      </c>
      <c r="B43" s="2" t="s">
        <v>115</v>
      </c>
      <c r="C43" s="2" t="s">
        <v>1</v>
      </c>
      <c r="D43" s="7" t="s">
        <v>118</v>
      </c>
      <c r="E43" s="2" t="s">
        <v>32</v>
      </c>
      <c r="F43" s="2">
        <v>2.0</v>
      </c>
      <c r="G43" s="2"/>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row>
    <row r="44">
      <c r="A44" s="2" t="s">
        <v>119</v>
      </c>
      <c r="B44" s="2" t="s">
        <v>115</v>
      </c>
      <c r="C44" s="2" t="s">
        <v>1</v>
      </c>
      <c r="D44" s="7" t="s">
        <v>120</v>
      </c>
      <c r="E44" s="2" t="s">
        <v>32</v>
      </c>
      <c r="F44" s="2">
        <v>2.0</v>
      </c>
      <c r="G44" s="2"/>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row>
    <row r="45">
      <c r="A45" s="2" t="s">
        <v>121</v>
      </c>
      <c r="B45" s="2" t="s">
        <v>115</v>
      </c>
      <c r="C45" s="2" t="s">
        <v>1</v>
      </c>
      <c r="D45" s="7" t="s">
        <v>122</v>
      </c>
      <c r="E45" s="2" t="s">
        <v>32</v>
      </c>
      <c r="F45" s="2">
        <v>2.0</v>
      </c>
      <c r="G45" s="2"/>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row>
    <row r="46">
      <c r="A46" s="1" t="s">
        <v>123</v>
      </c>
      <c r="B46" s="1" t="s">
        <v>115</v>
      </c>
      <c r="C46" s="4" t="s">
        <v>1</v>
      </c>
      <c r="D46" s="3" t="s">
        <v>124</v>
      </c>
      <c r="E46" s="4" t="s">
        <v>32</v>
      </c>
      <c r="F46" s="4">
        <v>2.0</v>
      </c>
      <c r="G46" s="4"/>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row>
    <row r="47">
      <c r="A47" s="1" t="s">
        <v>125</v>
      </c>
      <c r="B47" s="1" t="s">
        <v>115</v>
      </c>
      <c r="C47" s="4" t="s">
        <v>1</v>
      </c>
      <c r="D47" s="6" t="s">
        <v>126</v>
      </c>
      <c r="E47" s="4" t="s">
        <v>32</v>
      </c>
      <c r="F47" s="4">
        <v>2.0</v>
      </c>
      <c r="G47" s="4"/>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row>
    <row r="48">
      <c r="A48" s="2" t="s">
        <v>127</v>
      </c>
      <c r="B48" s="2" t="s">
        <v>115</v>
      </c>
      <c r="C48" s="2" t="s">
        <v>1</v>
      </c>
      <c r="D48" s="7" t="s">
        <v>128</v>
      </c>
      <c r="E48" s="2" t="s">
        <v>32</v>
      </c>
      <c r="F48" s="2">
        <v>2.0</v>
      </c>
      <c r="G48" s="2"/>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row>
    <row r="49">
      <c r="A49" s="2" t="s">
        <v>129</v>
      </c>
      <c r="B49" s="2" t="s">
        <v>115</v>
      </c>
      <c r="C49" s="2" t="s">
        <v>1</v>
      </c>
      <c r="D49" s="7" t="s">
        <v>130</v>
      </c>
      <c r="E49" s="2" t="s">
        <v>32</v>
      </c>
      <c r="F49" s="2">
        <v>2.0</v>
      </c>
      <c r="G49" s="2"/>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row>
    <row r="50">
      <c r="A50" s="2" t="s">
        <v>131</v>
      </c>
      <c r="B50" s="2" t="s">
        <v>115</v>
      </c>
      <c r="C50" s="2" t="s">
        <v>1</v>
      </c>
      <c r="D50" s="13" t="s">
        <v>132</v>
      </c>
      <c r="E50" s="2" t="s">
        <v>32</v>
      </c>
      <c r="F50" s="2">
        <v>2.0</v>
      </c>
      <c r="G50" s="2"/>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row>
    <row r="51">
      <c r="A51" s="1" t="s">
        <v>133</v>
      </c>
      <c r="B51" s="1" t="s">
        <v>115</v>
      </c>
      <c r="C51" s="4" t="s">
        <v>1</v>
      </c>
      <c r="D51" s="3" t="s">
        <v>134</v>
      </c>
      <c r="E51" s="4" t="s">
        <v>32</v>
      </c>
      <c r="F51" s="4">
        <v>2.0</v>
      </c>
      <c r="G51" s="4"/>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row>
    <row r="52">
      <c r="A52" s="1" t="s">
        <v>135</v>
      </c>
      <c r="B52" s="1" t="s">
        <v>107</v>
      </c>
      <c r="C52" s="4" t="s">
        <v>1</v>
      </c>
      <c r="D52" s="3" t="s">
        <v>136</v>
      </c>
      <c r="E52" s="4" t="s">
        <v>32</v>
      </c>
      <c r="F52" s="4">
        <v>2.0</v>
      </c>
      <c r="G52" s="2"/>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row>
    <row r="53">
      <c r="A53" s="1" t="s">
        <v>137</v>
      </c>
      <c r="B53" s="1" t="s">
        <v>138</v>
      </c>
      <c r="C53" s="1" t="s">
        <v>139</v>
      </c>
      <c r="D53" s="3" t="s">
        <v>140</v>
      </c>
      <c r="E53" s="4" t="s">
        <v>141</v>
      </c>
      <c r="F53" s="4"/>
      <c r="G53" s="2"/>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row>
    <row r="54">
      <c r="A54" s="1" t="s">
        <v>142</v>
      </c>
      <c r="B54" s="1" t="s">
        <v>142</v>
      </c>
      <c r="C54" s="2" t="s">
        <v>1</v>
      </c>
      <c r="D54" s="3" t="s">
        <v>143</v>
      </c>
      <c r="E54" s="4" t="s">
        <v>3</v>
      </c>
      <c r="F54" s="4">
        <v>2.0</v>
      </c>
      <c r="G54" s="2"/>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row>
    <row r="55">
      <c r="A55" s="1" t="s">
        <v>144</v>
      </c>
      <c r="B55" s="1" t="s">
        <v>144</v>
      </c>
      <c r="C55" s="14" t="s">
        <v>145</v>
      </c>
      <c r="D55" s="3" t="s">
        <v>146</v>
      </c>
      <c r="E55" s="4" t="s">
        <v>14</v>
      </c>
      <c r="F55" s="4">
        <v>3.0</v>
      </c>
      <c r="G55" s="2"/>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row>
    <row r="56">
      <c r="A56" s="1" t="s">
        <v>147</v>
      </c>
      <c r="B56" s="1" t="s">
        <v>147</v>
      </c>
      <c r="C56" s="2" t="s">
        <v>1</v>
      </c>
      <c r="D56" s="3" t="s">
        <v>148</v>
      </c>
      <c r="E56" s="4" t="s">
        <v>8</v>
      </c>
      <c r="F56" s="4">
        <v>6.0</v>
      </c>
      <c r="G56" s="2"/>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row>
    <row r="57">
      <c r="A57" s="4" t="s">
        <v>149</v>
      </c>
      <c r="B57" s="4" t="s">
        <v>149</v>
      </c>
      <c r="C57" s="2" t="s">
        <v>1</v>
      </c>
      <c r="D57" s="3" t="s">
        <v>150</v>
      </c>
      <c r="E57" s="4" t="s">
        <v>3</v>
      </c>
      <c r="F57" s="4">
        <v>3.0</v>
      </c>
      <c r="G57" s="2"/>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row>
    <row r="58">
      <c r="A58" s="1" t="s">
        <v>151</v>
      </c>
      <c r="B58" s="1" t="s">
        <v>149</v>
      </c>
      <c r="C58" s="2" t="s">
        <v>1</v>
      </c>
      <c r="D58" s="3" t="s">
        <v>152</v>
      </c>
      <c r="E58" s="4" t="s">
        <v>3</v>
      </c>
      <c r="F58" s="4">
        <v>3.0</v>
      </c>
      <c r="G58" s="2"/>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row>
    <row r="59">
      <c r="A59" s="2" t="s">
        <v>153</v>
      </c>
      <c r="B59" s="2" t="s">
        <v>149</v>
      </c>
      <c r="C59" s="2" t="s">
        <v>1</v>
      </c>
      <c r="D59" s="7" t="s">
        <v>154</v>
      </c>
      <c r="E59" s="2" t="s">
        <v>3</v>
      </c>
      <c r="F59" s="2">
        <v>3.0</v>
      </c>
      <c r="G59" s="2"/>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row>
    <row r="60">
      <c r="A60" s="9" t="s">
        <v>155</v>
      </c>
      <c r="B60" s="9" t="s">
        <v>156</v>
      </c>
      <c r="C60" s="4" t="s">
        <v>1</v>
      </c>
      <c r="D60" s="3" t="s">
        <v>157</v>
      </c>
      <c r="E60" s="4" t="s">
        <v>32</v>
      </c>
      <c r="F60" s="4">
        <v>5.0</v>
      </c>
      <c r="G60" s="4"/>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row>
    <row r="61">
      <c r="A61" s="1" t="s">
        <v>158</v>
      </c>
      <c r="B61" s="1" t="s">
        <v>158</v>
      </c>
      <c r="C61" s="1" t="s">
        <v>159</v>
      </c>
      <c r="D61" s="15" t="s">
        <v>160</v>
      </c>
      <c r="E61" s="4" t="s">
        <v>28</v>
      </c>
      <c r="F61" s="4"/>
      <c r="G61" s="2"/>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row>
    <row r="62">
      <c r="A62" s="2" t="s">
        <v>161</v>
      </c>
      <c r="B62" s="2" t="s">
        <v>161</v>
      </c>
      <c r="C62" s="2" t="s">
        <v>1</v>
      </c>
      <c r="D62" s="7" t="s">
        <v>162</v>
      </c>
      <c r="E62" s="2" t="s">
        <v>32</v>
      </c>
      <c r="F62" s="2">
        <v>3.0</v>
      </c>
      <c r="G62" s="2"/>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row>
    <row r="63">
      <c r="A63" s="2" t="s">
        <v>163</v>
      </c>
      <c r="B63" s="2" t="s">
        <v>161</v>
      </c>
      <c r="C63" s="2" t="s">
        <v>1</v>
      </c>
      <c r="D63" s="7" t="s">
        <v>164</v>
      </c>
      <c r="E63" s="2" t="s">
        <v>3</v>
      </c>
      <c r="F63" s="2">
        <v>3.0</v>
      </c>
      <c r="G63" s="2"/>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row>
    <row r="64">
      <c r="A64" s="2" t="s">
        <v>165</v>
      </c>
      <c r="B64" s="2" t="s">
        <v>161</v>
      </c>
      <c r="C64" s="2" t="s">
        <v>1</v>
      </c>
      <c r="D64" s="7" t="s">
        <v>166</v>
      </c>
      <c r="E64" s="2" t="s">
        <v>8</v>
      </c>
      <c r="F64" s="2">
        <v>3.0</v>
      </c>
      <c r="G64" s="2"/>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row>
    <row r="65">
      <c r="A65" s="2" t="s">
        <v>167</v>
      </c>
      <c r="B65" s="2" t="s">
        <v>161</v>
      </c>
      <c r="C65" s="2" t="s">
        <v>1</v>
      </c>
      <c r="D65" s="7" t="s">
        <v>168</v>
      </c>
      <c r="E65" s="2" t="s">
        <v>8</v>
      </c>
      <c r="F65" s="2">
        <v>3.0</v>
      </c>
      <c r="G65" s="2"/>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row>
    <row r="66">
      <c r="A66" s="1" t="s">
        <v>169</v>
      </c>
      <c r="B66" s="1" t="s">
        <v>169</v>
      </c>
      <c r="C66" s="1" t="s">
        <v>170</v>
      </c>
      <c r="D66" s="16" t="s">
        <v>171</v>
      </c>
      <c r="E66" s="4" t="s">
        <v>28</v>
      </c>
      <c r="F66" s="4"/>
      <c r="G66" s="2"/>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row>
    <row r="67">
      <c r="A67" s="1" t="s">
        <v>172</v>
      </c>
      <c r="B67" s="1" t="s">
        <v>172</v>
      </c>
      <c r="C67" s="2" t="s">
        <v>1</v>
      </c>
      <c r="D67" s="2" t="s">
        <v>173</v>
      </c>
      <c r="E67" s="4" t="s">
        <v>3</v>
      </c>
      <c r="F67" s="4">
        <v>4.0</v>
      </c>
      <c r="G67" s="2"/>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row>
    <row r="68">
      <c r="A68" s="1" t="s">
        <v>174</v>
      </c>
      <c r="B68" s="1" t="s">
        <v>172</v>
      </c>
      <c r="C68" s="2" t="s">
        <v>1</v>
      </c>
      <c r="D68" s="6" t="s">
        <v>175</v>
      </c>
      <c r="E68" s="4" t="s">
        <v>3</v>
      </c>
      <c r="F68" s="4">
        <v>4.0</v>
      </c>
      <c r="G68" s="2"/>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row>
    <row r="69">
      <c r="A69" s="1" t="s">
        <v>176</v>
      </c>
      <c r="B69" s="1" t="s">
        <v>172</v>
      </c>
      <c r="C69" s="2" t="s">
        <v>1</v>
      </c>
      <c r="D69" s="3" t="s">
        <v>177</v>
      </c>
      <c r="E69" s="4" t="s">
        <v>3</v>
      </c>
      <c r="F69" s="4">
        <v>4.0</v>
      </c>
      <c r="G69" s="2"/>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row>
    <row r="70">
      <c r="A70" s="2" t="s">
        <v>178</v>
      </c>
      <c r="B70" s="2" t="s">
        <v>172</v>
      </c>
      <c r="C70" s="2" t="s">
        <v>1</v>
      </c>
      <c r="D70" s="14" t="s">
        <v>179</v>
      </c>
      <c r="E70" s="2" t="s">
        <v>3</v>
      </c>
      <c r="F70" s="2">
        <v>4.0</v>
      </c>
      <c r="G70" s="2"/>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row>
    <row r="71">
      <c r="A71" s="1" t="s">
        <v>180</v>
      </c>
      <c r="B71" s="1" t="s">
        <v>180</v>
      </c>
      <c r="C71" s="1" t="s">
        <v>181</v>
      </c>
      <c r="D71" s="6" t="s">
        <v>182</v>
      </c>
      <c r="E71" s="4" t="s">
        <v>28</v>
      </c>
      <c r="F71" s="4"/>
      <c r="G71" s="2"/>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row>
    <row r="72">
      <c r="A72" s="1" t="s">
        <v>183</v>
      </c>
      <c r="B72" s="1" t="s">
        <v>183</v>
      </c>
      <c r="C72" s="1" t="s">
        <v>184</v>
      </c>
      <c r="D72" s="3" t="s">
        <v>185</v>
      </c>
      <c r="E72" s="4" t="s">
        <v>28</v>
      </c>
      <c r="F72" s="4"/>
      <c r="G72" s="2"/>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row>
    <row r="73">
      <c r="A73" s="1" t="s">
        <v>186</v>
      </c>
      <c r="B73" s="1" t="s">
        <v>187</v>
      </c>
      <c r="C73" s="1" t="s">
        <v>188</v>
      </c>
      <c r="D73" s="3" t="s">
        <v>189</v>
      </c>
      <c r="E73" s="4" t="s">
        <v>28</v>
      </c>
      <c r="F73" s="4"/>
      <c r="G73" s="2"/>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row>
    <row r="74">
      <c r="A74" s="1" t="s">
        <v>190</v>
      </c>
      <c r="B74" s="1" t="s">
        <v>190</v>
      </c>
      <c r="C74" s="1" t="s">
        <v>191</v>
      </c>
      <c r="D74" s="3" t="s">
        <v>192</v>
      </c>
      <c r="E74" s="4" t="s">
        <v>89</v>
      </c>
      <c r="F74" s="4"/>
      <c r="G74" s="2"/>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row>
    <row r="75">
      <c r="A75" s="2" t="s">
        <v>193</v>
      </c>
      <c r="B75" s="2" t="s">
        <v>193</v>
      </c>
      <c r="C75" s="2" t="s">
        <v>1</v>
      </c>
      <c r="D75" s="7" t="s">
        <v>194</v>
      </c>
      <c r="E75" s="2" t="s">
        <v>3</v>
      </c>
      <c r="F75" s="2">
        <v>3.0</v>
      </c>
      <c r="G75" s="2"/>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row>
    <row r="76">
      <c r="A76" s="2" t="s">
        <v>195</v>
      </c>
      <c r="B76" s="2" t="s">
        <v>195</v>
      </c>
      <c r="C76" s="2" t="s">
        <v>196</v>
      </c>
      <c r="D76" s="7" t="s">
        <v>197</v>
      </c>
      <c r="E76" s="2" t="s">
        <v>28</v>
      </c>
      <c r="F76" s="5"/>
      <c r="G76" s="2"/>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row>
    <row r="77">
      <c r="A77" s="1" t="s">
        <v>198</v>
      </c>
      <c r="B77" s="1" t="s">
        <v>198</v>
      </c>
      <c r="C77" s="14" t="s">
        <v>199</v>
      </c>
      <c r="D77" s="3" t="s">
        <v>200</v>
      </c>
      <c r="E77" s="4" t="s">
        <v>14</v>
      </c>
      <c r="F77" s="4">
        <v>2.0</v>
      </c>
      <c r="G77" s="2"/>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row>
    <row r="78">
      <c r="A78" s="1" t="s">
        <v>201</v>
      </c>
      <c r="B78" s="1" t="s">
        <v>201</v>
      </c>
      <c r="C78" s="1" t="s">
        <v>202</v>
      </c>
      <c r="D78" s="3" t="s">
        <v>203</v>
      </c>
      <c r="E78" s="4" t="s">
        <v>89</v>
      </c>
      <c r="F78" s="4"/>
      <c r="G78" s="2"/>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row>
    <row r="79">
      <c r="A79" s="1" t="s">
        <v>204</v>
      </c>
      <c r="B79" s="1" t="s">
        <v>204</v>
      </c>
      <c r="C79" s="1" t="s">
        <v>205</v>
      </c>
      <c r="D79" s="3" t="s">
        <v>206</v>
      </c>
      <c r="E79" s="4" t="s">
        <v>32</v>
      </c>
      <c r="F79" s="4">
        <v>1.0</v>
      </c>
      <c r="G79" s="2"/>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row>
    <row r="80">
      <c r="A80" s="1" t="s">
        <v>207</v>
      </c>
      <c r="B80" s="1" t="s">
        <v>207</v>
      </c>
      <c r="C80" s="1" t="s">
        <v>208</v>
      </c>
      <c r="D80" s="3" t="s">
        <v>209</v>
      </c>
      <c r="E80" s="4" t="s">
        <v>89</v>
      </c>
      <c r="F80" s="4"/>
      <c r="G80" s="2"/>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row>
    <row r="81">
      <c r="A81" s="1" t="s">
        <v>8</v>
      </c>
      <c r="B81" s="1" t="s">
        <v>8</v>
      </c>
      <c r="C81" s="2" t="s">
        <v>1</v>
      </c>
      <c r="D81" s="3" t="s">
        <v>210</v>
      </c>
      <c r="E81" s="4" t="s">
        <v>8</v>
      </c>
      <c r="F81" s="4">
        <v>2.0</v>
      </c>
      <c r="G81" s="2"/>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row>
    <row r="82">
      <c r="A82" s="1" t="s">
        <v>211</v>
      </c>
      <c r="B82" s="1" t="s">
        <v>8</v>
      </c>
      <c r="C82" s="2" t="s">
        <v>1</v>
      </c>
      <c r="D82" s="3" t="s">
        <v>212</v>
      </c>
      <c r="E82" s="4" t="s">
        <v>8</v>
      </c>
      <c r="F82" s="4">
        <v>2.0</v>
      </c>
      <c r="G82" s="2"/>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row>
    <row r="83">
      <c r="A83" s="1" t="s">
        <v>213</v>
      </c>
      <c r="B83" s="1" t="s">
        <v>8</v>
      </c>
      <c r="C83" s="2" t="s">
        <v>1</v>
      </c>
      <c r="D83" s="3" t="s">
        <v>214</v>
      </c>
      <c r="E83" s="4" t="s">
        <v>8</v>
      </c>
      <c r="F83" s="4">
        <v>2.0</v>
      </c>
      <c r="G83" s="2"/>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row>
    <row r="84">
      <c r="A84" s="2" t="s">
        <v>215</v>
      </c>
      <c r="B84" s="2" t="s">
        <v>215</v>
      </c>
      <c r="C84" s="2" t="s">
        <v>216</v>
      </c>
      <c r="D84" s="7" t="s">
        <v>217</v>
      </c>
      <c r="E84" s="2" t="s">
        <v>14</v>
      </c>
      <c r="F84" s="5"/>
      <c r="G84" s="2"/>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row>
    <row r="85">
      <c r="A85" s="2" t="s">
        <v>218</v>
      </c>
      <c r="B85" s="2" t="s">
        <v>218</v>
      </c>
      <c r="C85" s="2" t="s">
        <v>1</v>
      </c>
      <c r="D85" s="7" t="s">
        <v>219</v>
      </c>
      <c r="E85" s="2" t="s">
        <v>3</v>
      </c>
      <c r="F85" s="2">
        <v>2.0</v>
      </c>
      <c r="G85" s="2"/>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row>
    <row r="86">
      <c r="A86" s="2" t="s">
        <v>220</v>
      </c>
      <c r="B86" s="2" t="s">
        <v>218</v>
      </c>
      <c r="C86" s="2" t="s">
        <v>1</v>
      </c>
      <c r="D86" s="7" t="s">
        <v>221</v>
      </c>
      <c r="E86" s="2" t="s">
        <v>3</v>
      </c>
      <c r="F86" s="2">
        <v>2.0</v>
      </c>
      <c r="G86" s="2"/>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row>
    <row r="87">
      <c r="A87" s="1" t="s">
        <v>14</v>
      </c>
      <c r="B87" s="1" t="s">
        <v>14</v>
      </c>
      <c r="C87" s="4" t="s">
        <v>222</v>
      </c>
      <c r="D87" s="3" t="s">
        <v>223</v>
      </c>
      <c r="E87" s="4" t="s">
        <v>14</v>
      </c>
      <c r="F87" s="4">
        <v>2.0</v>
      </c>
      <c r="G87" s="2"/>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row>
    <row r="88">
      <c r="A88" s="1" t="s">
        <v>224</v>
      </c>
      <c r="B88" s="1" t="s">
        <v>224</v>
      </c>
      <c r="C88" s="4" t="s">
        <v>1</v>
      </c>
      <c r="D88" s="3" t="s">
        <v>225</v>
      </c>
      <c r="E88" s="4" t="s">
        <v>32</v>
      </c>
      <c r="F88" s="4">
        <v>3.0</v>
      </c>
      <c r="G88" s="4"/>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row>
    <row r="89">
      <c r="A89" s="1" t="s">
        <v>226</v>
      </c>
      <c r="B89" s="1" t="s">
        <v>226</v>
      </c>
      <c r="C89" s="1" t="s">
        <v>227</v>
      </c>
      <c r="D89" s="3" t="s">
        <v>228</v>
      </c>
      <c r="E89" s="4" t="s">
        <v>51</v>
      </c>
      <c r="F89" s="4"/>
      <c r="G89" s="2"/>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row>
    <row r="90">
      <c r="A90" s="1" t="s">
        <v>229</v>
      </c>
      <c r="B90" s="1" t="s">
        <v>229</v>
      </c>
      <c r="C90" s="1" t="s">
        <v>230</v>
      </c>
      <c r="D90" s="3" t="s">
        <v>231</v>
      </c>
      <c r="E90" s="4" t="s">
        <v>28</v>
      </c>
      <c r="F90" s="4"/>
      <c r="G90" s="2"/>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row>
    <row r="91">
      <c r="A91" s="1" t="s">
        <v>232</v>
      </c>
      <c r="B91" s="1" t="s">
        <v>233</v>
      </c>
      <c r="C91" s="1" t="s">
        <v>234</v>
      </c>
      <c r="D91" s="3" t="s">
        <v>235</v>
      </c>
      <c r="E91" s="4" t="s">
        <v>141</v>
      </c>
      <c r="F91" s="4"/>
      <c r="G91" s="2"/>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row>
    <row r="92">
      <c r="A92" s="1" t="s">
        <v>236</v>
      </c>
      <c r="B92" s="1" t="s">
        <v>236</v>
      </c>
      <c r="C92" s="1" t="s">
        <v>237</v>
      </c>
      <c r="D92" s="6" t="s">
        <v>238</v>
      </c>
      <c r="E92" s="4" t="s">
        <v>3</v>
      </c>
      <c r="F92" s="4">
        <v>1.0</v>
      </c>
      <c r="G92" s="2"/>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row>
    <row r="93">
      <c r="A93" s="2" t="s">
        <v>239</v>
      </c>
      <c r="B93" s="2" t="s">
        <v>240</v>
      </c>
      <c r="C93" s="2" t="s">
        <v>241</v>
      </c>
      <c r="D93" s="7" t="s">
        <v>242</v>
      </c>
      <c r="E93" s="2" t="s">
        <v>141</v>
      </c>
      <c r="F93" s="5"/>
      <c r="G93" s="2"/>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row>
    <row r="94">
      <c r="A94" s="1" t="s">
        <v>243</v>
      </c>
      <c r="B94" s="1" t="s">
        <v>243</v>
      </c>
      <c r="C94" s="1" t="s">
        <v>244</v>
      </c>
      <c r="D94" s="3" t="s">
        <v>245</v>
      </c>
      <c r="E94" s="4" t="s">
        <v>8</v>
      </c>
      <c r="F94" s="4">
        <v>1.0</v>
      </c>
      <c r="G94" s="2"/>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row>
    <row r="95">
      <c r="A95" s="1" t="s">
        <v>246</v>
      </c>
      <c r="B95" s="1" t="s">
        <v>247</v>
      </c>
      <c r="C95" s="1" t="s">
        <v>248</v>
      </c>
      <c r="D95" s="3" t="s">
        <v>249</v>
      </c>
      <c r="E95" s="4" t="s">
        <v>141</v>
      </c>
      <c r="F95" s="4"/>
      <c r="G95" s="2"/>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row>
    <row r="96">
      <c r="A96" s="15" t="s">
        <v>250</v>
      </c>
      <c r="B96" s="15" t="s">
        <v>250</v>
      </c>
      <c r="C96" s="2" t="s">
        <v>251</v>
      </c>
      <c r="D96" s="7" t="s">
        <v>252</v>
      </c>
      <c r="E96" s="2" t="s">
        <v>28</v>
      </c>
      <c r="F96" s="5"/>
      <c r="G96" s="2"/>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row>
    <row r="97">
      <c r="A97" s="10" t="s">
        <v>253</v>
      </c>
      <c r="B97" s="10" t="s">
        <v>253</v>
      </c>
      <c r="C97" s="1" t="s">
        <v>254</v>
      </c>
      <c r="D97" s="3" t="s">
        <v>255</v>
      </c>
      <c r="E97" s="4" t="s">
        <v>28</v>
      </c>
      <c r="F97" s="4"/>
      <c r="G97" s="2"/>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row>
    <row r="98">
      <c r="A98" s="10" t="s">
        <v>256</v>
      </c>
      <c r="B98" s="10" t="s">
        <v>256</v>
      </c>
      <c r="C98" s="1" t="s">
        <v>257</v>
      </c>
      <c r="D98" s="7" t="s">
        <v>258</v>
      </c>
      <c r="E98" s="4" t="s">
        <v>28</v>
      </c>
      <c r="F98" s="4"/>
      <c r="G98" s="2"/>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row>
    <row r="99">
      <c r="A99" s="1" t="s">
        <v>259</v>
      </c>
      <c r="B99" s="1" t="s">
        <v>260</v>
      </c>
      <c r="C99" s="2" t="s">
        <v>1</v>
      </c>
      <c r="D99" s="3" t="s">
        <v>261</v>
      </c>
      <c r="E99" s="4" t="s">
        <v>3</v>
      </c>
      <c r="F99" s="4">
        <v>5.0</v>
      </c>
      <c r="G99" s="2"/>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row>
    <row r="100">
      <c r="A100" s="1" t="s">
        <v>262</v>
      </c>
      <c r="B100" s="1" t="s">
        <v>263</v>
      </c>
      <c r="C100" s="1" t="s">
        <v>264</v>
      </c>
      <c r="D100" s="3" t="s">
        <v>265</v>
      </c>
      <c r="E100" s="4" t="s">
        <v>141</v>
      </c>
      <c r="F100" s="4"/>
      <c r="G100" s="2"/>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row>
    <row r="101">
      <c r="A101" s="10" t="s">
        <v>266</v>
      </c>
      <c r="B101" s="10" t="s">
        <v>266</v>
      </c>
      <c r="C101" s="1" t="s">
        <v>267</v>
      </c>
      <c r="D101" s="3" t="s">
        <v>268</v>
      </c>
      <c r="E101" s="4" t="s">
        <v>28</v>
      </c>
      <c r="F101" s="4"/>
      <c r="G101" s="2"/>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row>
    <row r="102">
      <c r="A102" s="1" t="s">
        <v>269</v>
      </c>
      <c r="B102" s="1" t="s">
        <v>269</v>
      </c>
      <c r="C102" s="4" t="s">
        <v>222</v>
      </c>
      <c r="D102" s="3" t="s">
        <v>270</v>
      </c>
      <c r="E102" s="4" t="s">
        <v>14</v>
      </c>
      <c r="F102" s="4">
        <v>4.0</v>
      </c>
      <c r="G102" s="2"/>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c r="BI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c r="BI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c r="BI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c r="BI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c r="BI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c r="BI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G413" s="17"/>
      <c r="BH413" s="17"/>
      <c r="BI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7"/>
      <c r="BG414" s="17"/>
      <c r="BH414" s="17"/>
      <c r="BI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c r="BG415" s="17"/>
      <c r="BH415" s="17"/>
      <c r="BI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7"/>
      <c r="BG416" s="17"/>
      <c r="BH416" s="17"/>
      <c r="BI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7"/>
      <c r="BG417" s="17"/>
      <c r="BH417" s="17"/>
      <c r="BI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c r="BG418" s="17"/>
      <c r="BH418" s="17"/>
      <c r="BI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7"/>
      <c r="BG419" s="17"/>
      <c r="BH419" s="17"/>
      <c r="BI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c r="BG420" s="17"/>
      <c r="BH420" s="17"/>
      <c r="BI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c r="BG421" s="17"/>
      <c r="BH421" s="17"/>
      <c r="BI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7"/>
      <c r="BG422" s="17"/>
      <c r="BH422" s="17"/>
      <c r="BI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7"/>
      <c r="BG423" s="17"/>
      <c r="BH423" s="17"/>
      <c r="BI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7"/>
      <c r="BG424" s="17"/>
      <c r="BH424" s="17"/>
      <c r="BI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7"/>
      <c r="BG425" s="17"/>
      <c r="BH425" s="17"/>
      <c r="BI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7"/>
      <c r="BG426" s="17"/>
      <c r="BH426" s="17"/>
      <c r="BI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c r="BG427" s="17"/>
      <c r="BH427" s="17"/>
      <c r="BI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c r="BG428" s="17"/>
      <c r="BH428" s="17"/>
      <c r="BI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c r="BG429" s="17"/>
      <c r="BH429" s="17"/>
      <c r="BI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7"/>
      <c r="BG430" s="17"/>
      <c r="BH430" s="17"/>
      <c r="BI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c r="BG431" s="17"/>
      <c r="BH431" s="17"/>
      <c r="BI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c r="BG432" s="17"/>
      <c r="BH432" s="17"/>
      <c r="BI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c r="BG433" s="17"/>
      <c r="BH433" s="17"/>
      <c r="BI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c r="BG434" s="17"/>
      <c r="BH434" s="17"/>
      <c r="BI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c r="BG435" s="17"/>
      <c r="BH435" s="17"/>
      <c r="BI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c r="BG436" s="17"/>
      <c r="BH436" s="17"/>
      <c r="BI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c r="BG437" s="17"/>
      <c r="BH437" s="17"/>
      <c r="BI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7"/>
      <c r="BG438" s="17"/>
      <c r="BH438" s="17"/>
      <c r="BI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7"/>
      <c r="BG439" s="17"/>
      <c r="BH439" s="17"/>
      <c r="BI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c r="BE440" s="17"/>
      <c r="BF440" s="17"/>
      <c r="BG440" s="17"/>
      <c r="BH440" s="17"/>
      <c r="BI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c r="BE441" s="17"/>
      <c r="BF441" s="17"/>
      <c r="BG441" s="17"/>
      <c r="BH441" s="17"/>
      <c r="BI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c r="BE442" s="17"/>
      <c r="BF442" s="17"/>
      <c r="BG442" s="17"/>
      <c r="BH442" s="17"/>
      <c r="BI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7"/>
      <c r="BG443" s="17"/>
      <c r="BH443" s="17"/>
      <c r="BI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c r="BE444" s="17"/>
      <c r="BF444" s="17"/>
      <c r="BG444" s="17"/>
      <c r="BH444" s="17"/>
      <c r="BI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c r="BE445" s="17"/>
      <c r="BF445" s="17"/>
      <c r="BG445" s="17"/>
      <c r="BH445" s="17"/>
      <c r="BI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c r="BE446" s="17"/>
      <c r="BF446" s="17"/>
      <c r="BG446" s="17"/>
      <c r="BH446" s="17"/>
      <c r="BI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c r="BE447" s="17"/>
      <c r="BF447" s="17"/>
      <c r="BG447" s="17"/>
      <c r="BH447" s="17"/>
      <c r="BI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c r="BD448" s="17"/>
      <c r="BE448" s="17"/>
      <c r="BF448" s="17"/>
      <c r="BG448" s="17"/>
      <c r="BH448" s="17"/>
      <c r="BI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c r="BD449" s="17"/>
      <c r="BE449" s="17"/>
      <c r="BF449" s="17"/>
      <c r="BG449" s="17"/>
      <c r="BH449" s="17"/>
      <c r="BI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c r="BD450" s="17"/>
      <c r="BE450" s="17"/>
      <c r="BF450" s="17"/>
      <c r="BG450" s="17"/>
      <c r="BH450" s="17"/>
      <c r="BI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c r="BD451" s="17"/>
      <c r="BE451" s="17"/>
      <c r="BF451" s="17"/>
      <c r="BG451" s="17"/>
      <c r="BH451" s="17"/>
      <c r="BI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c r="BD452" s="17"/>
      <c r="BE452" s="17"/>
      <c r="BF452" s="17"/>
      <c r="BG452" s="17"/>
      <c r="BH452" s="17"/>
      <c r="BI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c r="BD453" s="17"/>
      <c r="BE453" s="17"/>
      <c r="BF453" s="17"/>
      <c r="BG453" s="17"/>
      <c r="BH453" s="17"/>
      <c r="BI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c r="BD454" s="17"/>
      <c r="BE454" s="17"/>
      <c r="BF454" s="17"/>
      <c r="BG454" s="17"/>
      <c r="BH454" s="17"/>
      <c r="BI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c r="BD455" s="17"/>
      <c r="BE455" s="17"/>
      <c r="BF455" s="17"/>
      <c r="BG455" s="17"/>
      <c r="BH455" s="17"/>
      <c r="BI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c r="BD456" s="17"/>
      <c r="BE456" s="17"/>
      <c r="BF456" s="17"/>
      <c r="BG456" s="17"/>
      <c r="BH456" s="17"/>
      <c r="BI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c r="BD457" s="17"/>
      <c r="BE457" s="17"/>
      <c r="BF457" s="17"/>
      <c r="BG457" s="17"/>
      <c r="BH457" s="17"/>
      <c r="BI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c r="BD458" s="17"/>
      <c r="BE458" s="17"/>
      <c r="BF458" s="17"/>
      <c r="BG458" s="17"/>
      <c r="BH458" s="17"/>
      <c r="BI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c r="BD459" s="17"/>
      <c r="BE459" s="17"/>
      <c r="BF459" s="17"/>
      <c r="BG459" s="17"/>
      <c r="BH459" s="17"/>
      <c r="BI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c r="BD460" s="17"/>
      <c r="BE460" s="17"/>
      <c r="BF460" s="17"/>
      <c r="BG460" s="17"/>
      <c r="BH460" s="17"/>
      <c r="BI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c r="BD461" s="17"/>
      <c r="BE461" s="17"/>
      <c r="BF461" s="17"/>
      <c r="BG461" s="17"/>
      <c r="BH461" s="17"/>
      <c r="BI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c r="BD462" s="17"/>
      <c r="BE462" s="17"/>
      <c r="BF462" s="17"/>
      <c r="BG462" s="17"/>
      <c r="BH462" s="17"/>
      <c r="BI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c r="BD463" s="17"/>
      <c r="BE463" s="17"/>
      <c r="BF463" s="17"/>
      <c r="BG463" s="17"/>
      <c r="BH463" s="17"/>
      <c r="BI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c r="BE464" s="17"/>
      <c r="BF464" s="17"/>
      <c r="BG464" s="17"/>
      <c r="BH464" s="17"/>
      <c r="BI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c r="BE465" s="17"/>
      <c r="BF465" s="17"/>
      <c r="BG465" s="17"/>
      <c r="BH465" s="17"/>
      <c r="BI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c r="BE466" s="17"/>
      <c r="BF466" s="17"/>
      <c r="BG466" s="17"/>
      <c r="BH466" s="17"/>
      <c r="BI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c r="BE467" s="17"/>
      <c r="BF467" s="17"/>
      <c r="BG467" s="17"/>
      <c r="BH467" s="17"/>
      <c r="BI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c r="BD468" s="17"/>
      <c r="BE468" s="17"/>
      <c r="BF468" s="17"/>
      <c r="BG468" s="17"/>
      <c r="BH468" s="17"/>
      <c r="BI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c r="BD469" s="17"/>
      <c r="BE469" s="17"/>
      <c r="BF469" s="17"/>
      <c r="BG469" s="17"/>
      <c r="BH469" s="17"/>
      <c r="BI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c r="BD470" s="17"/>
      <c r="BE470" s="17"/>
      <c r="BF470" s="17"/>
      <c r="BG470" s="17"/>
      <c r="BH470" s="17"/>
      <c r="BI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c r="BD471" s="17"/>
      <c r="BE471" s="17"/>
      <c r="BF471" s="17"/>
      <c r="BG471" s="17"/>
      <c r="BH471" s="17"/>
      <c r="BI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c r="BD472" s="17"/>
      <c r="BE472" s="17"/>
      <c r="BF472" s="17"/>
      <c r="BG472" s="17"/>
      <c r="BH472" s="17"/>
      <c r="BI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c r="BE473" s="17"/>
      <c r="BF473" s="17"/>
      <c r="BG473" s="17"/>
      <c r="BH473" s="17"/>
      <c r="BI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c r="BD474" s="17"/>
      <c r="BE474" s="17"/>
      <c r="BF474" s="17"/>
      <c r="BG474" s="17"/>
      <c r="BH474" s="17"/>
      <c r="BI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c r="BE475" s="17"/>
      <c r="BF475" s="17"/>
      <c r="BG475" s="17"/>
      <c r="BH475" s="17"/>
      <c r="BI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c r="BE476" s="17"/>
      <c r="BF476" s="17"/>
      <c r="BG476" s="17"/>
      <c r="BH476" s="17"/>
      <c r="BI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c r="BD477" s="17"/>
      <c r="BE477" s="17"/>
      <c r="BF477" s="17"/>
      <c r="BG477" s="17"/>
      <c r="BH477" s="17"/>
      <c r="BI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c r="BE478" s="17"/>
      <c r="BF478" s="17"/>
      <c r="BG478" s="17"/>
      <c r="BH478" s="17"/>
      <c r="BI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c r="BD479" s="17"/>
      <c r="BE479" s="17"/>
      <c r="BF479" s="17"/>
      <c r="BG479" s="17"/>
      <c r="BH479" s="17"/>
      <c r="BI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c r="BD480" s="17"/>
      <c r="BE480" s="17"/>
      <c r="BF480" s="17"/>
      <c r="BG480" s="17"/>
      <c r="BH480" s="17"/>
      <c r="BI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7"/>
      <c r="BD481" s="17"/>
      <c r="BE481" s="17"/>
      <c r="BF481" s="17"/>
      <c r="BG481" s="17"/>
      <c r="BH481" s="17"/>
      <c r="BI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7"/>
      <c r="BD482" s="17"/>
      <c r="BE482" s="17"/>
      <c r="BF482" s="17"/>
      <c r="BG482" s="17"/>
      <c r="BH482" s="17"/>
      <c r="BI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7"/>
      <c r="BD483" s="17"/>
      <c r="BE483" s="17"/>
      <c r="BF483" s="17"/>
      <c r="BG483" s="17"/>
      <c r="BH483" s="17"/>
      <c r="BI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7"/>
      <c r="BD484" s="17"/>
      <c r="BE484" s="17"/>
      <c r="BF484" s="17"/>
      <c r="BG484" s="17"/>
      <c r="BH484" s="17"/>
      <c r="BI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c r="BF485" s="17"/>
      <c r="BG485" s="17"/>
      <c r="BH485" s="17"/>
      <c r="BI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7"/>
      <c r="BD486" s="17"/>
      <c r="BE486" s="17"/>
      <c r="BF486" s="17"/>
      <c r="BG486" s="17"/>
      <c r="BH486" s="17"/>
      <c r="BI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7"/>
      <c r="BD487" s="17"/>
      <c r="BE487" s="17"/>
      <c r="BF487" s="17"/>
      <c r="BG487" s="17"/>
      <c r="BH487" s="17"/>
      <c r="BI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c r="BE488" s="17"/>
      <c r="BF488" s="17"/>
      <c r="BG488" s="17"/>
      <c r="BH488" s="17"/>
      <c r="BI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c r="BE489" s="17"/>
      <c r="BF489" s="17"/>
      <c r="BG489" s="17"/>
      <c r="BH489" s="17"/>
      <c r="BI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7"/>
      <c r="BD490" s="17"/>
      <c r="BE490" s="17"/>
      <c r="BF490" s="17"/>
      <c r="BG490" s="17"/>
      <c r="BH490" s="17"/>
      <c r="BI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7"/>
      <c r="BD491" s="17"/>
      <c r="BE491" s="17"/>
      <c r="BF491" s="17"/>
      <c r="BG491" s="17"/>
      <c r="BH491" s="17"/>
      <c r="BI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7"/>
      <c r="BD492" s="17"/>
      <c r="BE492" s="17"/>
      <c r="BF492" s="17"/>
      <c r="BG492" s="17"/>
      <c r="BH492" s="17"/>
      <c r="BI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7"/>
      <c r="BD493" s="17"/>
      <c r="BE493" s="17"/>
      <c r="BF493" s="17"/>
      <c r="BG493" s="17"/>
      <c r="BH493" s="17"/>
      <c r="BI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7"/>
      <c r="BD494" s="17"/>
      <c r="BE494" s="17"/>
      <c r="BF494" s="17"/>
      <c r="BG494" s="17"/>
      <c r="BH494" s="17"/>
      <c r="BI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7"/>
      <c r="BD495" s="17"/>
      <c r="BE495" s="17"/>
      <c r="BF495" s="17"/>
      <c r="BG495" s="17"/>
      <c r="BH495" s="17"/>
      <c r="BI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7"/>
      <c r="BD496" s="17"/>
      <c r="BE496" s="17"/>
      <c r="BF496" s="17"/>
      <c r="BG496" s="17"/>
      <c r="BH496" s="17"/>
      <c r="BI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7"/>
      <c r="BD497" s="17"/>
      <c r="BE497" s="17"/>
      <c r="BF497" s="17"/>
      <c r="BG497" s="17"/>
      <c r="BH497" s="17"/>
      <c r="BI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7"/>
      <c r="BD498" s="17"/>
      <c r="BE498" s="17"/>
      <c r="BF498" s="17"/>
      <c r="BG498" s="17"/>
      <c r="BH498" s="17"/>
      <c r="BI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7"/>
      <c r="BD499" s="17"/>
      <c r="BE499" s="17"/>
      <c r="BF499" s="17"/>
      <c r="BG499" s="17"/>
      <c r="BH499" s="17"/>
      <c r="BI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7"/>
      <c r="BD500" s="17"/>
      <c r="BE500" s="17"/>
      <c r="BF500" s="17"/>
      <c r="BG500" s="17"/>
      <c r="BH500" s="17"/>
      <c r="BI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7"/>
      <c r="BD501" s="17"/>
      <c r="BE501" s="17"/>
      <c r="BF501" s="17"/>
      <c r="BG501" s="17"/>
      <c r="BH501" s="17"/>
      <c r="BI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7"/>
      <c r="BD502" s="17"/>
      <c r="BE502" s="17"/>
      <c r="BF502" s="17"/>
      <c r="BG502" s="17"/>
      <c r="BH502" s="17"/>
      <c r="BI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7"/>
      <c r="BD503" s="17"/>
      <c r="BE503" s="17"/>
      <c r="BF503" s="17"/>
      <c r="BG503" s="17"/>
      <c r="BH503" s="17"/>
      <c r="BI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7"/>
      <c r="BD504" s="17"/>
      <c r="BE504" s="17"/>
      <c r="BF504" s="17"/>
      <c r="BG504" s="17"/>
      <c r="BH504" s="17"/>
      <c r="BI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7"/>
      <c r="BD505" s="17"/>
      <c r="BE505" s="17"/>
      <c r="BF505" s="17"/>
      <c r="BG505" s="17"/>
      <c r="BH505" s="17"/>
      <c r="BI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7"/>
      <c r="BD506" s="17"/>
      <c r="BE506" s="17"/>
      <c r="BF506" s="17"/>
      <c r="BG506" s="17"/>
      <c r="BH506" s="17"/>
      <c r="BI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7"/>
      <c r="BD507" s="17"/>
      <c r="BE507" s="17"/>
      <c r="BF507" s="17"/>
      <c r="BG507" s="17"/>
      <c r="BH507" s="17"/>
      <c r="BI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7"/>
      <c r="BD508" s="17"/>
      <c r="BE508" s="17"/>
      <c r="BF508" s="17"/>
      <c r="BG508" s="17"/>
      <c r="BH508" s="17"/>
      <c r="BI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c r="BE509" s="17"/>
      <c r="BF509" s="17"/>
      <c r="BG509" s="17"/>
      <c r="BH509" s="17"/>
      <c r="BI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c r="BE510" s="17"/>
      <c r="BF510" s="17"/>
      <c r="BG510" s="17"/>
      <c r="BH510" s="17"/>
      <c r="BI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7"/>
      <c r="BD511" s="17"/>
      <c r="BE511" s="17"/>
      <c r="BF511" s="17"/>
      <c r="BG511" s="17"/>
      <c r="BH511" s="17"/>
      <c r="BI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7"/>
      <c r="BD512" s="17"/>
      <c r="BE512" s="17"/>
      <c r="BF512" s="17"/>
      <c r="BG512" s="17"/>
      <c r="BH512" s="17"/>
      <c r="BI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7"/>
      <c r="BD513" s="17"/>
      <c r="BE513" s="17"/>
      <c r="BF513" s="17"/>
      <c r="BG513" s="17"/>
      <c r="BH513" s="17"/>
      <c r="BI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7"/>
      <c r="BD514" s="17"/>
      <c r="BE514" s="17"/>
      <c r="BF514" s="17"/>
      <c r="BG514" s="17"/>
      <c r="BH514" s="17"/>
      <c r="BI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7"/>
      <c r="BD515" s="17"/>
      <c r="BE515" s="17"/>
      <c r="BF515" s="17"/>
      <c r="BG515" s="17"/>
      <c r="BH515" s="17"/>
      <c r="BI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7"/>
      <c r="BD516" s="17"/>
      <c r="BE516" s="17"/>
      <c r="BF516" s="17"/>
      <c r="BG516" s="17"/>
      <c r="BH516" s="17"/>
      <c r="BI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c r="BE517" s="17"/>
      <c r="BF517" s="17"/>
      <c r="BG517" s="17"/>
      <c r="BH517" s="17"/>
      <c r="BI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c r="BE518" s="17"/>
      <c r="BF518" s="17"/>
      <c r="BG518" s="17"/>
      <c r="BH518" s="17"/>
      <c r="BI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7"/>
      <c r="BG519" s="17"/>
      <c r="BH519" s="17"/>
      <c r="BI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7"/>
      <c r="BG520" s="17"/>
      <c r="BH520" s="17"/>
      <c r="BI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c r="BE521" s="17"/>
      <c r="BF521" s="17"/>
      <c r="BG521" s="17"/>
      <c r="BH521" s="17"/>
      <c r="BI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7"/>
      <c r="BD522" s="17"/>
      <c r="BE522" s="17"/>
      <c r="BF522" s="17"/>
      <c r="BG522" s="17"/>
      <c r="BH522" s="17"/>
      <c r="BI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7"/>
      <c r="BG523" s="17"/>
      <c r="BH523" s="17"/>
      <c r="BI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7"/>
      <c r="BG524" s="17"/>
      <c r="BH524" s="17"/>
      <c r="BI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7"/>
      <c r="BG525" s="17"/>
      <c r="BH525" s="17"/>
      <c r="BI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7"/>
      <c r="BG526" s="17"/>
      <c r="BH526" s="17"/>
      <c r="BI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7"/>
      <c r="BG527" s="17"/>
      <c r="BH527" s="17"/>
      <c r="BI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c r="BE528" s="17"/>
      <c r="BF528" s="17"/>
      <c r="BG528" s="17"/>
      <c r="BH528" s="17"/>
      <c r="BI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c r="BE529" s="17"/>
      <c r="BF529" s="17"/>
      <c r="BG529" s="17"/>
      <c r="BH529" s="17"/>
      <c r="BI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7"/>
      <c r="BG530" s="17"/>
      <c r="BH530" s="17"/>
      <c r="BI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7"/>
      <c r="BG531" s="17"/>
      <c r="BH531" s="17"/>
      <c r="BI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7"/>
      <c r="BG532" s="17"/>
      <c r="BH532" s="17"/>
      <c r="BI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7"/>
      <c r="BG533" s="17"/>
      <c r="BH533" s="17"/>
      <c r="BI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c r="BG534" s="17"/>
      <c r="BH534" s="17"/>
      <c r="BI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c r="BG535" s="17"/>
      <c r="BH535" s="17"/>
      <c r="BI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7"/>
      <c r="BG536" s="17"/>
      <c r="BH536" s="17"/>
      <c r="BI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c r="BG537" s="17"/>
      <c r="BH537" s="17"/>
      <c r="BI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c r="BG538" s="17"/>
      <c r="BH538" s="17"/>
      <c r="BI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7"/>
      <c r="BG539" s="17"/>
      <c r="BH539" s="17"/>
      <c r="BI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c r="BG540" s="17"/>
      <c r="BH540" s="17"/>
      <c r="BI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7"/>
      <c r="BG541" s="17"/>
      <c r="BH541" s="17"/>
      <c r="BI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7"/>
      <c r="BG542" s="17"/>
      <c r="BH542" s="17"/>
      <c r="BI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c r="BG543" s="17"/>
      <c r="BH543" s="17"/>
      <c r="BI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7"/>
      <c r="BG544" s="17"/>
      <c r="BH544" s="17"/>
      <c r="BI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7"/>
      <c r="BG545" s="17"/>
      <c r="BH545" s="17"/>
      <c r="BI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7"/>
      <c r="BG546" s="17"/>
      <c r="BH546" s="17"/>
      <c r="BI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7"/>
      <c r="BG547" s="17"/>
      <c r="BH547" s="17"/>
      <c r="BI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7"/>
      <c r="BG548" s="17"/>
      <c r="BH548" s="17"/>
      <c r="BI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c r="BG549" s="17"/>
      <c r="BH549" s="17"/>
      <c r="BI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7"/>
      <c r="BG550" s="17"/>
      <c r="BH550" s="17"/>
      <c r="BI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7"/>
      <c r="BG551" s="17"/>
      <c r="BH551" s="17"/>
      <c r="BI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7"/>
      <c r="BG552" s="17"/>
      <c r="BH552" s="17"/>
      <c r="BI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c r="BG553" s="17"/>
      <c r="BH553" s="17"/>
      <c r="BI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c r="BG554" s="17"/>
      <c r="BH554" s="17"/>
      <c r="BI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7"/>
      <c r="BG555" s="17"/>
      <c r="BH555" s="17"/>
      <c r="BI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c r="BE556" s="17"/>
      <c r="BF556" s="17"/>
      <c r="BG556" s="17"/>
      <c r="BH556" s="17"/>
      <c r="BI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c r="BE557" s="17"/>
      <c r="BF557" s="17"/>
      <c r="BG557" s="17"/>
      <c r="BH557" s="17"/>
      <c r="BI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c r="BE558" s="17"/>
      <c r="BF558" s="17"/>
      <c r="BG558" s="17"/>
      <c r="BH558" s="17"/>
      <c r="BI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c r="BE559" s="17"/>
      <c r="BF559" s="17"/>
      <c r="BG559" s="17"/>
      <c r="BH559" s="17"/>
      <c r="BI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c r="BE560" s="17"/>
      <c r="BF560" s="17"/>
      <c r="BG560" s="17"/>
      <c r="BH560" s="17"/>
      <c r="BI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c r="BE561" s="17"/>
      <c r="BF561" s="17"/>
      <c r="BG561" s="17"/>
      <c r="BH561" s="17"/>
      <c r="BI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7"/>
      <c r="BG562" s="17"/>
      <c r="BH562" s="17"/>
      <c r="BI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7"/>
      <c r="BG563" s="17"/>
      <c r="BH563" s="17"/>
      <c r="BI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c r="BE564" s="17"/>
      <c r="BF564" s="17"/>
      <c r="BG564" s="17"/>
      <c r="BH564" s="17"/>
      <c r="BI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c r="BG565" s="17"/>
      <c r="BH565" s="17"/>
      <c r="BI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c r="BE566" s="17"/>
      <c r="BF566" s="17"/>
      <c r="BG566" s="17"/>
      <c r="BH566" s="17"/>
      <c r="BI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7"/>
      <c r="BG567" s="17"/>
      <c r="BH567" s="17"/>
      <c r="BI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7"/>
      <c r="BG568" s="17"/>
      <c r="BH568" s="17"/>
      <c r="BI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7"/>
      <c r="BG569" s="17"/>
      <c r="BH569" s="17"/>
      <c r="BI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c r="BE570" s="17"/>
      <c r="BF570" s="17"/>
      <c r="BG570" s="17"/>
      <c r="BH570" s="17"/>
      <c r="BI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G571" s="17"/>
      <c r="BH571" s="17"/>
      <c r="BI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7"/>
      <c r="BG572" s="17"/>
      <c r="BH572" s="17"/>
      <c r="BI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7"/>
      <c r="BD573" s="17"/>
      <c r="BE573" s="17"/>
      <c r="BF573" s="17"/>
      <c r="BG573" s="17"/>
      <c r="BH573" s="17"/>
      <c r="BI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7"/>
      <c r="BD574" s="17"/>
      <c r="BE574" s="17"/>
      <c r="BF574" s="17"/>
      <c r="BG574" s="17"/>
      <c r="BH574" s="17"/>
      <c r="BI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7"/>
      <c r="BD575" s="17"/>
      <c r="BE575" s="17"/>
      <c r="BF575" s="17"/>
      <c r="BG575" s="17"/>
      <c r="BH575" s="17"/>
      <c r="BI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7"/>
      <c r="BD576" s="17"/>
      <c r="BE576" s="17"/>
      <c r="BF576" s="17"/>
      <c r="BG576" s="17"/>
      <c r="BH576" s="17"/>
      <c r="BI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7"/>
      <c r="BD577" s="17"/>
      <c r="BE577" s="17"/>
      <c r="BF577" s="17"/>
      <c r="BG577" s="17"/>
      <c r="BH577" s="17"/>
      <c r="BI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7"/>
      <c r="BD578" s="17"/>
      <c r="BE578" s="17"/>
      <c r="BF578" s="17"/>
      <c r="BG578" s="17"/>
      <c r="BH578" s="17"/>
      <c r="BI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7"/>
      <c r="BD579" s="17"/>
      <c r="BE579" s="17"/>
      <c r="BF579" s="17"/>
      <c r="BG579" s="17"/>
      <c r="BH579" s="17"/>
      <c r="BI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7"/>
      <c r="BC580" s="17"/>
      <c r="BD580" s="17"/>
      <c r="BE580" s="17"/>
      <c r="BF580" s="17"/>
      <c r="BG580" s="17"/>
      <c r="BH580" s="17"/>
      <c r="BI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7"/>
      <c r="BC581" s="17"/>
      <c r="BD581" s="17"/>
      <c r="BE581" s="17"/>
      <c r="BF581" s="17"/>
      <c r="BG581" s="17"/>
      <c r="BH581" s="17"/>
      <c r="BI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7"/>
      <c r="BC582" s="17"/>
      <c r="BD582" s="17"/>
      <c r="BE582" s="17"/>
      <c r="BF582" s="17"/>
      <c r="BG582" s="17"/>
      <c r="BH582" s="17"/>
      <c r="BI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7"/>
      <c r="BD583" s="17"/>
      <c r="BE583" s="17"/>
      <c r="BF583" s="17"/>
      <c r="BG583" s="17"/>
      <c r="BH583" s="17"/>
      <c r="BI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7"/>
      <c r="BD584" s="17"/>
      <c r="BE584" s="17"/>
      <c r="BF584" s="17"/>
      <c r="BG584" s="17"/>
      <c r="BH584" s="17"/>
      <c r="BI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7"/>
      <c r="BC585" s="17"/>
      <c r="BD585" s="17"/>
      <c r="BE585" s="17"/>
      <c r="BF585" s="17"/>
      <c r="BG585" s="17"/>
      <c r="BH585" s="17"/>
      <c r="BI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7"/>
      <c r="BC586" s="17"/>
      <c r="BD586" s="17"/>
      <c r="BE586" s="17"/>
      <c r="BF586" s="17"/>
      <c r="BG586" s="17"/>
      <c r="BH586" s="17"/>
      <c r="BI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7"/>
      <c r="BC587" s="17"/>
      <c r="BD587" s="17"/>
      <c r="BE587" s="17"/>
      <c r="BF587" s="17"/>
      <c r="BG587" s="17"/>
      <c r="BH587" s="17"/>
      <c r="BI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7"/>
      <c r="BC588" s="17"/>
      <c r="BD588" s="17"/>
      <c r="BE588" s="17"/>
      <c r="BF588" s="17"/>
      <c r="BG588" s="17"/>
      <c r="BH588" s="17"/>
      <c r="BI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7"/>
      <c r="BC589" s="17"/>
      <c r="BD589" s="17"/>
      <c r="BE589" s="17"/>
      <c r="BF589" s="17"/>
      <c r="BG589" s="17"/>
      <c r="BH589" s="17"/>
      <c r="BI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7"/>
      <c r="BC590" s="17"/>
      <c r="BD590" s="17"/>
      <c r="BE590" s="17"/>
      <c r="BF590" s="17"/>
      <c r="BG590" s="17"/>
      <c r="BH590" s="17"/>
      <c r="BI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7"/>
      <c r="BC591" s="17"/>
      <c r="BD591" s="17"/>
      <c r="BE591" s="17"/>
      <c r="BF591" s="17"/>
      <c r="BG591" s="17"/>
      <c r="BH591" s="17"/>
      <c r="BI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7"/>
      <c r="BC592" s="17"/>
      <c r="BD592" s="17"/>
      <c r="BE592" s="17"/>
      <c r="BF592" s="17"/>
      <c r="BG592" s="17"/>
      <c r="BH592" s="17"/>
      <c r="BI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7"/>
      <c r="BC593" s="17"/>
      <c r="BD593" s="17"/>
      <c r="BE593" s="17"/>
      <c r="BF593" s="17"/>
      <c r="BG593" s="17"/>
      <c r="BH593" s="17"/>
      <c r="BI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7"/>
      <c r="BC594" s="17"/>
      <c r="BD594" s="17"/>
      <c r="BE594" s="17"/>
      <c r="BF594" s="17"/>
      <c r="BG594" s="17"/>
      <c r="BH594" s="17"/>
      <c r="BI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7"/>
      <c r="BC595" s="17"/>
      <c r="BD595" s="17"/>
      <c r="BE595" s="17"/>
      <c r="BF595" s="17"/>
      <c r="BG595" s="17"/>
      <c r="BH595" s="17"/>
      <c r="BI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7"/>
      <c r="BC596" s="17"/>
      <c r="BD596" s="17"/>
      <c r="BE596" s="17"/>
      <c r="BF596" s="17"/>
      <c r="BG596" s="17"/>
      <c r="BH596" s="17"/>
      <c r="BI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7"/>
      <c r="BC597" s="17"/>
      <c r="BD597" s="17"/>
      <c r="BE597" s="17"/>
      <c r="BF597" s="17"/>
      <c r="BG597" s="17"/>
      <c r="BH597" s="17"/>
      <c r="BI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7"/>
      <c r="BC598" s="17"/>
      <c r="BD598" s="17"/>
      <c r="BE598" s="17"/>
      <c r="BF598" s="17"/>
      <c r="BG598" s="17"/>
      <c r="BH598" s="17"/>
      <c r="BI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7"/>
      <c r="BC599" s="17"/>
      <c r="BD599" s="17"/>
      <c r="BE599" s="17"/>
      <c r="BF599" s="17"/>
      <c r="BG599" s="17"/>
      <c r="BH599" s="17"/>
      <c r="BI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7"/>
      <c r="BC600" s="17"/>
      <c r="BD600" s="17"/>
      <c r="BE600" s="17"/>
      <c r="BF600" s="17"/>
      <c r="BG600" s="17"/>
      <c r="BH600" s="17"/>
      <c r="BI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7"/>
      <c r="BC601" s="17"/>
      <c r="BD601" s="17"/>
      <c r="BE601" s="17"/>
      <c r="BF601" s="17"/>
      <c r="BG601" s="17"/>
      <c r="BH601" s="17"/>
      <c r="BI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7"/>
      <c r="BC602" s="17"/>
      <c r="BD602" s="17"/>
      <c r="BE602" s="17"/>
      <c r="BF602" s="17"/>
      <c r="BG602" s="17"/>
      <c r="BH602" s="17"/>
      <c r="BI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7"/>
      <c r="BC603" s="17"/>
      <c r="BD603" s="17"/>
      <c r="BE603" s="17"/>
      <c r="BF603" s="17"/>
      <c r="BG603" s="17"/>
      <c r="BH603" s="17"/>
      <c r="BI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7"/>
      <c r="BC604" s="17"/>
      <c r="BD604" s="17"/>
      <c r="BE604" s="17"/>
      <c r="BF604" s="17"/>
      <c r="BG604" s="17"/>
      <c r="BH604" s="17"/>
      <c r="BI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7"/>
      <c r="BC605" s="17"/>
      <c r="BD605" s="17"/>
      <c r="BE605" s="17"/>
      <c r="BF605" s="17"/>
      <c r="BG605" s="17"/>
      <c r="BH605" s="17"/>
      <c r="BI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7"/>
      <c r="BC606" s="17"/>
      <c r="BD606" s="17"/>
      <c r="BE606" s="17"/>
      <c r="BF606" s="17"/>
      <c r="BG606" s="17"/>
      <c r="BH606" s="17"/>
      <c r="BI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7"/>
      <c r="BC607" s="17"/>
      <c r="BD607" s="17"/>
      <c r="BE607" s="17"/>
      <c r="BF607" s="17"/>
      <c r="BG607" s="17"/>
      <c r="BH607" s="17"/>
      <c r="BI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7"/>
      <c r="BC608" s="17"/>
      <c r="BD608" s="17"/>
      <c r="BE608" s="17"/>
      <c r="BF608" s="17"/>
      <c r="BG608" s="17"/>
      <c r="BH608" s="17"/>
      <c r="BI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7"/>
      <c r="BC609" s="17"/>
      <c r="BD609" s="17"/>
      <c r="BE609" s="17"/>
      <c r="BF609" s="17"/>
      <c r="BG609" s="17"/>
      <c r="BH609" s="17"/>
      <c r="BI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c r="BE610" s="17"/>
      <c r="BF610" s="17"/>
      <c r="BG610" s="17"/>
      <c r="BH610" s="17"/>
      <c r="BI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7"/>
      <c r="BC611" s="17"/>
      <c r="BD611" s="17"/>
      <c r="BE611" s="17"/>
      <c r="BF611" s="17"/>
      <c r="BG611" s="17"/>
      <c r="BH611" s="17"/>
      <c r="BI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7"/>
      <c r="BD612" s="17"/>
      <c r="BE612" s="17"/>
      <c r="BF612" s="17"/>
      <c r="BG612" s="17"/>
      <c r="BH612" s="17"/>
      <c r="BI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7"/>
      <c r="BD613" s="17"/>
      <c r="BE613" s="17"/>
      <c r="BF613" s="17"/>
      <c r="BG613" s="17"/>
      <c r="BH613" s="17"/>
      <c r="BI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c r="BF614" s="17"/>
      <c r="BG614" s="17"/>
      <c r="BH614" s="17"/>
      <c r="BI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c r="BF615" s="17"/>
      <c r="BG615" s="17"/>
      <c r="BH615" s="17"/>
      <c r="BI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7"/>
      <c r="BC616" s="17"/>
      <c r="BD616" s="17"/>
      <c r="BE616" s="17"/>
      <c r="BF616" s="17"/>
      <c r="BG616" s="17"/>
      <c r="BH616" s="17"/>
      <c r="BI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7"/>
      <c r="BC617" s="17"/>
      <c r="BD617" s="17"/>
      <c r="BE617" s="17"/>
      <c r="BF617" s="17"/>
      <c r="BG617" s="17"/>
      <c r="BH617" s="17"/>
      <c r="BI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7"/>
      <c r="BC618" s="17"/>
      <c r="BD618" s="17"/>
      <c r="BE618" s="17"/>
      <c r="BF618" s="17"/>
      <c r="BG618" s="17"/>
      <c r="BH618" s="17"/>
      <c r="BI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7"/>
      <c r="BD619" s="17"/>
      <c r="BE619" s="17"/>
      <c r="BF619" s="17"/>
      <c r="BG619" s="17"/>
      <c r="BH619" s="17"/>
      <c r="BI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7"/>
      <c r="BC620" s="17"/>
      <c r="BD620" s="17"/>
      <c r="BE620" s="17"/>
      <c r="BF620" s="17"/>
      <c r="BG620" s="17"/>
      <c r="BH620" s="17"/>
      <c r="BI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7"/>
      <c r="BC621" s="17"/>
      <c r="BD621" s="17"/>
      <c r="BE621" s="17"/>
      <c r="BF621" s="17"/>
      <c r="BG621" s="17"/>
      <c r="BH621" s="17"/>
      <c r="BI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7"/>
      <c r="BC622" s="17"/>
      <c r="BD622" s="17"/>
      <c r="BE622" s="17"/>
      <c r="BF622" s="17"/>
      <c r="BG622" s="17"/>
      <c r="BH622" s="17"/>
      <c r="BI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c r="BF623" s="17"/>
      <c r="BG623" s="17"/>
      <c r="BH623" s="17"/>
      <c r="BI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c r="BE624" s="17"/>
      <c r="BF624" s="17"/>
      <c r="BG624" s="17"/>
      <c r="BH624" s="17"/>
      <c r="BI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c r="BF625" s="17"/>
      <c r="BG625" s="17"/>
      <c r="BH625" s="17"/>
      <c r="BI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7"/>
      <c r="BC626" s="17"/>
      <c r="BD626" s="17"/>
      <c r="BE626" s="17"/>
      <c r="BF626" s="17"/>
      <c r="BG626" s="17"/>
      <c r="BH626" s="17"/>
      <c r="BI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7"/>
      <c r="BC627" s="17"/>
      <c r="BD627" s="17"/>
      <c r="BE627" s="17"/>
      <c r="BF627" s="17"/>
      <c r="BG627" s="17"/>
      <c r="BH627" s="17"/>
      <c r="BI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7"/>
      <c r="BC628" s="17"/>
      <c r="BD628" s="17"/>
      <c r="BE628" s="17"/>
      <c r="BF628" s="17"/>
      <c r="BG628" s="17"/>
      <c r="BH628" s="17"/>
      <c r="BI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7"/>
      <c r="BC629" s="17"/>
      <c r="BD629" s="17"/>
      <c r="BE629" s="17"/>
      <c r="BF629" s="17"/>
      <c r="BG629" s="17"/>
      <c r="BH629" s="17"/>
      <c r="BI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7"/>
      <c r="BD630" s="17"/>
      <c r="BE630" s="17"/>
      <c r="BF630" s="17"/>
      <c r="BG630" s="17"/>
      <c r="BH630" s="17"/>
      <c r="BI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7"/>
      <c r="BC631" s="17"/>
      <c r="BD631" s="17"/>
      <c r="BE631" s="17"/>
      <c r="BF631" s="17"/>
      <c r="BG631" s="17"/>
      <c r="BH631" s="17"/>
      <c r="BI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7"/>
      <c r="BC632" s="17"/>
      <c r="BD632" s="17"/>
      <c r="BE632" s="17"/>
      <c r="BF632" s="17"/>
      <c r="BG632" s="17"/>
      <c r="BH632" s="17"/>
      <c r="BI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7"/>
      <c r="BC633" s="17"/>
      <c r="BD633" s="17"/>
      <c r="BE633" s="17"/>
      <c r="BF633" s="17"/>
      <c r="BG633" s="17"/>
      <c r="BH633" s="17"/>
      <c r="BI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7"/>
      <c r="BC634" s="17"/>
      <c r="BD634" s="17"/>
      <c r="BE634" s="17"/>
      <c r="BF634" s="17"/>
      <c r="BG634" s="17"/>
      <c r="BH634" s="17"/>
      <c r="BI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7"/>
      <c r="BC635" s="17"/>
      <c r="BD635" s="17"/>
      <c r="BE635" s="17"/>
      <c r="BF635" s="17"/>
      <c r="BG635" s="17"/>
      <c r="BH635" s="17"/>
      <c r="BI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7"/>
      <c r="BD636" s="17"/>
      <c r="BE636" s="17"/>
      <c r="BF636" s="17"/>
      <c r="BG636" s="17"/>
      <c r="BH636" s="17"/>
      <c r="BI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7"/>
      <c r="BC637" s="17"/>
      <c r="BD637" s="17"/>
      <c r="BE637" s="17"/>
      <c r="BF637" s="17"/>
      <c r="BG637" s="17"/>
      <c r="BH637" s="17"/>
      <c r="BI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7"/>
      <c r="BC638" s="17"/>
      <c r="BD638" s="17"/>
      <c r="BE638" s="17"/>
      <c r="BF638" s="17"/>
      <c r="BG638" s="17"/>
      <c r="BH638" s="17"/>
      <c r="BI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7"/>
      <c r="BD639" s="17"/>
      <c r="BE639" s="17"/>
      <c r="BF639" s="17"/>
      <c r="BG639" s="17"/>
      <c r="BH639" s="17"/>
      <c r="BI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7"/>
      <c r="BD640" s="17"/>
      <c r="BE640" s="17"/>
      <c r="BF640" s="17"/>
      <c r="BG640" s="17"/>
      <c r="BH640" s="17"/>
      <c r="BI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7"/>
      <c r="BC641" s="17"/>
      <c r="BD641" s="17"/>
      <c r="BE641" s="17"/>
      <c r="BF641" s="17"/>
      <c r="BG641" s="17"/>
      <c r="BH641" s="17"/>
      <c r="BI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7"/>
      <c r="BC642" s="17"/>
      <c r="BD642" s="17"/>
      <c r="BE642" s="17"/>
      <c r="BF642" s="17"/>
      <c r="BG642" s="17"/>
      <c r="BH642" s="17"/>
      <c r="BI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7"/>
      <c r="BC643" s="17"/>
      <c r="BD643" s="17"/>
      <c r="BE643" s="17"/>
      <c r="BF643" s="17"/>
      <c r="BG643" s="17"/>
      <c r="BH643" s="17"/>
      <c r="BI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7"/>
      <c r="BC644" s="17"/>
      <c r="BD644" s="17"/>
      <c r="BE644" s="17"/>
      <c r="BF644" s="17"/>
      <c r="BG644" s="17"/>
      <c r="BH644" s="17"/>
      <c r="BI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7"/>
      <c r="BC645" s="17"/>
      <c r="BD645" s="17"/>
      <c r="BE645" s="17"/>
      <c r="BF645" s="17"/>
      <c r="BG645" s="17"/>
      <c r="BH645" s="17"/>
      <c r="BI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7"/>
      <c r="BC646" s="17"/>
      <c r="BD646" s="17"/>
      <c r="BE646" s="17"/>
      <c r="BF646" s="17"/>
      <c r="BG646" s="17"/>
      <c r="BH646" s="17"/>
      <c r="BI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7"/>
      <c r="BC647" s="17"/>
      <c r="BD647" s="17"/>
      <c r="BE647" s="17"/>
      <c r="BF647" s="17"/>
      <c r="BG647" s="17"/>
      <c r="BH647" s="17"/>
      <c r="BI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7"/>
      <c r="BD648" s="17"/>
      <c r="BE648" s="17"/>
      <c r="BF648" s="17"/>
      <c r="BG648" s="17"/>
      <c r="BH648" s="17"/>
      <c r="BI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7"/>
      <c r="BD649" s="17"/>
      <c r="BE649" s="17"/>
      <c r="BF649" s="17"/>
      <c r="BG649" s="17"/>
      <c r="BH649" s="17"/>
      <c r="BI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7"/>
      <c r="BC650" s="17"/>
      <c r="BD650" s="17"/>
      <c r="BE650" s="17"/>
      <c r="BF650" s="17"/>
      <c r="BG650" s="17"/>
      <c r="BH650" s="17"/>
      <c r="BI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7"/>
      <c r="BD651" s="17"/>
      <c r="BE651" s="17"/>
      <c r="BF651" s="17"/>
      <c r="BG651" s="17"/>
      <c r="BH651" s="17"/>
      <c r="BI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7"/>
      <c r="BC652" s="17"/>
      <c r="BD652" s="17"/>
      <c r="BE652" s="17"/>
      <c r="BF652" s="17"/>
      <c r="BG652" s="17"/>
      <c r="BH652" s="17"/>
      <c r="BI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7"/>
      <c r="BC653" s="17"/>
      <c r="BD653" s="17"/>
      <c r="BE653" s="17"/>
      <c r="BF653" s="17"/>
      <c r="BG653" s="17"/>
      <c r="BH653" s="17"/>
      <c r="BI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7"/>
      <c r="BC654" s="17"/>
      <c r="BD654" s="17"/>
      <c r="BE654" s="17"/>
      <c r="BF654" s="17"/>
      <c r="BG654" s="17"/>
      <c r="BH654" s="17"/>
      <c r="BI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7"/>
      <c r="BC655" s="17"/>
      <c r="BD655" s="17"/>
      <c r="BE655" s="17"/>
      <c r="BF655" s="17"/>
      <c r="BG655" s="17"/>
      <c r="BH655" s="17"/>
      <c r="BI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7"/>
      <c r="BC656" s="17"/>
      <c r="BD656" s="17"/>
      <c r="BE656" s="17"/>
      <c r="BF656" s="17"/>
      <c r="BG656" s="17"/>
      <c r="BH656" s="17"/>
      <c r="BI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7"/>
      <c r="BD657" s="17"/>
      <c r="BE657" s="17"/>
      <c r="BF657" s="17"/>
      <c r="BG657" s="17"/>
      <c r="BH657" s="17"/>
      <c r="BI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7"/>
      <c r="BC658" s="17"/>
      <c r="BD658" s="17"/>
      <c r="BE658" s="17"/>
      <c r="BF658" s="17"/>
      <c r="BG658" s="17"/>
      <c r="BH658" s="17"/>
      <c r="BI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7"/>
      <c r="BC659" s="17"/>
      <c r="BD659" s="17"/>
      <c r="BE659" s="17"/>
      <c r="BF659" s="17"/>
      <c r="BG659" s="17"/>
      <c r="BH659" s="17"/>
      <c r="BI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7"/>
      <c r="BD660" s="17"/>
      <c r="BE660" s="17"/>
      <c r="BF660" s="17"/>
      <c r="BG660" s="17"/>
      <c r="BH660" s="17"/>
      <c r="BI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c r="BF661" s="17"/>
      <c r="BG661" s="17"/>
      <c r="BH661" s="17"/>
      <c r="BI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7"/>
      <c r="BC662" s="17"/>
      <c r="BD662" s="17"/>
      <c r="BE662" s="17"/>
      <c r="BF662" s="17"/>
      <c r="BG662" s="17"/>
      <c r="BH662" s="17"/>
      <c r="BI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7"/>
      <c r="BC663" s="17"/>
      <c r="BD663" s="17"/>
      <c r="BE663" s="17"/>
      <c r="BF663" s="17"/>
      <c r="BG663" s="17"/>
      <c r="BH663" s="17"/>
      <c r="BI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7"/>
      <c r="BC664" s="17"/>
      <c r="BD664" s="17"/>
      <c r="BE664" s="17"/>
      <c r="BF664" s="17"/>
      <c r="BG664" s="17"/>
      <c r="BH664" s="17"/>
      <c r="BI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7"/>
      <c r="BC665" s="17"/>
      <c r="BD665" s="17"/>
      <c r="BE665" s="17"/>
      <c r="BF665" s="17"/>
      <c r="BG665" s="17"/>
      <c r="BH665" s="17"/>
      <c r="BI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7"/>
      <c r="BD666" s="17"/>
      <c r="BE666" s="17"/>
      <c r="BF666" s="17"/>
      <c r="BG666" s="17"/>
      <c r="BH666" s="17"/>
      <c r="BI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7"/>
      <c r="BC667" s="17"/>
      <c r="BD667" s="17"/>
      <c r="BE667" s="17"/>
      <c r="BF667" s="17"/>
      <c r="BG667" s="17"/>
      <c r="BH667" s="17"/>
      <c r="BI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7"/>
      <c r="BD668" s="17"/>
      <c r="BE668" s="17"/>
      <c r="BF668" s="17"/>
      <c r="BG668" s="17"/>
      <c r="BH668" s="17"/>
      <c r="BI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7"/>
      <c r="BC669" s="17"/>
      <c r="BD669" s="17"/>
      <c r="BE669" s="17"/>
      <c r="BF669" s="17"/>
      <c r="BG669" s="17"/>
      <c r="BH669" s="17"/>
      <c r="BI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7"/>
      <c r="BC670" s="17"/>
      <c r="BD670" s="17"/>
      <c r="BE670" s="17"/>
      <c r="BF670" s="17"/>
      <c r="BG670" s="17"/>
      <c r="BH670" s="17"/>
      <c r="BI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7"/>
      <c r="BC671" s="17"/>
      <c r="BD671" s="17"/>
      <c r="BE671" s="17"/>
      <c r="BF671" s="17"/>
      <c r="BG671" s="17"/>
      <c r="BH671" s="17"/>
      <c r="BI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7"/>
      <c r="BC672" s="17"/>
      <c r="BD672" s="17"/>
      <c r="BE672" s="17"/>
      <c r="BF672" s="17"/>
      <c r="BG672" s="17"/>
      <c r="BH672" s="17"/>
      <c r="BI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7"/>
      <c r="BD673" s="17"/>
      <c r="BE673" s="17"/>
      <c r="BF673" s="17"/>
      <c r="BG673" s="17"/>
      <c r="BH673" s="17"/>
      <c r="BI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7"/>
      <c r="BC674" s="17"/>
      <c r="BD674" s="17"/>
      <c r="BE674" s="17"/>
      <c r="BF674" s="17"/>
      <c r="BG674" s="17"/>
      <c r="BH674" s="17"/>
      <c r="BI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7"/>
      <c r="BC675" s="17"/>
      <c r="BD675" s="17"/>
      <c r="BE675" s="17"/>
      <c r="BF675" s="17"/>
      <c r="BG675" s="17"/>
      <c r="BH675" s="17"/>
      <c r="BI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7"/>
      <c r="BC676" s="17"/>
      <c r="BD676" s="17"/>
      <c r="BE676" s="17"/>
      <c r="BF676" s="17"/>
      <c r="BG676" s="17"/>
      <c r="BH676" s="17"/>
      <c r="BI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7"/>
      <c r="BD677" s="17"/>
      <c r="BE677" s="17"/>
      <c r="BF677" s="17"/>
      <c r="BG677" s="17"/>
      <c r="BH677" s="17"/>
      <c r="BI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7"/>
      <c r="BC678" s="17"/>
      <c r="BD678" s="17"/>
      <c r="BE678" s="17"/>
      <c r="BF678" s="17"/>
      <c r="BG678" s="17"/>
      <c r="BH678" s="17"/>
      <c r="BI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7"/>
      <c r="BC679" s="17"/>
      <c r="BD679" s="17"/>
      <c r="BE679" s="17"/>
      <c r="BF679" s="17"/>
      <c r="BG679" s="17"/>
      <c r="BH679" s="17"/>
      <c r="BI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7"/>
      <c r="BC680" s="17"/>
      <c r="BD680" s="17"/>
      <c r="BE680" s="17"/>
      <c r="BF680" s="17"/>
      <c r="BG680" s="17"/>
      <c r="BH680" s="17"/>
      <c r="BI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7"/>
      <c r="BC681" s="17"/>
      <c r="BD681" s="17"/>
      <c r="BE681" s="17"/>
      <c r="BF681" s="17"/>
      <c r="BG681" s="17"/>
      <c r="BH681" s="17"/>
      <c r="BI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7"/>
      <c r="BC682" s="17"/>
      <c r="BD682" s="17"/>
      <c r="BE682" s="17"/>
      <c r="BF682" s="17"/>
      <c r="BG682" s="17"/>
      <c r="BH682" s="17"/>
      <c r="BI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7"/>
      <c r="BD683" s="17"/>
      <c r="BE683" s="17"/>
      <c r="BF683" s="17"/>
      <c r="BG683" s="17"/>
      <c r="BH683" s="17"/>
      <c r="BI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7"/>
      <c r="BC684" s="17"/>
      <c r="BD684" s="17"/>
      <c r="BE684" s="17"/>
      <c r="BF684" s="17"/>
      <c r="BG684" s="17"/>
      <c r="BH684" s="17"/>
      <c r="BI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7"/>
      <c r="BC685" s="17"/>
      <c r="BD685" s="17"/>
      <c r="BE685" s="17"/>
      <c r="BF685" s="17"/>
      <c r="BG685" s="17"/>
      <c r="BH685" s="17"/>
      <c r="BI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7"/>
      <c r="BC686" s="17"/>
      <c r="BD686" s="17"/>
      <c r="BE686" s="17"/>
      <c r="BF686" s="17"/>
      <c r="BG686" s="17"/>
      <c r="BH686" s="17"/>
      <c r="BI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7"/>
      <c r="BC687" s="17"/>
      <c r="BD687" s="17"/>
      <c r="BE687" s="17"/>
      <c r="BF687" s="17"/>
      <c r="BG687" s="17"/>
      <c r="BH687" s="17"/>
      <c r="BI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7"/>
      <c r="BC688" s="17"/>
      <c r="BD688" s="17"/>
      <c r="BE688" s="17"/>
      <c r="BF688" s="17"/>
      <c r="BG688" s="17"/>
      <c r="BH688" s="17"/>
      <c r="BI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7"/>
      <c r="BD689" s="17"/>
      <c r="BE689" s="17"/>
      <c r="BF689" s="17"/>
      <c r="BG689" s="17"/>
      <c r="BH689" s="17"/>
      <c r="BI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7"/>
      <c r="BC690" s="17"/>
      <c r="BD690" s="17"/>
      <c r="BE690" s="17"/>
      <c r="BF690" s="17"/>
      <c r="BG690" s="17"/>
      <c r="BH690" s="17"/>
      <c r="BI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7"/>
      <c r="BC691" s="17"/>
      <c r="BD691" s="17"/>
      <c r="BE691" s="17"/>
      <c r="BF691" s="17"/>
      <c r="BG691" s="17"/>
      <c r="BH691" s="17"/>
      <c r="BI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7"/>
      <c r="BD692" s="17"/>
      <c r="BE692" s="17"/>
      <c r="BF692" s="17"/>
      <c r="BG692" s="17"/>
      <c r="BH692" s="17"/>
      <c r="BI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7"/>
      <c r="BC693" s="17"/>
      <c r="BD693" s="17"/>
      <c r="BE693" s="17"/>
      <c r="BF693" s="17"/>
      <c r="BG693" s="17"/>
      <c r="BH693" s="17"/>
      <c r="BI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7"/>
      <c r="BC694" s="17"/>
      <c r="BD694" s="17"/>
      <c r="BE694" s="17"/>
      <c r="BF694" s="17"/>
      <c r="BG694" s="17"/>
      <c r="BH694" s="17"/>
      <c r="BI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7"/>
      <c r="BC695" s="17"/>
      <c r="BD695" s="17"/>
      <c r="BE695" s="17"/>
      <c r="BF695" s="17"/>
      <c r="BG695" s="17"/>
      <c r="BH695" s="17"/>
      <c r="BI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7"/>
      <c r="BD696" s="17"/>
      <c r="BE696" s="17"/>
      <c r="BF696" s="17"/>
      <c r="BG696" s="17"/>
      <c r="BH696" s="17"/>
      <c r="BI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7"/>
      <c r="BC697" s="17"/>
      <c r="BD697" s="17"/>
      <c r="BE697" s="17"/>
      <c r="BF697" s="17"/>
      <c r="BG697" s="17"/>
      <c r="BH697" s="17"/>
      <c r="BI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7"/>
      <c r="BC698" s="17"/>
      <c r="BD698" s="17"/>
      <c r="BE698" s="17"/>
      <c r="BF698" s="17"/>
      <c r="BG698" s="17"/>
      <c r="BH698" s="17"/>
      <c r="BI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7"/>
      <c r="BC699" s="17"/>
      <c r="BD699" s="17"/>
      <c r="BE699" s="17"/>
      <c r="BF699" s="17"/>
      <c r="BG699" s="17"/>
      <c r="BH699" s="17"/>
      <c r="BI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7"/>
      <c r="BD700" s="17"/>
      <c r="BE700" s="17"/>
      <c r="BF700" s="17"/>
      <c r="BG700" s="17"/>
      <c r="BH700" s="17"/>
      <c r="BI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7"/>
      <c r="BC701" s="17"/>
      <c r="BD701" s="17"/>
      <c r="BE701" s="17"/>
      <c r="BF701" s="17"/>
      <c r="BG701" s="17"/>
      <c r="BH701" s="17"/>
      <c r="BI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7"/>
      <c r="BC702" s="17"/>
      <c r="BD702" s="17"/>
      <c r="BE702" s="17"/>
      <c r="BF702" s="17"/>
      <c r="BG702" s="17"/>
      <c r="BH702" s="17"/>
      <c r="BI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7"/>
      <c r="BC703" s="17"/>
      <c r="BD703" s="17"/>
      <c r="BE703" s="17"/>
      <c r="BF703" s="17"/>
      <c r="BG703" s="17"/>
      <c r="BH703" s="17"/>
      <c r="BI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7"/>
      <c r="BC704" s="17"/>
      <c r="BD704" s="17"/>
      <c r="BE704" s="17"/>
      <c r="BF704" s="17"/>
      <c r="BG704" s="17"/>
      <c r="BH704" s="17"/>
      <c r="BI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7"/>
      <c r="BC705" s="17"/>
      <c r="BD705" s="17"/>
      <c r="BE705" s="17"/>
      <c r="BF705" s="17"/>
      <c r="BG705" s="17"/>
      <c r="BH705" s="17"/>
      <c r="BI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7"/>
      <c r="BC706" s="17"/>
      <c r="BD706" s="17"/>
      <c r="BE706" s="17"/>
      <c r="BF706" s="17"/>
      <c r="BG706" s="17"/>
      <c r="BH706" s="17"/>
      <c r="BI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7"/>
      <c r="BC707" s="17"/>
      <c r="BD707" s="17"/>
      <c r="BE707" s="17"/>
      <c r="BF707" s="17"/>
      <c r="BG707" s="17"/>
      <c r="BH707" s="17"/>
      <c r="BI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7"/>
      <c r="BC708" s="17"/>
      <c r="BD708" s="17"/>
      <c r="BE708" s="17"/>
      <c r="BF708" s="17"/>
      <c r="BG708" s="17"/>
      <c r="BH708" s="17"/>
      <c r="BI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7"/>
      <c r="BC709" s="17"/>
      <c r="BD709" s="17"/>
      <c r="BE709" s="17"/>
      <c r="BF709" s="17"/>
      <c r="BG709" s="17"/>
      <c r="BH709" s="17"/>
      <c r="BI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7"/>
      <c r="BC710" s="17"/>
      <c r="BD710" s="17"/>
      <c r="BE710" s="17"/>
      <c r="BF710" s="17"/>
      <c r="BG710" s="17"/>
      <c r="BH710" s="17"/>
      <c r="BI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7"/>
      <c r="BC711" s="17"/>
      <c r="BD711" s="17"/>
      <c r="BE711" s="17"/>
      <c r="BF711" s="17"/>
      <c r="BG711" s="17"/>
      <c r="BH711" s="17"/>
      <c r="BI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7"/>
      <c r="BC712" s="17"/>
      <c r="BD712" s="17"/>
      <c r="BE712" s="17"/>
      <c r="BF712" s="17"/>
      <c r="BG712" s="17"/>
      <c r="BH712" s="17"/>
      <c r="BI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7"/>
      <c r="BC713" s="17"/>
      <c r="BD713" s="17"/>
      <c r="BE713" s="17"/>
      <c r="BF713" s="17"/>
      <c r="BG713" s="17"/>
      <c r="BH713" s="17"/>
      <c r="BI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7"/>
      <c r="BC714" s="17"/>
      <c r="BD714" s="17"/>
      <c r="BE714" s="17"/>
      <c r="BF714" s="17"/>
      <c r="BG714" s="17"/>
      <c r="BH714" s="17"/>
      <c r="BI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7"/>
      <c r="BC715" s="17"/>
      <c r="BD715" s="17"/>
      <c r="BE715" s="17"/>
      <c r="BF715" s="17"/>
      <c r="BG715" s="17"/>
      <c r="BH715" s="17"/>
      <c r="BI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7"/>
      <c r="BC716" s="17"/>
      <c r="BD716" s="17"/>
      <c r="BE716" s="17"/>
      <c r="BF716" s="17"/>
      <c r="BG716" s="17"/>
      <c r="BH716" s="17"/>
      <c r="BI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7"/>
      <c r="BC717" s="17"/>
      <c r="BD717" s="17"/>
      <c r="BE717" s="17"/>
      <c r="BF717" s="17"/>
      <c r="BG717" s="17"/>
      <c r="BH717" s="17"/>
      <c r="BI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7"/>
      <c r="BC718" s="17"/>
      <c r="BD718" s="17"/>
      <c r="BE718" s="17"/>
      <c r="BF718" s="17"/>
      <c r="BG718" s="17"/>
      <c r="BH718" s="17"/>
      <c r="BI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7"/>
      <c r="BC719" s="17"/>
      <c r="BD719" s="17"/>
      <c r="BE719" s="17"/>
      <c r="BF719" s="17"/>
      <c r="BG719" s="17"/>
      <c r="BH719" s="17"/>
      <c r="BI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7"/>
      <c r="BC720" s="17"/>
      <c r="BD720" s="17"/>
      <c r="BE720" s="17"/>
      <c r="BF720" s="17"/>
      <c r="BG720" s="17"/>
      <c r="BH720" s="17"/>
      <c r="BI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7"/>
      <c r="BC721" s="17"/>
      <c r="BD721" s="17"/>
      <c r="BE721" s="17"/>
      <c r="BF721" s="17"/>
      <c r="BG721" s="17"/>
      <c r="BH721" s="17"/>
      <c r="BI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7"/>
      <c r="BC722" s="17"/>
      <c r="BD722" s="17"/>
      <c r="BE722" s="17"/>
      <c r="BF722" s="17"/>
      <c r="BG722" s="17"/>
      <c r="BH722" s="17"/>
      <c r="BI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7"/>
      <c r="BC723" s="17"/>
      <c r="BD723" s="17"/>
      <c r="BE723" s="17"/>
      <c r="BF723" s="17"/>
      <c r="BG723" s="17"/>
      <c r="BH723" s="17"/>
      <c r="BI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7"/>
      <c r="BC724" s="17"/>
      <c r="BD724" s="17"/>
      <c r="BE724" s="17"/>
      <c r="BF724" s="17"/>
      <c r="BG724" s="17"/>
      <c r="BH724" s="17"/>
      <c r="BI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7"/>
      <c r="BC725" s="17"/>
      <c r="BD725" s="17"/>
      <c r="BE725" s="17"/>
      <c r="BF725" s="17"/>
      <c r="BG725" s="17"/>
      <c r="BH725" s="17"/>
      <c r="BI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7"/>
      <c r="BC726" s="17"/>
      <c r="BD726" s="17"/>
      <c r="BE726" s="17"/>
      <c r="BF726" s="17"/>
      <c r="BG726" s="17"/>
      <c r="BH726" s="17"/>
      <c r="BI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7"/>
      <c r="BC727" s="17"/>
      <c r="BD727" s="17"/>
      <c r="BE727" s="17"/>
      <c r="BF727" s="17"/>
      <c r="BG727" s="17"/>
      <c r="BH727" s="17"/>
      <c r="BI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7"/>
      <c r="BC728" s="17"/>
      <c r="BD728" s="17"/>
      <c r="BE728" s="17"/>
      <c r="BF728" s="17"/>
      <c r="BG728" s="17"/>
      <c r="BH728" s="17"/>
      <c r="BI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7"/>
      <c r="BC729" s="17"/>
      <c r="BD729" s="17"/>
      <c r="BE729" s="17"/>
      <c r="BF729" s="17"/>
      <c r="BG729" s="17"/>
      <c r="BH729" s="17"/>
      <c r="BI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7"/>
      <c r="BC730" s="17"/>
      <c r="BD730" s="17"/>
      <c r="BE730" s="17"/>
      <c r="BF730" s="17"/>
      <c r="BG730" s="17"/>
      <c r="BH730" s="17"/>
      <c r="BI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7"/>
      <c r="BC731" s="17"/>
      <c r="BD731" s="17"/>
      <c r="BE731" s="17"/>
      <c r="BF731" s="17"/>
      <c r="BG731" s="17"/>
      <c r="BH731" s="17"/>
      <c r="BI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7"/>
      <c r="BC732" s="17"/>
      <c r="BD732" s="17"/>
      <c r="BE732" s="17"/>
      <c r="BF732" s="17"/>
      <c r="BG732" s="17"/>
      <c r="BH732" s="17"/>
      <c r="BI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7"/>
      <c r="BC733" s="17"/>
      <c r="BD733" s="17"/>
      <c r="BE733" s="17"/>
      <c r="BF733" s="17"/>
      <c r="BG733" s="17"/>
      <c r="BH733" s="17"/>
      <c r="BI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7"/>
      <c r="BC734" s="17"/>
      <c r="BD734" s="17"/>
      <c r="BE734" s="17"/>
      <c r="BF734" s="17"/>
      <c r="BG734" s="17"/>
      <c r="BH734" s="17"/>
      <c r="BI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c r="BE735" s="17"/>
      <c r="BF735" s="17"/>
      <c r="BG735" s="17"/>
      <c r="BH735" s="17"/>
      <c r="BI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7"/>
      <c r="BC736" s="17"/>
      <c r="BD736" s="17"/>
      <c r="BE736" s="17"/>
      <c r="BF736" s="17"/>
      <c r="BG736" s="17"/>
      <c r="BH736" s="17"/>
      <c r="BI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7"/>
      <c r="BC737" s="17"/>
      <c r="BD737" s="17"/>
      <c r="BE737" s="17"/>
      <c r="BF737" s="17"/>
      <c r="BG737" s="17"/>
      <c r="BH737" s="17"/>
      <c r="BI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7"/>
      <c r="BC738" s="17"/>
      <c r="BD738" s="17"/>
      <c r="BE738" s="17"/>
      <c r="BF738" s="17"/>
      <c r="BG738" s="17"/>
      <c r="BH738" s="17"/>
      <c r="BI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7"/>
      <c r="BC739" s="17"/>
      <c r="BD739" s="17"/>
      <c r="BE739" s="17"/>
      <c r="BF739" s="17"/>
      <c r="BG739" s="17"/>
      <c r="BH739" s="17"/>
      <c r="BI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7"/>
      <c r="BC740" s="17"/>
      <c r="BD740" s="17"/>
      <c r="BE740" s="17"/>
      <c r="BF740" s="17"/>
      <c r="BG740" s="17"/>
      <c r="BH740" s="17"/>
      <c r="BI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7"/>
      <c r="BC741" s="17"/>
      <c r="BD741" s="17"/>
      <c r="BE741" s="17"/>
      <c r="BF741" s="17"/>
      <c r="BG741" s="17"/>
      <c r="BH741" s="17"/>
      <c r="BI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7"/>
      <c r="BC742" s="17"/>
      <c r="BD742" s="17"/>
      <c r="BE742" s="17"/>
      <c r="BF742" s="17"/>
      <c r="BG742" s="17"/>
      <c r="BH742" s="17"/>
      <c r="BI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7"/>
      <c r="BC743" s="17"/>
      <c r="BD743" s="17"/>
      <c r="BE743" s="17"/>
      <c r="BF743" s="17"/>
      <c r="BG743" s="17"/>
      <c r="BH743" s="17"/>
      <c r="BI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7"/>
      <c r="BC744" s="17"/>
      <c r="BD744" s="17"/>
      <c r="BE744" s="17"/>
      <c r="BF744" s="17"/>
      <c r="BG744" s="17"/>
      <c r="BH744" s="17"/>
      <c r="BI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7"/>
      <c r="BC745" s="17"/>
      <c r="BD745" s="17"/>
      <c r="BE745" s="17"/>
      <c r="BF745" s="17"/>
      <c r="BG745" s="17"/>
      <c r="BH745" s="17"/>
      <c r="BI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7"/>
      <c r="BC746" s="17"/>
      <c r="BD746" s="17"/>
      <c r="BE746" s="17"/>
      <c r="BF746" s="17"/>
      <c r="BG746" s="17"/>
      <c r="BH746" s="17"/>
      <c r="BI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7"/>
      <c r="BC747" s="17"/>
      <c r="BD747" s="17"/>
      <c r="BE747" s="17"/>
      <c r="BF747" s="17"/>
      <c r="BG747" s="17"/>
      <c r="BH747" s="17"/>
      <c r="BI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7"/>
      <c r="BC748" s="17"/>
      <c r="BD748" s="17"/>
      <c r="BE748" s="17"/>
      <c r="BF748" s="17"/>
      <c r="BG748" s="17"/>
      <c r="BH748" s="17"/>
      <c r="BI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7"/>
      <c r="BC749" s="17"/>
      <c r="BD749" s="17"/>
      <c r="BE749" s="17"/>
      <c r="BF749" s="17"/>
      <c r="BG749" s="17"/>
      <c r="BH749" s="17"/>
      <c r="BI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7"/>
      <c r="BC750" s="17"/>
      <c r="BD750" s="17"/>
      <c r="BE750" s="17"/>
      <c r="BF750" s="17"/>
      <c r="BG750" s="17"/>
      <c r="BH750" s="17"/>
      <c r="BI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7"/>
      <c r="BC751" s="17"/>
      <c r="BD751" s="17"/>
      <c r="BE751" s="17"/>
      <c r="BF751" s="17"/>
      <c r="BG751" s="17"/>
      <c r="BH751" s="17"/>
      <c r="BI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7"/>
      <c r="BC752" s="17"/>
      <c r="BD752" s="17"/>
      <c r="BE752" s="17"/>
      <c r="BF752" s="17"/>
      <c r="BG752" s="17"/>
      <c r="BH752" s="17"/>
      <c r="BI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7"/>
      <c r="BC753" s="17"/>
      <c r="BD753" s="17"/>
      <c r="BE753" s="17"/>
      <c r="BF753" s="17"/>
      <c r="BG753" s="17"/>
      <c r="BH753" s="17"/>
      <c r="BI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7"/>
      <c r="BC754" s="17"/>
      <c r="BD754" s="17"/>
      <c r="BE754" s="17"/>
      <c r="BF754" s="17"/>
      <c r="BG754" s="17"/>
      <c r="BH754" s="17"/>
      <c r="BI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7"/>
      <c r="BC755" s="17"/>
      <c r="BD755" s="17"/>
      <c r="BE755" s="17"/>
      <c r="BF755" s="17"/>
      <c r="BG755" s="17"/>
      <c r="BH755" s="17"/>
      <c r="BI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7"/>
      <c r="BC756" s="17"/>
      <c r="BD756" s="17"/>
      <c r="BE756" s="17"/>
      <c r="BF756" s="17"/>
      <c r="BG756" s="17"/>
      <c r="BH756" s="17"/>
      <c r="BI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7"/>
      <c r="BC757" s="17"/>
      <c r="BD757" s="17"/>
      <c r="BE757" s="17"/>
      <c r="BF757" s="17"/>
      <c r="BG757" s="17"/>
      <c r="BH757" s="17"/>
      <c r="BI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7"/>
      <c r="BC758" s="17"/>
      <c r="BD758" s="17"/>
      <c r="BE758" s="17"/>
      <c r="BF758" s="17"/>
      <c r="BG758" s="17"/>
      <c r="BH758" s="17"/>
      <c r="BI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7"/>
      <c r="BC759" s="17"/>
      <c r="BD759" s="17"/>
      <c r="BE759" s="17"/>
      <c r="BF759" s="17"/>
      <c r="BG759" s="17"/>
      <c r="BH759" s="17"/>
      <c r="BI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7"/>
      <c r="BC760" s="17"/>
      <c r="BD760" s="17"/>
      <c r="BE760" s="17"/>
      <c r="BF760" s="17"/>
      <c r="BG760" s="17"/>
      <c r="BH760" s="17"/>
      <c r="BI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7"/>
      <c r="BC761" s="17"/>
      <c r="BD761" s="17"/>
      <c r="BE761" s="17"/>
      <c r="BF761" s="17"/>
      <c r="BG761" s="17"/>
      <c r="BH761" s="17"/>
      <c r="BI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7"/>
      <c r="BC762" s="17"/>
      <c r="BD762" s="17"/>
      <c r="BE762" s="17"/>
      <c r="BF762" s="17"/>
      <c r="BG762" s="17"/>
      <c r="BH762" s="17"/>
      <c r="BI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7"/>
      <c r="BC763" s="17"/>
      <c r="BD763" s="17"/>
      <c r="BE763" s="17"/>
      <c r="BF763" s="17"/>
      <c r="BG763" s="17"/>
      <c r="BH763" s="17"/>
      <c r="BI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7"/>
      <c r="BC764" s="17"/>
      <c r="BD764" s="17"/>
      <c r="BE764" s="17"/>
      <c r="BF764" s="17"/>
      <c r="BG764" s="17"/>
      <c r="BH764" s="17"/>
      <c r="BI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7"/>
      <c r="BC765" s="17"/>
      <c r="BD765" s="17"/>
      <c r="BE765" s="17"/>
      <c r="BF765" s="17"/>
      <c r="BG765" s="17"/>
      <c r="BH765" s="17"/>
      <c r="BI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7"/>
      <c r="BC766" s="17"/>
      <c r="BD766" s="17"/>
      <c r="BE766" s="17"/>
      <c r="BF766" s="17"/>
      <c r="BG766" s="17"/>
      <c r="BH766" s="17"/>
      <c r="BI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7"/>
      <c r="BC767" s="17"/>
      <c r="BD767" s="17"/>
      <c r="BE767" s="17"/>
      <c r="BF767" s="17"/>
      <c r="BG767" s="17"/>
      <c r="BH767" s="17"/>
      <c r="BI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7"/>
      <c r="BC768" s="17"/>
      <c r="BD768" s="17"/>
      <c r="BE768" s="17"/>
      <c r="BF768" s="17"/>
      <c r="BG768" s="17"/>
      <c r="BH768" s="17"/>
      <c r="BI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7"/>
      <c r="BC769" s="17"/>
      <c r="BD769" s="17"/>
      <c r="BE769" s="17"/>
      <c r="BF769" s="17"/>
      <c r="BG769" s="17"/>
      <c r="BH769" s="17"/>
      <c r="BI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7"/>
      <c r="BC770" s="17"/>
      <c r="BD770" s="17"/>
      <c r="BE770" s="17"/>
      <c r="BF770" s="17"/>
      <c r="BG770" s="17"/>
      <c r="BH770" s="17"/>
      <c r="BI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7"/>
      <c r="BC771" s="17"/>
      <c r="BD771" s="17"/>
      <c r="BE771" s="17"/>
      <c r="BF771" s="17"/>
      <c r="BG771" s="17"/>
      <c r="BH771" s="17"/>
      <c r="BI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7"/>
      <c r="BC772" s="17"/>
      <c r="BD772" s="17"/>
      <c r="BE772" s="17"/>
      <c r="BF772" s="17"/>
      <c r="BG772" s="17"/>
      <c r="BH772" s="17"/>
      <c r="BI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7"/>
      <c r="BC773" s="17"/>
      <c r="BD773" s="17"/>
      <c r="BE773" s="17"/>
      <c r="BF773" s="17"/>
      <c r="BG773" s="17"/>
      <c r="BH773" s="17"/>
      <c r="BI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7"/>
      <c r="BC774" s="17"/>
      <c r="BD774" s="17"/>
      <c r="BE774" s="17"/>
      <c r="BF774" s="17"/>
      <c r="BG774" s="17"/>
      <c r="BH774" s="17"/>
      <c r="BI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7"/>
      <c r="BC775" s="17"/>
      <c r="BD775" s="17"/>
      <c r="BE775" s="17"/>
      <c r="BF775" s="17"/>
      <c r="BG775" s="17"/>
      <c r="BH775" s="17"/>
      <c r="BI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7"/>
      <c r="BC776" s="17"/>
      <c r="BD776" s="17"/>
      <c r="BE776" s="17"/>
      <c r="BF776" s="17"/>
      <c r="BG776" s="17"/>
      <c r="BH776" s="17"/>
      <c r="BI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7"/>
      <c r="BC777" s="17"/>
      <c r="BD777" s="17"/>
      <c r="BE777" s="17"/>
      <c r="BF777" s="17"/>
      <c r="BG777" s="17"/>
      <c r="BH777" s="17"/>
      <c r="BI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7"/>
      <c r="BC778" s="17"/>
      <c r="BD778" s="17"/>
      <c r="BE778" s="17"/>
      <c r="BF778" s="17"/>
      <c r="BG778" s="17"/>
      <c r="BH778" s="17"/>
      <c r="BI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7"/>
      <c r="BC779" s="17"/>
      <c r="BD779" s="17"/>
      <c r="BE779" s="17"/>
      <c r="BF779" s="17"/>
      <c r="BG779" s="17"/>
      <c r="BH779" s="17"/>
      <c r="BI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c r="BA780" s="17"/>
      <c r="BB780" s="17"/>
      <c r="BC780" s="17"/>
      <c r="BD780" s="17"/>
      <c r="BE780" s="17"/>
      <c r="BF780" s="17"/>
      <c r="BG780" s="17"/>
      <c r="BH780" s="17"/>
      <c r="BI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c r="BA781" s="17"/>
      <c r="BB781" s="17"/>
      <c r="BC781" s="17"/>
      <c r="BD781" s="17"/>
      <c r="BE781" s="17"/>
      <c r="BF781" s="17"/>
      <c r="BG781" s="17"/>
      <c r="BH781" s="17"/>
      <c r="BI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c r="BA782" s="17"/>
      <c r="BB782" s="17"/>
      <c r="BC782" s="17"/>
      <c r="BD782" s="17"/>
      <c r="BE782" s="17"/>
      <c r="BF782" s="17"/>
      <c r="BG782" s="17"/>
      <c r="BH782" s="17"/>
      <c r="BI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c r="BA783" s="17"/>
      <c r="BB783" s="17"/>
      <c r="BC783" s="17"/>
      <c r="BD783" s="17"/>
      <c r="BE783" s="17"/>
      <c r="BF783" s="17"/>
      <c r="BG783" s="17"/>
      <c r="BH783" s="17"/>
      <c r="BI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c r="BA784" s="17"/>
      <c r="BB784" s="17"/>
      <c r="BC784" s="17"/>
      <c r="BD784" s="17"/>
      <c r="BE784" s="17"/>
      <c r="BF784" s="17"/>
      <c r="BG784" s="17"/>
      <c r="BH784" s="17"/>
      <c r="BI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c r="BA785" s="17"/>
      <c r="BB785" s="17"/>
      <c r="BC785" s="17"/>
      <c r="BD785" s="17"/>
      <c r="BE785" s="17"/>
      <c r="BF785" s="17"/>
      <c r="BG785" s="17"/>
      <c r="BH785" s="17"/>
      <c r="BI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c r="BA786" s="17"/>
      <c r="BB786" s="17"/>
      <c r="BC786" s="17"/>
      <c r="BD786" s="17"/>
      <c r="BE786" s="17"/>
      <c r="BF786" s="17"/>
      <c r="BG786" s="17"/>
      <c r="BH786" s="17"/>
      <c r="BI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c r="BA787" s="17"/>
      <c r="BB787" s="17"/>
      <c r="BC787" s="17"/>
      <c r="BD787" s="17"/>
      <c r="BE787" s="17"/>
      <c r="BF787" s="17"/>
      <c r="BG787" s="17"/>
      <c r="BH787" s="17"/>
      <c r="BI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c r="BA788" s="17"/>
      <c r="BB788" s="17"/>
      <c r="BC788" s="17"/>
      <c r="BD788" s="17"/>
      <c r="BE788" s="17"/>
      <c r="BF788" s="17"/>
      <c r="BG788" s="17"/>
      <c r="BH788" s="17"/>
      <c r="BI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c r="BA789" s="17"/>
      <c r="BB789" s="17"/>
      <c r="BC789" s="17"/>
      <c r="BD789" s="17"/>
      <c r="BE789" s="17"/>
      <c r="BF789" s="17"/>
      <c r="BG789" s="17"/>
      <c r="BH789" s="17"/>
      <c r="BI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7"/>
      <c r="BC790" s="17"/>
      <c r="BD790" s="17"/>
      <c r="BE790" s="17"/>
      <c r="BF790" s="17"/>
      <c r="BG790" s="17"/>
      <c r="BH790" s="17"/>
      <c r="BI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c r="BA791" s="17"/>
      <c r="BB791" s="17"/>
      <c r="BC791" s="17"/>
      <c r="BD791" s="17"/>
      <c r="BE791" s="17"/>
      <c r="BF791" s="17"/>
      <c r="BG791" s="17"/>
      <c r="BH791" s="17"/>
      <c r="BI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c r="BA792" s="17"/>
      <c r="BB792" s="17"/>
      <c r="BC792" s="17"/>
      <c r="BD792" s="17"/>
      <c r="BE792" s="17"/>
      <c r="BF792" s="17"/>
      <c r="BG792" s="17"/>
      <c r="BH792" s="17"/>
      <c r="BI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c r="BA793" s="17"/>
      <c r="BB793" s="17"/>
      <c r="BC793" s="17"/>
      <c r="BD793" s="17"/>
      <c r="BE793" s="17"/>
      <c r="BF793" s="17"/>
      <c r="BG793" s="17"/>
      <c r="BH793" s="17"/>
      <c r="BI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c r="BE794" s="17"/>
      <c r="BF794" s="17"/>
      <c r="BG794" s="17"/>
      <c r="BH794" s="17"/>
      <c r="BI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7"/>
      <c r="BC795" s="17"/>
      <c r="BD795" s="17"/>
      <c r="BE795" s="17"/>
      <c r="BF795" s="17"/>
      <c r="BG795" s="17"/>
      <c r="BH795" s="17"/>
      <c r="BI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7"/>
      <c r="BC796" s="17"/>
      <c r="BD796" s="17"/>
      <c r="BE796" s="17"/>
      <c r="BF796" s="17"/>
      <c r="BG796" s="17"/>
      <c r="BH796" s="17"/>
      <c r="BI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c r="BA797" s="17"/>
      <c r="BB797" s="17"/>
      <c r="BC797" s="17"/>
      <c r="BD797" s="17"/>
      <c r="BE797" s="17"/>
      <c r="BF797" s="17"/>
      <c r="BG797" s="17"/>
      <c r="BH797" s="17"/>
      <c r="BI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c r="BA798" s="17"/>
      <c r="BB798" s="17"/>
      <c r="BC798" s="17"/>
      <c r="BD798" s="17"/>
      <c r="BE798" s="17"/>
      <c r="BF798" s="17"/>
      <c r="BG798" s="17"/>
      <c r="BH798" s="17"/>
      <c r="BI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c r="BA799" s="17"/>
      <c r="BB799" s="17"/>
      <c r="BC799" s="17"/>
      <c r="BD799" s="17"/>
      <c r="BE799" s="17"/>
      <c r="BF799" s="17"/>
      <c r="BG799" s="17"/>
      <c r="BH799" s="17"/>
      <c r="BI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c r="BA800" s="17"/>
      <c r="BB800" s="17"/>
      <c r="BC800" s="17"/>
      <c r="BD800" s="17"/>
      <c r="BE800" s="17"/>
      <c r="BF800" s="17"/>
      <c r="BG800" s="17"/>
      <c r="BH800" s="17"/>
      <c r="BI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c r="BA801" s="17"/>
      <c r="BB801" s="17"/>
      <c r="BC801" s="17"/>
      <c r="BD801" s="17"/>
      <c r="BE801" s="17"/>
      <c r="BF801" s="17"/>
      <c r="BG801" s="17"/>
      <c r="BH801" s="17"/>
      <c r="BI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c r="BA802" s="17"/>
      <c r="BB802" s="17"/>
      <c r="BC802" s="17"/>
      <c r="BD802" s="17"/>
      <c r="BE802" s="17"/>
      <c r="BF802" s="17"/>
      <c r="BG802" s="17"/>
      <c r="BH802" s="17"/>
      <c r="BI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c r="BA803" s="17"/>
      <c r="BB803" s="17"/>
      <c r="BC803" s="17"/>
      <c r="BD803" s="17"/>
      <c r="BE803" s="17"/>
      <c r="BF803" s="17"/>
      <c r="BG803" s="17"/>
      <c r="BH803" s="17"/>
      <c r="BI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c r="BA804" s="17"/>
      <c r="BB804" s="17"/>
      <c r="BC804" s="17"/>
      <c r="BD804" s="17"/>
      <c r="BE804" s="17"/>
      <c r="BF804" s="17"/>
      <c r="BG804" s="17"/>
      <c r="BH804" s="17"/>
      <c r="BI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7"/>
      <c r="BC805" s="17"/>
      <c r="BD805" s="17"/>
      <c r="BE805" s="17"/>
      <c r="BF805" s="17"/>
      <c r="BG805" s="17"/>
      <c r="BH805" s="17"/>
      <c r="BI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c r="BA806" s="17"/>
      <c r="BB806" s="17"/>
      <c r="BC806" s="17"/>
      <c r="BD806" s="17"/>
      <c r="BE806" s="17"/>
      <c r="BF806" s="17"/>
      <c r="BG806" s="17"/>
      <c r="BH806" s="17"/>
      <c r="BI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c r="BA807" s="17"/>
      <c r="BB807" s="17"/>
      <c r="BC807" s="17"/>
      <c r="BD807" s="17"/>
      <c r="BE807" s="17"/>
      <c r="BF807" s="17"/>
      <c r="BG807" s="17"/>
      <c r="BH807" s="17"/>
      <c r="BI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c r="BE808" s="17"/>
      <c r="BF808" s="17"/>
      <c r="BG808" s="17"/>
      <c r="BH808" s="17"/>
      <c r="BI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7"/>
      <c r="BC809" s="17"/>
      <c r="BD809" s="17"/>
      <c r="BE809" s="17"/>
      <c r="BF809" s="17"/>
      <c r="BG809" s="17"/>
      <c r="BH809" s="17"/>
      <c r="BI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7"/>
      <c r="BC810" s="17"/>
      <c r="BD810" s="17"/>
      <c r="BE810" s="17"/>
      <c r="BF810" s="17"/>
      <c r="BG810" s="17"/>
      <c r="BH810" s="17"/>
      <c r="BI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c r="BA811" s="17"/>
      <c r="BB811" s="17"/>
      <c r="BC811" s="17"/>
      <c r="BD811" s="17"/>
      <c r="BE811" s="17"/>
      <c r="BF811" s="17"/>
      <c r="BG811" s="17"/>
      <c r="BH811" s="17"/>
      <c r="BI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c r="BA812" s="17"/>
      <c r="BB812" s="17"/>
      <c r="BC812" s="17"/>
      <c r="BD812" s="17"/>
      <c r="BE812" s="17"/>
      <c r="BF812" s="17"/>
      <c r="BG812" s="17"/>
      <c r="BH812" s="17"/>
      <c r="BI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c r="BA813" s="17"/>
      <c r="BB813" s="17"/>
      <c r="BC813" s="17"/>
      <c r="BD813" s="17"/>
      <c r="BE813" s="17"/>
      <c r="BF813" s="17"/>
      <c r="BG813" s="17"/>
      <c r="BH813" s="17"/>
      <c r="BI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c r="BE814" s="17"/>
      <c r="BF814" s="17"/>
      <c r="BG814" s="17"/>
      <c r="BH814" s="17"/>
      <c r="BI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c r="BA815" s="17"/>
      <c r="BB815" s="17"/>
      <c r="BC815" s="17"/>
      <c r="BD815" s="17"/>
      <c r="BE815" s="17"/>
      <c r="BF815" s="17"/>
      <c r="BG815" s="17"/>
      <c r="BH815" s="17"/>
      <c r="BI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c r="BE816" s="17"/>
      <c r="BF816" s="17"/>
      <c r="BG816" s="17"/>
      <c r="BH816" s="17"/>
      <c r="BI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7"/>
      <c r="BC817" s="17"/>
      <c r="BD817" s="17"/>
      <c r="BE817" s="17"/>
      <c r="BF817" s="17"/>
      <c r="BG817" s="17"/>
      <c r="BH817" s="17"/>
      <c r="BI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c r="BE818" s="17"/>
      <c r="BF818" s="17"/>
      <c r="BG818" s="17"/>
      <c r="BH818" s="17"/>
      <c r="BI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c r="BA819" s="17"/>
      <c r="BB819" s="17"/>
      <c r="BC819" s="17"/>
      <c r="BD819" s="17"/>
      <c r="BE819" s="17"/>
      <c r="BF819" s="17"/>
      <c r="BG819" s="17"/>
      <c r="BH819" s="17"/>
      <c r="BI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c r="BA820" s="17"/>
      <c r="BB820" s="17"/>
      <c r="BC820" s="17"/>
      <c r="BD820" s="17"/>
      <c r="BE820" s="17"/>
      <c r="BF820" s="17"/>
      <c r="BG820" s="17"/>
      <c r="BH820" s="17"/>
      <c r="BI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c r="BA821" s="17"/>
      <c r="BB821" s="17"/>
      <c r="BC821" s="17"/>
      <c r="BD821" s="17"/>
      <c r="BE821" s="17"/>
      <c r="BF821" s="17"/>
      <c r="BG821" s="17"/>
      <c r="BH821" s="17"/>
      <c r="BI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c r="BA822" s="17"/>
      <c r="BB822" s="17"/>
      <c r="BC822" s="17"/>
      <c r="BD822" s="17"/>
      <c r="BE822" s="17"/>
      <c r="BF822" s="17"/>
      <c r="BG822" s="17"/>
      <c r="BH822" s="17"/>
      <c r="BI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c r="BA823" s="17"/>
      <c r="BB823" s="17"/>
      <c r="BC823" s="17"/>
      <c r="BD823" s="17"/>
      <c r="BE823" s="17"/>
      <c r="BF823" s="17"/>
      <c r="BG823" s="17"/>
      <c r="BH823" s="17"/>
      <c r="BI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c r="BA824" s="17"/>
      <c r="BB824" s="17"/>
      <c r="BC824" s="17"/>
      <c r="BD824" s="17"/>
      <c r="BE824" s="17"/>
      <c r="BF824" s="17"/>
      <c r="BG824" s="17"/>
      <c r="BH824" s="17"/>
      <c r="BI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c r="BA825" s="17"/>
      <c r="BB825" s="17"/>
      <c r="BC825" s="17"/>
      <c r="BD825" s="17"/>
      <c r="BE825" s="17"/>
      <c r="BF825" s="17"/>
      <c r="BG825" s="17"/>
      <c r="BH825" s="17"/>
      <c r="BI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c r="BA826" s="17"/>
      <c r="BB826" s="17"/>
      <c r="BC826" s="17"/>
      <c r="BD826" s="17"/>
      <c r="BE826" s="17"/>
      <c r="BF826" s="17"/>
      <c r="BG826" s="17"/>
      <c r="BH826" s="17"/>
      <c r="BI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c r="BA827" s="17"/>
      <c r="BB827" s="17"/>
      <c r="BC827" s="17"/>
      <c r="BD827" s="17"/>
      <c r="BE827" s="17"/>
      <c r="BF827" s="17"/>
      <c r="BG827" s="17"/>
      <c r="BH827" s="17"/>
      <c r="BI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7"/>
      <c r="BC828" s="17"/>
      <c r="BD828" s="17"/>
      <c r="BE828" s="17"/>
      <c r="BF828" s="17"/>
      <c r="BG828" s="17"/>
      <c r="BH828" s="17"/>
      <c r="BI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7"/>
      <c r="BC829" s="17"/>
      <c r="BD829" s="17"/>
      <c r="BE829" s="17"/>
      <c r="BF829" s="17"/>
      <c r="BG829" s="17"/>
      <c r="BH829" s="17"/>
      <c r="BI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c r="BA830" s="17"/>
      <c r="BB830" s="17"/>
      <c r="BC830" s="17"/>
      <c r="BD830" s="17"/>
      <c r="BE830" s="17"/>
      <c r="BF830" s="17"/>
      <c r="BG830" s="17"/>
      <c r="BH830" s="17"/>
      <c r="BI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c r="BA831" s="17"/>
      <c r="BB831" s="17"/>
      <c r="BC831" s="17"/>
      <c r="BD831" s="17"/>
      <c r="BE831" s="17"/>
      <c r="BF831" s="17"/>
      <c r="BG831" s="17"/>
      <c r="BH831" s="17"/>
      <c r="BI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c r="BA832" s="17"/>
      <c r="BB832" s="17"/>
      <c r="BC832" s="17"/>
      <c r="BD832" s="17"/>
      <c r="BE832" s="17"/>
      <c r="BF832" s="17"/>
      <c r="BG832" s="17"/>
      <c r="BH832" s="17"/>
      <c r="BI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c r="BA833" s="17"/>
      <c r="BB833" s="17"/>
      <c r="BC833" s="17"/>
      <c r="BD833" s="17"/>
      <c r="BE833" s="17"/>
      <c r="BF833" s="17"/>
      <c r="BG833" s="17"/>
      <c r="BH833" s="17"/>
      <c r="BI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7"/>
      <c r="BC834" s="17"/>
      <c r="BD834" s="17"/>
      <c r="BE834" s="17"/>
      <c r="BF834" s="17"/>
      <c r="BG834" s="17"/>
      <c r="BH834" s="17"/>
      <c r="BI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c r="BA835" s="17"/>
      <c r="BB835" s="17"/>
      <c r="BC835" s="17"/>
      <c r="BD835" s="17"/>
      <c r="BE835" s="17"/>
      <c r="BF835" s="17"/>
      <c r="BG835" s="17"/>
      <c r="BH835" s="17"/>
      <c r="BI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c r="BA836" s="17"/>
      <c r="BB836" s="17"/>
      <c r="BC836" s="17"/>
      <c r="BD836" s="17"/>
      <c r="BE836" s="17"/>
      <c r="BF836" s="17"/>
      <c r="BG836" s="17"/>
      <c r="BH836" s="17"/>
      <c r="BI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c r="BA837" s="17"/>
      <c r="BB837" s="17"/>
      <c r="BC837" s="17"/>
      <c r="BD837" s="17"/>
      <c r="BE837" s="17"/>
      <c r="BF837" s="17"/>
      <c r="BG837" s="17"/>
      <c r="BH837" s="17"/>
      <c r="BI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c r="BA838" s="17"/>
      <c r="BB838" s="17"/>
      <c r="BC838" s="17"/>
      <c r="BD838" s="17"/>
      <c r="BE838" s="17"/>
      <c r="BF838" s="17"/>
      <c r="BG838" s="17"/>
      <c r="BH838" s="17"/>
      <c r="BI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c r="BA839" s="17"/>
      <c r="BB839" s="17"/>
      <c r="BC839" s="17"/>
      <c r="BD839" s="17"/>
      <c r="BE839" s="17"/>
      <c r="BF839" s="17"/>
      <c r="BG839" s="17"/>
      <c r="BH839" s="17"/>
      <c r="BI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c r="BA840" s="17"/>
      <c r="BB840" s="17"/>
      <c r="BC840" s="17"/>
      <c r="BD840" s="17"/>
      <c r="BE840" s="17"/>
      <c r="BF840" s="17"/>
      <c r="BG840" s="17"/>
      <c r="BH840" s="17"/>
      <c r="BI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c r="BA841" s="17"/>
      <c r="BB841" s="17"/>
      <c r="BC841" s="17"/>
      <c r="BD841" s="17"/>
      <c r="BE841" s="17"/>
      <c r="BF841" s="17"/>
      <c r="BG841" s="17"/>
      <c r="BH841" s="17"/>
      <c r="BI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c r="BA842" s="17"/>
      <c r="BB842" s="17"/>
      <c r="BC842" s="17"/>
      <c r="BD842" s="17"/>
      <c r="BE842" s="17"/>
      <c r="BF842" s="17"/>
      <c r="BG842" s="17"/>
      <c r="BH842" s="17"/>
      <c r="BI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c r="BA843" s="17"/>
      <c r="BB843" s="17"/>
      <c r="BC843" s="17"/>
      <c r="BD843" s="17"/>
      <c r="BE843" s="17"/>
      <c r="BF843" s="17"/>
      <c r="BG843" s="17"/>
      <c r="BH843" s="17"/>
      <c r="BI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7"/>
      <c r="BC844" s="17"/>
      <c r="BD844" s="17"/>
      <c r="BE844" s="17"/>
      <c r="BF844" s="17"/>
      <c r="BG844" s="17"/>
      <c r="BH844" s="17"/>
      <c r="BI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c r="BA845" s="17"/>
      <c r="BB845" s="17"/>
      <c r="BC845" s="17"/>
      <c r="BD845" s="17"/>
      <c r="BE845" s="17"/>
      <c r="BF845" s="17"/>
      <c r="BG845" s="17"/>
      <c r="BH845" s="17"/>
      <c r="BI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c r="BA846" s="17"/>
      <c r="BB846" s="17"/>
      <c r="BC846" s="17"/>
      <c r="BD846" s="17"/>
      <c r="BE846" s="17"/>
      <c r="BF846" s="17"/>
      <c r="BG846" s="17"/>
      <c r="BH846" s="17"/>
      <c r="BI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c r="BA847" s="17"/>
      <c r="BB847" s="17"/>
      <c r="BC847" s="17"/>
      <c r="BD847" s="17"/>
      <c r="BE847" s="17"/>
      <c r="BF847" s="17"/>
      <c r="BG847" s="17"/>
      <c r="BH847" s="17"/>
      <c r="BI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7"/>
      <c r="BC848" s="17"/>
      <c r="BD848" s="17"/>
      <c r="BE848" s="17"/>
      <c r="BF848" s="17"/>
      <c r="BG848" s="17"/>
      <c r="BH848" s="17"/>
      <c r="BI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c r="BA849" s="17"/>
      <c r="BB849" s="17"/>
      <c r="BC849" s="17"/>
      <c r="BD849" s="17"/>
      <c r="BE849" s="17"/>
      <c r="BF849" s="17"/>
      <c r="BG849" s="17"/>
      <c r="BH849" s="17"/>
      <c r="BI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c r="BA850" s="17"/>
      <c r="BB850" s="17"/>
      <c r="BC850" s="17"/>
      <c r="BD850" s="17"/>
      <c r="BE850" s="17"/>
      <c r="BF850" s="17"/>
      <c r="BG850" s="17"/>
      <c r="BH850" s="17"/>
      <c r="BI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c r="BA851" s="17"/>
      <c r="BB851" s="17"/>
      <c r="BC851" s="17"/>
      <c r="BD851" s="17"/>
      <c r="BE851" s="17"/>
      <c r="BF851" s="17"/>
      <c r="BG851" s="17"/>
      <c r="BH851" s="17"/>
      <c r="BI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c r="BA852" s="17"/>
      <c r="BB852" s="17"/>
      <c r="BC852" s="17"/>
      <c r="BD852" s="17"/>
      <c r="BE852" s="17"/>
      <c r="BF852" s="17"/>
      <c r="BG852" s="17"/>
      <c r="BH852" s="17"/>
      <c r="BI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c r="BA853" s="17"/>
      <c r="BB853" s="17"/>
      <c r="BC853" s="17"/>
      <c r="BD853" s="17"/>
      <c r="BE853" s="17"/>
      <c r="BF853" s="17"/>
      <c r="BG853" s="17"/>
      <c r="BH853" s="17"/>
      <c r="BI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7"/>
      <c r="BC854" s="17"/>
      <c r="BD854" s="17"/>
      <c r="BE854" s="17"/>
      <c r="BF854" s="17"/>
      <c r="BG854" s="17"/>
      <c r="BH854" s="17"/>
      <c r="BI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c r="BA855" s="17"/>
      <c r="BB855" s="17"/>
      <c r="BC855" s="17"/>
      <c r="BD855" s="17"/>
      <c r="BE855" s="17"/>
      <c r="BF855" s="17"/>
      <c r="BG855" s="17"/>
      <c r="BH855" s="17"/>
      <c r="BI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c r="BA856" s="17"/>
      <c r="BB856" s="17"/>
      <c r="BC856" s="17"/>
      <c r="BD856" s="17"/>
      <c r="BE856" s="17"/>
      <c r="BF856" s="17"/>
      <c r="BG856" s="17"/>
      <c r="BH856" s="17"/>
      <c r="BI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c r="BA857" s="17"/>
      <c r="BB857" s="17"/>
      <c r="BC857" s="17"/>
      <c r="BD857" s="17"/>
      <c r="BE857" s="17"/>
      <c r="BF857" s="17"/>
      <c r="BG857" s="17"/>
      <c r="BH857" s="17"/>
      <c r="BI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c r="BA858" s="17"/>
      <c r="BB858" s="17"/>
      <c r="BC858" s="17"/>
      <c r="BD858" s="17"/>
      <c r="BE858" s="17"/>
      <c r="BF858" s="17"/>
      <c r="BG858" s="17"/>
      <c r="BH858" s="17"/>
      <c r="BI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c r="BA859" s="17"/>
      <c r="BB859" s="17"/>
      <c r="BC859" s="17"/>
      <c r="BD859" s="17"/>
      <c r="BE859" s="17"/>
      <c r="BF859" s="17"/>
      <c r="BG859" s="17"/>
      <c r="BH859" s="17"/>
      <c r="BI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c r="BA860" s="17"/>
      <c r="BB860" s="17"/>
      <c r="BC860" s="17"/>
      <c r="BD860" s="17"/>
      <c r="BE860" s="17"/>
      <c r="BF860" s="17"/>
      <c r="BG860" s="17"/>
      <c r="BH860" s="17"/>
      <c r="BI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7"/>
      <c r="BC861" s="17"/>
      <c r="BD861" s="17"/>
      <c r="BE861" s="17"/>
      <c r="BF861" s="17"/>
      <c r="BG861" s="17"/>
      <c r="BH861" s="17"/>
      <c r="BI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c r="BA862" s="17"/>
      <c r="BB862" s="17"/>
      <c r="BC862" s="17"/>
      <c r="BD862" s="17"/>
      <c r="BE862" s="17"/>
      <c r="BF862" s="17"/>
      <c r="BG862" s="17"/>
      <c r="BH862" s="17"/>
      <c r="BI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c r="BA863" s="17"/>
      <c r="BB863" s="17"/>
      <c r="BC863" s="17"/>
      <c r="BD863" s="17"/>
      <c r="BE863" s="17"/>
      <c r="BF863" s="17"/>
      <c r="BG863" s="17"/>
      <c r="BH863" s="17"/>
      <c r="BI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c r="BA864" s="17"/>
      <c r="BB864" s="17"/>
      <c r="BC864" s="17"/>
      <c r="BD864" s="17"/>
      <c r="BE864" s="17"/>
      <c r="BF864" s="17"/>
      <c r="BG864" s="17"/>
      <c r="BH864" s="17"/>
      <c r="BI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c r="BA865" s="17"/>
      <c r="BB865" s="17"/>
      <c r="BC865" s="17"/>
      <c r="BD865" s="17"/>
      <c r="BE865" s="17"/>
      <c r="BF865" s="17"/>
      <c r="BG865" s="17"/>
      <c r="BH865" s="17"/>
      <c r="BI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c r="BA866" s="17"/>
      <c r="BB866" s="17"/>
      <c r="BC866" s="17"/>
      <c r="BD866" s="17"/>
      <c r="BE866" s="17"/>
      <c r="BF866" s="17"/>
      <c r="BG866" s="17"/>
      <c r="BH866" s="17"/>
      <c r="BI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c r="BA867" s="17"/>
      <c r="BB867" s="17"/>
      <c r="BC867" s="17"/>
      <c r="BD867" s="17"/>
      <c r="BE867" s="17"/>
      <c r="BF867" s="17"/>
      <c r="BG867" s="17"/>
      <c r="BH867" s="17"/>
      <c r="BI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c r="BA868" s="17"/>
      <c r="BB868" s="17"/>
      <c r="BC868" s="17"/>
      <c r="BD868" s="17"/>
      <c r="BE868" s="17"/>
      <c r="BF868" s="17"/>
      <c r="BG868" s="17"/>
      <c r="BH868" s="17"/>
      <c r="BI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c r="BA869" s="17"/>
      <c r="BB869" s="17"/>
      <c r="BC869" s="17"/>
      <c r="BD869" s="17"/>
      <c r="BE869" s="17"/>
      <c r="BF869" s="17"/>
      <c r="BG869" s="17"/>
      <c r="BH869" s="17"/>
      <c r="BI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7"/>
      <c r="BC870" s="17"/>
      <c r="BD870" s="17"/>
      <c r="BE870" s="17"/>
      <c r="BF870" s="17"/>
      <c r="BG870" s="17"/>
      <c r="BH870" s="17"/>
      <c r="BI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7"/>
      <c r="BC871" s="17"/>
      <c r="BD871" s="17"/>
      <c r="BE871" s="17"/>
      <c r="BF871" s="17"/>
      <c r="BG871" s="17"/>
      <c r="BH871" s="17"/>
      <c r="BI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c r="BA872" s="17"/>
      <c r="BB872" s="17"/>
      <c r="BC872" s="17"/>
      <c r="BD872" s="17"/>
      <c r="BE872" s="17"/>
      <c r="BF872" s="17"/>
      <c r="BG872" s="17"/>
      <c r="BH872" s="17"/>
      <c r="BI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c r="BA873" s="17"/>
      <c r="BB873" s="17"/>
      <c r="BC873" s="17"/>
      <c r="BD873" s="17"/>
      <c r="BE873" s="17"/>
      <c r="BF873" s="17"/>
      <c r="BG873" s="17"/>
      <c r="BH873" s="17"/>
      <c r="BI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c r="BA874" s="17"/>
      <c r="BB874" s="17"/>
      <c r="BC874" s="17"/>
      <c r="BD874" s="17"/>
      <c r="BE874" s="17"/>
      <c r="BF874" s="17"/>
      <c r="BG874" s="17"/>
      <c r="BH874" s="17"/>
      <c r="BI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7"/>
      <c r="BC875" s="17"/>
      <c r="BD875" s="17"/>
      <c r="BE875" s="17"/>
      <c r="BF875" s="17"/>
      <c r="BG875" s="17"/>
      <c r="BH875" s="17"/>
      <c r="BI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c r="BA876" s="17"/>
      <c r="BB876" s="17"/>
      <c r="BC876" s="17"/>
      <c r="BD876" s="17"/>
      <c r="BE876" s="17"/>
      <c r="BF876" s="17"/>
      <c r="BG876" s="17"/>
      <c r="BH876" s="17"/>
      <c r="BI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7"/>
      <c r="BC877" s="17"/>
      <c r="BD877" s="17"/>
      <c r="BE877" s="17"/>
      <c r="BF877" s="17"/>
      <c r="BG877" s="17"/>
      <c r="BH877" s="17"/>
      <c r="BI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7"/>
      <c r="BC878" s="17"/>
      <c r="BD878" s="17"/>
      <c r="BE878" s="17"/>
      <c r="BF878" s="17"/>
      <c r="BG878" s="17"/>
      <c r="BH878" s="17"/>
      <c r="BI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c r="BA879" s="17"/>
      <c r="BB879" s="17"/>
      <c r="BC879" s="17"/>
      <c r="BD879" s="17"/>
      <c r="BE879" s="17"/>
      <c r="BF879" s="17"/>
      <c r="BG879" s="17"/>
      <c r="BH879" s="17"/>
      <c r="BI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c r="BA880" s="17"/>
      <c r="BB880" s="17"/>
      <c r="BC880" s="17"/>
      <c r="BD880" s="17"/>
      <c r="BE880" s="17"/>
      <c r="BF880" s="17"/>
      <c r="BG880" s="17"/>
      <c r="BH880" s="17"/>
      <c r="BI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c r="BA881" s="17"/>
      <c r="BB881" s="17"/>
      <c r="BC881" s="17"/>
      <c r="BD881" s="17"/>
      <c r="BE881" s="17"/>
      <c r="BF881" s="17"/>
      <c r="BG881" s="17"/>
      <c r="BH881" s="17"/>
      <c r="BI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c r="BA882" s="17"/>
      <c r="BB882" s="17"/>
      <c r="BC882" s="17"/>
      <c r="BD882" s="17"/>
      <c r="BE882" s="17"/>
      <c r="BF882" s="17"/>
      <c r="BG882" s="17"/>
      <c r="BH882" s="17"/>
      <c r="BI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c r="BA883" s="17"/>
      <c r="BB883" s="17"/>
      <c r="BC883" s="17"/>
      <c r="BD883" s="17"/>
      <c r="BE883" s="17"/>
      <c r="BF883" s="17"/>
      <c r="BG883" s="17"/>
      <c r="BH883" s="17"/>
      <c r="BI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7"/>
      <c r="BC884" s="17"/>
      <c r="BD884" s="17"/>
      <c r="BE884" s="17"/>
      <c r="BF884" s="17"/>
      <c r="BG884" s="17"/>
      <c r="BH884" s="17"/>
      <c r="BI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c r="BA885" s="17"/>
      <c r="BB885" s="17"/>
      <c r="BC885" s="17"/>
      <c r="BD885" s="17"/>
      <c r="BE885" s="17"/>
      <c r="BF885" s="17"/>
      <c r="BG885" s="17"/>
      <c r="BH885" s="17"/>
      <c r="BI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c r="BA886" s="17"/>
      <c r="BB886" s="17"/>
      <c r="BC886" s="17"/>
      <c r="BD886" s="17"/>
      <c r="BE886" s="17"/>
      <c r="BF886" s="17"/>
      <c r="BG886" s="17"/>
      <c r="BH886" s="17"/>
      <c r="BI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7"/>
      <c r="BC887" s="17"/>
      <c r="BD887" s="17"/>
      <c r="BE887" s="17"/>
      <c r="BF887" s="17"/>
      <c r="BG887" s="17"/>
      <c r="BH887" s="17"/>
      <c r="BI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7"/>
      <c r="BC888" s="17"/>
      <c r="BD888" s="17"/>
      <c r="BE888" s="17"/>
      <c r="BF888" s="17"/>
      <c r="BG888" s="17"/>
      <c r="BH888" s="17"/>
      <c r="BI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c r="BA889" s="17"/>
      <c r="BB889" s="17"/>
      <c r="BC889" s="17"/>
      <c r="BD889" s="17"/>
      <c r="BE889" s="17"/>
      <c r="BF889" s="17"/>
      <c r="BG889" s="17"/>
      <c r="BH889" s="17"/>
      <c r="BI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c r="BA890" s="17"/>
      <c r="BB890" s="17"/>
      <c r="BC890" s="17"/>
      <c r="BD890" s="17"/>
      <c r="BE890" s="17"/>
      <c r="BF890" s="17"/>
      <c r="BG890" s="17"/>
      <c r="BH890" s="17"/>
      <c r="BI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7"/>
      <c r="BC891" s="17"/>
      <c r="BD891" s="17"/>
      <c r="BE891" s="17"/>
      <c r="BF891" s="17"/>
      <c r="BG891" s="17"/>
      <c r="BH891" s="17"/>
      <c r="BI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c r="BA892" s="17"/>
      <c r="BB892" s="17"/>
      <c r="BC892" s="17"/>
      <c r="BD892" s="17"/>
      <c r="BE892" s="17"/>
      <c r="BF892" s="17"/>
      <c r="BG892" s="17"/>
      <c r="BH892" s="17"/>
      <c r="BI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7"/>
      <c r="BC893" s="17"/>
      <c r="BD893" s="17"/>
      <c r="BE893" s="17"/>
      <c r="BF893" s="17"/>
      <c r="BG893" s="17"/>
      <c r="BH893" s="17"/>
      <c r="BI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c r="BA894" s="17"/>
      <c r="BB894" s="17"/>
      <c r="BC894" s="17"/>
      <c r="BD894" s="17"/>
      <c r="BE894" s="17"/>
      <c r="BF894" s="17"/>
      <c r="BG894" s="17"/>
      <c r="BH894" s="17"/>
      <c r="BI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c r="BA895" s="17"/>
      <c r="BB895" s="17"/>
      <c r="BC895" s="17"/>
      <c r="BD895" s="17"/>
      <c r="BE895" s="17"/>
      <c r="BF895" s="17"/>
      <c r="BG895" s="17"/>
      <c r="BH895" s="17"/>
      <c r="BI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c r="BA896" s="17"/>
      <c r="BB896" s="17"/>
      <c r="BC896" s="17"/>
      <c r="BD896" s="17"/>
      <c r="BE896" s="17"/>
      <c r="BF896" s="17"/>
      <c r="BG896" s="17"/>
      <c r="BH896" s="17"/>
      <c r="BI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c r="BA897" s="17"/>
      <c r="BB897" s="17"/>
      <c r="BC897" s="17"/>
      <c r="BD897" s="17"/>
      <c r="BE897" s="17"/>
      <c r="BF897" s="17"/>
      <c r="BG897" s="17"/>
      <c r="BH897" s="17"/>
      <c r="BI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c r="BA898" s="17"/>
      <c r="BB898" s="17"/>
      <c r="BC898" s="17"/>
      <c r="BD898" s="17"/>
      <c r="BE898" s="17"/>
      <c r="BF898" s="17"/>
      <c r="BG898" s="17"/>
      <c r="BH898" s="17"/>
      <c r="BI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7"/>
      <c r="BC899" s="17"/>
      <c r="BD899" s="17"/>
      <c r="BE899" s="17"/>
      <c r="BF899" s="17"/>
      <c r="BG899" s="17"/>
      <c r="BH899" s="17"/>
      <c r="BI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c r="BA900" s="17"/>
      <c r="BB900" s="17"/>
      <c r="BC900" s="17"/>
      <c r="BD900" s="17"/>
      <c r="BE900" s="17"/>
      <c r="BF900" s="17"/>
      <c r="BG900" s="17"/>
      <c r="BH900" s="17"/>
      <c r="BI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c r="BA901" s="17"/>
      <c r="BB901" s="17"/>
      <c r="BC901" s="17"/>
      <c r="BD901" s="17"/>
      <c r="BE901" s="17"/>
      <c r="BF901" s="17"/>
      <c r="BG901" s="17"/>
      <c r="BH901" s="17"/>
      <c r="BI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c r="BA902" s="17"/>
      <c r="BB902" s="17"/>
      <c r="BC902" s="17"/>
      <c r="BD902" s="17"/>
      <c r="BE902" s="17"/>
      <c r="BF902" s="17"/>
      <c r="BG902" s="17"/>
      <c r="BH902" s="17"/>
      <c r="BI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c r="BA903" s="17"/>
      <c r="BB903" s="17"/>
      <c r="BC903" s="17"/>
      <c r="BD903" s="17"/>
      <c r="BE903" s="17"/>
      <c r="BF903" s="17"/>
      <c r="BG903" s="17"/>
      <c r="BH903" s="17"/>
      <c r="BI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c r="BA904" s="17"/>
      <c r="BB904" s="17"/>
      <c r="BC904" s="17"/>
      <c r="BD904" s="17"/>
      <c r="BE904" s="17"/>
      <c r="BF904" s="17"/>
      <c r="BG904" s="17"/>
      <c r="BH904" s="17"/>
      <c r="BI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c r="BA905" s="17"/>
      <c r="BB905" s="17"/>
      <c r="BC905" s="17"/>
      <c r="BD905" s="17"/>
      <c r="BE905" s="17"/>
      <c r="BF905" s="17"/>
      <c r="BG905" s="17"/>
      <c r="BH905" s="17"/>
      <c r="BI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c r="BA906" s="17"/>
      <c r="BB906" s="17"/>
      <c r="BC906" s="17"/>
      <c r="BD906" s="17"/>
      <c r="BE906" s="17"/>
      <c r="BF906" s="17"/>
      <c r="BG906" s="17"/>
      <c r="BH906" s="17"/>
      <c r="BI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c r="BA907" s="17"/>
      <c r="BB907" s="17"/>
      <c r="BC907" s="17"/>
      <c r="BD907" s="17"/>
      <c r="BE907" s="17"/>
      <c r="BF907" s="17"/>
      <c r="BG907" s="17"/>
      <c r="BH907" s="17"/>
      <c r="BI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c r="BA908" s="17"/>
      <c r="BB908" s="17"/>
      <c r="BC908" s="17"/>
      <c r="BD908" s="17"/>
      <c r="BE908" s="17"/>
      <c r="BF908" s="17"/>
      <c r="BG908" s="17"/>
      <c r="BH908" s="17"/>
      <c r="BI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c r="BA909" s="17"/>
      <c r="BB909" s="17"/>
      <c r="BC909" s="17"/>
      <c r="BD909" s="17"/>
      <c r="BE909" s="17"/>
      <c r="BF909" s="17"/>
      <c r="BG909" s="17"/>
      <c r="BH909" s="17"/>
      <c r="BI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c r="BA910" s="17"/>
      <c r="BB910" s="17"/>
      <c r="BC910" s="17"/>
      <c r="BD910" s="17"/>
      <c r="BE910" s="17"/>
      <c r="BF910" s="17"/>
      <c r="BG910" s="17"/>
      <c r="BH910" s="17"/>
      <c r="BI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c r="BA911" s="17"/>
      <c r="BB911" s="17"/>
      <c r="BC911" s="17"/>
      <c r="BD911" s="17"/>
      <c r="BE911" s="17"/>
      <c r="BF911" s="17"/>
      <c r="BG911" s="17"/>
      <c r="BH911" s="17"/>
      <c r="BI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c r="BA912" s="17"/>
      <c r="BB912" s="17"/>
      <c r="BC912" s="17"/>
      <c r="BD912" s="17"/>
      <c r="BE912" s="17"/>
      <c r="BF912" s="17"/>
      <c r="BG912" s="17"/>
      <c r="BH912" s="17"/>
      <c r="BI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c r="BA913" s="17"/>
      <c r="BB913" s="17"/>
      <c r="BC913" s="17"/>
      <c r="BD913" s="17"/>
      <c r="BE913" s="17"/>
      <c r="BF913" s="17"/>
      <c r="BG913" s="17"/>
      <c r="BH913" s="17"/>
      <c r="BI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7"/>
      <c r="BC914" s="17"/>
      <c r="BD914" s="17"/>
      <c r="BE914" s="17"/>
      <c r="BF914" s="17"/>
      <c r="BG914" s="17"/>
      <c r="BH914" s="17"/>
      <c r="BI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c r="BA915" s="17"/>
      <c r="BB915" s="17"/>
      <c r="BC915" s="17"/>
      <c r="BD915" s="17"/>
      <c r="BE915" s="17"/>
      <c r="BF915" s="17"/>
      <c r="BG915" s="17"/>
      <c r="BH915" s="17"/>
      <c r="BI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c r="BA916" s="17"/>
      <c r="BB916" s="17"/>
      <c r="BC916" s="17"/>
      <c r="BD916" s="17"/>
      <c r="BE916" s="17"/>
      <c r="BF916" s="17"/>
      <c r="BG916" s="17"/>
      <c r="BH916" s="17"/>
      <c r="BI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7"/>
      <c r="BC917" s="17"/>
      <c r="BD917" s="17"/>
      <c r="BE917" s="17"/>
      <c r="BF917" s="17"/>
      <c r="BG917" s="17"/>
      <c r="BH917" s="17"/>
      <c r="BI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c r="BA918" s="17"/>
      <c r="BB918" s="17"/>
      <c r="BC918" s="17"/>
      <c r="BD918" s="17"/>
      <c r="BE918" s="17"/>
      <c r="BF918" s="17"/>
      <c r="BG918" s="17"/>
      <c r="BH918" s="17"/>
      <c r="BI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c r="BA919" s="17"/>
      <c r="BB919" s="17"/>
      <c r="BC919" s="17"/>
      <c r="BD919" s="17"/>
      <c r="BE919" s="17"/>
      <c r="BF919" s="17"/>
      <c r="BG919" s="17"/>
      <c r="BH919" s="17"/>
      <c r="BI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c r="BA920" s="17"/>
      <c r="BB920" s="17"/>
      <c r="BC920" s="17"/>
      <c r="BD920" s="17"/>
      <c r="BE920" s="17"/>
      <c r="BF920" s="17"/>
      <c r="BG920" s="17"/>
      <c r="BH920" s="17"/>
      <c r="BI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7"/>
      <c r="BC921" s="17"/>
      <c r="BD921" s="17"/>
      <c r="BE921" s="17"/>
      <c r="BF921" s="17"/>
      <c r="BG921" s="17"/>
      <c r="BH921" s="17"/>
      <c r="BI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c r="BA922" s="17"/>
      <c r="BB922" s="17"/>
      <c r="BC922" s="17"/>
      <c r="BD922" s="17"/>
      <c r="BE922" s="17"/>
      <c r="BF922" s="17"/>
      <c r="BG922" s="17"/>
      <c r="BH922" s="17"/>
      <c r="BI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7"/>
      <c r="BC923" s="17"/>
      <c r="BD923" s="17"/>
      <c r="BE923" s="17"/>
      <c r="BF923" s="17"/>
      <c r="BG923" s="17"/>
      <c r="BH923" s="17"/>
      <c r="BI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c r="BA924" s="17"/>
      <c r="BB924" s="17"/>
      <c r="BC924" s="17"/>
      <c r="BD924" s="17"/>
      <c r="BE924" s="17"/>
      <c r="BF924" s="17"/>
      <c r="BG924" s="17"/>
      <c r="BH924" s="17"/>
      <c r="BI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c r="BA925" s="17"/>
      <c r="BB925" s="17"/>
      <c r="BC925" s="17"/>
      <c r="BD925" s="17"/>
      <c r="BE925" s="17"/>
      <c r="BF925" s="17"/>
      <c r="BG925" s="17"/>
      <c r="BH925" s="17"/>
      <c r="BI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c r="BA926" s="17"/>
      <c r="BB926" s="17"/>
      <c r="BC926" s="17"/>
      <c r="BD926" s="17"/>
      <c r="BE926" s="17"/>
      <c r="BF926" s="17"/>
      <c r="BG926" s="17"/>
      <c r="BH926" s="17"/>
      <c r="BI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c r="BA927" s="17"/>
      <c r="BB927" s="17"/>
      <c r="BC927" s="17"/>
      <c r="BD927" s="17"/>
      <c r="BE927" s="17"/>
      <c r="BF927" s="17"/>
      <c r="BG927" s="17"/>
      <c r="BH927" s="17"/>
      <c r="BI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c r="BA928" s="17"/>
      <c r="BB928" s="17"/>
      <c r="BC928" s="17"/>
      <c r="BD928" s="17"/>
      <c r="BE928" s="17"/>
      <c r="BF928" s="17"/>
      <c r="BG928" s="17"/>
      <c r="BH928" s="17"/>
      <c r="BI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c r="BA929" s="17"/>
      <c r="BB929" s="17"/>
      <c r="BC929" s="17"/>
      <c r="BD929" s="17"/>
      <c r="BE929" s="17"/>
      <c r="BF929" s="17"/>
      <c r="BG929" s="17"/>
      <c r="BH929" s="17"/>
      <c r="BI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c r="BA930" s="17"/>
      <c r="BB930" s="17"/>
      <c r="BC930" s="17"/>
      <c r="BD930" s="17"/>
      <c r="BE930" s="17"/>
      <c r="BF930" s="17"/>
      <c r="BG930" s="17"/>
      <c r="BH930" s="17"/>
      <c r="BI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7"/>
      <c r="BC931" s="17"/>
      <c r="BD931" s="17"/>
      <c r="BE931" s="17"/>
      <c r="BF931" s="17"/>
      <c r="BG931" s="17"/>
      <c r="BH931" s="17"/>
      <c r="BI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7"/>
      <c r="BC932" s="17"/>
      <c r="BD932" s="17"/>
      <c r="BE932" s="17"/>
      <c r="BF932" s="17"/>
      <c r="BG932" s="17"/>
      <c r="BH932" s="17"/>
      <c r="BI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7"/>
      <c r="BC933" s="17"/>
      <c r="BD933" s="17"/>
      <c r="BE933" s="17"/>
      <c r="BF933" s="17"/>
      <c r="BG933" s="17"/>
      <c r="BH933" s="17"/>
      <c r="BI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c r="BA934" s="17"/>
      <c r="BB934" s="17"/>
      <c r="BC934" s="17"/>
      <c r="BD934" s="17"/>
      <c r="BE934" s="17"/>
      <c r="BF934" s="17"/>
      <c r="BG934" s="17"/>
      <c r="BH934" s="17"/>
      <c r="BI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c r="BA935" s="17"/>
      <c r="BB935" s="17"/>
      <c r="BC935" s="17"/>
      <c r="BD935" s="17"/>
      <c r="BE935" s="17"/>
      <c r="BF935" s="17"/>
      <c r="BG935" s="17"/>
      <c r="BH935" s="17"/>
      <c r="BI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c r="BA936" s="17"/>
      <c r="BB936" s="17"/>
      <c r="BC936" s="17"/>
      <c r="BD936" s="17"/>
      <c r="BE936" s="17"/>
      <c r="BF936" s="17"/>
      <c r="BG936" s="17"/>
      <c r="BH936" s="17"/>
      <c r="BI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c r="BA937" s="17"/>
      <c r="BB937" s="17"/>
      <c r="BC937" s="17"/>
      <c r="BD937" s="17"/>
      <c r="BE937" s="17"/>
      <c r="BF937" s="17"/>
      <c r="BG937" s="17"/>
      <c r="BH937" s="17"/>
      <c r="BI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c r="BA938" s="17"/>
      <c r="BB938" s="17"/>
      <c r="BC938" s="17"/>
      <c r="BD938" s="17"/>
      <c r="BE938" s="17"/>
      <c r="BF938" s="17"/>
      <c r="BG938" s="17"/>
      <c r="BH938" s="17"/>
      <c r="BI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c r="BA939" s="17"/>
      <c r="BB939" s="17"/>
      <c r="BC939" s="17"/>
      <c r="BD939" s="17"/>
      <c r="BE939" s="17"/>
      <c r="BF939" s="17"/>
      <c r="BG939" s="17"/>
      <c r="BH939" s="17"/>
      <c r="BI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c r="BA940" s="17"/>
      <c r="BB940" s="17"/>
      <c r="BC940" s="17"/>
      <c r="BD940" s="17"/>
      <c r="BE940" s="17"/>
      <c r="BF940" s="17"/>
      <c r="BG940" s="17"/>
      <c r="BH940" s="17"/>
      <c r="BI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c r="BA941" s="17"/>
      <c r="BB941" s="17"/>
      <c r="BC941" s="17"/>
      <c r="BD941" s="17"/>
      <c r="BE941" s="17"/>
      <c r="BF941" s="17"/>
      <c r="BG941" s="17"/>
      <c r="BH941" s="17"/>
      <c r="BI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c r="BA942" s="17"/>
      <c r="BB942" s="17"/>
      <c r="BC942" s="17"/>
      <c r="BD942" s="17"/>
      <c r="BE942" s="17"/>
      <c r="BF942" s="17"/>
      <c r="BG942" s="17"/>
      <c r="BH942" s="17"/>
      <c r="BI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c r="BA943" s="17"/>
      <c r="BB943" s="17"/>
      <c r="BC943" s="17"/>
      <c r="BD943" s="17"/>
      <c r="BE943" s="17"/>
      <c r="BF943" s="17"/>
      <c r="BG943" s="17"/>
      <c r="BH943" s="17"/>
      <c r="BI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c r="BA944" s="17"/>
      <c r="BB944" s="17"/>
      <c r="BC944" s="17"/>
      <c r="BD944" s="17"/>
      <c r="BE944" s="17"/>
      <c r="BF944" s="17"/>
      <c r="BG944" s="17"/>
      <c r="BH944" s="17"/>
      <c r="BI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c r="BA945" s="17"/>
      <c r="BB945" s="17"/>
      <c r="BC945" s="17"/>
      <c r="BD945" s="17"/>
      <c r="BE945" s="17"/>
      <c r="BF945" s="17"/>
      <c r="BG945" s="17"/>
      <c r="BH945" s="17"/>
      <c r="BI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c r="BA946" s="17"/>
      <c r="BB946" s="17"/>
      <c r="BC946" s="17"/>
      <c r="BD946" s="17"/>
      <c r="BE946" s="17"/>
      <c r="BF946" s="17"/>
      <c r="BG946" s="17"/>
      <c r="BH946" s="17"/>
      <c r="BI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c r="AI947" s="17"/>
      <c r="AJ947" s="17"/>
      <c r="AK947" s="17"/>
      <c r="AL947" s="17"/>
      <c r="AM947" s="17"/>
      <c r="AN947" s="17"/>
      <c r="AO947" s="17"/>
      <c r="AP947" s="17"/>
      <c r="AQ947" s="17"/>
      <c r="AR947" s="17"/>
      <c r="AS947" s="17"/>
      <c r="AT947" s="17"/>
      <c r="AU947" s="17"/>
      <c r="AV947" s="17"/>
      <c r="AW947" s="17"/>
      <c r="AX947" s="17"/>
      <c r="AY947" s="17"/>
      <c r="AZ947" s="17"/>
      <c r="BA947" s="17"/>
      <c r="BB947" s="17"/>
      <c r="BC947" s="17"/>
      <c r="BD947" s="17"/>
      <c r="BE947" s="17"/>
      <c r="BF947" s="17"/>
      <c r="BG947" s="17"/>
      <c r="BH947" s="17"/>
      <c r="BI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c r="AJ948" s="17"/>
      <c r="AK948" s="17"/>
      <c r="AL948" s="17"/>
      <c r="AM948" s="17"/>
      <c r="AN948" s="17"/>
      <c r="AO948" s="17"/>
      <c r="AP948" s="17"/>
      <c r="AQ948" s="17"/>
      <c r="AR948" s="17"/>
      <c r="AS948" s="17"/>
      <c r="AT948" s="17"/>
      <c r="AU948" s="17"/>
      <c r="AV948" s="17"/>
      <c r="AW948" s="17"/>
      <c r="AX948" s="17"/>
      <c r="AY948" s="17"/>
      <c r="AZ948" s="17"/>
      <c r="BA948" s="17"/>
      <c r="BB948" s="17"/>
      <c r="BC948" s="17"/>
      <c r="BD948" s="17"/>
      <c r="BE948" s="17"/>
      <c r="BF948" s="17"/>
      <c r="BG948" s="17"/>
      <c r="BH948" s="17"/>
      <c r="BI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c r="AJ949" s="17"/>
      <c r="AK949" s="17"/>
      <c r="AL949" s="17"/>
      <c r="AM949" s="17"/>
      <c r="AN949" s="17"/>
      <c r="AO949" s="17"/>
      <c r="AP949" s="17"/>
      <c r="AQ949" s="17"/>
      <c r="AR949" s="17"/>
      <c r="AS949" s="17"/>
      <c r="AT949" s="17"/>
      <c r="AU949" s="17"/>
      <c r="AV949" s="17"/>
      <c r="AW949" s="17"/>
      <c r="AX949" s="17"/>
      <c r="AY949" s="17"/>
      <c r="AZ949" s="17"/>
      <c r="BA949" s="17"/>
      <c r="BB949" s="17"/>
      <c r="BC949" s="17"/>
      <c r="BD949" s="17"/>
      <c r="BE949" s="17"/>
      <c r="BF949" s="17"/>
      <c r="BG949" s="17"/>
      <c r="BH949" s="17"/>
      <c r="BI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c r="BA950" s="17"/>
      <c r="BB950" s="17"/>
      <c r="BC950" s="17"/>
      <c r="BD950" s="17"/>
      <c r="BE950" s="17"/>
      <c r="BF950" s="17"/>
      <c r="BG950" s="17"/>
      <c r="BH950" s="17"/>
      <c r="BI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c r="AI951" s="17"/>
      <c r="AJ951" s="17"/>
      <c r="AK951" s="17"/>
      <c r="AL951" s="17"/>
      <c r="AM951" s="17"/>
      <c r="AN951" s="17"/>
      <c r="AO951" s="17"/>
      <c r="AP951" s="17"/>
      <c r="AQ951" s="17"/>
      <c r="AR951" s="17"/>
      <c r="AS951" s="17"/>
      <c r="AT951" s="17"/>
      <c r="AU951" s="17"/>
      <c r="AV951" s="17"/>
      <c r="AW951" s="17"/>
      <c r="AX951" s="17"/>
      <c r="AY951" s="17"/>
      <c r="AZ951" s="17"/>
      <c r="BA951" s="17"/>
      <c r="BB951" s="17"/>
      <c r="BC951" s="17"/>
      <c r="BD951" s="17"/>
      <c r="BE951" s="17"/>
      <c r="BF951" s="17"/>
      <c r="BG951" s="17"/>
      <c r="BH951" s="17"/>
      <c r="BI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c r="AJ952" s="17"/>
      <c r="AK952" s="17"/>
      <c r="AL952" s="17"/>
      <c r="AM952" s="17"/>
      <c r="AN952" s="17"/>
      <c r="AO952" s="17"/>
      <c r="AP952" s="17"/>
      <c r="AQ952" s="17"/>
      <c r="AR952" s="17"/>
      <c r="AS952" s="17"/>
      <c r="AT952" s="17"/>
      <c r="AU952" s="17"/>
      <c r="AV952" s="17"/>
      <c r="AW952" s="17"/>
      <c r="AX952" s="17"/>
      <c r="AY952" s="17"/>
      <c r="AZ952" s="17"/>
      <c r="BA952" s="17"/>
      <c r="BB952" s="17"/>
      <c r="BC952" s="17"/>
      <c r="BD952" s="17"/>
      <c r="BE952" s="17"/>
      <c r="BF952" s="17"/>
      <c r="BG952" s="17"/>
      <c r="BH952" s="17"/>
      <c r="BI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c r="BA953" s="17"/>
      <c r="BB953" s="17"/>
      <c r="BC953" s="17"/>
      <c r="BD953" s="17"/>
      <c r="BE953" s="17"/>
      <c r="BF953" s="17"/>
      <c r="BG953" s="17"/>
      <c r="BH953" s="17"/>
      <c r="BI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c r="AJ954" s="17"/>
      <c r="AK954" s="17"/>
      <c r="AL954" s="17"/>
      <c r="AM954" s="17"/>
      <c r="AN954" s="17"/>
      <c r="AO954" s="17"/>
      <c r="AP954" s="17"/>
      <c r="AQ954" s="17"/>
      <c r="AR954" s="17"/>
      <c r="AS954" s="17"/>
      <c r="AT954" s="17"/>
      <c r="AU954" s="17"/>
      <c r="AV954" s="17"/>
      <c r="AW954" s="17"/>
      <c r="AX954" s="17"/>
      <c r="AY954" s="17"/>
      <c r="AZ954" s="17"/>
      <c r="BA954" s="17"/>
      <c r="BB954" s="17"/>
      <c r="BC954" s="17"/>
      <c r="BD954" s="17"/>
      <c r="BE954" s="17"/>
      <c r="BF954" s="17"/>
      <c r="BG954" s="17"/>
      <c r="BH954" s="17"/>
      <c r="BI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c r="AI955" s="17"/>
      <c r="AJ955" s="17"/>
      <c r="AK955" s="17"/>
      <c r="AL955" s="17"/>
      <c r="AM955" s="17"/>
      <c r="AN955" s="17"/>
      <c r="AO955" s="17"/>
      <c r="AP955" s="17"/>
      <c r="AQ955" s="17"/>
      <c r="AR955" s="17"/>
      <c r="AS955" s="17"/>
      <c r="AT955" s="17"/>
      <c r="AU955" s="17"/>
      <c r="AV955" s="17"/>
      <c r="AW955" s="17"/>
      <c r="AX955" s="17"/>
      <c r="AY955" s="17"/>
      <c r="AZ955" s="17"/>
      <c r="BA955" s="17"/>
      <c r="BB955" s="17"/>
      <c r="BC955" s="17"/>
      <c r="BD955" s="17"/>
      <c r="BE955" s="17"/>
      <c r="BF955" s="17"/>
      <c r="BG955" s="17"/>
      <c r="BH955" s="17"/>
      <c r="BI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c r="AJ956" s="17"/>
      <c r="AK956" s="17"/>
      <c r="AL956" s="17"/>
      <c r="AM956" s="17"/>
      <c r="AN956" s="17"/>
      <c r="AO956" s="17"/>
      <c r="AP956" s="17"/>
      <c r="AQ956" s="17"/>
      <c r="AR956" s="17"/>
      <c r="AS956" s="17"/>
      <c r="AT956" s="17"/>
      <c r="AU956" s="17"/>
      <c r="AV956" s="17"/>
      <c r="AW956" s="17"/>
      <c r="AX956" s="17"/>
      <c r="AY956" s="17"/>
      <c r="AZ956" s="17"/>
      <c r="BA956" s="17"/>
      <c r="BB956" s="17"/>
      <c r="BC956" s="17"/>
      <c r="BD956" s="17"/>
      <c r="BE956" s="17"/>
      <c r="BF956" s="17"/>
      <c r="BG956" s="17"/>
      <c r="BH956" s="17"/>
      <c r="BI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c r="AI957" s="17"/>
      <c r="AJ957" s="17"/>
      <c r="AK957" s="17"/>
      <c r="AL957" s="17"/>
      <c r="AM957" s="17"/>
      <c r="AN957" s="17"/>
      <c r="AO957" s="17"/>
      <c r="AP957" s="17"/>
      <c r="AQ957" s="17"/>
      <c r="AR957" s="17"/>
      <c r="AS957" s="17"/>
      <c r="AT957" s="17"/>
      <c r="AU957" s="17"/>
      <c r="AV957" s="17"/>
      <c r="AW957" s="17"/>
      <c r="AX957" s="17"/>
      <c r="AY957" s="17"/>
      <c r="AZ957" s="17"/>
      <c r="BA957" s="17"/>
      <c r="BB957" s="17"/>
      <c r="BC957" s="17"/>
      <c r="BD957" s="17"/>
      <c r="BE957" s="17"/>
      <c r="BF957" s="17"/>
      <c r="BG957" s="17"/>
      <c r="BH957" s="17"/>
      <c r="BI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c r="BA958" s="17"/>
      <c r="BB958" s="17"/>
      <c r="BC958" s="17"/>
      <c r="BD958" s="17"/>
      <c r="BE958" s="17"/>
      <c r="BF958" s="17"/>
      <c r="BG958" s="17"/>
      <c r="BH958" s="17"/>
      <c r="BI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c r="AJ959" s="17"/>
      <c r="AK959" s="17"/>
      <c r="AL959" s="17"/>
      <c r="AM959" s="17"/>
      <c r="AN959" s="17"/>
      <c r="AO959" s="17"/>
      <c r="AP959" s="17"/>
      <c r="AQ959" s="17"/>
      <c r="AR959" s="17"/>
      <c r="AS959" s="17"/>
      <c r="AT959" s="17"/>
      <c r="AU959" s="17"/>
      <c r="AV959" s="17"/>
      <c r="AW959" s="17"/>
      <c r="AX959" s="17"/>
      <c r="AY959" s="17"/>
      <c r="AZ959" s="17"/>
      <c r="BA959" s="17"/>
      <c r="BB959" s="17"/>
      <c r="BC959" s="17"/>
      <c r="BD959" s="17"/>
      <c r="BE959" s="17"/>
      <c r="BF959" s="17"/>
      <c r="BG959" s="17"/>
      <c r="BH959" s="17"/>
      <c r="BI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c r="AJ960" s="17"/>
      <c r="AK960" s="17"/>
      <c r="AL960" s="17"/>
      <c r="AM960" s="17"/>
      <c r="AN960" s="17"/>
      <c r="AO960" s="17"/>
      <c r="AP960" s="17"/>
      <c r="AQ960" s="17"/>
      <c r="AR960" s="17"/>
      <c r="AS960" s="17"/>
      <c r="AT960" s="17"/>
      <c r="AU960" s="17"/>
      <c r="AV960" s="17"/>
      <c r="AW960" s="17"/>
      <c r="AX960" s="17"/>
      <c r="AY960" s="17"/>
      <c r="AZ960" s="17"/>
      <c r="BA960" s="17"/>
      <c r="BB960" s="17"/>
      <c r="BC960" s="17"/>
      <c r="BD960" s="17"/>
      <c r="BE960" s="17"/>
      <c r="BF960" s="17"/>
      <c r="BG960" s="17"/>
      <c r="BH960" s="17"/>
      <c r="BI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c r="AJ961" s="17"/>
      <c r="AK961" s="17"/>
      <c r="AL961" s="17"/>
      <c r="AM961" s="17"/>
      <c r="AN961" s="17"/>
      <c r="AO961" s="17"/>
      <c r="AP961" s="17"/>
      <c r="AQ961" s="17"/>
      <c r="AR961" s="17"/>
      <c r="AS961" s="17"/>
      <c r="AT961" s="17"/>
      <c r="AU961" s="17"/>
      <c r="AV961" s="17"/>
      <c r="AW961" s="17"/>
      <c r="AX961" s="17"/>
      <c r="AY961" s="17"/>
      <c r="AZ961" s="17"/>
      <c r="BA961" s="17"/>
      <c r="BB961" s="17"/>
      <c r="BC961" s="17"/>
      <c r="BD961" s="17"/>
      <c r="BE961" s="17"/>
      <c r="BF961" s="17"/>
      <c r="BG961" s="17"/>
      <c r="BH961" s="17"/>
      <c r="BI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c r="BA962" s="17"/>
      <c r="BB962" s="17"/>
      <c r="BC962" s="17"/>
      <c r="BD962" s="17"/>
      <c r="BE962" s="17"/>
      <c r="BF962" s="17"/>
      <c r="BG962" s="17"/>
      <c r="BH962" s="17"/>
      <c r="BI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c r="BA963" s="17"/>
      <c r="BB963" s="17"/>
      <c r="BC963" s="17"/>
      <c r="BD963" s="17"/>
      <c r="BE963" s="17"/>
      <c r="BF963" s="17"/>
      <c r="BG963" s="17"/>
      <c r="BH963" s="17"/>
      <c r="BI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c r="BA964" s="17"/>
      <c r="BB964" s="17"/>
      <c r="BC964" s="17"/>
      <c r="BD964" s="17"/>
      <c r="BE964" s="17"/>
      <c r="BF964" s="17"/>
      <c r="BG964" s="17"/>
      <c r="BH964" s="17"/>
      <c r="BI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c r="BA965" s="17"/>
      <c r="BB965" s="17"/>
      <c r="BC965" s="17"/>
      <c r="BD965" s="17"/>
      <c r="BE965" s="17"/>
      <c r="BF965" s="17"/>
      <c r="BG965" s="17"/>
      <c r="BH965" s="17"/>
      <c r="BI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c r="BA966" s="17"/>
      <c r="BB966" s="17"/>
      <c r="BC966" s="17"/>
      <c r="BD966" s="17"/>
      <c r="BE966" s="17"/>
      <c r="BF966" s="17"/>
      <c r="BG966" s="17"/>
      <c r="BH966" s="17"/>
      <c r="BI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c r="BA967" s="17"/>
      <c r="BB967" s="17"/>
      <c r="BC967" s="17"/>
      <c r="BD967" s="17"/>
      <c r="BE967" s="17"/>
      <c r="BF967" s="17"/>
      <c r="BG967" s="17"/>
      <c r="BH967" s="17"/>
      <c r="BI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c r="AJ968" s="17"/>
      <c r="AK968" s="17"/>
      <c r="AL968" s="17"/>
      <c r="AM968" s="17"/>
      <c r="AN968" s="17"/>
      <c r="AO968" s="17"/>
      <c r="AP968" s="17"/>
      <c r="AQ968" s="17"/>
      <c r="AR968" s="17"/>
      <c r="AS968" s="17"/>
      <c r="AT968" s="17"/>
      <c r="AU968" s="17"/>
      <c r="AV968" s="17"/>
      <c r="AW968" s="17"/>
      <c r="AX968" s="17"/>
      <c r="AY968" s="17"/>
      <c r="AZ968" s="17"/>
      <c r="BA968" s="17"/>
      <c r="BB968" s="17"/>
      <c r="BC968" s="17"/>
      <c r="BD968" s="17"/>
      <c r="BE968" s="17"/>
      <c r="BF968" s="17"/>
      <c r="BG968" s="17"/>
      <c r="BH968" s="17"/>
      <c r="BI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c r="AG969" s="17"/>
      <c r="AH969" s="17"/>
      <c r="AI969" s="17"/>
      <c r="AJ969" s="17"/>
      <c r="AK969" s="17"/>
      <c r="AL969" s="17"/>
      <c r="AM969" s="17"/>
      <c r="AN969" s="17"/>
      <c r="AO969" s="17"/>
      <c r="AP969" s="17"/>
      <c r="AQ969" s="17"/>
      <c r="AR969" s="17"/>
      <c r="AS969" s="17"/>
      <c r="AT969" s="17"/>
      <c r="AU969" s="17"/>
      <c r="AV969" s="17"/>
      <c r="AW969" s="17"/>
      <c r="AX969" s="17"/>
      <c r="AY969" s="17"/>
      <c r="AZ969" s="17"/>
      <c r="BA969" s="17"/>
      <c r="BB969" s="17"/>
      <c r="BC969" s="17"/>
      <c r="BD969" s="17"/>
      <c r="BE969" s="17"/>
      <c r="BF969" s="17"/>
      <c r="BG969" s="17"/>
      <c r="BH969" s="17"/>
      <c r="BI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c r="AF970" s="17"/>
      <c r="AG970" s="17"/>
      <c r="AH970" s="17"/>
      <c r="AI970" s="17"/>
      <c r="AJ970" s="17"/>
      <c r="AK970" s="17"/>
      <c r="AL970" s="17"/>
      <c r="AM970" s="17"/>
      <c r="AN970" s="17"/>
      <c r="AO970" s="17"/>
      <c r="AP970" s="17"/>
      <c r="AQ970" s="17"/>
      <c r="AR970" s="17"/>
      <c r="AS970" s="17"/>
      <c r="AT970" s="17"/>
      <c r="AU970" s="17"/>
      <c r="AV970" s="17"/>
      <c r="AW970" s="17"/>
      <c r="AX970" s="17"/>
      <c r="AY970" s="17"/>
      <c r="AZ970" s="17"/>
      <c r="BA970" s="17"/>
      <c r="BB970" s="17"/>
      <c r="BC970" s="17"/>
      <c r="BD970" s="17"/>
      <c r="BE970" s="17"/>
      <c r="BF970" s="17"/>
      <c r="BG970" s="17"/>
      <c r="BH970" s="17"/>
      <c r="BI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c r="BA971" s="17"/>
      <c r="BB971" s="17"/>
      <c r="BC971" s="17"/>
      <c r="BD971" s="17"/>
      <c r="BE971" s="17"/>
      <c r="BF971" s="17"/>
      <c r="BG971" s="17"/>
      <c r="BH971" s="17"/>
      <c r="BI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c r="AF972" s="17"/>
      <c r="AG972" s="17"/>
      <c r="AH972" s="17"/>
      <c r="AI972" s="17"/>
      <c r="AJ972" s="17"/>
      <c r="AK972" s="17"/>
      <c r="AL972" s="17"/>
      <c r="AM972" s="17"/>
      <c r="AN972" s="17"/>
      <c r="AO972" s="17"/>
      <c r="AP972" s="17"/>
      <c r="AQ972" s="17"/>
      <c r="AR972" s="17"/>
      <c r="AS972" s="17"/>
      <c r="AT972" s="17"/>
      <c r="AU972" s="17"/>
      <c r="AV972" s="17"/>
      <c r="AW972" s="17"/>
      <c r="AX972" s="17"/>
      <c r="AY972" s="17"/>
      <c r="AZ972" s="17"/>
      <c r="BA972" s="17"/>
      <c r="BB972" s="17"/>
      <c r="BC972" s="17"/>
      <c r="BD972" s="17"/>
      <c r="BE972" s="17"/>
      <c r="BF972" s="17"/>
      <c r="BG972" s="17"/>
      <c r="BH972" s="17"/>
      <c r="BI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c r="AJ973" s="17"/>
      <c r="AK973" s="17"/>
      <c r="AL973" s="17"/>
      <c r="AM973" s="17"/>
      <c r="AN973" s="17"/>
      <c r="AO973" s="17"/>
      <c r="AP973" s="17"/>
      <c r="AQ973" s="17"/>
      <c r="AR973" s="17"/>
      <c r="AS973" s="17"/>
      <c r="AT973" s="17"/>
      <c r="AU973" s="17"/>
      <c r="AV973" s="17"/>
      <c r="AW973" s="17"/>
      <c r="AX973" s="17"/>
      <c r="AY973" s="17"/>
      <c r="AZ973" s="17"/>
      <c r="BA973" s="17"/>
      <c r="BB973" s="17"/>
      <c r="BC973" s="17"/>
      <c r="BD973" s="17"/>
      <c r="BE973" s="17"/>
      <c r="BF973" s="17"/>
      <c r="BG973" s="17"/>
      <c r="BH973" s="17"/>
      <c r="BI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c r="AJ974" s="17"/>
      <c r="AK974" s="17"/>
      <c r="AL974" s="17"/>
      <c r="AM974" s="17"/>
      <c r="AN974" s="17"/>
      <c r="AO974" s="17"/>
      <c r="AP974" s="17"/>
      <c r="AQ974" s="17"/>
      <c r="AR974" s="17"/>
      <c r="AS974" s="17"/>
      <c r="AT974" s="17"/>
      <c r="AU974" s="17"/>
      <c r="AV974" s="17"/>
      <c r="AW974" s="17"/>
      <c r="AX974" s="17"/>
      <c r="AY974" s="17"/>
      <c r="AZ974" s="17"/>
      <c r="BA974" s="17"/>
      <c r="BB974" s="17"/>
      <c r="BC974" s="17"/>
      <c r="BD974" s="17"/>
      <c r="BE974" s="17"/>
      <c r="BF974" s="17"/>
      <c r="BG974" s="17"/>
      <c r="BH974" s="17"/>
      <c r="BI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c r="AF975" s="17"/>
      <c r="AG975" s="17"/>
      <c r="AH975" s="17"/>
      <c r="AI975" s="17"/>
      <c r="AJ975" s="17"/>
      <c r="AK975" s="17"/>
      <c r="AL975" s="17"/>
      <c r="AM975" s="17"/>
      <c r="AN975" s="17"/>
      <c r="AO975" s="17"/>
      <c r="AP975" s="17"/>
      <c r="AQ975" s="17"/>
      <c r="AR975" s="17"/>
      <c r="AS975" s="17"/>
      <c r="AT975" s="17"/>
      <c r="AU975" s="17"/>
      <c r="AV975" s="17"/>
      <c r="AW975" s="17"/>
      <c r="AX975" s="17"/>
      <c r="AY975" s="17"/>
      <c r="AZ975" s="17"/>
      <c r="BA975" s="17"/>
      <c r="BB975" s="17"/>
      <c r="BC975" s="17"/>
      <c r="BD975" s="17"/>
      <c r="BE975" s="17"/>
      <c r="BF975" s="17"/>
      <c r="BG975" s="17"/>
      <c r="BH975" s="17"/>
      <c r="BI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c r="AF976" s="17"/>
      <c r="AG976" s="17"/>
      <c r="AH976" s="17"/>
      <c r="AI976" s="17"/>
      <c r="AJ976" s="17"/>
      <c r="AK976" s="17"/>
      <c r="AL976" s="17"/>
      <c r="AM976" s="17"/>
      <c r="AN976" s="17"/>
      <c r="AO976" s="17"/>
      <c r="AP976" s="17"/>
      <c r="AQ976" s="17"/>
      <c r="AR976" s="17"/>
      <c r="AS976" s="17"/>
      <c r="AT976" s="17"/>
      <c r="AU976" s="17"/>
      <c r="AV976" s="17"/>
      <c r="AW976" s="17"/>
      <c r="AX976" s="17"/>
      <c r="AY976" s="17"/>
      <c r="AZ976" s="17"/>
      <c r="BA976" s="17"/>
      <c r="BB976" s="17"/>
      <c r="BC976" s="17"/>
      <c r="BD976" s="17"/>
      <c r="BE976" s="17"/>
      <c r="BF976" s="17"/>
      <c r="BG976" s="17"/>
      <c r="BH976" s="17"/>
      <c r="BI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c r="AF977" s="17"/>
      <c r="AG977" s="17"/>
      <c r="AH977" s="17"/>
      <c r="AI977" s="17"/>
      <c r="AJ977" s="17"/>
      <c r="AK977" s="17"/>
      <c r="AL977" s="17"/>
      <c r="AM977" s="17"/>
      <c r="AN977" s="17"/>
      <c r="AO977" s="17"/>
      <c r="AP977" s="17"/>
      <c r="AQ977" s="17"/>
      <c r="AR977" s="17"/>
      <c r="AS977" s="17"/>
      <c r="AT977" s="17"/>
      <c r="AU977" s="17"/>
      <c r="AV977" s="17"/>
      <c r="AW977" s="17"/>
      <c r="AX977" s="17"/>
      <c r="AY977" s="17"/>
      <c r="AZ977" s="17"/>
      <c r="BA977" s="17"/>
      <c r="BB977" s="17"/>
      <c r="BC977" s="17"/>
      <c r="BD977" s="17"/>
      <c r="BE977" s="17"/>
      <c r="BF977" s="17"/>
      <c r="BG977" s="17"/>
      <c r="BH977" s="17"/>
      <c r="BI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c r="AF978" s="17"/>
      <c r="AG978" s="17"/>
      <c r="AH978" s="17"/>
      <c r="AI978" s="17"/>
      <c r="AJ978" s="17"/>
      <c r="AK978" s="17"/>
      <c r="AL978" s="17"/>
      <c r="AM978" s="17"/>
      <c r="AN978" s="17"/>
      <c r="AO978" s="17"/>
      <c r="AP978" s="17"/>
      <c r="AQ978" s="17"/>
      <c r="AR978" s="17"/>
      <c r="AS978" s="17"/>
      <c r="AT978" s="17"/>
      <c r="AU978" s="17"/>
      <c r="AV978" s="17"/>
      <c r="AW978" s="17"/>
      <c r="AX978" s="17"/>
      <c r="AY978" s="17"/>
      <c r="AZ978" s="17"/>
      <c r="BA978" s="17"/>
      <c r="BB978" s="17"/>
      <c r="BC978" s="17"/>
      <c r="BD978" s="17"/>
      <c r="BE978" s="17"/>
      <c r="BF978" s="17"/>
      <c r="BG978" s="17"/>
      <c r="BH978" s="17"/>
      <c r="BI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c r="AF979" s="17"/>
      <c r="AG979" s="17"/>
      <c r="AH979" s="17"/>
      <c r="AI979" s="17"/>
      <c r="AJ979" s="17"/>
      <c r="AK979" s="17"/>
      <c r="AL979" s="17"/>
      <c r="AM979" s="17"/>
      <c r="AN979" s="17"/>
      <c r="AO979" s="17"/>
      <c r="AP979" s="17"/>
      <c r="AQ979" s="17"/>
      <c r="AR979" s="17"/>
      <c r="AS979" s="17"/>
      <c r="AT979" s="17"/>
      <c r="AU979" s="17"/>
      <c r="AV979" s="17"/>
      <c r="AW979" s="17"/>
      <c r="AX979" s="17"/>
      <c r="AY979" s="17"/>
      <c r="AZ979" s="17"/>
      <c r="BA979" s="17"/>
      <c r="BB979" s="17"/>
      <c r="BC979" s="17"/>
      <c r="BD979" s="17"/>
      <c r="BE979" s="17"/>
      <c r="BF979" s="17"/>
      <c r="BG979" s="17"/>
      <c r="BH979" s="17"/>
      <c r="BI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c r="AF980" s="17"/>
      <c r="AG980" s="17"/>
      <c r="AH980" s="17"/>
      <c r="AI980" s="17"/>
      <c r="AJ980" s="17"/>
      <c r="AK980" s="17"/>
      <c r="AL980" s="17"/>
      <c r="AM980" s="17"/>
      <c r="AN980" s="17"/>
      <c r="AO980" s="17"/>
      <c r="AP980" s="17"/>
      <c r="AQ980" s="17"/>
      <c r="AR980" s="17"/>
      <c r="AS980" s="17"/>
      <c r="AT980" s="17"/>
      <c r="AU980" s="17"/>
      <c r="AV980" s="17"/>
      <c r="AW980" s="17"/>
      <c r="AX980" s="17"/>
      <c r="AY980" s="17"/>
      <c r="AZ980" s="17"/>
      <c r="BA980" s="17"/>
      <c r="BB980" s="17"/>
      <c r="BC980" s="17"/>
      <c r="BD980" s="17"/>
      <c r="BE980" s="17"/>
      <c r="BF980" s="17"/>
      <c r="BG980" s="17"/>
      <c r="BH980" s="17"/>
      <c r="BI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c r="AF981" s="17"/>
      <c r="AG981" s="17"/>
      <c r="AH981" s="17"/>
      <c r="AI981" s="17"/>
      <c r="AJ981" s="17"/>
      <c r="AK981" s="17"/>
      <c r="AL981" s="17"/>
      <c r="AM981" s="17"/>
      <c r="AN981" s="17"/>
      <c r="AO981" s="17"/>
      <c r="AP981" s="17"/>
      <c r="AQ981" s="17"/>
      <c r="AR981" s="17"/>
      <c r="AS981" s="17"/>
      <c r="AT981" s="17"/>
      <c r="AU981" s="17"/>
      <c r="AV981" s="17"/>
      <c r="AW981" s="17"/>
      <c r="AX981" s="17"/>
      <c r="AY981" s="17"/>
      <c r="AZ981" s="17"/>
      <c r="BA981" s="17"/>
      <c r="BB981" s="17"/>
      <c r="BC981" s="17"/>
      <c r="BD981" s="17"/>
      <c r="BE981" s="17"/>
      <c r="BF981" s="17"/>
      <c r="BG981" s="17"/>
      <c r="BH981" s="17"/>
      <c r="BI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c r="AF982" s="17"/>
      <c r="AG982" s="17"/>
      <c r="AH982" s="17"/>
      <c r="AI982" s="17"/>
      <c r="AJ982" s="17"/>
      <c r="AK982" s="17"/>
      <c r="AL982" s="17"/>
      <c r="AM982" s="17"/>
      <c r="AN982" s="17"/>
      <c r="AO982" s="17"/>
      <c r="AP982" s="17"/>
      <c r="AQ982" s="17"/>
      <c r="AR982" s="17"/>
      <c r="AS982" s="17"/>
      <c r="AT982" s="17"/>
      <c r="AU982" s="17"/>
      <c r="AV982" s="17"/>
      <c r="AW982" s="17"/>
      <c r="AX982" s="17"/>
      <c r="AY982" s="17"/>
      <c r="AZ982" s="17"/>
      <c r="BA982" s="17"/>
      <c r="BB982" s="17"/>
      <c r="BC982" s="17"/>
      <c r="BD982" s="17"/>
      <c r="BE982" s="17"/>
      <c r="BF982" s="17"/>
      <c r="BG982" s="17"/>
      <c r="BH982" s="17"/>
      <c r="BI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c r="AF983" s="17"/>
      <c r="AG983" s="17"/>
      <c r="AH983" s="17"/>
      <c r="AI983" s="17"/>
      <c r="AJ983" s="17"/>
      <c r="AK983" s="17"/>
      <c r="AL983" s="17"/>
      <c r="AM983" s="17"/>
      <c r="AN983" s="17"/>
      <c r="AO983" s="17"/>
      <c r="AP983" s="17"/>
      <c r="AQ983" s="17"/>
      <c r="AR983" s="17"/>
      <c r="AS983" s="17"/>
      <c r="AT983" s="17"/>
      <c r="AU983" s="17"/>
      <c r="AV983" s="17"/>
      <c r="AW983" s="17"/>
      <c r="AX983" s="17"/>
      <c r="AY983" s="17"/>
      <c r="AZ983" s="17"/>
      <c r="BA983" s="17"/>
      <c r="BB983" s="17"/>
      <c r="BC983" s="17"/>
      <c r="BD983" s="17"/>
      <c r="BE983" s="17"/>
      <c r="BF983" s="17"/>
      <c r="BG983" s="17"/>
      <c r="BH983" s="17"/>
      <c r="BI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c r="AF984" s="17"/>
      <c r="AG984" s="17"/>
      <c r="AH984" s="17"/>
      <c r="AI984" s="17"/>
      <c r="AJ984" s="17"/>
      <c r="AK984" s="17"/>
      <c r="AL984" s="17"/>
      <c r="AM984" s="17"/>
      <c r="AN984" s="17"/>
      <c r="AO984" s="17"/>
      <c r="AP984" s="17"/>
      <c r="AQ984" s="17"/>
      <c r="AR984" s="17"/>
      <c r="AS984" s="17"/>
      <c r="AT984" s="17"/>
      <c r="AU984" s="17"/>
      <c r="AV984" s="17"/>
      <c r="AW984" s="17"/>
      <c r="AX984" s="17"/>
      <c r="AY984" s="17"/>
      <c r="AZ984" s="17"/>
      <c r="BA984" s="17"/>
      <c r="BB984" s="17"/>
      <c r="BC984" s="17"/>
      <c r="BD984" s="17"/>
      <c r="BE984" s="17"/>
      <c r="BF984" s="17"/>
      <c r="BG984" s="17"/>
      <c r="BH984" s="17"/>
      <c r="BI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c r="AF985" s="17"/>
      <c r="AG985" s="17"/>
      <c r="AH985" s="17"/>
      <c r="AI985" s="17"/>
      <c r="AJ985" s="17"/>
      <c r="AK985" s="17"/>
      <c r="AL985" s="17"/>
      <c r="AM985" s="17"/>
      <c r="AN985" s="17"/>
      <c r="AO985" s="17"/>
      <c r="AP985" s="17"/>
      <c r="AQ985" s="17"/>
      <c r="AR985" s="17"/>
      <c r="AS985" s="17"/>
      <c r="AT985" s="17"/>
      <c r="AU985" s="17"/>
      <c r="AV985" s="17"/>
      <c r="AW985" s="17"/>
      <c r="AX985" s="17"/>
      <c r="AY985" s="17"/>
      <c r="AZ985" s="17"/>
      <c r="BA985" s="17"/>
      <c r="BB985" s="17"/>
      <c r="BC985" s="17"/>
      <c r="BD985" s="17"/>
      <c r="BE985" s="17"/>
      <c r="BF985" s="17"/>
      <c r="BG985" s="17"/>
      <c r="BH985" s="17"/>
      <c r="BI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c r="AF986" s="17"/>
      <c r="AG986" s="17"/>
      <c r="AH986" s="17"/>
      <c r="AI986" s="17"/>
      <c r="AJ986" s="17"/>
      <c r="AK986" s="17"/>
      <c r="AL986" s="17"/>
      <c r="AM986" s="17"/>
      <c r="AN986" s="17"/>
      <c r="AO986" s="17"/>
      <c r="AP986" s="17"/>
      <c r="AQ986" s="17"/>
      <c r="AR986" s="17"/>
      <c r="AS986" s="17"/>
      <c r="AT986" s="17"/>
      <c r="AU986" s="17"/>
      <c r="AV986" s="17"/>
      <c r="AW986" s="17"/>
      <c r="AX986" s="17"/>
      <c r="AY986" s="17"/>
      <c r="AZ986" s="17"/>
      <c r="BA986" s="17"/>
      <c r="BB986" s="17"/>
      <c r="BC986" s="17"/>
      <c r="BD986" s="17"/>
      <c r="BE986" s="17"/>
      <c r="BF986" s="17"/>
      <c r="BG986" s="17"/>
      <c r="BH986" s="17"/>
      <c r="BI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c r="AG987" s="17"/>
      <c r="AH987" s="17"/>
      <c r="AI987" s="17"/>
      <c r="AJ987" s="17"/>
      <c r="AK987" s="17"/>
      <c r="AL987" s="17"/>
      <c r="AM987" s="17"/>
      <c r="AN987" s="17"/>
      <c r="AO987" s="17"/>
      <c r="AP987" s="17"/>
      <c r="AQ987" s="17"/>
      <c r="AR987" s="17"/>
      <c r="AS987" s="17"/>
      <c r="AT987" s="17"/>
      <c r="AU987" s="17"/>
      <c r="AV987" s="17"/>
      <c r="AW987" s="17"/>
      <c r="AX987" s="17"/>
      <c r="AY987" s="17"/>
      <c r="AZ987" s="17"/>
      <c r="BA987" s="17"/>
      <c r="BB987" s="17"/>
      <c r="BC987" s="17"/>
      <c r="BD987" s="17"/>
      <c r="BE987" s="17"/>
      <c r="BF987" s="17"/>
      <c r="BG987" s="17"/>
      <c r="BH987" s="17"/>
      <c r="BI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c r="AF988" s="17"/>
      <c r="AG988" s="17"/>
      <c r="AH988" s="17"/>
      <c r="AI988" s="17"/>
      <c r="AJ988" s="17"/>
      <c r="AK988" s="17"/>
      <c r="AL988" s="17"/>
      <c r="AM988" s="17"/>
      <c r="AN988" s="17"/>
      <c r="AO988" s="17"/>
      <c r="AP988" s="17"/>
      <c r="AQ988" s="17"/>
      <c r="AR988" s="17"/>
      <c r="AS988" s="17"/>
      <c r="AT988" s="17"/>
      <c r="AU988" s="17"/>
      <c r="AV988" s="17"/>
      <c r="AW988" s="17"/>
      <c r="AX988" s="17"/>
      <c r="AY988" s="17"/>
      <c r="AZ988" s="17"/>
      <c r="BA988" s="17"/>
      <c r="BB988" s="17"/>
      <c r="BC988" s="17"/>
      <c r="BD988" s="17"/>
      <c r="BE988" s="17"/>
      <c r="BF988" s="17"/>
      <c r="BG988" s="17"/>
      <c r="BH988" s="17"/>
      <c r="BI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c r="AF989" s="17"/>
      <c r="AG989" s="17"/>
      <c r="AH989" s="17"/>
      <c r="AI989" s="17"/>
      <c r="AJ989" s="17"/>
      <c r="AK989" s="17"/>
      <c r="AL989" s="17"/>
      <c r="AM989" s="17"/>
      <c r="AN989" s="17"/>
      <c r="AO989" s="17"/>
      <c r="AP989" s="17"/>
      <c r="AQ989" s="17"/>
      <c r="AR989" s="17"/>
      <c r="AS989" s="17"/>
      <c r="AT989" s="17"/>
      <c r="AU989" s="17"/>
      <c r="AV989" s="17"/>
      <c r="AW989" s="17"/>
      <c r="AX989" s="17"/>
      <c r="AY989" s="17"/>
      <c r="AZ989" s="17"/>
      <c r="BA989" s="17"/>
      <c r="BB989" s="17"/>
      <c r="BC989" s="17"/>
      <c r="BD989" s="17"/>
      <c r="BE989" s="17"/>
      <c r="BF989" s="17"/>
      <c r="BG989" s="17"/>
      <c r="BH989" s="17"/>
      <c r="BI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c r="AF990" s="17"/>
      <c r="AG990" s="17"/>
      <c r="AH990" s="17"/>
      <c r="AI990" s="17"/>
      <c r="AJ990" s="17"/>
      <c r="AK990" s="17"/>
      <c r="AL990" s="17"/>
      <c r="AM990" s="17"/>
      <c r="AN990" s="17"/>
      <c r="AO990" s="17"/>
      <c r="AP990" s="17"/>
      <c r="AQ990" s="17"/>
      <c r="AR990" s="17"/>
      <c r="AS990" s="17"/>
      <c r="AT990" s="17"/>
      <c r="AU990" s="17"/>
      <c r="AV990" s="17"/>
      <c r="AW990" s="17"/>
      <c r="AX990" s="17"/>
      <c r="AY990" s="17"/>
      <c r="AZ990" s="17"/>
      <c r="BA990" s="17"/>
      <c r="BB990" s="17"/>
      <c r="BC990" s="17"/>
      <c r="BD990" s="17"/>
      <c r="BE990" s="17"/>
      <c r="BF990" s="17"/>
      <c r="BG990" s="17"/>
      <c r="BH990" s="17"/>
      <c r="BI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c r="AF991" s="17"/>
      <c r="AG991" s="17"/>
      <c r="AH991" s="17"/>
      <c r="AI991" s="17"/>
      <c r="AJ991" s="17"/>
      <c r="AK991" s="17"/>
      <c r="AL991" s="17"/>
      <c r="AM991" s="17"/>
      <c r="AN991" s="17"/>
      <c r="AO991" s="17"/>
      <c r="AP991" s="17"/>
      <c r="AQ991" s="17"/>
      <c r="AR991" s="17"/>
      <c r="AS991" s="17"/>
      <c r="AT991" s="17"/>
      <c r="AU991" s="17"/>
      <c r="AV991" s="17"/>
      <c r="AW991" s="17"/>
      <c r="AX991" s="17"/>
      <c r="AY991" s="17"/>
      <c r="AZ991" s="17"/>
      <c r="BA991" s="17"/>
      <c r="BB991" s="17"/>
      <c r="BC991" s="17"/>
      <c r="BD991" s="17"/>
      <c r="BE991" s="17"/>
      <c r="BF991" s="17"/>
      <c r="BG991" s="17"/>
      <c r="BH991" s="17"/>
      <c r="BI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c r="AH992" s="17"/>
      <c r="AI992" s="17"/>
      <c r="AJ992" s="17"/>
      <c r="AK992" s="17"/>
      <c r="AL992" s="17"/>
      <c r="AM992" s="17"/>
      <c r="AN992" s="17"/>
      <c r="AO992" s="17"/>
      <c r="AP992" s="17"/>
      <c r="AQ992" s="17"/>
      <c r="AR992" s="17"/>
      <c r="AS992" s="17"/>
      <c r="AT992" s="17"/>
      <c r="AU992" s="17"/>
      <c r="AV992" s="17"/>
      <c r="AW992" s="17"/>
      <c r="AX992" s="17"/>
      <c r="AY992" s="17"/>
      <c r="AZ992" s="17"/>
      <c r="BA992" s="17"/>
      <c r="BB992" s="17"/>
      <c r="BC992" s="17"/>
      <c r="BD992" s="17"/>
      <c r="BE992" s="17"/>
      <c r="BF992" s="17"/>
      <c r="BG992" s="17"/>
      <c r="BH992" s="17"/>
      <c r="BI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c r="AH993" s="17"/>
      <c r="AI993" s="17"/>
      <c r="AJ993" s="17"/>
      <c r="AK993" s="17"/>
      <c r="AL993" s="17"/>
      <c r="AM993" s="17"/>
      <c r="AN993" s="17"/>
      <c r="AO993" s="17"/>
      <c r="AP993" s="17"/>
      <c r="AQ993" s="17"/>
      <c r="AR993" s="17"/>
      <c r="AS993" s="17"/>
      <c r="AT993" s="17"/>
      <c r="AU993" s="17"/>
      <c r="AV993" s="17"/>
      <c r="AW993" s="17"/>
      <c r="AX993" s="17"/>
      <c r="AY993" s="17"/>
      <c r="AZ993" s="17"/>
      <c r="BA993" s="17"/>
      <c r="BB993" s="17"/>
      <c r="BC993" s="17"/>
      <c r="BD993" s="17"/>
      <c r="BE993" s="17"/>
      <c r="BF993" s="17"/>
      <c r="BG993" s="17"/>
      <c r="BH993" s="17"/>
      <c r="BI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c r="AJ994" s="17"/>
      <c r="AK994" s="17"/>
      <c r="AL994" s="17"/>
      <c r="AM994" s="17"/>
      <c r="AN994" s="17"/>
      <c r="AO994" s="17"/>
      <c r="AP994" s="17"/>
      <c r="AQ994" s="17"/>
      <c r="AR994" s="17"/>
      <c r="AS994" s="17"/>
      <c r="AT994" s="17"/>
      <c r="AU994" s="17"/>
      <c r="AV994" s="17"/>
      <c r="AW994" s="17"/>
      <c r="AX994" s="17"/>
      <c r="AY994" s="17"/>
      <c r="AZ994" s="17"/>
      <c r="BA994" s="17"/>
      <c r="BB994" s="17"/>
      <c r="BC994" s="17"/>
      <c r="BD994" s="17"/>
      <c r="BE994" s="17"/>
      <c r="BF994" s="17"/>
      <c r="BG994" s="17"/>
      <c r="BH994" s="17"/>
      <c r="BI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c r="AF995" s="17"/>
      <c r="AG995" s="17"/>
      <c r="AH995" s="17"/>
      <c r="AI995" s="17"/>
      <c r="AJ995" s="17"/>
      <c r="AK995" s="17"/>
      <c r="AL995" s="17"/>
      <c r="AM995" s="17"/>
      <c r="AN995" s="17"/>
      <c r="AO995" s="17"/>
      <c r="AP995" s="17"/>
      <c r="AQ995" s="17"/>
      <c r="AR995" s="17"/>
      <c r="AS995" s="17"/>
      <c r="AT995" s="17"/>
      <c r="AU995" s="17"/>
      <c r="AV995" s="17"/>
      <c r="AW995" s="17"/>
      <c r="AX995" s="17"/>
      <c r="AY995" s="17"/>
      <c r="AZ995" s="17"/>
      <c r="BA995" s="17"/>
      <c r="BB995" s="17"/>
      <c r="BC995" s="17"/>
      <c r="BD995" s="17"/>
      <c r="BE995" s="17"/>
      <c r="BF995" s="17"/>
      <c r="BG995" s="17"/>
      <c r="BH995" s="17"/>
      <c r="BI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c r="AH996" s="17"/>
      <c r="AI996" s="17"/>
      <c r="AJ996" s="17"/>
      <c r="AK996" s="17"/>
      <c r="AL996" s="17"/>
      <c r="AM996" s="17"/>
      <c r="AN996" s="17"/>
      <c r="AO996" s="17"/>
      <c r="AP996" s="17"/>
      <c r="AQ996" s="17"/>
      <c r="AR996" s="17"/>
      <c r="AS996" s="17"/>
      <c r="AT996" s="17"/>
      <c r="AU996" s="17"/>
      <c r="AV996" s="17"/>
      <c r="AW996" s="17"/>
      <c r="AX996" s="17"/>
      <c r="AY996" s="17"/>
      <c r="AZ996" s="17"/>
      <c r="BA996" s="17"/>
      <c r="BB996" s="17"/>
      <c r="BC996" s="17"/>
      <c r="BD996" s="17"/>
      <c r="BE996" s="17"/>
      <c r="BF996" s="17"/>
      <c r="BG996" s="17"/>
      <c r="BH996" s="17"/>
      <c r="BI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c r="AF997" s="17"/>
      <c r="AG997" s="17"/>
      <c r="AH997" s="17"/>
      <c r="AI997" s="17"/>
      <c r="AJ997" s="17"/>
      <c r="AK997" s="17"/>
      <c r="AL997" s="17"/>
      <c r="AM997" s="17"/>
      <c r="AN997" s="17"/>
      <c r="AO997" s="17"/>
      <c r="AP997" s="17"/>
      <c r="AQ997" s="17"/>
      <c r="AR997" s="17"/>
      <c r="AS997" s="17"/>
      <c r="AT997" s="17"/>
      <c r="AU997" s="17"/>
      <c r="AV997" s="17"/>
      <c r="AW997" s="17"/>
      <c r="AX997" s="17"/>
      <c r="AY997" s="17"/>
      <c r="AZ997" s="17"/>
      <c r="BA997" s="17"/>
      <c r="BB997" s="17"/>
      <c r="BC997" s="17"/>
      <c r="BD997" s="17"/>
      <c r="BE997" s="17"/>
      <c r="BF997" s="17"/>
      <c r="BG997" s="17"/>
      <c r="BH997" s="17"/>
      <c r="BI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c r="AG998" s="17"/>
      <c r="AH998" s="17"/>
      <c r="AI998" s="17"/>
      <c r="AJ998" s="17"/>
      <c r="AK998" s="17"/>
      <c r="AL998" s="17"/>
      <c r="AM998" s="17"/>
      <c r="AN998" s="17"/>
      <c r="AO998" s="17"/>
      <c r="AP998" s="17"/>
      <c r="AQ998" s="17"/>
      <c r="AR998" s="17"/>
      <c r="AS998" s="17"/>
      <c r="AT998" s="17"/>
      <c r="AU998" s="17"/>
      <c r="AV998" s="17"/>
      <c r="AW998" s="17"/>
      <c r="AX998" s="17"/>
      <c r="AY998" s="17"/>
      <c r="AZ998" s="17"/>
      <c r="BA998" s="17"/>
      <c r="BB998" s="17"/>
      <c r="BC998" s="17"/>
      <c r="BD998" s="17"/>
      <c r="BE998" s="17"/>
      <c r="BF998" s="17"/>
      <c r="BG998" s="17"/>
      <c r="BH998" s="17"/>
      <c r="BI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c r="AG999" s="17"/>
      <c r="AH999" s="17"/>
      <c r="AI999" s="17"/>
      <c r="AJ999" s="17"/>
      <c r="AK999" s="17"/>
      <c r="AL999" s="17"/>
      <c r="AM999" s="17"/>
      <c r="AN999" s="17"/>
      <c r="AO999" s="17"/>
      <c r="AP999" s="17"/>
      <c r="AQ999" s="17"/>
      <c r="AR999" s="17"/>
      <c r="AS999" s="17"/>
      <c r="AT999" s="17"/>
      <c r="AU999" s="17"/>
      <c r="AV999" s="17"/>
      <c r="AW999" s="17"/>
      <c r="AX999" s="17"/>
      <c r="AY999" s="17"/>
      <c r="AZ999" s="17"/>
      <c r="BA999" s="17"/>
      <c r="BB999" s="17"/>
      <c r="BC999" s="17"/>
      <c r="BD999" s="17"/>
      <c r="BE999" s="17"/>
      <c r="BF999" s="17"/>
      <c r="BG999" s="17"/>
      <c r="BH999" s="17"/>
      <c r="BI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c r="AG1000" s="17"/>
      <c r="AH1000" s="17"/>
      <c r="AI1000" s="17"/>
      <c r="AJ1000" s="17"/>
      <c r="AK1000" s="17"/>
      <c r="AL1000" s="17"/>
      <c r="AM1000" s="17"/>
      <c r="AN1000" s="17"/>
      <c r="AO1000" s="17"/>
      <c r="AP1000" s="17"/>
      <c r="AQ1000" s="17"/>
      <c r="AR1000" s="17"/>
      <c r="AS1000" s="17"/>
      <c r="AT1000" s="17"/>
      <c r="AU1000" s="17"/>
      <c r="AV1000" s="17"/>
      <c r="AW1000" s="17"/>
      <c r="AX1000" s="17"/>
      <c r="AY1000" s="17"/>
      <c r="AZ1000" s="17"/>
      <c r="BA1000" s="17"/>
      <c r="BB1000" s="17"/>
      <c r="BC1000" s="17"/>
      <c r="BD1000" s="17"/>
      <c r="BE1000" s="17"/>
      <c r="BF1000" s="17"/>
      <c r="BG1000" s="17"/>
      <c r="BH1000" s="17"/>
      <c r="BI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c r="AB1001" s="17"/>
      <c r="AC1001" s="17"/>
      <c r="AD1001" s="17"/>
      <c r="AE1001" s="17"/>
      <c r="AF1001" s="17"/>
      <c r="AG1001" s="17"/>
      <c r="AH1001" s="17"/>
      <c r="AI1001" s="17"/>
      <c r="AJ1001" s="17"/>
      <c r="AK1001" s="17"/>
      <c r="AL1001" s="17"/>
      <c r="AM1001" s="17"/>
      <c r="AN1001" s="17"/>
      <c r="AO1001" s="17"/>
      <c r="AP1001" s="17"/>
      <c r="AQ1001" s="17"/>
      <c r="AR1001" s="17"/>
      <c r="AS1001" s="17"/>
      <c r="AT1001" s="17"/>
      <c r="AU1001" s="17"/>
      <c r="AV1001" s="17"/>
      <c r="AW1001" s="17"/>
      <c r="AX1001" s="17"/>
      <c r="AY1001" s="17"/>
      <c r="AZ1001" s="17"/>
      <c r="BA1001" s="17"/>
      <c r="BB1001" s="17"/>
      <c r="BC1001" s="17"/>
      <c r="BD1001" s="17"/>
      <c r="BE1001" s="17"/>
      <c r="BF1001" s="17"/>
      <c r="BG1001" s="17"/>
      <c r="BH1001" s="17"/>
      <c r="BI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c r="AB1002" s="17"/>
      <c r="AC1002" s="17"/>
      <c r="AD1002" s="17"/>
      <c r="AE1002" s="17"/>
      <c r="AF1002" s="17"/>
      <c r="AG1002" s="17"/>
      <c r="AH1002" s="17"/>
      <c r="AI1002" s="17"/>
      <c r="AJ1002" s="17"/>
      <c r="AK1002" s="17"/>
      <c r="AL1002" s="17"/>
      <c r="AM1002" s="17"/>
      <c r="AN1002" s="17"/>
      <c r="AO1002" s="17"/>
      <c r="AP1002" s="17"/>
      <c r="AQ1002" s="17"/>
      <c r="AR1002" s="17"/>
      <c r="AS1002" s="17"/>
      <c r="AT1002" s="17"/>
      <c r="AU1002" s="17"/>
      <c r="AV1002" s="17"/>
      <c r="AW1002" s="17"/>
      <c r="AX1002" s="17"/>
      <c r="AY1002" s="17"/>
      <c r="AZ1002" s="17"/>
      <c r="BA1002" s="17"/>
      <c r="BB1002" s="17"/>
      <c r="BC1002" s="17"/>
      <c r="BD1002" s="17"/>
      <c r="BE1002" s="17"/>
      <c r="BF1002" s="17"/>
      <c r="BG1002" s="17"/>
      <c r="BH1002" s="17"/>
      <c r="BI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c r="AB1003" s="17"/>
      <c r="AC1003" s="17"/>
      <c r="AD1003" s="17"/>
      <c r="AE1003" s="17"/>
      <c r="AF1003" s="17"/>
      <c r="AG1003" s="17"/>
      <c r="AH1003" s="17"/>
      <c r="AI1003" s="17"/>
      <c r="AJ1003" s="17"/>
      <c r="AK1003" s="17"/>
      <c r="AL1003" s="17"/>
      <c r="AM1003" s="17"/>
      <c r="AN1003" s="17"/>
      <c r="AO1003" s="17"/>
      <c r="AP1003" s="17"/>
      <c r="AQ1003" s="17"/>
      <c r="AR1003" s="17"/>
      <c r="AS1003" s="17"/>
      <c r="AT1003" s="17"/>
      <c r="AU1003" s="17"/>
      <c r="AV1003" s="17"/>
      <c r="AW1003" s="17"/>
      <c r="AX1003" s="17"/>
      <c r="AY1003" s="17"/>
      <c r="AZ1003" s="17"/>
      <c r="BA1003" s="17"/>
      <c r="BB1003" s="17"/>
      <c r="BC1003" s="17"/>
      <c r="BD1003" s="17"/>
      <c r="BE1003" s="17"/>
      <c r="BF1003" s="17"/>
      <c r="BG1003" s="17"/>
      <c r="BH1003" s="17"/>
      <c r="BI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c r="AB1004" s="17"/>
      <c r="AC1004" s="17"/>
      <c r="AD1004" s="17"/>
      <c r="AE1004" s="17"/>
      <c r="AF1004" s="17"/>
      <c r="AG1004" s="17"/>
      <c r="AH1004" s="17"/>
      <c r="AI1004" s="17"/>
      <c r="AJ1004" s="17"/>
      <c r="AK1004" s="17"/>
      <c r="AL1004" s="17"/>
      <c r="AM1004" s="17"/>
      <c r="AN1004" s="17"/>
      <c r="AO1004" s="17"/>
      <c r="AP1004" s="17"/>
      <c r="AQ1004" s="17"/>
      <c r="AR1004" s="17"/>
      <c r="AS1004" s="17"/>
      <c r="AT1004" s="17"/>
      <c r="AU1004" s="17"/>
      <c r="AV1004" s="17"/>
      <c r="AW1004" s="17"/>
      <c r="AX1004" s="17"/>
      <c r="AY1004" s="17"/>
      <c r="AZ1004" s="17"/>
      <c r="BA1004" s="17"/>
      <c r="BB1004" s="17"/>
      <c r="BC1004" s="17"/>
      <c r="BD1004" s="17"/>
      <c r="BE1004" s="17"/>
      <c r="BF1004" s="17"/>
      <c r="BG1004" s="17"/>
      <c r="BH1004" s="17"/>
      <c r="BI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c r="AB1005" s="17"/>
      <c r="AC1005" s="17"/>
      <c r="AD1005" s="17"/>
      <c r="AE1005" s="17"/>
      <c r="AF1005" s="17"/>
      <c r="AG1005" s="17"/>
      <c r="AH1005" s="17"/>
      <c r="AI1005" s="17"/>
      <c r="AJ1005" s="17"/>
      <c r="AK1005" s="17"/>
      <c r="AL1005" s="17"/>
      <c r="AM1005" s="17"/>
      <c r="AN1005" s="17"/>
      <c r="AO1005" s="17"/>
      <c r="AP1005" s="17"/>
      <c r="AQ1005" s="17"/>
      <c r="AR1005" s="17"/>
      <c r="AS1005" s="17"/>
      <c r="AT1005" s="17"/>
      <c r="AU1005" s="17"/>
      <c r="AV1005" s="17"/>
      <c r="AW1005" s="17"/>
      <c r="AX1005" s="17"/>
      <c r="AY1005" s="17"/>
      <c r="AZ1005" s="17"/>
      <c r="BA1005" s="17"/>
      <c r="BB1005" s="17"/>
      <c r="BC1005" s="17"/>
      <c r="BD1005" s="17"/>
      <c r="BE1005" s="17"/>
      <c r="BF1005" s="17"/>
      <c r="BG1005" s="17"/>
      <c r="BH1005" s="17"/>
      <c r="BI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c r="AB1006" s="17"/>
      <c r="AC1006" s="17"/>
      <c r="AD1006" s="17"/>
      <c r="AE1006" s="17"/>
      <c r="AF1006" s="17"/>
      <c r="AG1006" s="17"/>
      <c r="AH1006" s="17"/>
      <c r="AI1006" s="17"/>
      <c r="AJ1006" s="17"/>
      <c r="AK1006" s="17"/>
      <c r="AL1006" s="17"/>
      <c r="AM1006" s="17"/>
      <c r="AN1006" s="17"/>
      <c r="AO1006" s="17"/>
      <c r="AP1006" s="17"/>
      <c r="AQ1006" s="17"/>
      <c r="AR1006" s="17"/>
      <c r="AS1006" s="17"/>
      <c r="AT1006" s="17"/>
      <c r="AU1006" s="17"/>
      <c r="AV1006" s="17"/>
      <c r="AW1006" s="17"/>
      <c r="AX1006" s="17"/>
      <c r="AY1006" s="17"/>
      <c r="AZ1006" s="17"/>
      <c r="BA1006" s="17"/>
      <c r="BB1006" s="17"/>
      <c r="BC1006" s="17"/>
      <c r="BD1006" s="17"/>
      <c r="BE1006" s="17"/>
      <c r="BF1006" s="17"/>
      <c r="BG1006" s="17"/>
      <c r="BH1006" s="17"/>
      <c r="BI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c r="AB1007" s="17"/>
      <c r="AC1007" s="17"/>
      <c r="AD1007" s="17"/>
      <c r="AE1007" s="17"/>
      <c r="AF1007" s="17"/>
      <c r="AG1007" s="17"/>
      <c r="AH1007" s="17"/>
      <c r="AI1007" s="17"/>
      <c r="AJ1007" s="17"/>
      <c r="AK1007" s="17"/>
      <c r="AL1007" s="17"/>
      <c r="AM1007" s="17"/>
      <c r="AN1007" s="17"/>
      <c r="AO1007" s="17"/>
      <c r="AP1007" s="17"/>
      <c r="AQ1007" s="17"/>
      <c r="AR1007" s="17"/>
      <c r="AS1007" s="17"/>
      <c r="AT1007" s="17"/>
      <c r="AU1007" s="17"/>
      <c r="AV1007" s="17"/>
      <c r="AW1007" s="17"/>
      <c r="AX1007" s="17"/>
      <c r="AY1007" s="17"/>
      <c r="AZ1007" s="17"/>
      <c r="BA1007" s="17"/>
      <c r="BB1007" s="17"/>
      <c r="BC1007" s="17"/>
      <c r="BD1007" s="17"/>
      <c r="BE1007" s="17"/>
      <c r="BF1007" s="17"/>
      <c r="BG1007" s="17"/>
      <c r="BH1007" s="17"/>
      <c r="BI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c r="AB1008" s="17"/>
      <c r="AC1008" s="17"/>
      <c r="AD1008" s="17"/>
      <c r="AE1008" s="17"/>
      <c r="AF1008" s="17"/>
      <c r="AG1008" s="17"/>
      <c r="AH1008" s="17"/>
      <c r="AI1008" s="17"/>
      <c r="AJ1008" s="17"/>
      <c r="AK1008" s="17"/>
      <c r="AL1008" s="17"/>
      <c r="AM1008" s="17"/>
      <c r="AN1008" s="17"/>
      <c r="AO1008" s="17"/>
      <c r="AP1008" s="17"/>
      <c r="AQ1008" s="17"/>
      <c r="AR1008" s="17"/>
      <c r="AS1008" s="17"/>
      <c r="AT1008" s="17"/>
      <c r="AU1008" s="17"/>
      <c r="AV1008" s="17"/>
      <c r="AW1008" s="17"/>
      <c r="AX1008" s="17"/>
      <c r="AY1008" s="17"/>
      <c r="AZ1008" s="17"/>
      <c r="BA1008" s="17"/>
      <c r="BB1008" s="17"/>
      <c r="BC1008" s="17"/>
      <c r="BD1008" s="17"/>
      <c r="BE1008" s="17"/>
      <c r="BF1008" s="17"/>
      <c r="BG1008" s="17"/>
      <c r="BH1008" s="17"/>
      <c r="BI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c r="AB1009" s="17"/>
      <c r="AC1009" s="17"/>
      <c r="AD1009" s="17"/>
      <c r="AE1009" s="17"/>
      <c r="AF1009" s="17"/>
      <c r="AG1009" s="17"/>
      <c r="AH1009" s="17"/>
      <c r="AI1009" s="17"/>
      <c r="AJ1009" s="17"/>
      <c r="AK1009" s="17"/>
      <c r="AL1009" s="17"/>
      <c r="AM1009" s="17"/>
      <c r="AN1009" s="17"/>
      <c r="AO1009" s="17"/>
      <c r="AP1009" s="17"/>
      <c r="AQ1009" s="17"/>
      <c r="AR1009" s="17"/>
      <c r="AS1009" s="17"/>
      <c r="AT1009" s="17"/>
      <c r="AU1009" s="17"/>
      <c r="AV1009" s="17"/>
      <c r="AW1009" s="17"/>
      <c r="AX1009" s="17"/>
      <c r="AY1009" s="17"/>
      <c r="AZ1009" s="17"/>
      <c r="BA1009" s="17"/>
      <c r="BB1009" s="17"/>
      <c r="BC1009" s="17"/>
      <c r="BD1009" s="17"/>
      <c r="BE1009" s="17"/>
      <c r="BF1009" s="17"/>
      <c r="BG1009" s="17"/>
      <c r="BH1009" s="17"/>
      <c r="BI1009" s="17"/>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s>
  <sheetData>
    <row r="1">
      <c r="A1" s="114" t="s">
        <v>1585</v>
      </c>
      <c r="B1" s="114" t="s">
        <v>1586</v>
      </c>
    </row>
    <row r="2">
      <c r="A2" s="114" t="s">
        <v>1587</v>
      </c>
    </row>
    <row r="3">
      <c r="A3" s="114" t="s">
        <v>1588</v>
      </c>
    </row>
    <row r="4">
      <c r="A4" s="114" t="s">
        <v>1589</v>
      </c>
    </row>
    <row r="7">
      <c r="A7" s="114" t="s">
        <v>1590</v>
      </c>
    </row>
    <row r="8">
      <c r="A8" s="114" t="s">
        <v>1591</v>
      </c>
      <c r="B8" s="119" t="s">
        <v>1592</v>
      </c>
    </row>
    <row r="9">
      <c r="A9" s="114" t="s">
        <v>1593</v>
      </c>
      <c r="B9" s="119" t="s">
        <v>1594</v>
      </c>
    </row>
    <row r="10">
      <c r="A10" s="114" t="s">
        <v>1595</v>
      </c>
      <c r="B10" s="119" t="s">
        <v>1596</v>
      </c>
    </row>
    <row r="11">
      <c r="A11" s="114" t="s">
        <v>1597</v>
      </c>
      <c r="B11" s="119" t="s">
        <v>542</v>
      </c>
    </row>
    <row r="13">
      <c r="A13" s="114" t="s">
        <v>1598</v>
      </c>
      <c r="C13" s="114" t="s">
        <v>1599</v>
      </c>
    </row>
    <row r="14">
      <c r="A14" s="114" t="s">
        <v>1600</v>
      </c>
      <c r="B14" s="119" t="s">
        <v>1601</v>
      </c>
      <c r="C14" s="280" t="s">
        <v>1602</v>
      </c>
    </row>
    <row r="15">
      <c r="A15" s="114" t="s">
        <v>1603</v>
      </c>
      <c r="B15" s="119" t="s">
        <v>1604</v>
      </c>
      <c r="C15" s="114">
        <v>0.0</v>
      </c>
      <c r="D15" s="119" t="s">
        <v>1605</v>
      </c>
    </row>
    <row r="16">
      <c r="A16" s="114" t="s">
        <v>1606</v>
      </c>
      <c r="B16" s="119" t="s">
        <v>1607</v>
      </c>
      <c r="C16" s="114">
        <v>0.0</v>
      </c>
    </row>
    <row r="17">
      <c r="A17" s="114" t="s">
        <v>1608</v>
      </c>
      <c r="B17" s="119" t="s">
        <v>1609</v>
      </c>
      <c r="C17" s="114">
        <v>0.0</v>
      </c>
    </row>
    <row r="18">
      <c r="B18" s="119" t="s">
        <v>1610</v>
      </c>
    </row>
    <row r="19">
      <c r="B19" s="119" t="s">
        <v>1611</v>
      </c>
    </row>
    <row r="20">
      <c r="A20" s="114" t="s">
        <v>1612</v>
      </c>
    </row>
    <row r="21">
      <c r="A21" s="119" t="s">
        <v>1613</v>
      </c>
    </row>
    <row r="22">
      <c r="A22" s="119" t="s">
        <v>1614</v>
      </c>
    </row>
    <row r="23">
      <c r="A23" s="119" t="s">
        <v>1615</v>
      </c>
    </row>
    <row r="24">
      <c r="A24" s="119" t="s">
        <v>1616</v>
      </c>
    </row>
    <row r="25">
      <c r="A25" s="114" t="s">
        <v>1617</v>
      </c>
    </row>
    <row r="26">
      <c r="A26" s="119" t="s">
        <v>1618</v>
      </c>
    </row>
    <row r="27">
      <c r="A27" s="119" t="s">
        <v>1619</v>
      </c>
    </row>
    <row r="28">
      <c r="A28" s="119" t="s">
        <v>1620</v>
      </c>
    </row>
    <row r="30">
      <c r="A30" s="114" t="s">
        <v>1621</v>
      </c>
    </row>
    <row r="31">
      <c r="A31" s="119" t="s">
        <v>1622</v>
      </c>
    </row>
    <row r="33">
      <c r="A33" s="114" t="s">
        <v>1623</v>
      </c>
    </row>
    <row r="34">
      <c r="A34" s="119" t="s">
        <v>1624</v>
      </c>
    </row>
    <row r="35">
      <c r="A35" s="119" t="s">
        <v>1625</v>
      </c>
    </row>
    <row r="36">
      <c r="B36" s="119" t="s">
        <v>1626</v>
      </c>
    </row>
    <row r="37">
      <c r="B37" s="119" t="s">
        <v>1627</v>
      </c>
    </row>
    <row r="38">
      <c r="B38" s="119" t="s">
        <v>1628</v>
      </c>
    </row>
  </sheetData>
  <hyperlinks>
    <hyperlink r:id="rId2" ref="B8"/>
    <hyperlink r:id="rId3" ref="B9"/>
    <hyperlink r:id="rId4" ref="B10"/>
    <hyperlink r:id="rId5" ref="B11"/>
    <hyperlink r:id="rId6" ref="B14"/>
    <hyperlink r:id="rId7" ref="B15"/>
    <hyperlink r:id="rId8" ref="D15"/>
    <hyperlink r:id="rId9" ref="B16"/>
    <hyperlink r:id="rId10" ref="B17"/>
    <hyperlink r:id="rId11" ref="B18"/>
    <hyperlink r:id="rId12" ref="B19"/>
    <hyperlink r:id="rId13" ref="A21"/>
    <hyperlink r:id="rId14" ref="A22"/>
    <hyperlink r:id="rId15" ref="A23"/>
    <hyperlink r:id="rId16" ref="A24"/>
    <hyperlink r:id="rId17" ref="A26"/>
    <hyperlink r:id="rId18" ref="A27"/>
    <hyperlink r:id="rId19" ref="A28"/>
    <hyperlink r:id="rId20" ref="A31"/>
    <hyperlink r:id="rId21" ref="A34"/>
    <hyperlink r:id="rId22" ref="A35"/>
    <hyperlink r:id="rId23" ref="B36"/>
    <hyperlink r:id="rId24" ref="B37"/>
    <hyperlink r:id="rId25" location="convert-audio-to-image" ref="B38"/>
  </hyperlinks>
  <drawing r:id="rId26"/>
  <legacyDrawing r:id="rId2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52.38"/>
    <col customWidth="1" min="3" max="3" width="15.88"/>
    <col customWidth="1" min="12" max="12" width="28.63"/>
    <col customWidth="1" min="13" max="13" width="15.5"/>
  </cols>
  <sheetData>
    <row r="1">
      <c r="A1" s="281" t="s">
        <v>1629</v>
      </c>
      <c r="B1" s="282" t="s">
        <v>1630</v>
      </c>
      <c r="C1" s="283" t="s">
        <v>1631</v>
      </c>
      <c r="D1" s="282" t="s">
        <v>1632</v>
      </c>
      <c r="E1" s="282" t="s">
        <v>1633</v>
      </c>
      <c r="F1" s="284" t="s">
        <v>1634</v>
      </c>
      <c r="G1" s="24" t="s">
        <v>1635</v>
      </c>
      <c r="H1" s="24" t="s">
        <v>1636</v>
      </c>
      <c r="I1" s="24" t="s">
        <v>1637</v>
      </c>
      <c r="J1" s="24" t="s">
        <v>1638</v>
      </c>
      <c r="K1" s="24" t="s">
        <v>1639</v>
      </c>
      <c r="L1" s="281" t="s">
        <v>1640</v>
      </c>
      <c r="M1" s="281" t="s">
        <v>1641</v>
      </c>
      <c r="N1" s="285"/>
      <c r="O1" s="285"/>
      <c r="P1" s="285"/>
      <c r="Q1" s="285"/>
      <c r="R1" s="285"/>
      <c r="S1" s="285"/>
      <c r="T1" s="285"/>
      <c r="U1" s="285"/>
      <c r="V1" s="285"/>
      <c r="W1" s="285"/>
      <c r="X1" s="285"/>
      <c r="Y1" s="285"/>
      <c r="Z1" s="285"/>
      <c r="AA1" s="285"/>
      <c r="AB1" s="285"/>
      <c r="AC1" s="285"/>
      <c r="AD1" s="285"/>
      <c r="AE1" s="285"/>
      <c r="AF1" s="285"/>
    </row>
    <row r="2">
      <c r="A2" s="286" t="s">
        <v>0</v>
      </c>
      <c r="B2" s="287" t="s">
        <v>1642</v>
      </c>
      <c r="C2" s="288" t="s">
        <v>1643</v>
      </c>
      <c r="D2" s="289" t="s">
        <v>2</v>
      </c>
      <c r="E2" s="288" t="s">
        <v>1644</v>
      </c>
      <c r="F2" s="118" t="s">
        <v>1645</v>
      </c>
      <c r="G2" s="290" t="s">
        <v>1</v>
      </c>
      <c r="H2" s="290" t="s">
        <v>1</v>
      </c>
      <c r="I2" s="290" t="s">
        <v>1</v>
      </c>
      <c r="J2" s="290" t="s">
        <v>1646</v>
      </c>
      <c r="K2" s="290" t="s">
        <v>1</v>
      </c>
      <c r="L2" s="291"/>
      <c r="M2" s="292">
        <v>1.0</v>
      </c>
      <c r="N2" s="285"/>
      <c r="O2" s="285"/>
      <c r="P2" s="285"/>
      <c r="Q2" s="285"/>
      <c r="R2" s="285"/>
      <c r="S2" s="285"/>
      <c r="T2" s="285"/>
      <c r="U2" s="285"/>
      <c r="V2" s="285"/>
      <c r="W2" s="285"/>
      <c r="X2" s="285"/>
      <c r="Y2" s="285"/>
      <c r="Z2" s="285"/>
      <c r="AA2" s="285"/>
      <c r="AB2" s="285"/>
      <c r="AC2" s="285"/>
      <c r="AD2" s="285"/>
      <c r="AE2" s="285"/>
      <c r="AF2" s="285"/>
    </row>
    <row r="3">
      <c r="A3" s="293" t="s">
        <v>4</v>
      </c>
      <c r="B3" s="287" t="s">
        <v>1647</v>
      </c>
      <c r="C3" s="294" t="s">
        <v>1648</v>
      </c>
      <c r="D3" s="295" t="s">
        <v>5</v>
      </c>
      <c r="E3" s="296" t="s">
        <v>1649</v>
      </c>
      <c r="F3" s="297" t="s">
        <v>1650</v>
      </c>
      <c r="G3" s="298" t="s">
        <v>1</v>
      </c>
      <c r="H3" s="290" t="s">
        <v>1</v>
      </c>
      <c r="I3" s="290" t="s">
        <v>1</v>
      </c>
      <c r="J3" s="290" t="s">
        <v>1646</v>
      </c>
      <c r="K3" s="290" t="s">
        <v>1</v>
      </c>
      <c r="L3" s="291"/>
      <c r="M3" s="292">
        <v>1.0</v>
      </c>
      <c r="N3" s="285"/>
      <c r="O3" s="285"/>
      <c r="P3" s="285"/>
      <c r="Q3" s="285"/>
      <c r="R3" s="285"/>
      <c r="S3" s="285"/>
      <c r="T3" s="285"/>
      <c r="U3" s="285"/>
      <c r="V3" s="285"/>
      <c r="W3" s="285"/>
      <c r="X3" s="285"/>
      <c r="Y3" s="285"/>
      <c r="Z3" s="285"/>
      <c r="AA3" s="285"/>
      <c r="AB3" s="285"/>
      <c r="AC3" s="285"/>
      <c r="AD3" s="285"/>
      <c r="AE3" s="285"/>
      <c r="AF3" s="285"/>
    </row>
    <row r="4">
      <c r="A4" s="286" t="s">
        <v>6</v>
      </c>
      <c r="B4" s="287" t="s">
        <v>1651</v>
      </c>
      <c r="C4" s="294" t="s">
        <v>1652</v>
      </c>
      <c r="D4" s="299" t="s">
        <v>7</v>
      </c>
      <c r="E4" s="296" t="s">
        <v>1653</v>
      </c>
      <c r="F4" s="300" t="s">
        <v>1654</v>
      </c>
      <c r="G4" s="298" t="s">
        <v>1655</v>
      </c>
      <c r="H4" s="290" t="s">
        <v>1</v>
      </c>
      <c r="I4" s="290" t="s">
        <v>1</v>
      </c>
      <c r="J4" s="290" t="s">
        <v>1646</v>
      </c>
      <c r="K4" s="290" t="s">
        <v>1</v>
      </c>
      <c r="L4" s="291"/>
      <c r="M4" s="292">
        <v>1.0</v>
      </c>
      <c r="N4" s="285"/>
      <c r="O4" s="285"/>
      <c r="P4" s="285"/>
      <c r="Q4" s="285"/>
      <c r="R4" s="285"/>
      <c r="S4" s="285"/>
      <c r="T4" s="285"/>
      <c r="U4" s="285"/>
      <c r="V4" s="285"/>
      <c r="W4" s="285"/>
      <c r="X4" s="285"/>
      <c r="Y4" s="285"/>
      <c r="Z4" s="285"/>
      <c r="AA4" s="285"/>
      <c r="AB4" s="285"/>
      <c r="AC4" s="285"/>
      <c r="AD4" s="285"/>
      <c r="AE4" s="285"/>
      <c r="AF4" s="285"/>
    </row>
    <row r="5">
      <c r="A5" s="286" t="s">
        <v>9</v>
      </c>
      <c r="B5" s="287" t="s">
        <v>1656</v>
      </c>
      <c r="C5" s="294" t="s">
        <v>1643</v>
      </c>
      <c r="D5" s="299" t="s">
        <v>10</v>
      </c>
      <c r="E5" s="294" t="s">
        <v>1644</v>
      </c>
      <c r="F5" s="301" t="s">
        <v>1657</v>
      </c>
      <c r="G5" s="290" t="s">
        <v>1658</v>
      </c>
      <c r="H5" s="290" t="s">
        <v>1</v>
      </c>
      <c r="I5" s="290" t="s">
        <v>1</v>
      </c>
      <c r="J5" s="290" t="s">
        <v>1646</v>
      </c>
      <c r="K5" s="290" t="s">
        <v>1</v>
      </c>
      <c r="L5" s="291"/>
      <c r="M5" s="291">
        <v>1.0</v>
      </c>
      <c r="N5" s="285"/>
      <c r="O5" s="285"/>
      <c r="P5" s="285"/>
      <c r="Q5" s="285"/>
      <c r="R5" s="285"/>
      <c r="S5" s="285"/>
      <c r="T5" s="285"/>
      <c r="U5" s="285"/>
      <c r="V5" s="285"/>
      <c r="W5" s="285"/>
      <c r="X5" s="285"/>
      <c r="Y5" s="285"/>
      <c r="Z5" s="285"/>
      <c r="AA5" s="285"/>
      <c r="AB5" s="285"/>
      <c r="AC5" s="285"/>
      <c r="AD5" s="285"/>
      <c r="AE5" s="285"/>
      <c r="AF5" s="285"/>
    </row>
    <row r="6">
      <c r="A6" s="291" t="s">
        <v>11</v>
      </c>
      <c r="B6" s="294" t="s">
        <v>1659</v>
      </c>
      <c r="C6" s="294" t="s">
        <v>1660</v>
      </c>
      <c r="D6" s="294" t="s">
        <v>13</v>
      </c>
      <c r="E6" s="294" t="s">
        <v>1661</v>
      </c>
      <c r="F6" s="301"/>
      <c r="G6" s="290" t="s">
        <v>1662</v>
      </c>
      <c r="H6" s="290" t="s">
        <v>1</v>
      </c>
      <c r="I6" s="290" t="s">
        <v>1</v>
      </c>
      <c r="J6" s="290" t="s">
        <v>1646</v>
      </c>
      <c r="K6" s="290" t="s">
        <v>1</v>
      </c>
      <c r="L6" s="291"/>
      <c r="M6" s="291">
        <v>1.0</v>
      </c>
      <c r="N6" s="285"/>
      <c r="O6" s="285"/>
      <c r="P6" s="285"/>
      <c r="Q6" s="285"/>
      <c r="R6" s="285"/>
      <c r="S6" s="285"/>
      <c r="T6" s="285"/>
      <c r="U6" s="285"/>
      <c r="V6" s="285"/>
      <c r="W6" s="285"/>
      <c r="X6" s="285"/>
      <c r="Y6" s="285"/>
      <c r="Z6" s="285"/>
      <c r="AA6" s="285"/>
      <c r="AB6" s="285"/>
      <c r="AC6" s="285"/>
      <c r="AD6" s="285"/>
      <c r="AE6" s="285"/>
      <c r="AF6" s="285"/>
    </row>
    <row r="7">
      <c r="A7" s="286" t="s">
        <v>15</v>
      </c>
      <c r="B7" s="287" t="s">
        <v>1663</v>
      </c>
      <c r="C7" s="294" t="s">
        <v>1664</v>
      </c>
      <c r="D7" s="294" t="s">
        <v>16</v>
      </c>
      <c r="E7" s="287" t="s">
        <v>1665</v>
      </c>
      <c r="F7" s="301"/>
      <c r="G7" s="290"/>
      <c r="H7" s="290" t="s">
        <v>1</v>
      </c>
      <c r="I7" s="290" t="s">
        <v>1</v>
      </c>
      <c r="J7" s="290" t="s">
        <v>1646</v>
      </c>
      <c r="K7" s="290" t="s">
        <v>1</v>
      </c>
      <c r="L7" s="291"/>
      <c r="M7" s="291">
        <v>1.0</v>
      </c>
      <c r="N7" s="285"/>
      <c r="O7" s="285"/>
      <c r="P7" s="285"/>
      <c r="Q7" s="285"/>
      <c r="R7" s="285"/>
      <c r="S7" s="285"/>
      <c r="T7" s="285"/>
      <c r="U7" s="285"/>
      <c r="V7" s="285"/>
      <c r="W7" s="285"/>
      <c r="X7" s="285"/>
      <c r="Y7" s="285"/>
      <c r="Z7" s="285"/>
      <c r="AA7" s="285"/>
      <c r="AB7" s="285"/>
      <c r="AC7" s="285"/>
      <c r="AD7" s="285"/>
      <c r="AE7" s="285"/>
      <c r="AF7" s="285"/>
    </row>
    <row r="8">
      <c r="A8" s="286" t="s">
        <v>17</v>
      </c>
      <c r="B8" s="287" t="s">
        <v>1666</v>
      </c>
      <c r="C8" s="294" t="s">
        <v>1667</v>
      </c>
      <c r="D8" s="294" t="s">
        <v>18</v>
      </c>
      <c r="E8" s="302" t="s">
        <v>1668</v>
      </c>
      <c r="F8" s="301"/>
      <c r="G8" s="290" t="s">
        <v>1658</v>
      </c>
      <c r="H8" s="290" t="s">
        <v>1</v>
      </c>
      <c r="I8" s="290" t="s">
        <v>1</v>
      </c>
      <c r="J8" s="290" t="s">
        <v>1646</v>
      </c>
      <c r="K8" s="290" t="s">
        <v>1</v>
      </c>
      <c r="L8" s="291"/>
      <c r="M8" s="291">
        <v>1.0</v>
      </c>
      <c r="N8" s="285"/>
      <c r="O8" s="285"/>
      <c r="P8" s="285"/>
      <c r="Q8" s="285"/>
      <c r="R8" s="285"/>
      <c r="S8" s="285"/>
      <c r="T8" s="285"/>
      <c r="U8" s="285"/>
      <c r="V8" s="285"/>
      <c r="W8" s="285"/>
      <c r="X8" s="285"/>
      <c r="Y8" s="285"/>
      <c r="Z8" s="285"/>
      <c r="AA8" s="285"/>
      <c r="AB8" s="285"/>
      <c r="AC8" s="285"/>
      <c r="AD8" s="285"/>
      <c r="AE8" s="285"/>
      <c r="AF8" s="285"/>
    </row>
    <row r="9">
      <c r="A9" s="286" t="s">
        <v>19</v>
      </c>
      <c r="B9" s="287" t="s">
        <v>1669</v>
      </c>
      <c r="C9" s="294" t="s">
        <v>1670</v>
      </c>
      <c r="D9" s="299" t="s">
        <v>20</v>
      </c>
      <c r="E9" s="287" t="s">
        <v>1671</v>
      </c>
      <c r="F9" s="301"/>
      <c r="G9" s="290" t="s">
        <v>1</v>
      </c>
      <c r="H9" s="290" t="s">
        <v>1</v>
      </c>
      <c r="I9" s="290" t="s">
        <v>1</v>
      </c>
      <c r="J9" s="290" t="s">
        <v>1646</v>
      </c>
      <c r="K9" s="290" t="s">
        <v>1</v>
      </c>
      <c r="L9" s="291"/>
      <c r="M9" s="291">
        <v>1.0</v>
      </c>
      <c r="N9" s="285"/>
      <c r="O9" s="285"/>
      <c r="P9" s="285"/>
      <c r="Q9" s="285"/>
      <c r="R9" s="285"/>
      <c r="S9" s="285"/>
      <c r="T9" s="285"/>
      <c r="U9" s="285"/>
      <c r="V9" s="285"/>
      <c r="W9" s="285"/>
      <c r="X9" s="285"/>
      <c r="Y9" s="285"/>
      <c r="Z9" s="285"/>
      <c r="AA9" s="285"/>
      <c r="AB9" s="285"/>
      <c r="AC9" s="285"/>
      <c r="AD9" s="285"/>
      <c r="AE9" s="285"/>
      <c r="AF9" s="285"/>
    </row>
    <row r="10">
      <c r="A10" s="286" t="s">
        <v>21</v>
      </c>
      <c r="B10" s="287" t="s">
        <v>1672</v>
      </c>
      <c r="C10" s="294" t="s">
        <v>1643</v>
      </c>
      <c r="D10" s="299" t="s">
        <v>22</v>
      </c>
      <c r="E10" s="294" t="s">
        <v>1644</v>
      </c>
      <c r="F10" s="301"/>
      <c r="G10" s="290" t="s">
        <v>1</v>
      </c>
      <c r="H10" s="290" t="s">
        <v>1673</v>
      </c>
      <c r="I10" s="290" t="s">
        <v>1</v>
      </c>
      <c r="J10" s="290" t="s">
        <v>1646</v>
      </c>
      <c r="K10" s="290"/>
      <c r="L10" s="291"/>
      <c r="M10" s="291">
        <v>1.0</v>
      </c>
      <c r="N10" s="285"/>
      <c r="O10" s="285"/>
      <c r="P10" s="285"/>
      <c r="Q10" s="285"/>
      <c r="R10" s="285"/>
      <c r="S10" s="285"/>
      <c r="T10" s="285"/>
      <c r="U10" s="285"/>
      <c r="V10" s="285"/>
      <c r="W10" s="285"/>
      <c r="X10" s="285"/>
      <c r="Y10" s="285"/>
      <c r="Z10" s="285"/>
      <c r="AA10" s="285"/>
      <c r="AB10" s="285"/>
      <c r="AC10" s="285"/>
      <c r="AD10" s="285"/>
      <c r="AE10" s="285"/>
      <c r="AF10" s="285"/>
    </row>
    <row r="11">
      <c r="A11" s="293" t="s">
        <v>23</v>
      </c>
      <c r="B11" s="287" t="s">
        <v>1674</v>
      </c>
      <c r="C11" s="294" t="s">
        <v>1643</v>
      </c>
      <c r="D11" s="294" t="s">
        <v>24</v>
      </c>
      <c r="E11" s="294" t="s">
        <v>1644</v>
      </c>
      <c r="F11" s="301"/>
      <c r="G11" s="290" t="s">
        <v>1</v>
      </c>
      <c r="H11" s="290" t="s">
        <v>1</v>
      </c>
      <c r="I11" s="290" t="s">
        <v>1</v>
      </c>
      <c r="J11" s="290" t="s">
        <v>1646</v>
      </c>
      <c r="K11" s="290"/>
      <c r="L11" s="291"/>
      <c r="M11" s="291">
        <v>1.0</v>
      </c>
      <c r="N11" s="285"/>
      <c r="O11" s="285"/>
      <c r="P11" s="285"/>
      <c r="Q11" s="285"/>
      <c r="R11" s="285"/>
      <c r="S11" s="285"/>
      <c r="T11" s="285"/>
      <c r="U11" s="285"/>
      <c r="V11" s="285"/>
      <c r="W11" s="285"/>
      <c r="X11" s="285"/>
      <c r="Y11" s="285"/>
      <c r="Z11" s="285"/>
      <c r="AA11" s="285"/>
      <c r="AB11" s="285"/>
      <c r="AC11" s="285"/>
      <c r="AD11" s="285"/>
      <c r="AE11" s="285"/>
      <c r="AF11" s="285"/>
    </row>
    <row r="12">
      <c r="A12" s="291" t="s">
        <v>25</v>
      </c>
      <c r="B12" s="287" t="s">
        <v>1675</v>
      </c>
      <c r="C12" s="294" t="s">
        <v>1676</v>
      </c>
      <c r="D12" s="294" t="s">
        <v>27</v>
      </c>
      <c r="E12" s="287" t="s">
        <v>1677</v>
      </c>
      <c r="F12" s="301"/>
      <c r="G12" s="290" t="s">
        <v>1</v>
      </c>
      <c r="H12" s="290" t="s">
        <v>1673</v>
      </c>
      <c r="I12" s="290" t="s">
        <v>1678</v>
      </c>
      <c r="J12" s="290" t="s">
        <v>1646</v>
      </c>
      <c r="K12" s="290"/>
      <c r="L12" s="291"/>
      <c r="M12" s="291">
        <v>1.0</v>
      </c>
      <c r="N12" s="285"/>
      <c r="O12" s="285"/>
      <c r="P12" s="285"/>
      <c r="Q12" s="285"/>
      <c r="R12" s="285"/>
      <c r="S12" s="285"/>
      <c r="T12" s="285"/>
      <c r="U12" s="285"/>
      <c r="V12" s="285"/>
      <c r="W12" s="285"/>
      <c r="X12" s="285"/>
      <c r="Y12" s="285"/>
      <c r="Z12" s="285"/>
      <c r="AA12" s="285"/>
      <c r="AB12" s="285"/>
      <c r="AC12" s="285"/>
      <c r="AD12" s="285"/>
      <c r="AE12" s="285"/>
      <c r="AF12" s="285"/>
    </row>
    <row r="13">
      <c r="A13" s="286" t="s">
        <v>29</v>
      </c>
      <c r="B13" s="287" t="s">
        <v>1679</v>
      </c>
      <c r="C13" s="294" t="s">
        <v>1680</v>
      </c>
      <c r="D13" s="299" t="s">
        <v>31</v>
      </c>
      <c r="E13" s="287" t="s">
        <v>1681</v>
      </c>
      <c r="F13" s="301"/>
      <c r="G13" s="290" t="s">
        <v>1</v>
      </c>
      <c r="H13" s="290" t="s">
        <v>1</v>
      </c>
      <c r="I13" s="290" t="s">
        <v>1</v>
      </c>
      <c r="J13" s="290" t="s">
        <v>1646</v>
      </c>
      <c r="K13" s="290"/>
      <c r="L13" s="291"/>
      <c r="M13" s="291">
        <v>1.0</v>
      </c>
      <c r="N13" s="285"/>
      <c r="O13" s="285"/>
      <c r="P13" s="285"/>
      <c r="Q13" s="285"/>
      <c r="R13" s="285"/>
      <c r="S13" s="285"/>
      <c r="T13" s="285"/>
      <c r="U13" s="285"/>
      <c r="V13" s="285"/>
      <c r="W13" s="285"/>
      <c r="X13" s="285"/>
      <c r="Y13" s="285"/>
      <c r="Z13" s="285"/>
      <c r="AA13" s="285"/>
      <c r="AB13" s="285"/>
      <c r="AC13" s="285"/>
      <c r="AD13" s="285"/>
      <c r="AE13" s="285"/>
      <c r="AF13" s="285"/>
    </row>
    <row r="14">
      <c r="A14" s="286" t="s">
        <v>33</v>
      </c>
      <c r="B14" s="303" t="s">
        <v>1682</v>
      </c>
      <c r="C14" s="294" t="s">
        <v>1683</v>
      </c>
      <c r="D14" s="299" t="s">
        <v>34</v>
      </c>
      <c r="E14" s="294" t="s">
        <v>1644</v>
      </c>
      <c r="F14" s="301"/>
      <c r="G14" s="290" t="s">
        <v>1684</v>
      </c>
      <c r="H14" s="290" t="s">
        <v>1</v>
      </c>
      <c r="I14" s="290" t="s">
        <v>1</v>
      </c>
      <c r="J14" s="290" t="s">
        <v>1646</v>
      </c>
      <c r="K14" s="290"/>
      <c r="L14" s="291"/>
      <c r="M14" s="291">
        <v>1.0</v>
      </c>
      <c r="N14" s="285"/>
      <c r="O14" s="285"/>
      <c r="P14" s="285"/>
      <c r="Q14" s="285"/>
      <c r="R14" s="285"/>
      <c r="S14" s="285"/>
      <c r="T14" s="285"/>
      <c r="U14" s="285"/>
      <c r="V14" s="285"/>
      <c r="W14" s="285"/>
      <c r="X14" s="285"/>
      <c r="Y14" s="285"/>
      <c r="Z14" s="285"/>
      <c r="AA14" s="285"/>
      <c r="AB14" s="285"/>
      <c r="AC14" s="285"/>
      <c r="AD14" s="285"/>
      <c r="AE14" s="285"/>
      <c r="AF14" s="285"/>
    </row>
    <row r="15">
      <c r="A15" s="291" t="s">
        <v>35</v>
      </c>
      <c r="B15" s="287" t="s">
        <v>1685</v>
      </c>
      <c r="C15" s="304" t="s">
        <v>1686</v>
      </c>
      <c r="D15" s="288" t="s">
        <v>36</v>
      </c>
      <c r="E15" s="288" t="s">
        <v>1687</v>
      </c>
      <c r="F15" s="301"/>
      <c r="G15" s="290" t="s">
        <v>1</v>
      </c>
      <c r="H15" s="290" t="s">
        <v>1</v>
      </c>
      <c r="I15" s="290" t="s">
        <v>1688</v>
      </c>
      <c r="J15" s="290" t="s">
        <v>1646</v>
      </c>
      <c r="K15" s="290"/>
      <c r="L15" s="291"/>
      <c r="M15" s="291">
        <v>1.0</v>
      </c>
      <c r="N15" s="285"/>
      <c r="O15" s="285"/>
      <c r="P15" s="285"/>
      <c r="Q15" s="285"/>
      <c r="R15" s="285"/>
      <c r="S15" s="285"/>
      <c r="T15" s="285"/>
      <c r="U15" s="285"/>
      <c r="V15" s="285"/>
      <c r="W15" s="285"/>
      <c r="X15" s="285"/>
      <c r="Y15" s="285"/>
      <c r="Z15" s="285"/>
      <c r="AA15" s="285"/>
      <c r="AB15" s="285"/>
      <c r="AC15" s="285"/>
      <c r="AD15" s="285"/>
      <c r="AE15" s="285"/>
      <c r="AF15" s="285"/>
    </row>
    <row r="16">
      <c r="A16" s="286" t="s">
        <v>37</v>
      </c>
      <c r="B16" s="287" t="s">
        <v>1689</v>
      </c>
      <c r="C16" s="294" t="s">
        <v>1690</v>
      </c>
      <c r="D16" s="299" t="s">
        <v>38</v>
      </c>
      <c r="E16" s="305" t="s">
        <v>1691</v>
      </c>
      <c r="F16" s="301" t="s">
        <v>1692</v>
      </c>
      <c r="G16" s="290" t="s">
        <v>1684</v>
      </c>
      <c r="H16" s="290" t="s">
        <v>1</v>
      </c>
      <c r="I16" s="290" t="s">
        <v>1693</v>
      </c>
      <c r="J16" s="290" t="s">
        <v>1646</v>
      </c>
      <c r="K16" s="290"/>
      <c r="L16" s="291"/>
      <c r="M16" s="291">
        <v>1.0</v>
      </c>
      <c r="N16" s="285"/>
      <c r="O16" s="285"/>
      <c r="P16" s="285"/>
      <c r="Q16" s="285"/>
      <c r="R16" s="285"/>
      <c r="S16" s="285"/>
      <c r="T16" s="285"/>
      <c r="U16" s="285"/>
      <c r="V16" s="285"/>
      <c r="W16" s="285"/>
      <c r="X16" s="285"/>
      <c r="Y16" s="285"/>
      <c r="Z16" s="285"/>
      <c r="AA16" s="285"/>
      <c r="AB16" s="285"/>
      <c r="AC16" s="285"/>
      <c r="AD16" s="285"/>
      <c r="AE16" s="285"/>
      <c r="AF16" s="285"/>
    </row>
    <row r="17">
      <c r="A17" s="306" t="s">
        <v>39</v>
      </c>
      <c r="B17" s="307" t="s">
        <v>1694</v>
      </c>
      <c r="C17" s="294" t="s">
        <v>1695</v>
      </c>
      <c r="D17" s="299" t="s">
        <v>40</v>
      </c>
      <c r="E17" s="287" t="s">
        <v>1696</v>
      </c>
      <c r="F17" s="301"/>
      <c r="G17" s="290" t="s">
        <v>1662</v>
      </c>
      <c r="H17" s="290" t="s">
        <v>1697</v>
      </c>
      <c r="I17" s="290" t="s">
        <v>1</v>
      </c>
      <c r="J17" s="290" t="s">
        <v>1646</v>
      </c>
      <c r="K17" s="290"/>
      <c r="L17" s="291"/>
      <c r="M17" s="291">
        <v>1.0</v>
      </c>
      <c r="N17" s="285"/>
      <c r="O17" s="285"/>
      <c r="P17" s="285"/>
      <c r="Q17" s="285"/>
      <c r="R17" s="285"/>
      <c r="S17" s="285"/>
      <c r="T17" s="285"/>
      <c r="U17" s="285"/>
      <c r="V17" s="285"/>
      <c r="W17" s="285"/>
      <c r="X17" s="285"/>
      <c r="Y17" s="285"/>
      <c r="Z17" s="285"/>
      <c r="AA17" s="285"/>
      <c r="AB17" s="285"/>
      <c r="AC17" s="285"/>
      <c r="AD17" s="285"/>
      <c r="AE17" s="285"/>
      <c r="AF17" s="285"/>
    </row>
    <row r="18">
      <c r="A18" s="286" t="s">
        <v>41</v>
      </c>
      <c r="B18" s="287" t="s">
        <v>1698</v>
      </c>
      <c r="C18" s="294" t="s">
        <v>1643</v>
      </c>
      <c r="D18" s="299" t="s">
        <v>42</v>
      </c>
      <c r="E18" s="294" t="s">
        <v>1644</v>
      </c>
      <c r="F18" s="301"/>
      <c r="G18" s="290" t="s">
        <v>1699</v>
      </c>
      <c r="H18" s="290" t="s">
        <v>1700</v>
      </c>
      <c r="I18" s="290" t="s">
        <v>1</v>
      </c>
      <c r="J18" s="290" t="s">
        <v>1646</v>
      </c>
      <c r="K18" s="290"/>
      <c r="L18" s="291"/>
      <c r="M18" s="291">
        <v>1.0</v>
      </c>
      <c r="N18" s="285"/>
      <c r="O18" s="285"/>
      <c r="P18" s="285"/>
      <c r="Q18" s="285"/>
      <c r="R18" s="285"/>
      <c r="S18" s="285"/>
      <c r="T18" s="285"/>
      <c r="U18" s="285"/>
      <c r="V18" s="285"/>
      <c r="W18" s="285"/>
      <c r="X18" s="285"/>
      <c r="Y18" s="285"/>
      <c r="Z18" s="285"/>
      <c r="AA18" s="285"/>
      <c r="AB18" s="285"/>
      <c r="AC18" s="285"/>
      <c r="AD18" s="285"/>
      <c r="AE18" s="285"/>
      <c r="AF18" s="285"/>
    </row>
    <row r="19">
      <c r="A19" s="286" t="s">
        <v>43</v>
      </c>
      <c r="B19" s="287" t="s">
        <v>1701</v>
      </c>
      <c r="C19" s="294" t="s">
        <v>1702</v>
      </c>
      <c r="D19" s="299" t="s">
        <v>44</v>
      </c>
      <c r="E19" s="287" t="s">
        <v>1703</v>
      </c>
      <c r="F19" s="301"/>
      <c r="G19" s="290" t="s">
        <v>1</v>
      </c>
      <c r="H19" s="290" t="s">
        <v>1</v>
      </c>
      <c r="I19" s="290" t="s">
        <v>1704</v>
      </c>
      <c r="J19" s="290" t="s">
        <v>1646</v>
      </c>
      <c r="K19" s="290"/>
      <c r="L19" s="291"/>
      <c r="M19" s="291">
        <v>1.0</v>
      </c>
      <c r="N19" s="285"/>
      <c r="O19" s="285"/>
      <c r="P19" s="285"/>
      <c r="Q19" s="285"/>
      <c r="R19" s="285"/>
      <c r="S19" s="285"/>
      <c r="T19" s="285"/>
      <c r="U19" s="285"/>
      <c r="V19" s="285"/>
      <c r="W19" s="285"/>
      <c r="X19" s="285"/>
      <c r="Y19" s="285"/>
      <c r="Z19" s="285"/>
      <c r="AA19" s="285"/>
      <c r="AB19" s="285"/>
      <c r="AC19" s="285"/>
      <c r="AD19" s="285"/>
      <c r="AE19" s="285"/>
      <c r="AF19" s="285"/>
    </row>
    <row r="20">
      <c r="A20" s="286" t="s">
        <v>45</v>
      </c>
      <c r="B20" s="307" t="s">
        <v>1705</v>
      </c>
      <c r="C20" s="290" t="s">
        <v>1706</v>
      </c>
      <c r="D20" s="299" t="s">
        <v>46</v>
      </c>
      <c r="E20" s="287" t="s">
        <v>1707</v>
      </c>
      <c r="F20" s="301"/>
      <c r="G20" s="290" t="s">
        <v>1</v>
      </c>
      <c r="H20" s="290" t="s">
        <v>1</v>
      </c>
      <c r="I20" s="290" t="s">
        <v>1</v>
      </c>
      <c r="J20" s="290" t="s">
        <v>1646</v>
      </c>
      <c r="K20" s="290"/>
      <c r="L20" s="291"/>
      <c r="M20" s="291">
        <v>1.0</v>
      </c>
      <c r="N20" s="285"/>
      <c r="O20" s="285"/>
      <c r="P20" s="285"/>
      <c r="Q20" s="285"/>
      <c r="R20" s="285"/>
      <c r="S20" s="285"/>
      <c r="T20" s="285"/>
      <c r="U20" s="285"/>
      <c r="V20" s="285"/>
      <c r="W20" s="285"/>
      <c r="X20" s="285"/>
      <c r="Y20" s="285"/>
      <c r="Z20" s="285"/>
      <c r="AA20" s="285"/>
      <c r="AB20" s="285"/>
      <c r="AC20" s="285"/>
      <c r="AD20" s="285"/>
      <c r="AE20" s="285"/>
      <c r="AF20" s="285"/>
    </row>
    <row r="21">
      <c r="A21" s="308" t="s">
        <v>47</v>
      </c>
      <c r="B21" s="287" t="s">
        <v>1708</v>
      </c>
      <c r="C21" s="294" t="s">
        <v>1709</v>
      </c>
      <c r="D21" s="299" t="s">
        <v>50</v>
      </c>
      <c r="E21" s="294" t="s">
        <v>1661</v>
      </c>
      <c r="F21" s="301"/>
      <c r="G21" s="290" t="s">
        <v>1</v>
      </c>
      <c r="H21" s="290" t="s">
        <v>1</v>
      </c>
      <c r="I21" s="290" t="s">
        <v>1</v>
      </c>
      <c r="J21" s="290" t="s">
        <v>1646</v>
      </c>
      <c r="K21" s="290"/>
      <c r="L21" s="291"/>
      <c r="M21" s="291">
        <v>1.0</v>
      </c>
      <c r="N21" s="285"/>
      <c r="O21" s="285"/>
      <c r="P21" s="285"/>
      <c r="Q21" s="285"/>
      <c r="R21" s="285"/>
      <c r="S21" s="285"/>
      <c r="T21" s="285"/>
      <c r="U21" s="285"/>
      <c r="V21" s="285"/>
      <c r="W21" s="285"/>
      <c r="X21" s="285"/>
      <c r="Y21" s="285"/>
      <c r="Z21" s="285"/>
      <c r="AA21" s="285"/>
      <c r="AB21" s="285"/>
      <c r="AC21" s="285"/>
      <c r="AD21" s="285"/>
      <c r="AE21" s="285"/>
      <c r="AF21" s="285"/>
    </row>
    <row r="22">
      <c r="A22" s="308" t="s">
        <v>52</v>
      </c>
      <c r="B22" s="287" t="s">
        <v>1710</v>
      </c>
      <c r="C22" s="294" t="s">
        <v>1711</v>
      </c>
      <c r="D22" s="299" t="s">
        <v>54</v>
      </c>
      <c r="E22" s="294" t="s">
        <v>1644</v>
      </c>
      <c r="F22" s="301"/>
      <c r="G22" s="290" t="s">
        <v>1712</v>
      </c>
      <c r="H22" s="290" t="s">
        <v>1</v>
      </c>
      <c r="I22" s="290" t="s">
        <v>1</v>
      </c>
      <c r="J22" s="290" t="s">
        <v>1646</v>
      </c>
      <c r="K22" s="290"/>
      <c r="L22" s="291"/>
      <c r="M22" s="291">
        <v>1.0</v>
      </c>
      <c r="N22" s="285"/>
      <c r="O22" s="285"/>
      <c r="P22" s="285"/>
      <c r="Q22" s="285"/>
      <c r="R22" s="285"/>
      <c r="S22" s="285"/>
      <c r="T22" s="285"/>
      <c r="U22" s="285"/>
      <c r="V22" s="285"/>
      <c r="W22" s="285"/>
      <c r="X22" s="285"/>
      <c r="Y22" s="285"/>
      <c r="Z22" s="285"/>
      <c r="AA22" s="285"/>
      <c r="AB22" s="285"/>
      <c r="AC22" s="285"/>
      <c r="AD22" s="285"/>
      <c r="AE22" s="285"/>
      <c r="AF22" s="285"/>
    </row>
    <row r="23">
      <c r="A23" s="291" t="s">
        <v>55</v>
      </c>
      <c r="B23" s="287" t="s">
        <v>1713</v>
      </c>
      <c r="C23" s="309" t="s">
        <v>1714</v>
      </c>
      <c r="D23" s="294" t="s">
        <v>57</v>
      </c>
      <c r="E23" s="294" t="s">
        <v>1715</v>
      </c>
      <c r="F23" s="301"/>
      <c r="G23" s="290" t="s">
        <v>1712</v>
      </c>
      <c r="H23" s="290" t="s">
        <v>1</v>
      </c>
      <c r="I23" s="290" t="s">
        <v>1</v>
      </c>
      <c r="J23" s="290" t="s">
        <v>1646</v>
      </c>
      <c r="K23" s="290"/>
      <c r="L23" s="291"/>
      <c r="M23" s="291">
        <v>1.0</v>
      </c>
      <c r="N23" s="285"/>
      <c r="O23" s="285"/>
      <c r="P23" s="285"/>
      <c r="Q23" s="285"/>
      <c r="R23" s="285"/>
      <c r="S23" s="285"/>
      <c r="T23" s="285"/>
      <c r="U23" s="285"/>
      <c r="V23" s="285"/>
      <c r="W23" s="285"/>
      <c r="X23" s="285"/>
      <c r="Y23" s="285"/>
      <c r="Z23" s="285"/>
      <c r="AA23" s="285"/>
      <c r="AB23" s="285"/>
      <c r="AC23" s="285"/>
      <c r="AD23" s="285"/>
      <c r="AE23" s="285"/>
      <c r="AF23" s="285"/>
    </row>
    <row r="24">
      <c r="A24" s="286" t="s">
        <v>58</v>
      </c>
      <c r="B24" s="310" t="s">
        <v>1716</v>
      </c>
      <c r="C24" s="294" t="s">
        <v>1643</v>
      </c>
      <c r="D24" s="299" t="s">
        <v>60</v>
      </c>
      <c r="E24" s="311" t="s">
        <v>1717</v>
      </c>
      <c r="F24" s="301"/>
      <c r="G24" s="290" t="s">
        <v>1</v>
      </c>
      <c r="H24" s="290" t="s">
        <v>1718</v>
      </c>
      <c r="I24" s="290"/>
      <c r="J24" s="290" t="s">
        <v>1646</v>
      </c>
      <c r="K24" s="290"/>
      <c r="L24" s="291"/>
      <c r="M24" s="291">
        <v>1.0</v>
      </c>
      <c r="N24" s="285"/>
      <c r="O24" s="285"/>
      <c r="P24" s="285"/>
      <c r="Q24" s="285"/>
      <c r="R24" s="285"/>
      <c r="S24" s="285"/>
      <c r="T24" s="285"/>
      <c r="U24" s="285"/>
      <c r="V24" s="285"/>
      <c r="W24" s="285"/>
      <c r="X24" s="285"/>
      <c r="Y24" s="285"/>
      <c r="Z24" s="285"/>
      <c r="AA24" s="285"/>
      <c r="AB24" s="285"/>
      <c r="AC24" s="285"/>
      <c r="AD24" s="285"/>
      <c r="AE24" s="285"/>
      <c r="AF24" s="285"/>
    </row>
    <row r="25">
      <c r="A25" s="286" t="s">
        <v>61</v>
      </c>
      <c r="B25" s="312" t="s">
        <v>1719</v>
      </c>
      <c r="C25" s="294" t="s">
        <v>1711</v>
      </c>
      <c r="D25" s="313" t="s">
        <v>62</v>
      </c>
      <c r="E25" s="294" t="s">
        <v>1644</v>
      </c>
      <c r="F25" s="301"/>
      <c r="G25" s="290" t="s">
        <v>1</v>
      </c>
      <c r="H25" s="290" t="s">
        <v>1</v>
      </c>
      <c r="I25" s="290" t="s">
        <v>1720</v>
      </c>
      <c r="J25" s="290" t="s">
        <v>1646</v>
      </c>
      <c r="K25" s="290"/>
      <c r="L25" s="291"/>
      <c r="M25" s="291">
        <v>1.0</v>
      </c>
      <c r="N25" s="285"/>
      <c r="O25" s="285"/>
      <c r="P25" s="285"/>
      <c r="Q25" s="285"/>
      <c r="R25" s="285"/>
      <c r="S25" s="285"/>
      <c r="T25" s="285"/>
      <c r="U25" s="285"/>
      <c r="V25" s="285"/>
      <c r="W25" s="285"/>
      <c r="X25" s="285"/>
      <c r="Y25" s="285"/>
      <c r="Z25" s="285"/>
      <c r="AA25" s="285"/>
      <c r="AB25" s="285"/>
      <c r="AC25" s="285"/>
      <c r="AD25" s="285"/>
      <c r="AE25" s="285"/>
      <c r="AF25" s="285"/>
    </row>
    <row r="26">
      <c r="A26" s="286" t="s">
        <v>63</v>
      </c>
      <c r="B26" s="287" t="s">
        <v>1721</v>
      </c>
      <c r="C26" s="294" t="s">
        <v>1722</v>
      </c>
      <c r="D26" s="299" t="s">
        <v>66</v>
      </c>
      <c r="E26" s="294" t="s">
        <v>1723</v>
      </c>
      <c r="F26" s="301"/>
      <c r="G26" s="290" t="s">
        <v>1655</v>
      </c>
      <c r="H26" s="290" t="s">
        <v>1</v>
      </c>
      <c r="I26" s="290" t="s">
        <v>1724</v>
      </c>
      <c r="J26" s="290" t="s">
        <v>1646</v>
      </c>
      <c r="K26" s="290"/>
      <c r="L26" s="291"/>
      <c r="M26" s="291">
        <v>1.0</v>
      </c>
      <c r="N26" s="285"/>
      <c r="O26" s="285"/>
      <c r="P26" s="285"/>
      <c r="Q26" s="285"/>
      <c r="R26" s="285"/>
      <c r="S26" s="285"/>
      <c r="T26" s="285"/>
      <c r="U26" s="285"/>
      <c r="V26" s="285"/>
      <c r="W26" s="285"/>
      <c r="X26" s="285"/>
      <c r="Y26" s="285"/>
      <c r="Z26" s="285"/>
      <c r="AA26" s="285"/>
      <c r="AB26" s="285"/>
      <c r="AC26" s="285"/>
      <c r="AD26" s="285"/>
      <c r="AE26" s="285"/>
      <c r="AF26" s="285"/>
    </row>
    <row r="27">
      <c r="A27" s="286" t="s">
        <v>67</v>
      </c>
      <c r="B27" s="287" t="s">
        <v>1725</v>
      </c>
      <c r="C27" s="294" t="s">
        <v>1726</v>
      </c>
      <c r="D27" s="299" t="s">
        <v>70</v>
      </c>
      <c r="E27" s="287" t="s">
        <v>1727</v>
      </c>
      <c r="F27" s="300" t="s">
        <v>1728</v>
      </c>
      <c r="G27" s="290" t="s">
        <v>1</v>
      </c>
      <c r="H27" s="298" t="s">
        <v>1</v>
      </c>
      <c r="I27" s="290" t="s">
        <v>1</v>
      </c>
      <c r="J27" s="290" t="s">
        <v>1646</v>
      </c>
      <c r="K27" s="290"/>
      <c r="L27" s="291"/>
      <c r="M27" s="291">
        <v>1.0</v>
      </c>
      <c r="N27" s="285"/>
      <c r="O27" s="285"/>
      <c r="P27" s="285"/>
      <c r="Q27" s="285"/>
      <c r="R27" s="285"/>
      <c r="S27" s="285"/>
      <c r="T27" s="285"/>
      <c r="U27" s="285"/>
      <c r="V27" s="285"/>
      <c r="W27" s="285"/>
      <c r="X27" s="285"/>
      <c r="Y27" s="285"/>
      <c r="Z27" s="285"/>
      <c r="AA27" s="285"/>
      <c r="AB27" s="285"/>
      <c r="AC27" s="285"/>
      <c r="AD27" s="285"/>
      <c r="AE27" s="285"/>
      <c r="AF27" s="285"/>
    </row>
    <row r="28">
      <c r="A28" s="291" t="s">
        <v>71</v>
      </c>
      <c r="B28" s="287" t="s">
        <v>1729</v>
      </c>
      <c r="C28" s="294" t="s">
        <v>1730</v>
      </c>
      <c r="D28" s="294" t="s">
        <v>73</v>
      </c>
      <c r="E28" s="294" t="s">
        <v>1661</v>
      </c>
      <c r="F28" s="301"/>
      <c r="G28" s="290" t="s">
        <v>1</v>
      </c>
      <c r="H28" s="290" t="s">
        <v>1</v>
      </c>
      <c r="I28" s="290" t="s">
        <v>1</v>
      </c>
      <c r="J28" s="290" t="s">
        <v>1646</v>
      </c>
      <c r="K28" s="290"/>
      <c r="L28" s="291"/>
      <c r="M28" s="291">
        <v>1.0</v>
      </c>
      <c r="N28" s="285"/>
      <c r="O28" s="285"/>
      <c r="P28" s="285"/>
      <c r="Q28" s="285"/>
      <c r="R28" s="285"/>
      <c r="S28" s="285"/>
      <c r="T28" s="285"/>
      <c r="U28" s="285"/>
      <c r="V28" s="285"/>
      <c r="W28" s="285"/>
      <c r="X28" s="285"/>
      <c r="Y28" s="285"/>
      <c r="Z28" s="285"/>
      <c r="AA28" s="285"/>
      <c r="AB28" s="285"/>
      <c r="AC28" s="285"/>
      <c r="AD28" s="285"/>
      <c r="AE28" s="285"/>
      <c r="AF28" s="285"/>
    </row>
    <row r="29">
      <c r="A29" s="286" t="s">
        <v>74</v>
      </c>
      <c r="B29" s="287" t="s">
        <v>1731</v>
      </c>
      <c r="C29" s="294" t="s">
        <v>1732</v>
      </c>
      <c r="D29" s="294" t="s">
        <v>76</v>
      </c>
      <c r="E29" s="314" t="s">
        <v>1733</v>
      </c>
      <c r="F29" s="301" t="s">
        <v>1</v>
      </c>
      <c r="G29" s="290" t="s">
        <v>1712</v>
      </c>
      <c r="H29" s="290" t="s">
        <v>1</v>
      </c>
      <c r="I29" s="290" t="s">
        <v>1</v>
      </c>
      <c r="J29" s="290" t="s">
        <v>1646</v>
      </c>
      <c r="K29" s="290"/>
      <c r="L29" s="291"/>
      <c r="M29" s="291">
        <v>1.0</v>
      </c>
      <c r="N29" s="285"/>
      <c r="O29" s="285"/>
      <c r="P29" s="285"/>
      <c r="Q29" s="285"/>
      <c r="R29" s="285"/>
      <c r="S29" s="285"/>
      <c r="T29" s="285"/>
      <c r="U29" s="285"/>
      <c r="V29" s="285"/>
      <c r="W29" s="285"/>
      <c r="X29" s="285"/>
      <c r="Y29" s="285"/>
      <c r="Z29" s="285"/>
      <c r="AA29" s="285"/>
      <c r="AB29" s="285"/>
      <c r="AC29" s="285"/>
      <c r="AD29" s="285"/>
      <c r="AE29" s="285"/>
      <c r="AF29" s="285"/>
    </row>
    <row r="30">
      <c r="A30" s="286" t="s">
        <v>77</v>
      </c>
      <c r="B30" s="287" t="s">
        <v>1734</v>
      </c>
      <c r="C30" s="294" t="s">
        <v>1735</v>
      </c>
      <c r="D30" s="299" t="s">
        <v>79</v>
      </c>
      <c r="E30" s="294" t="s">
        <v>1736</v>
      </c>
      <c r="F30" s="301"/>
      <c r="G30" s="290" t="s">
        <v>1</v>
      </c>
      <c r="H30" s="290" t="s">
        <v>1</v>
      </c>
      <c r="I30" s="290" t="s">
        <v>1</v>
      </c>
      <c r="J30" s="290" t="s">
        <v>1646</v>
      </c>
      <c r="K30" s="290"/>
      <c r="L30" s="291"/>
      <c r="M30" s="291">
        <v>1.0</v>
      </c>
      <c r="N30" s="285"/>
      <c r="O30" s="285"/>
      <c r="P30" s="285"/>
      <c r="Q30" s="285"/>
      <c r="R30" s="285"/>
      <c r="S30" s="285"/>
      <c r="T30" s="285"/>
      <c r="U30" s="285"/>
      <c r="V30" s="285"/>
      <c r="W30" s="285"/>
      <c r="X30" s="285"/>
      <c r="Y30" s="285"/>
      <c r="Z30" s="285"/>
      <c r="AA30" s="285"/>
      <c r="AB30" s="285"/>
      <c r="AC30" s="285"/>
      <c r="AD30" s="285"/>
      <c r="AE30" s="285"/>
      <c r="AF30" s="285"/>
    </row>
    <row r="31">
      <c r="A31" s="291" t="s">
        <v>80</v>
      </c>
      <c r="B31" s="287" t="s">
        <v>1737</v>
      </c>
      <c r="C31" s="294" t="s">
        <v>1738</v>
      </c>
      <c r="D31" s="294" t="s">
        <v>83</v>
      </c>
      <c r="E31" s="287" t="s">
        <v>1739</v>
      </c>
      <c r="F31" s="301"/>
      <c r="G31" s="290" t="s">
        <v>1740</v>
      </c>
      <c r="H31" s="290" t="s">
        <v>1741</v>
      </c>
      <c r="I31" s="290" t="s">
        <v>1</v>
      </c>
      <c r="J31" s="290" t="s">
        <v>1646</v>
      </c>
      <c r="K31" s="290"/>
      <c r="L31" s="291"/>
      <c r="M31" s="291">
        <v>1.0</v>
      </c>
      <c r="N31" s="285"/>
      <c r="O31" s="285"/>
      <c r="P31" s="285"/>
      <c r="Q31" s="285"/>
      <c r="R31" s="285"/>
      <c r="S31" s="285"/>
      <c r="T31" s="285"/>
      <c r="U31" s="285"/>
      <c r="V31" s="285"/>
      <c r="W31" s="285"/>
      <c r="X31" s="285"/>
      <c r="Y31" s="285"/>
      <c r="Z31" s="285"/>
      <c r="AA31" s="285"/>
      <c r="AB31" s="285"/>
      <c r="AC31" s="285"/>
      <c r="AD31" s="285"/>
      <c r="AE31" s="285"/>
      <c r="AF31" s="285"/>
    </row>
    <row r="32">
      <c r="A32" s="291" t="s">
        <v>84</v>
      </c>
      <c r="B32" s="287" t="s">
        <v>1742</v>
      </c>
      <c r="C32" s="294" t="s">
        <v>1643</v>
      </c>
      <c r="D32" s="294" t="s">
        <v>85</v>
      </c>
      <c r="E32" s="294" t="s">
        <v>1644</v>
      </c>
      <c r="F32" s="301"/>
      <c r="G32" s="290" t="s">
        <v>1740</v>
      </c>
      <c r="H32" s="290" t="s">
        <v>1</v>
      </c>
      <c r="I32" s="290" t="s">
        <v>1</v>
      </c>
      <c r="J32" s="290" t="s">
        <v>1646</v>
      </c>
      <c r="K32" s="290"/>
      <c r="L32" s="291"/>
      <c r="M32" s="291">
        <v>1.0</v>
      </c>
      <c r="N32" s="285"/>
      <c r="O32" s="285"/>
      <c r="P32" s="285"/>
      <c r="Q32" s="285"/>
      <c r="R32" s="285"/>
      <c r="S32" s="285"/>
      <c r="T32" s="285"/>
      <c r="U32" s="285"/>
      <c r="V32" s="285"/>
      <c r="W32" s="285"/>
      <c r="X32" s="285"/>
      <c r="Y32" s="285"/>
      <c r="Z32" s="285"/>
      <c r="AA32" s="285"/>
      <c r="AB32" s="285"/>
      <c r="AC32" s="285"/>
      <c r="AD32" s="285"/>
      <c r="AE32" s="285"/>
      <c r="AF32" s="285"/>
    </row>
    <row r="33">
      <c r="A33" s="291" t="s">
        <v>86</v>
      </c>
      <c r="B33" s="287" t="s">
        <v>1743</v>
      </c>
      <c r="C33" s="294" t="s">
        <v>1744</v>
      </c>
      <c r="D33" s="294" t="s">
        <v>88</v>
      </c>
      <c r="E33" s="287" t="s">
        <v>1745</v>
      </c>
      <c r="F33" s="301"/>
      <c r="G33" s="290" t="s">
        <v>1</v>
      </c>
      <c r="H33" s="290" t="s">
        <v>1</v>
      </c>
      <c r="I33" s="290" t="s">
        <v>1</v>
      </c>
      <c r="J33" s="290" t="s">
        <v>1646</v>
      </c>
      <c r="K33" s="290"/>
      <c r="L33" s="291"/>
      <c r="M33" s="291">
        <v>1.0</v>
      </c>
      <c r="N33" s="285"/>
      <c r="O33" s="285"/>
      <c r="P33" s="285"/>
      <c r="Q33" s="285"/>
      <c r="R33" s="285"/>
      <c r="S33" s="285"/>
      <c r="T33" s="285"/>
      <c r="U33" s="285"/>
      <c r="V33" s="285"/>
      <c r="W33" s="285"/>
      <c r="X33" s="285"/>
      <c r="Y33" s="285"/>
      <c r="Z33" s="285"/>
      <c r="AA33" s="285"/>
      <c r="AB33" s="285"/>
      <c r="AC33" s="285"/>
      <c r="AD33" s="285"/>
      <c r="AE33" s="285"/>
      <c r="AF33" s="285"/>
    </row>
    <row r="34">
      <c r="A34" s="286" t="s">
        <v>90</v>
      </c>
      <c r="B34" s="287" t="s">
        <v>1746</v>
      </c>
      <c r="C34" s="294" t="s">
        <v>1643</v>
      </c>
      <c r="D34" s="299" t="s">
        <v>92</v>
      </c>
      <c r="E34" s="294" t="s">
        <v>1644</v>
      </c>
      <c r="F34" s="301"/>
      <c r="G34" s="290" t="s">
        <v>1</v>
      </c>
      <c r="H34" s="290" t="s">
        <v>1747</v>
      </c>
      <c r="I34" s="290" t="s">
        <v>1</v>
      </c>
      <c r="J34" s="290" t="s">
        <v>1646</v>
      </c>
      <c r="K34" s="290"/>
      <c r="L34" s="291"/>
      <c r="M34" s="291">
        <v>1.0</v>
      </c>
      <c r="N34" s="285"/>
      <c r="O34" s="285"/>
      <c r="P34" s="285"/>
      <c r="Q34" s="285"/>
      <c r="R34" s="285"/>
      <c r="S34" s="285"/>
      <c r="T34" s="285"/>
      <c r="U34" s="285"/>
      <c r="V34" s="285"/>
      <c r="W34" s="285"/>
      <c r="X34" s="285"/>
      <c r="Y34" s="285"/>
      <c r="Z34" s="285"/>
      <c r="AA34" s="285"/>
      <c r="AB34" s="285"/>
      <c r="AC34" s="285"/>
      <c r="AD34" s="285"/>
      <c r="AE34" s="285"/>
      <c r="AF34" s="285"/>
    </row>
    <row r="35">
      <c r="A35" s="286" t="s">
        <v>93</v>
      </c>
      <c r="B35" s="287" t="s">
        <v>1748</v>
      </c>
      <c r="C35" s="294" t="s">
        <v>1643</v>
      </c>
      <c r="D35" s="299" t="s">
        <v>95</v>
      </c>
      <c r="E35" s="294" t="s">
        <v>1644</v>
      </c>
      <c r="F35" s="301"/>
      <c r="G35" s="290" t="s">
        <v>1749</v>
      </c>
      <c r="H35" s="290" t="s">
        <v>1</v>
      </c>
      <c r="I35" s="290" t="s">
        <v>1</v>
      </c>
      <c r="J35" s="290" t="s">
        <v>1646</v>
      </c>
      <c r="K35" s="290"/>
      <c r="L35" s="291"/>
      <c r="M35" s="291">
        <v>1.0</v>
      </c>
      <c r="N35" s="285"/>
      <c r="O35" s="285"/>
      <c r="P35" s="285"/>
      <c r="Q35" s="285"/>
      <c r="R35" s="285"/>
      <c r="S35" s="285"/>
      <c r="T35" s="285"/>
      <c r="U35" s="285"/>
      <c r="V35" s="285"/>
      <c r="W35" s="285"/>
      <c r="X35" s="285"/>
      <c r="Y35" s="285"/>
      <c r="Z35" s="285"/>
      <c r="AA35" s="285"/>
      <c r="AB35" s="285"/>
      <c r="AC35" s="285"/>
      <c r="AD35" s="285"/>
      <c r="AE35" s="285"/>
      <c r="AF35" s="285"/>
    </row>
    <row r="36">
      <c r="A36" s="306" t="s">
        <v>96</v>
      </c>
      <c r="B36" s="287" t="s">
        <v>1750</v>
      </c>
      <c r="C36" s="294" t="s">
        <v>1751</v>
      </c>
      <c r="D36" s="299" t="s">
        <v>98</v>
      </c>
      <c r="E36" s="287" t="s">
        <v>1752</v>
      </c>
      <c r="F36" s="315"/>
      <c r="G36" s="316" t="s">
        <v>1662</v>
      </c>
      <c r="H36" s="290" t="s">
        <v>1</v>
      </c>
      <c r="I36" s="290" t="s">
        <v>1</v>
      </c>
      <c r="J36" s="290" t="s">
        <v>1646</v>
      </c>
      <c r="K36" s="290"/>
      <c r="L36" s="291"/>
      <c r="M36" s="291">
        <v>1.0</v>
      </c>
      <c r="N36" s="285"/>
      <c r="O36" s="285"/>
      <c r="P36" s="285"/>
      <c r="Q36" s="285"/>
      <c r="R36" s="285"/>
      <c r="S36" s="285"/>
      <c r="T36" s="285"/>
      <c r="U36" s="285"/>
      <c r="V36" s="285"/>
      <c r="W36" s="285"/>
      <c r="X36" s="285"/>
      <c r="Y36" s="285"/>
      <c r="Z36" s="285"/>
      <c r="AA36" s="285"/>
      <c r="AB36" s="285"/>
      <c r="AC36" s="285"/>
      <c r="AD36" s="285"/>
      <c r="AE36" s="285"/>
      <c r="AF36" s="285"/>
    </row>
    <row r="37">
      <c r="A37" s="291" t="s">
        <v>99</v>
      </c>
      <c r="B37" s="287" t="s">
        <v>1753</v>
      </c>
      <c r="C37" s="294" t="s">
        <v>1754</v>
      </c>
      <c r="D37" s="294" t="s">
        <v>101</v>
      </c>
      <c r="E37" s="287" t="s">
        <v>1755</v>
      </c>
      <c r="F37" s="315"/>
      <c r="G37" s="316" t="s">
        <v>1756</v>
      </c>
      <c r="H37" s="290" t="s">
        <v>1</v>
      </c>
      <c r="I37" s="290" t="s">
        <v>1</v>
      </c>
      <c r="J37" s="290" t="s">
        <v>1646</v>
      </c>
      <c r="K37" s="290"/>
      <c r="L37" s="291"/>
      <c r="M37" s="291">
        <v>1.0</v>
      </c>
      <c r="N37" s="285"/>
      <c r="O37" s="285"/>
      <c r="P37" s="285"/>
      <c r="Q37" s="285"/>
      <c r="R37" s="285"/>
      <c r="S37" s="285"/>
      <c r="T37" s="285"/>
      <c r="U37" s="285"/>
      <c r="V37" s="285"/>
      <c r="W37" s="285"/>
      <c r="X37" s="285"/>
      <c r="Y37" s="285"/>
      <c r="Z37" s="285"/>
      <c r="AA37" s="285"/>
      <c r="AB37" s="285"/>
      <c r="AC37" s="285"/>
      <c r="AD37" s="285"/>
      <c r="AE37" s="285"/>
      <c r="AF37" s="285"/>
    </row>
    <row r="38">
      <c r="A38" s="291" t="s">
        <v>102</v>
      </c>
      <c r="B38" s="287" t="s">
        <v>1757</v>
      </c>
      <c r="C38" s="294" t="s">
        <v>1758</v>
      </c>
      <c r="D38" s="294" t="s">
        <v>103</v>
      </c>
      <c r="E38" s="287" t="s">
        <v>1759</v>
      </c>
      <c r="F38" s="301"/>
      <c r="G38" s="290" t="s">
        <v>1</v>
      </c>
      <c r="H38" s="317"/>
      <c r="I38" s="290" t="s">
        <v>1</v>
      </c>
      <c r="J38" s="290" t="s">
        <v>1646</v>
      </c>
      <c r="K38" s="290"/>
      <c r="L38" s="291"/>
      <c r="M38" s="291">
        <v>1.0</v>
      </c>
      <c r="N38" s="285"/>
      <c r="O38" s="285"/>
      <c r="P38" s="285"/>
      <c r="Q38" s="285"/>
      <c r="R38" s="285"/>
      <c r="S38" s="285"/>
      <c r="T38" s="285"/>
      <c r="U38" s="285"/>
      <c r="V38" s="285"/>
      <c r="W38" s="285"/>
      <c r="X38" s="285"/>
      <c r="Y38" s="285"/>
      <c r="Z38" s="285"/>
      <c r="AA38" s="285"/>
      <c r="AB38" s="285"/>
      <c r="AC38" s="285"/>
      <c r="AD38" s="285"/>
      <c r="AE38" s="285"/>
      <c r="AF38" s="285"/>
    </row>
    <row r="39">
      <c r="A39" s="291" t="s">
        <v>104</v>
      </c>
      <c r="B39" s="287" t="s">
        <v>1760</v>
      </c>
      <c r="C39" s="294" t="s">
        <v>1761</v>
      </c>
      <c r="D39" s="294" t="s">
        <v>105</v>
      </c>
      <c r="E39" s="287" t="s">
        <v>1762</v>
      </c>
      <c r="F39" s="301"/>
      <c r="G39" s="290" t="s">
        <v>1</v>
      </c>
      <c r="H39" s="290" t="s">
        <v>1763</v>
      </c>
      <c r="I39" s="290" t="s">
        <v>1</v>
      </c>
      <c r="J39" s="291" t="s">
        <v>1646</v>
      </c>
      <c r="K39" s="291"/>
      <c r="L39" s="291"/>
      <c r="M39" s="291">
        <v>1.0</v>
      </c>
      <c r="N39" s="285"/>
      <c r="O39" s="285"/>
      <c r="P39" s="285"/>
      <c r="Q39" s="285"/>
      <c r="R39" s="285"/>
      <c r="S39" s="285"/>
      <c r="T39" s="285"/>
      <c r="U39" s="285"/>
      <c r="V39" s="285"/>
      <c r="W39" s="285"/>
      <c r="X39" s="285"/>
      <c r="Y39" s="285"/>
      <c r="Z39" s="285"/>
      <c r="AA39" s="285"/>
      <c r="AB39" s="285"/>
      <c r="AC39" s="285"/>
      <c r="AD39" s="285"/>
      <c r="AE39" s="285"/>
      <c r="AF39" s="285"/>
    </row>
    <row r="40">
      <c r="A40" s="286" t="s">
        <v>106</v>
      </c>
      <c r="B40" s="303" t="s">
        <v>1764</v>
      </c>
      <c r="C40" s="294" t="s">
        <v>1765</v>
      </c>
      <c r="D40" s="299" t="s">
        <v>108</v>
      </c>
      <c r="E40" s="294" t="s">
        <v>1765</v>
      </c>
      <c r="F40" s="301"/>
      <c r="G40" s="290" t="s">
        <v>1766</v>
      </c>
      <c r="H40" s="290" t="s">
        <v>1</v>
      </c>
      <c r="I40" s="290" t="s">
        <v>1</v>
      </c>
      <c r="J40" s="290" t="s">
        <v>1646</v>
      </c>
      <c r="K40" s="290"/>
      <c r="L40" s="291"/>
      <c r="M40" s="291">
        <v>1.0</v>
      </c>
      <c r="N40" s="285"/>
      <c r="O40" s="285"/>
      <c r="P40" s="285"/>
      <c r="Q40" s="285"/>
      <c r="R40" s="285"/>
      <c r="S40" s="285"/>
      <c r="T40" s="285"/>
      <c r="U40" s="285"/>
      <c r="V40" s="285"/>
      <c r="W40" s="285"/>
      <c r="X40" s="285"/>
      <c r="Y40" s="285"/>
      <c r="Z40" s="285"/>
      <c r="AA40" s="285"/>
      <c r="AB40" s="285"/>
      <c r="AC40" s="285"/>
      <c r="AD40" s="285"/>
      <c r="AE40" s="285"/>
      <c r="AF40" s="285"/>
    </row>
    <row r="41">
      <c r="A41" s="286" t="s">
        <v>109</v>
      </c>
      <c r="B41" s="287" t="s">
        <v>1767</v>
      </c>
      <c r="C41" s="294" t="s">
        <v>1768</v>
      </c>
      <c r="D41" s="299" t="s">
        <v>111</v>
      </c>
      <c r="E41" s="287" t="s">
        <v>1769</v>
      </c>
      <c r="F41" s="119" t="s">
        <v>1770</v>
      </c>
      <c r="G41" s="290" t="s">
        <v>1</v>
      </c>
      <c r="H41" s="290" t="s">
        <v>1771</v>
      </c>
      <c r="I41" s="290" t="s">
        <v>1</v>
      </c>
      <c r="J41" s="290" t="s">
        <v>1646</v>
      </c>
      <c r="K41" s="290"/>
      <c r="L41" s="318"/>
      <c r="M41" s="291">
        <v>1.0</v>
      </c>
      <c r="N41" s="285"/>
      <c r="O41" s="285"/>
      <c r="P41" s="285"/>
      <c r="Q41" s="285"/>
      <c r="R41" s="285"/>
      <c r="S41" s="285"/>
      <c r="T41" s="285"/>
      <c r="U41" s="285"/>
      <c r="V41" s="285"/>
      <c r="W41" s="285"/>
      <c r="X41" s="285"/>
      <c r="Y41" s="285"/>
      <c r="Z41" s="285"/>
      <c r="AA41" s="285"/>
      <c r="AB41" s="285"/>
      <c r="AC41" s="285"/>
      <c r="AD41" s="285"/>
      <c r="AE41" s="285"/>
      <c r="AF41" s="285"/>
    </row>
    <row r="42">
      <c r="A42" s="319" t="s">
        <v>112</v>
      </c>
      <c r="B42" s="320" t="s">
        <v>1772</v>
      </c>
      <c r="C42" s="321" t="s">
        <v>1773</v>
      </c>
      <c r="D42" s="299" t="s">
        <v>114</v>
      </c>
      <c r="E42" s="320" t="s">
        <v>1774</v>
      </c>
      <c r="F42" s="301"/>
      <c r="G42" s="322" t="s">
        <v>1775</v>
      </c>
      <c r="H42" s="322" t="s">
        <v>1</v>
      </c>
      <c r="I42" s="322" t="s">
        <v>1</v>
      </c>
      <c r="J42" s="322" t="s">
        <v>1646</v>
      </c>
      <c r="K42" s="322"/>
      <c r="L42" s="318"/>
      <c r="M42" s="318">
        <v>1.0</v>
      </c>
      <c r="N42" s="323"/>
      <c r="O42" s="323"/>
      <c r="P42" s="323"/>
      <c r="Q42" s="323"/>
      <c r="R42" s="323"/>
      <c r="S42" s="323"/>
      <c r="T42" s="323"/>
      <c r="U42" s="323"/>
      <c r="V42" s="323"/>
      <c r="W42" s="323"/>
      <c r="X42" s="323"/>
      <c r="Y42" s="323"/>
      <c r="Z42" s="323"/>
      <c r="AA42" s="323"/>
      <c r="AB42" s="323"/>
      <c r="AC42" s="323"/>
      <c r="AD42" s="323"/>
      <c r="AE42" s="323"/>
      <c r="AF42" s="323"/>
    </row>
    <row r="43">
      <c r="A43" s="324" t="s">
        <v>115</v>
      </c>
      <c r="B43" s="325" t="s">
        <v>1776</v>
      </c>
      <c r="C43" s="326" t="s">
        <v>1777</v>
      </c>
      <c r="D43" s="299" t="s">
        <v>116</v>
      </c>
      <c r="E43" s="327" t="s">
        <v>1778</v>
      </c>
      <c r="F43" s="328"/>
      <c r="G43" s="329" t="s">
        <v>1</v>
      </c>
      <c r="H43" s="329" t="s">
        <v>1</v>
      </c>
      <c r="I43" s="329" t="s">
        <v>1</v>
      </c>
      <c r="J43" s="329" t="s">
        <v>1646</v>
      </c>
      <c r="K43" s="329"/>
      <c r="L43" s="292"/>
      <c r="M43" s="318">
        <v>1.0</v>
      </c>
      <c r="N43" s="330"/>
      <c r="O43" s="330"/>
      <c r="P43" s="330"/>
      <c r="Q43" s="330"/>
      <c r="R43" s="330"/>
      <c r="S43" s="330"/>
      <c r="T43" s="330"/>
      <c r="U43" s="330"/>
      <c r="V43" s="330"/>
      <c r="W43" s="330"/>
      <c r="X43" s="330"/>
      <c r="Y43" s="330"/>
      <c r="Z43" s="330"/>
      <c r="AA43" s="330"/>
      <c r="AB43" s="330"/>
      <c r="AC43" s="330"/>
      <c r="AD43" s="330"/>
      <c r="AE43" s="330"/>
      <c r="AF43" s="330"/>
    </row>
    <row r="44">
      <c r="A44" s="292" t="s">
        <v>117</v>
      </c>
      <c r="B44" s="327" t="s">
        <v>1779</v>
      </c>
      <c r="C44" s="326" t="s">
        <v>1643</v>
      </c>
      <c r="D44" s="294" t="s">
        <v>118</v>
      </c>
      <c r="E44" s="326" t="s">
        <v>1644</v>
      </c>
      <c r="F44" s="328"/>
      <c r="G44" s="329" t="s">
        <v>1</v>
      </c>
      <c r="H44" s="329" t="s">
        <v>1</v>
      </c>
      <c r="I44" s="329" t="s">
        <v>1</v>
      </c>
      <c r="J44" s="329" t="s">
        <v>1780</v>
      </c>
      <c r="K44" s="329"/>
      <c r="L44" s="292"/>
      <c r="M44" s="292">
        <v>1.0</v>
      </c>
      <c r="N44" s="330"/>
      <c r="O44" s="330"/>
      <c r="P44" s="330"/>
      <c r="Q44" s="330"/>
      <c r="R44" s="330"/>
      <c r="S44" s="330"/>
      <c r="T44" s="330"/>
      <c r="U44" s="330"/>
      <c r="V44" s="330"/>
      <c r="W44" s="330"/>
      <c r="X44" s="330"/>
      <c r="Y44" s="330"/>
      <c r="Z44" s="330"/>
      <c r="AA44" s="330"/>
      <c r="AB44" s="330"/>
      <c r="AC44" s="330"/>
      <c r="AD44" s="330"/>
      <c r="AE44" s="330"/>
      <c r="AF44" s="330"/>
    </row>
    <row r="45">
      <c r="A45" s="292" t="s">
        <v>119</v>
      </c>
      <c r="B45" s="327" t="s">
        <v>1781</v>
      </c>
      <c r="C45" s="326" t="s">
        <v>1782</v>
      </c>
      <c r="D45" s="294" t="s">
        <v>120</v>
      </c>
      <c r="E45" s="327" t="s">
        <v>1783</v>
      </c>
      <c r="F45" s="328"/>
      <c r="G45" s="329" t="s">
        <v>1784</v>
      </c>
      <c r="H45" s="329" t="s">
        <v>1</v>
      </c>
      <c r="I45" s="329" t="s">
        <v>1</v>
      </c>
      <c r="J45" s="329" t="s">
        <v>1646</v>
      </c>
      <c r="K45" s="329"/>
      <c r="L45" s="292"/>
      <c r="M45" s="292">
        <v>1.0</v>
      </c>
      <c r="N45" s="330"/>
      <c r="O45" s="330"/>
      <c r="P45" s="330"/>
      <c r="Q45" s="330"/>
      <c r="R45" s="330"/>
      <c r="S45" s="330"/>
      <c r="T45" s="330"/>
      <c r="U45" s="330"/>
      <c r="V45" s="330"/>
      <c r="W45" s="330"/>
      <c r="X45" s="330"/>
      <c r="Y45" s="330"/>
      <c r="Z45" s="330"/>
      <c r="AA45" s="330"/>
      <c r="AB45" s="330"/>
      <c r="AC45" s="330"/>
      <c r="AD45" s="330"/>
      <c r="AE45" s="330"/>
      <c r="AF45" s="330"/>
    </row>
    <row r="46">
      <c r="A46" s="292" t="s">
        <v>121</v>
      </c>
      <c r="B46" s="327" t="s">
        <v>1785</v>
      </c>
      <c r="C46" s="326" t="s">
        <v>1786</v>
      </c>
      <c r="D46" s="294" t="s">
        <v>122</v>
      </c>
      <c r="E46" s="327" t="s">
        <v>1787</v>
      </c>
      <c r="F46" s="328"/>
      <c r="G46" s="329" t="s">
        <v>1784</v>
      </c>
      <c r="H46" s="329" t="s">
        <v>1788</v>
      </c>
      <c r="I46" s="329" t="s">
        <v>1</v>
      </c>
      <c r="J46" s="329" t="s">
        <v>1646</v>
      </c>
      <c r="K46" s="329"/>
      <c r="L46" s="292"/>
      <c r="M46" s="292">
        <v>1.0</v>
      </c>
      <c r="N46" s="330"/>
      <c r="O46" s="330"/>
      <c r="P46" s="330"/>
      <c r="Q46" s="330"/>
      <c r="R46" s="330"/>
      <c r="S46" s="330"/>
      <c r="T46" s="330"/>
      <c r="U46" s="330"/>
      <c r="V46" s="330"/>
      <c r="W46" s="330"/>
      <c r="X46" s="330"/>
      <c r="Y46" s="330"/>
      <c r="Z46" s="330"/>
      <c r="AA46" s="330"/>
      <c r="AB46" s="330"/>
      <c r="AC46" s="330"/>
      <c r="AD46" s="330"/>
      <c r="AE46" s="330"/>
      <c r="AF46" s="330"/>
    </row>
    <row r="47">
      <c r="A47" s="324" t="s">
        <v>123</v>
      </c>
      <c r="B47" s="325" t="s">
        <v>1789</v>
      </c>
      <c r="C47" s="331" t="s">
        <v>1790</v>
      </c>
      <c r="D47" s="299" t="s">
        <v>124</v>
      </c>
      <c r="E47" s="326"/>
      <c r="F47" s="328"/>
      <c r="G47" s="329" t="s">
        <v>1662</v>
      </c>
      <c r="H47" s="329" t="s">
        <v>1</v>
      </c>
      <c r="I47" s="329" t="s">
        <v>1</v>
      </c>
      <c r="J47" s="329" t="s">
        <v>1646</v>
      </c>
      <c r="K47" s="329"/>
      <c r="L47" s="292"/>
      <c r="M47" s="292">
        <v>1.0</v>
      </c>
      <c r="N47" s="330"/>
      <c r="O47" s="330"/>
      <c r="P47" s="330"/>
      <c r="Q47" s="330"/>
      <c r="R47" s="330"/>
      <c r="S47" s="330"/>
      <c r="T47" s="330"/>
      <c r="U47" s="330"/>
      <c r="V47" s="330"/>
      <c r="W47" s="330"/>
      <c r="X47" s="330"/>
      <c r="Y47" s="330"/>
      <c r="Z47" s="330"/>
      <c r="AA47" s="330"/>
      <c r="AB47" s="330"/>
      <c r="AC47" s="330"/>
      <c r="AD47" s="330"/>
      <c r="AE47" s="330"/>
      <c r="AF47" s="330"/>
    </row>
    <row r="48">
      <c r="A48" s="324" t="s">
        <v>125</v>
      </c>
      <c r="B48" s="325" t="s">
        <v>1791</v>
      </c>
      <c r="C48" s="326" t="s">
        <v>1792</v>
      </c>
      <c r="D48" s="295" t="s">
        <v>126</v>
      </c>
      <c r="E48" s="327" t="s">
        <v>1793</v>
      </c>
      <c r="F48" s="328" t="s">
        <v>1794</v>
      </c>
      <c r="G48" s="329" t="s">
        <v>1795</v>
      </c>
      <c r="H48" s="329" t="s">
        <v>1</v>
      </c>
      <c r="I48" s="329" t="s">
        <v>1</v>
      </c>
      <c r="J48" s="329" t="s">
        <v>1646</v>
      </c>
      <c r="K48" s="329"/>
      <c r="L48" s="292"/>
      <c r="M48" s="292">
        <v>1.0</v>
      </c>
      <c r="N48" s="330"/>
      <c r="O48" s="330"/>
      <c r="P48" s="330"/>
      <c r="Q48" s="330"/>
      <c r="R48" s="330"/>
      <c r="S48" s="330"/>
      <c r="T48" s="330"/>
      <c r="U48" s="330"/>
      <c r="V48" s="330"/>
      <c r="W48" s="330"/>
      <c r="X48" s="330"/>
      <c r="Y48" s="330"/>
      <c r="Z48" s="330"/>
      <c r="AA48" s="330"/>
      <c r="AB48" s="330"/>
      <c r="AC48" s="330"/>
      <c r="AD48" s="330"/>
      <c r="AE48" s="330"/>
      <c r="AF48" s="330"/>
    </row>
    <row r="49">
      <c r="A49" s="292" t="s">
        <v>127</v>
      </c>
      <c r="B49" s="327" t="s">
        <v>1796</v>
      </c>
      <c r="C49" s="326" t="s">
        <v>1643</v>
      </c>
      <c r="D49" s="294" t="s">
        <v>128</v>
      </c>
      <c r="E49" s="326" t="s">
        <v>1644</v>
      </c>
      <c r="F49" s="328"/>
      <c r="G49" s="329" t="s">
        <v>1662</v>
      </c>
      <c r="H49" s="329" t="s">
        <v>1</v>
      </c>
      <c r="I49" s="329" t="s">
        <v>1</v>
      </c>
      <c r="J49" s="329" t="s">
        <v>1646</v>
      </c>
      <c r="K49" s="329" t="s">
        <v>1646</v>
      </c>
      <c r="L49" s="292"/>
      <c r="M49" s="292">
        <v>1.0</v>
      </c>
      <c r="N49" s="330"/>
      <c r="O49" s="330"/>
      <c r="P49" s="330"/>
      <c r="Q49" s="330"/>
      <c r="R49" s="330"/>
      <c r="S49" s="330"/>
      <c r="T49" s="330"/>
      <c r="U49" s="330"/>
      <c r="V49" s="330"/>
      <c r="W49" s="330"/>
      <c r="X49" s="330"/>
      <c r="Y49" s="330"/>
      <c r="Z49" s="330"/>
      <c r="AA49" s="330"/>
      <c r="AB49" s="330"/>
      <c r="AC49" s="330"/>
      <c r="AD49" s="330"/>
      <c r="AE49" s="330"/>
      <c r="AF49" s="330"/>
    </row>
    <row r="50">
      <c r="A50" s="292" t="s">
        <v>129</v>
      </c>
      <c r="B50" s="327" t="s">
        <v>1797</v>
      </c>
      <c r="C50" s="332" t="s">
        <v>1798</v>
      </c>
      <c r="D50" s="288" t="s">
        <v>130</v>
      </c>
      <c r="E50" s="332"/>
      <c r="F50" s="328" t="s">
        <v>1799</v>
      </c>
      <c r="G50" s="329" t="s">
        <v>1</v>
      </c>
      <c r="H50" s="329" t="s">
        <v>1</v>
      </c>
      <c r="I50" s="329" t="s">
        <v>1</v>
      </c>
      <c r="J50" s="329" t="s">
        <v>1646</v>
      </c>
      <c r="K50" s="329"/>
      <c r="L50" s="292"/>
      <c r="M50" s="292">
        <v>1.0</v>
      </c>
      <c r="N50" s="330"/>
      <c r="O50" s="330"/>
      <c r="P50" s="330"/>
      <c r="Q50" s="330"/>
      <c r="R50" s="330"/>
      <c r="S50" s="330"/>
      <c r="T50" s="330"/>
      <c r="U50" s="330"/>
      <c r="V50" s="330"/>
      <c r="W50" s="330"/>
      <c r="X50" s="330"/>
      <c r="Y50" s="330"/>
      <c r="Z50" s="330"/>
      <c r="AA50" s="330"/>
      <c r="AB50" s="330"/>
      <c r="AC50" s="330"/>
      <c r="AD50" s="330"/>
      <c r="AE50" s="330"/>
      <c r="AF50" s="330"/>
    </row>
    <row r="51">
      <c r="A51" s="292" t="s">
        <v>131</v>
      </c>
      <c r="B51" s="327" t="s">
        <v>1800</v>
      </c>
      <c r="C51" s="326" t="s">
        <v>1801</v>
      </c>
      <c r="D51" s="333" t="s">
        <v>132</v>
      </c>
      <c r="E51" s="327" t="s">
        <v>1802</v>
      </c>
      <c r="F51" s="328"/>
      <c r="G51" s="329" t="s">
        <v>1803</v>
      </c>
      <c r="H51" s="329" t="s">
        <v>1</v>
      </c>
      <c r="I51" s="329" t="s">
        <v>1</v>
      </c>
      <c r="J51" s="329" t="s">
        <v>1646</v>
      </c>
      <c r="K51" s="329"/>
      <c r="L51" s="292"/>
      <c r="M51" s="318">
        <v>1.0</v>
      </c>
      <c r="N51" s="330"/>
      <c r="O51" s="330"/>
      <c r="P51" s="330"/>
      <c r="Q51" s="330"/>
      <c r="R51" s="330"/>
      <c r="S51" s="330"/>
      <c r="T51" s="330"/>
      <c r="U51" s="330"/>
      <c r="V51" s="330"/>
      <c r="W51" s="330"/>
      <c r="X51" s="330"/>
      <c r="Y51" s="330"/>
      <c r="Z51" s="330"/>
      <c r="AA51" s="330"/>
      <c r="AB51" s="330"/>
      <c r="AC51" s="330"/>
      <c r="AD51" s="330"/>
      <c r="AE51" s="330"/>
      <c r="AF51" s="330"/>
    </row>
    <row r="52">
      <c r="A52" s="324" t="s">
        <v>133</v>
      </c>
      <c r="B52" s="325" t="s">
        <v>1804</v>
      </c>
      <c r="C52" s="326" t="s">
        <v>1782</v>
      </c>
      <c r="D52" s="299" t="s">
        <v>134</v>
      </c>
      <c r="E52" s="327" t="s">
        <v>1783</v>
      </c>
      <c r="F52" s="328"/>
      <c r="G52" s="329" t="s">
        <v>1784</v>
      </c>
      <c r="H52" s="329" t="s">
        <v>1</v>
      </c>
      <c r="I52" s="329" t="s">
        <v>1</v>
      </c>
      <c r="J52" s="329" t="s">
        <v>1646</v>
      </c>
      <c r="K52" s="329"/>
      <c r="L52" s="292"/>
      <c r="M52" s="292">
        <v>1.0</v>
      </c>
      <c r="N52" s="330"/>
      <c r="O52" s="330"/>
      <c r="P52" s="330"/>
      <c r="Q52" s="330"/>
      <c r="R52" s="330"/>
      <c r="S52" s="330"/>
      <c r="T52" s="330"/>
      <c r="U52" s="330"/>
      <c r="V52" s="330"/>
      <c r="W52" s="330"/>
      <c r="X52" s="330"/>
      <c r="Y52" s="330"/>
      <c r="Z52" s="330"/>
      <c r="AA52" s="330"/>
      <c r="AB52" s="330"/>
      <c r="AC52" s="330"/>
      <c r="AD52" s="330"/>
      <c r="AE52" s="330"/>
      <c r="AF52" s="330"/>
    </row>
    <row r="53">
      <c r="A53" s="324" t="s">
        <v>135</v>
      </c>
      <c r="B53" s="327" t="s">
        <v>1805</v>
      </c>
      <c r="C53" s="326" t="s">
        <v>1643</v>
      </c>
      <c r="D53" s="299" t="s">
        <v>136</v>
      </c>
      <c r="E53" s="326" t="s">
        <v>1644</v>
      </c>
      <c r="F53" s="328"/>
      <c r="G53" s="329" t="s">
        <v>1784</v>
      </c>
      <c r="H53" s="329" t="s">
        <v>1</v>
      </c>
      <c r="I53" s="329" t="s">
        <v>1</v>
      </c>
      <c r="J53" s="329" t="s">
        <v>1646</v>
      </c>
      <c r="K53" s="329"/>
      <c r="L53" s="292"/>
      <c r="M53" s="292">
        <v>1.0</v>
      </c>
      <c r="N53" s="330"/>
      <c r="O53" s="330"/>
      <c r="P53" s="330"/>
      <c r="Q53" s="330"/>
      <c r="R53" s="330"/>
      <c r="S53" s="330"/>
      <c r="T53" s="330"/>
      <c r="U53" s="330"/>
      <c r="V53" s="330"/>
      <c r="W53" s="330"/>
      <c r="X53" s="330"/>
      <c r="Y53" s="330"/>
      <c r="Z53" s="330"/>
      <c r="AA53" s="330"/>
      <c r="AB53" s="330"/>
      <c r="AC53" s="330"/>
      <c r="AD53" s="330"/>
      <c r="AE53" s="330"/>
      <c r="AF53" s="330"/>
    </row>
    <row r="54">
      <c r="A54" s="324" t="s">
        <v>137</v>
      </c>
      <c r="B54" s="327" t="s">
        <v>1806</v>
      </c>
      <c r="C54" s="326" t="s">
        <v>1722</v>
      </c>
      <c r="D54" s="299" t="s">
        <v>140</v>
      </c>
      <c r="E54" s="326" t="s">
        <v>1807</v>
      </c>
      <c r="F54" s="328"/>
      <c r="G54" s="329" t="s">
        <v>1808</v>
      </c>
      <c r="H54" s="329" t="s">
        <v>1</v>
      </c>
      <c r="I54" s="329" t="s">
        <v>1</v>
      </c>
      <c r="J54" s="329" t="s">
        <v>1646</v>
      </c>
      <c r="K54" s="329"/>
      <c r="L54" s="292"/>
      <c r="M54" s="292">
        <v>1.0</v>
      </c>
      <c r="N54" s="330"/>
      <c r="O54" s="330"/>
      <c r="P54" s="330"/>
      <c r="Q54" s="330"/>
      <c r="R54" s="330"/>
      <c r="S54" s="330"/>
      <c r="T54" s="330"/>
      <c r="U54" s="330"/>
      <c r="V54" s="330"/>
      <c r="W54" s="330"/>
      <c r="X54" s="330"/>
      <c r="Y54" s="330"/>
      <c r="Z54" s="330"/>
      <c r="AA54" s="330"/>
      <c r="AB54" s="330"/>
      <c r="AC54" s="330"/>
      <c r="AD54" s="330"/>
      <c r="AE54" s="330"/>
      <c r="AF54" s="330"/>
    </row>
    <row r="55">
      <c r="A55" s="324" t="s">
        <v>142</v>
      </c>
      <c r="B55" s="327" t="s">
        <v>1809</v>
      </c>
      <c r="C55" s="326" t="s">
        <v>1643</v>
      </c>
      <c r="D55" s="299" t="s">
        <v>143</v>
      </c>
      <c r="E55" s="326" t="s">
        <v>1644</v>
      </c>
      <c r="F55" s="328"/>
      <c r="G55" s="329" t="s">
        <v>1</v>
      </c>
      <c r="H55" s="329" t="s">
        <v>1</v>
      </c>
      <c r="I55" s="329" t="s">
        <v>1810</v>
      </c>
      <c r="J55" s="329" t="s">
        <v>1646</v>
      </c>
      <c r="K55" s="329"/>
      <c r="L55" s="292"/>
      <c r="M55" s="292">
        <v>1.0</v>
      </c>
      <c r="N55" s="330"/>
      <c r="O55" s="330"/>
      <c r="P55" s="330"/>
      <c r="Q55" s="330"/>
      <c r="R55" s="330"/>
      <c r="S55" s="330"/>
      <c r="T55" s="330"/>
      <c r="U55" s="330"/>
      <c r="V55" s="330"/>
      <c r="W55" s="330"/>
      <c r="X55" s="330"/>
      <c r="Y55" s="330"/>
      <c r="Z55" s="330"/>
      <c r="AA55" s="330"/>
      <c r="AB55" s="330"/>
      <c r="AC55" s="330"/>
      <c r="AD55" s="330"/>
      <c r="AE55" s="330"/>
      <c r="AF55" s="330"/>
    </row>
    <row r="56">
      <c r="A56" s="324" t="s">
        <v>144</v>
      </c>
      <c r="B56" s="327" t="s">
        <v>1811</v>
      </c>
      <c r="C56" s="326" t="s">
        <v>1812</v>
      </c>
      <c r="D56" s="299" t="s">
        <v>146</v>
      </c>
      <c r="E56" s="326" t="s">
        <v>1661</v>
      </c>
      <c r="F56" s="328"/>
      <c r="G56" s="329" t="s">
        <v>1784</v>
      </c>
      <c r="H56" s="329" t="s">
        <v>1</v>
      </c>
      <c r="I56" s="329" t="s">
        <v>1</v>
      </c>
      <c r="J56" s="329" t="s">
        <v>1646</v>
      </c>
      <c r="K56" s="329"/>
      <c r="L56" s="292"/>
      <c r="M56" s="318">
        <v>1.0</v>
      </c>
      <c r="N56" s="330"/>
      <c r="O56" s="330"/>
      <c r="P56" s="330"/>
      <c r="Q56" s="330"/>
      <c r="R56" s="330"/>
      <c r="S56" s="330"/>
      <c r="T56" s="330"/>
      <c r="U56" s="330"/>
      <c r="V56" s="330"/>
      <c r="W56" s="330"/>
      <c r="X56" s="330"/>
      <c r="Y56" s="330"/>
      <c r="Z56" s="330"/>
      <c r="AA56" s="330"/>
      <c r="AB56" s="330"/>
      <c r="AC56" s="330"/>
      <c r="AD56" s="330"/>
      <c r="AE56" s="330"/>
      <c r="AF56" s="330"/>
    </row>
    <row r="57">
      <c r="A57" s="324" t="s">
        <v>147</v>
      </c>
      <c r="B57" s="327" t="s">
        <v>1813</v>
      </c>
      <c r="C57" s="332" t="s">
        <v>1814</v>
      </c>
      <c r="D57" s="289" t="s">
        <v>148</v>
      </c>
      <c r="E57" s="332"/>
      <c r="F57" s="328"/>
      <c r="G57" s="329" t="s">
        <v>1815</v>
      </c>
      <c r="H57" s="329" t="s">
        <v>1</v>
      </c>
      <c r="I57" s="329" t="s">
        <v>1</v>
      </c>
      <c r="J57" s="329" t="s">
        <v>1646</v>
      </c>
      <c r="K57" s="329"/>
      <c r="L57" s="292"/>
      <c r="M57" s="292">
        <v>1.0</v>
      </c>
      <c r="N57" s="330"/>
      <c r="O57" s="330"/>
      <c r="P57" s="330"/>
      <c r="Q57" s="330"/>
      <c r="R57" s="330"/>
      <c r="S57" s="330"/>
      <c r="T57" s="330"/>
      <c r="U57" s="330"/>
      <c r="V57" s="330"/>
      <c r="W57" s="330"/>
      <c r="X57" s="330"/>
      <c r="Y57" s="330"/>
      <c r="Z57" s="330"/>
      <c r="AA57" s="330"/>
      <c r="AB57" s="330"/>
      <c r="AC57" s="330"/>
      <c r="AD57" s="330"/>
      <c r="AE57" s="330"/>
      <c r="AF57" s="330"/>
    </row>
    <row r="58">
      <c r="A58" s="334" t="s">
        <v>149</v>
      </c>
      <c r="B58" s="327" t="s">
        <v>1816</v>
      </c>
      <c r="C58" s="326" t="s">
        <v>1817</v>
      </c>
      <c r="D58" s="299" t="s">
        <v>150</v>
      </c>
      <c r="E58" s="327" t="s">
        <v>1818</v>
      </c>
      <c r="F58" s="328"/>
      <c r="G58" s="329" t="s">
        <v>1784</v>
      </c>
      <c r="H58" s="329" t="s">
        <v>1</v>
      </c>
      <c r="I58" s="329" t="s">
        <v>1</v>
      </c>
      <c r="J58" s="329" t="s">
        <v>1646</v>
      </c>
      <c r="K58" s="329"/>
      <c r="L58" s="292"/>
      <c r="M58" s="292">
        <v>1.0</v>
      </c>
      <c r="N58" s="330"/>
      <c r="O58" s="330"/>
      <c r="P58" s="330"/>
      <c r="Q58" s="330"/>
      <c r="R58" s="330"/>
      <c r="S58" s="330"/>
      <c r="T58" s="330"/>
      <c r="U58" s="330"/>
      <c r="V58" s="330"/>
      <c r="W58" s="330"/>
      <c r="X58" s="330"/>
      <c r="Y58" s="330"/>
      <c r="Z58" s="330"/>
      <c r="AA58" s="330"/>
      <c r="AB58" s="330"/>
      <c r="AC58" s="330"/>
      <c r="AD58" s="330"/>
      <c r="AE58" s="330"/>
      <c r="AF58" s="330"/>
    </row>
    <row r="59">
      <c r="A59" s="324" t="s">
        <v>151</v>
      </c>
      <c r="B59" s="327" t="s">
        <v>1819</v>
      </c>
      <c r="C59" s="326" t="s">
        <v>1820</v>
      </c>
      <c r="D59" s="299" t="s">
        <v>152</v>
      </c>
      <c r="E59" s="327" t="s">
        <v>1821</v>
      </c>
      <c r="F59" s="328"/>
      <c r="G59" s="329" t="s">
        <v>1</v>
      </c>
      <c r="H59" s="329"/>
      <c r="I59" s="329" t="s">
        <v>1</v>
      </c>
      <c r="J59" s="329" t="s">
        <v>1646</v>
      </c>
      <c r="K59" s="329"/>
      <c r="L59" s="292"/>
      <c r="M59" s="292">
        <v>1.0</v>
      </c>
      <c r="N59" s="330"/>
      <c r="O59" s="330"/>
      <c r="P59" s="330"/>
      <c r="Q59" s="330"/>
      <c r="R59" s="330"/>
      <c r="S59" s="330"/>
      <c r="T59" s="330"/>
      <c r="U59" s="330"/>
      <c r="V59" s="330"/>
      <c r="W59" s="330"/>
      <c r="X59" s="330"/>
      <c r="Y59" s="330"/>
      <c r="Z59" s="330"/>
      <c r="AA59" s="330"/>
      <c r="AB59" s="330"/>
      <c r="AC59" s="330"/>
      <c r="AD59" s="330"/>
      <c r="AE59" s="330"/>
      <c r="AF59" s="330"/>
    </row>
    <row r="60">
      <c r="A60" s="292" t="s">
        <v>153</v>
      </c>
      <c r="B60" s="327" t="s">
        <v>1822</v>
      </c>
      <c r="C60" s="326" t="s">
        <v>1823</v>
      </c>
      <c r="D60" s="294" t="s">
        <v>154</v>
      </c>
      <c r="E60" s="327" t="s">
        <v>1824</v>
      </c>
      <c r="F60" s="328"/>
      <c r="G60" s="329" t="s">
        <v>1</v>
      </c>
      <c r="H60" s="329" t="s">
        <v>1</v>
      </c>
      <c r="I60" s="329" t="s">
        <v>1</v>
      </c>
      <c r="J60" s="329" t="s">
        <v>1646</v>
      </c>
      <c r="K60" s="329"/>
      <c r="L60" s="292"/>
      <c r="M60" s="292">
        <v>1.0</v>
      </c>
      <c r="N60" s="330"/>
      <c r="O60" s="330"/>
      <c r="P60" s="330"/>
      <c r="Q60" s="330"/>
      <c r="R60" s="330"/>
      <c r="S60" s="330"/>
      <c r="T60" s="330"/>
      <c r="U60" s="330"/>
      <c r="V60" s="330"/>
      <c r="W60" s="330"/>
      <c r="X60" s="330"/>
      <c r="Y60" s="330"/>
      <c r="Z60" s="330"/>
      <c r="AA60" s="330"/>
      <c r="AB60" s="330"/>
      <c r="AC60" s="330"/>
      <c r="AD60" s="330"/>
      <c r="AE60" s="330"/>
      <c r="AF60" s="330"/>
    </row>
    <row r="61">
      <c r="A61" s="335" t="s">
        <v>155</v>
      </c>
      <c r="B61" s="325" t="s">
        <v>1825</v>
      </c>
      <c r="C61" s="326" t="s">
        <v>1826</v>
      </c>
      <c r="D61" s="299" t="s">
        <v>157</v>
      </c>
      <c r="E61" s="327" t="s">
        <v>1827</v>
      </c>
      <c r="F61" s="328"/>
      <c r="G61" s="329" t="s">
        <v>1828</v>
      </c>
      <c r="H61" s="329" t="s">
        <v>1</v>
      </c>
      <c r="I61" s="329" t="s">
        <v>1</v>
      </c>
      <c r="J61" s="329" t="s">
        <v>1646</v>
      </c>
      <c r="K61" s="329"/>
      <c r="L61" s="292"/>
      <c r="M61" s="292">
        <v>1.0</v>
      </c>
      <c r="N61" s="330"/>
      <c r="O61" s="330"/>
      <c r="P61" s="330"/>
      <c r="Q61" s="330"/>
      <c r="R61" s="330"/>
      <c r="S61" s="330"/>
      <c r="T61" s="330"/>
      <c r="U61" s="330"/>
      <c r="V61" s="330"/>
      <c r="W61" s="330"/>
      <c r="X61" s="330"/>
      <c r="Y61" s="330"/>
      <c r="Z61" s="330"/>
      <c r="AA61" s="330"/>
      <c r="AB61" s="330"/>
      <c r="AC61" s="330"/>
      <c r="AD61" s="330"/>
      <c r="AE61" s="330"/>
      <c r="AF61" s="330"/>
    </row>
    <row r="62">
      <c r="A62" s="324" t="s">
        <v>158</v>
      </c>
      <c r="B62" s="327" t="s">
        <v>1829</v>
      </c>
      <c r="C62" s="326" t="s">
        <v>1801</v>
      </c>
      <c r="D62" s="336" t="s">
        <v>160</v>
      </c>
      <c r="E62" s="327" t="s">
        <v>1830</v>
      </c>
      <c r="F62" s="328"/>
      <c r="G62" s="329" t="s">
        <v>1</v>
      </c>
      <c r="H62" s="329" t="s">
        <v>1</v>
      </c>
      <c r="I62" s="329" t="s">
        <v>1</v>
      </c>
      <c r="J62" s="329" t="s">
        <v>1646</v>
      </c>
      <c r="K62" s="329"/>
      <c r="L62" s="292"/>
      <c r="M62" s="292">
        <v>1.0</v>
      </c>
      <c r="N62" s="330"/>
      <c r="O62" s="330"/>
      <c r="P62" s="330"/>
      <c r="Q62" s="330"/>
      <c r="R62" s="330"/>
      <c r="S62" s="330"/>
      <c r="T62" s="330"/>
      <c r="U62" s="330"/>
      <c r="V62" s="330"/>
      <c r="W62" s="330"/>
      <c r="X62" s="330"/>
      <c r="Y62" s="330"/>
      <c r="Z62" s="330"/>
      <c r="AA62" s="330"/>
      <c r="AB62" s="330"/>
      <c r="AC62" s="330"/>
      <c r="AD62" s="330"/>
      <c r="AE62" s="330"/>
      <c r="AF62" s="330"/>
    </row>
    <row r="63">
      <c r="A63" s="292" t="s">
        <v>161</v>
      </c>
      <c r="B63" s="327" t="s">
        <v>1831</v>
      </c>
      <c r="C63" s="326" t="s">
        <v>1832</v>
      </c>
      <c r="D63" s="294" t="s">
        <v>162</v>
      </c>
      <c r="E63" s="327" t="s">
        <v>1833</v>
      </c>
      <c r="F63" s="328"/>
      <c r="G63" s="329" t="s">
        <v>1</v>
      </c>
      <c r="H63" s="329" t="s">
        <v>1834</v>
      </c>
      <c r="I63" s="329" t="s">
        <v>1</v>
      </c>
      <c r="J63" s="329" t="s">
        <v>1646</v>
      </c>
      <c r="K63" s="329"/>
      <c r="L63" s="292"/>
      <c r="M63" s="292">
        <v>1.0</v>
      </c>
      <c r="N63" s="330"/>
      <c r="O63" s="330"/>
      <c r="P63" s="330"/>
      <c r="Q63" s="330"/>
      <c r="R63" s="330"/>
      <c r="S63" s="330"/>
      <c r="T63" s="330"/>
      <c r="U63" s="330"/>
      <c r="V63" s="330"/>
      <c r="W63" s="330"/>
      <c r="X63" s="330"/>
      <c r="Y63" s="330"/>
      <c r="Z63" s="330"/>
      <c r="AA63" s="330"/>
      <c r="AB63" s="330"/>
      <c r="AC63" s="330"/>
      <c r="AD63" s="330"/>
      <c r="AE63" s="330"/>
      <c r="AF63" s="330"/>
    </row>
    <row r="64">
      <c r="A64" s="292" t="s">
        <v>163</v>
      </c>
      <c r="B64" s="327" t="s">
        <v>1835</v>
      </c>
      <c r="C64" s="326" t="s">
        <v>1643</v>
      </c>
      <c r="D64" s="294" t="s">
        <v>164</v>
      </c>
      <c r="E64" s="326" t="s">
        <v>1644</v>
      </c>
      <c r="F64" s="328"/>
      <c r="G64" s="329" t="s">
        <v>1684</v>
      </c>
      <c r="H64" s="329" t="s">
        <v>1</v>
      </c>
      <c r="I64" s="329" t="s">
        <v>1</v>
      </c>
      <c r="J64" s="329" t="s">
        <v>1646</v>
      </c>
      <c r="K64" s="329"/>
      <c r="L64" s="292"/>
      <c r="M64" s="292">
        <v>1.0</v>
      </c>
      <c r="N64" s="330"/>
      <c r="O64" s="330"/>
      <c r="P64" s="330"/>
      <c r="Q64" s="330"/>
      <c r="R64" s="330"/>
      <c r="S64" s="330"/>
      <c r="T64" s="330"/>
      <c r="U64" s="330"/>
      <c r="V64" s="330"/>
      <c r="W64" s="330"/>
      <c r="X64" s="330"/>
      <c r="Y64" s="330"/>
      <c r="Z64" s="330"/>
      <c r="AA64" s="330"/>
      <c r="AB64" s="330"/>
      <c r="AC64" s="330"/>
      <c r="AD64" s="330"/>
      <c r="AE64" s="330"/>
      <c r="AF64" s="330"/>
    </row>
    <row r="65">
      <c r="A65" s="292" t="s">
        <v>165</v>
      </c>
      <c r="B65" s="327" t="s">
        <v>1836</v>
      </c>
      <c r="C65" s="326" t="s">
        <v>1837</v>
      </c>
      <c r="D65" s="294" t="s">
        <v>166</v>
      </c>
      <c r="E65" s="327" t="s">
        <v>1838</v>
      </c>
      <c r="F65" s="328"/>
      <c r="G65" s="329" t="s">
        <v>1658</v>
      </c>
      <c r="H65" s="329" t="s">
        <v>1</v>
      </c>
      <c r="I65" s="329" t="s">
        <v>1</v>
      </c>
      <c r="J65" s="329" t="s">
        <v>1646</v>
      </c>
      <c r="K65" s="329"/>
      <c r="L65" s="292"/>
      <c r="M65" s="292">
        <v>1.0</v>
      </c>
      <c r="N65" s="330"/>
      <c r="O65" s="330"/>
      <c r="P65" s="330"/>
      <c r="Q65" s="330"/>
      <c r="R65" s="330"/>
      <c r="S65" s="330"/>
      <c r="T65" s="330"/>
      <c r="U65" s="330"/>
      <c r="V65" s="330"/>
      <c r="W65" s="330"/>
      <c r="X65" s="330"/>
      <c r="Y65" s="330"/>
      <c r="Z65" s="330"/>
      <c r="AA65" s="330"/>
      <c r="AB65" s="330"/>
      <c r="AC65" s="330"/>
      <c r="AD65" s="330"/>
      <c r="AE65" s="330"/>
      <c r="AF65" s="330"/>
    </row>
    <row r="66">
      <c r="A66" s="292" t="s">
        <v>167</v>
      </c>
      <c r="B66" s="327" t="s">
        <v>1839</v>
      </c>
      <c r="C66" s="326" t="s">
        <v>1643</v>
      </c>
      <c r="D66" s="294" t="s">
        <v>168</v>
      </c>
      <c r="E66" s="326" t="s">
        <v>1644</v>
      </c>
      <c r="F66" s="328"/>
      <c r="G66" s="329" t="s">
        <v>1</v>
      </c>
      <c r="H66" s="329" t="s">
        <v>1</v>
      </c>
      <c r="I66" s="329" t="s">
        <v>1840</v>
      </c>
      <c r="J66" s="329" t="s">
        <v>1646</v>
      </c>
      <c r="K66" s="329"/>
      <c r="L66" s="292"/>
      <c r="M66" s="292">
        <v>1.0</v>
      </c>
      <c r="N66" s="330"/>
      <c r="O66" s="330"/>
      <c r="P66" s="330"/>
      <c r="Q66" s="330"/>
      <c r="R66" s="330"/>
      <c r="S66" s="330"/>
      <c r="T66" s="330"/>
      <c r="U66" s="330"/>
      <c r="V66" s="330"/>
      <c r="W66" s="330"/>
      <c r="X66" s="330"/>
      <c r="Y66" s="330"/>
      <c r="Z66" s="330"/>
      <c r="AA66" s="330"/>
      <c r="AB66" s="330"/>
      <c r="AC66" s="330"/>
      <c r="AD66" s="330"/>
      <c r="AE66" s="330"/>
      <c r="AF66" s="330"/>
    </row>
    <row r="67">
      <c r="A67" s="324" t="s">
        <v>169</v>
      </c>
      <c r="B67" s="327" t="s">
        <v>1841</v>
      </c>
      <c r="C67" s="326" t="s">
        <v>1842</v>
      </c>
      <c r="D67" s="337" t="s">
        <v>171</v>
      </c>
      <c r="E67" s="327" t="s">
        <v>1843</v>
      </c>
      <c r="F67" s="338"/>
      <c r="G67" s="329" t="s">
        <v>1844</v>
      </c>
      <c r="H67" s="329" t="s">
        <v>1</v>
      </c>
      <c r="I67" s="329" t="s">
        <v>1</v>
      </c>
      <c r="J67" s="329" t="s">
        <v>1646</v>
      </c>
      <c r="K67" s="329"/>
      <c r="L67" s="292"/>
      <c r="M67" s="318">
        <v>1.0</v>
      </c>
      <c r="N67" s="330"/>
      <c r="O67" s="330"/>
      <c r="P67" s="330"/>
      <c r="Q67" s="330"/>
      <c r="R67" s="330"/>
      <c r="S67" s="330"/>
      <c r="T67" s="330"/>
      <c r="U67" s="330"/>
      <c r="V67" s="330"/>
      <c r="W67" s="330"/>
      <c r="X67" s="330"/>
      <c r="Y67" s="330"/>
      <c r="Z67" s="330"/>
      <c r="AA67" s="330"/>
      <c r="AB67" s="330"/>
      <c r="AC67" s="330"/>
      <c r="AD67" s="330"/>
      <c r="AE67" s="330"/>
      <c r="AF67" s="330"/>
    </row>
    <row r="68">
      <c r="A68" s="324" t="s">
        <v>172</v>
      </c>
      <c r="B68" s="327" t="s">
        <v>1845</v>
      </c>
      <c r="C68" s="292" t="s">
        <v>1643</v>
      </c>
      <c r="D68" s="291" t="s">
        <v>173</v>
      </c>
      <c r="E68" s="292" t="s">
        <v>1644</v>
      </c>
      <c r="F68" s="328"/>
      <c r="G68" s="329"/>
      <c r="H68" s="329" t="s">
        <v>1</v>
      </c>
      <c r="I68" s="329" t="s">
        <v>1</v>
      </c>
      <c r="J68" s="329" t="s">
        <v>1646</v>
      </c>
      <c r="K68" s="329"/>
      <c r="L68" s="292"/>
      <c r="M68" s="318">
        <v>1.0</v>
      </c>
      <c r="N68" s="330"/>
      <c r="O68" s="330"/>
      <c r="P68" s="330"/>
      <c r="Q68" s="330"/>
      <c r="R68" s="330"/>
      <c r="S68" s="330"/>
      <c r="T68" s="330"/>
      <c r="U68" s="330"/>
      <c r="V68" s="330"/>
      <c r="W68" s="330"/>
      <c r="X68" s="330"/>
      <c r="Y68" s="330"/>
      <c r="Z68" s="330"/>
      <c r="AA68" s="330"/>
      <c r="AB68" s="330"/>
      <c r="AC68" s="330"/>
      <c r="AD68" s="330"/>
      <c r="AE68" s="330"/>
      <c r="AF68" s="330"/>
    </row>
    <row r="69">
      <c r="A69" s="324" t="s">
        <v>174</v>
      </c>
      <c r="B69" s="339" t="s">
        <v>1846</v>
      </c>
      <c r="C69" s="340" t="s">
        <v>1847</v>
      </c>
      <c r="D69" s="295" t="s">
        <v>175</v>
      </c>
      <c r="E69" s="327" t="s">
        <v>1848</v>
      </c>
      <c r="F69" s="328"/>
      <c r="G69" s="329" t="s">
        <v>1849</v>
      </c>
      <c r="H69" s="329" t="s">
        <v>1</v>
      </c>
      <c r="I69" s="329" t="s">
        <v>1</v>
      </c>
      <c r="J69" s="329" t="s">
        <v>1646</v>
      </c>
      <c r="K69" s="329" t="s">
        <v>1646</v>
      </c>
      <c r="L69" s="292"/>
      <c r="M69" s="292">
        <v>1.0</v>
      </c>
      <c r="N69" s="330"/>
      <c r="O69" s="330"/>
      <c r="P69" s="330"/>
      <c r="Q69" s="330"/>
      <c r="R69" s="330"/>
      <c r="S69" s="330"/>
      <c r="T69" s="330"/>
      <c r="U69" s="330"/>
      <c r="V69" s="330"/>
      <c r="W69" s="330"/>
      <c r="X69" s="330"/>
      <c r="Y69" s="330"/>
      <c r="Z69" s="330"/>
      <c r="AA69" s="330"/>
      <c r="AB69" s="330"/>
      <c r="AC69" s="330"/>
      <c r="AD69" s="330"/>
      <c r="AE69" s="330"/>
      <c r="AF69" s="330"/>
    </row>
    <row r="70">
      <c r="A70" s="324" t="s">
        <v>176</v>
      </c>
      <c r="B70" s="327" t="s">
        <v>1850</v>
      </c>
      <c r="C70" s="326" t="s">
        <v>1851</v>
      </c>
      <c r="D70" s="299" t="s">
        <v>177</v>
      </c>
      <c r="E70" s="326" t="s">
        <v>1644</v>
      </c>
      <c r="F70" s="328"/>
      <c r="G70" s="329" t="s">
        <v>1</v>
      </c>
      <c r="H70" s="329" t="s">
        <v>1</v>
      </c>
      <c r="I70" s="329" t="s">
        <v>1</v>
      </c>
      <c r="J70" s="329" t="s">
        <v>1646</v>
      </c>
      <c r="K70" s="329"/>
      <c r="L70" s="292"/>
      <c r="M70" s="318">
        <v>1.0</v>
      </c>
      <c r="N70" s="330"/>
      <c r="O70" s="330"/>
      <c r="P70" s="330"/>
      <c r="Q70" s="330"/>
      <c r="R70" s="330"/>
      <c r="S70" s="330"/>
      <c r="T70" s="330"/>
      <c r="U70" s="330"/>
      <c r="V70" s="330"/>
      <c r="W70" s="330"/>
      <c r="X70" s="330"/>
      <c r="Y70" s="330"/>
      <c r="Z70" s="330"/>
      <c r="AA70" s="330"/>
      <c r="AB70" s="330"/>
      <c r="AC70" s="330"/>
      <c r="AD70" s="330"/>
      <c r="AE70" s="330"/>
      <c r="AF70" s="330"/>
    </row>
    <row r="71">
      <c r="A71" s="292" t="s">
        <v>178</v>
      </c>
      <c r="B71" s="327" t="s">
        <v>1852</v>
      </c>
      <c r="C71" s="326" t="s">
        <v>1643</v>
      </c>
      <c r="D71" s="341" t="s">
        <v>179</v>
      </c>
      <c r="E71" s="292" t="s">
        <v>1644</v>
      </c>
      <c r="F71" s="328"/>
      <c r="G71" s="329" t="s">
        <v>1655</v>
      </c>
      <c r="H71" s="329" t="s">
        <v>1</v>
      </c>
      <c r="I71" s="329" t="s">
        <v>1</v>
      </c>
      <c r="J71" s="329" t="s">
        <v>1646</v>
      </c>
      <c r="K71" s="329"/>
      <c r="L71" s="292"/>
      <c r="M71" s="292">
        <v>1.0</v>
      </c>
      <c r="N71" s="330"/>
      <c r="O71" s="330"/>
      <c r="P71" s="330"/>
      <c r="Q71" s="330"/>
      <c r="R71" s="330"/>
      <c r="S71" s="330"/>
      <c r="T71" s="330"/>
      <c r="U71" s="330"/>
      <c r="V71" s="330"/>
      <c r="W71" s="330"/>
      <c r="X71" s="330"/>
      <c r="Y71" s="330"/>
      <c r="Z71" s="330"/>
      <c r="AA71" s="330"/>
      <c r="AB71" s="330"/>
      <c r="AC71" s="330"/>
      <c r="AD71" s="330"/>
      <c r="AE71" s="330"/>
      <c r="AF71" s="330"/>
    </row>
    <row r="72" ht="16.5" customHeight="1">
      <c r="A72" s="324" t="s">
        <v>180</v>
      </c>
      <c r="B72" s="327" t="s">
        <v>1853</v>
      </c>
      <c r="C72" s="326" t="s">
        <v>1854</v>
      </c>
      <c r="D72" s="295" t="s">
        <v>182</v>
      </c>
      <c r="E72" s="327" t="s">
        <v>1855</v>
      </c>
      <c r="F72" s="328"/>
      <c r="G72" s="329" t="s">
        <v>1856</v>
      </c>
      <c r="H72" s="329" t="s">
        <v>1</v>
      </c>
      <c r="I72" s="329" t="s">
        <v>1</v>
      </c>
      <c r="J72" s="329" t="s">
        <v>1646</v>
      </c>
      <c r="K72" s="329"/>
      <c r="L72" s="292"/>
      <c r="M72" s="292">
        <v>1.0</v>
      </c>
      <c r="N72" s="330"/>
      <c r="O72" s="330"/>
      <c r="P72" s="330"/>
      <c r="Q72" s="330"/>
      <c r="R72" s="330"/>
      <c r="S72" s="330"/>
      <c r="T72" s="330"/>
      <c r="U72" s="330"/>
      <c r="V72" s="330"/>
      <c r="W72" s="330"/>
      <c r="X72" s="330"/>
      <c r="Y72" s="330"/>
      <c r="Z72" s="330"/>
      <c r="AA72" s="330"/>
      <c r="AB72" s="330"/>
      <c r="AC72" s="330"/>
      <c r="AD72" s="330"/>
      <c r="AE72" s="330"/>
      <c r="AF72" s="330"/>
    </row>
    <row r="73">
      <c r="A73" s="324" t="s">
        <v>183</v>
      </c>
      <c r="B73" s="327" t="s">
        <v>1857</v>
      </c>
      <c r="C73" s="326" t="s">
        <v>1858</v>
      </c>
      <c r="D73" s="299" t="s">
        <v>185</v>
      </c>
      <c r="E73" s="327" t="s">
        <v>1859</v>
      </c>
      <c r="F73" s="328"/>
      <c r="G73" s="329" t="s">
        <v>1712</v>
      </c>
      <c r="H73" s="329" t="s">
        <v>1860</v>
      </c>
      <c r="I73" s="329" t="s">
        <v>1</v>
      </c>
      <c r="J73" s="329" t="s">
        <v>1646</v>
      </c>
      <c r="K73" s="329"/>
      <c r="L73" s="292"/>
      <c r="M73" s="318">
        <v>1.0</v>
      </c>
      <c r="N73" s="330"/>
      <c r="O73" s="330"/>
      <c r="P73" s="330"/>
      <c r="Q73" s="330"/>
      <c r="R73" s="330"/>
      <c r="S73" s="330"/>
      <c r="T73" s="330"/>
      <c r="U73" s="330"/>
      <c r="V73" s="330"/>
      <c r="W73" s="330"/>
      <c r="X73" s="330"/>
      <c r="Y73" s="330"/>
      <c r="Z73" s="330"/>
      <c r="AA73" s="330"/>
      <c r="AB73" s="330"/>
      <c r="AC73" s="330"/>
      <c r="AD73" s="330"/>
      <c r="AE73" s="330"/>
      <c r="AF73" s="330"/>
    </row>
    <row r="74">
      <c r="A74" s="324" t="s">
        <v>186</v>
      </c>
      <c r="B74" s="327" t="s">
        <v>1861</v>
      </c>
      <c r="C74" s="326" t="s">
        <v>1862</v>
      </c>
      <c r="D74" s="299" t="s">
        <v>189</v>
      </c>
      <c r="E74" s="339" t="s">
        <v>1863</v>
      </c>
      <c r="F74" s="328"/>
      <c r="G74" s="329" t="s">
        <v>1</v>
      </c>
      <c r="H74" s="329" t="s">
        <v>1864</v>
      </c>
      <c r="I74" s="329" t="s">
        <v>1</v>
      </c>
      <c r="J74" s="329" t="s">
        <v>1646</v>
      </c>
      <c r="K74" s="329"/>
      <c r="L74" s="292"/>
      <c r="M74" s="292">
        <v>1.0</v>
      </c>
      <c r="N74" s="330"/>
      <c r="O74" s="330"/>
      <c r="P74" s="330"/>
      <c r="Q74" s="330"/>
      <c r="R74" s="330"/>
      <c r="S74" s="330"/>
      <c r="T74" s="330"/>
      <c r="U74" s="330"/>
      <c r="V74" s="330"/>
      <c r="W74" s="330"/>
      <c r="X74" s="330"/>
      <c r="Y74" s="330"/>
      <c r="Z74" s="330"/>
      <c r="AA74" s="330"/>
      <c r="AB74" s="330"/>
      <c r="AC74" s="330"/>
      <c r="AD74" s="330"/>
      <c r="AE74" s="330"/>
      <c r="AF74" s="330"/>
    </row>
    <row r="75">
      <c r="A75" s="324" t="s">
        <v>190</v>
      </c>
      <c r="B75" s="327" t="s">
        <v>1865</v>
      </c>
      <c r="C75" s="326" t="s">
        <v>1702</v>
      </c>
      <c r="D75" s="299" t="s">
        <v>192</v>
      </c>
      <c r="E75" s="327" t="s">
        <v>1703</v>
      </c>
      <c r="F75" s="328"/>
      <c r="G75" s="329" t="s">
        <v>1866</v>
      </c>
      <c r="H75" s="329" t="s">
        <v>1</v>
      </c>
      <c r="I75" s="329" t="s">
        <v>1</v>
      </c>
      <c r="J75" s="329" t="s">
        <v>1646</v>
      </c>
      <c r="K75" s="329"/>
      <c r="L75" s="292"/>
      <c r="M75" s="292">
        <v>1.0</v>
      </c>
      <c r="N75" s="330"/>
      <c r="O75" s="330"/>
      <c r="P75" s="330"/>
      <c r="Q75" s="330"/>
      <c r="R75" s="330"/>
      <c r="S75" s="330"/>
      <c r="T75" s="330"/>
      <c r="U75" s="330"/>
      <c r="V75" s="330"/>
      <c r="W75" s="330"/>
      <c r="X75" s="330"/>
      <c r="Y75" s="330"/>
      <c r="Z75" s="330"/>
      <c r="AA75" s="330"/>
      <c r="AB75" s="330"/>
      <c r="AC75" s="330"/>
      <c r="AD75" s="330"/>
      <c r="AE75" s="330"/>
      <c r="AF75" s="330"/>
    </row>
    <row r="76">
      <c r="A76" s="292" t="s">
        <v>193</v>
      </c>
      <c r="B76" s="327" t="s">
        <v>1867</v>
      </c>
      <c r="C76" s="326" t="s">
        <v>1643</v>
      </c>
      <c r="D76" s="294" t="s">
        <v>194</v>
      </c>
      <c r="E76" s="326" t="s">
        <v>1644</v>
      </c>
      <c r="F76" s="328"/>
      <c r="G76" s="329" t="s">
        <v>1</v>
      </c>
      <c r="H76" s="329" t="s">
        <v>1868</v>
      </c>
      <c r="I76" s="329" t="s">
        <v>1</v>
      </c>
      <c r="J76" s="329" t="s">
        <v>1646</v>
      </c>
      <c r="K76" s="329"/>
      <c r="L76" s="292"/>
      <c r="M76" s="292">
        <v>1.0</v>
      </c>
      <c r="N76" s="330"/>
      <c r="O76" s="330"/>
      <c r="P76" s="330"/>
      <c r="Q76" s="330"/>
      <c r="R76" s="330"/>
      <c r="S76" s="330"/>
      <c r="T76" s="330"/>
      <c r="U76" s="330"/>
      <c r="V76" s="330"/>
      <c r="W76" s="330"/>
      <c r="X76" s="330"/>
      <c r="Y76" s="330"/>
      <c r="Z76" s="330"/>
      <c r="AA76" s="330"/>
      <c r="AB76" s="330"/>
      <c r="AC76" s="330"/>
      <c r="AD76" s="330"/>
      <c r="AE76" s="330"/>
      <c r="AF76" s="330"/>
    </row>
    <row r="77">
      <c r="A77" s="292" t="s">
        <v>195</v>
      </c>
      <c r="B77" s="327" t="s">
        <v>1869</v>
      </c>
      <c r="C77" s="326" t="s">
        <v>1643</v>
      </c>
      <c r="D77" s="294" t="s">
        <v>197</v>
      </c>
      <c r="E77" s="326" t="s">
        <v>1644</v>
      </c>
      <c r="F77" s="328"/>
      <c r="G77" s="329" t="s">
        <v>1655</v>
      </c>
      <c r="H77" s="329" t="s">
        <v>1</v>
      </c>
      <c r="I77" s="329" t="s">
        <v>1</v>
      </c>
      <c r="J77" s="329" t="s">
        <v>1646</v>
      </c>
      <c r="K77" s="329"/>
      <c r="L77" s="292"/>
      <c r="M77" s="292">
        <v>1.0</v>
      </c>
      <c r="N77" s="330"/>
      <c r="O77" s="330"/>
      <c r="P77" s="330"/>
      <c r="Q77" s="330"/>
      <c r="R77" s="330"/>
      <c r="S77" s="330"/>
      <c r="T77" s="330"/>
      <c r="U77" s="330"/>
      <c r="V77" s="330"/>
      <c r="W77" s="330"/>
      <c r="X77" s="330"/>
      <c r="Y77" s="330"/>
      <c r="Z77" s="330"/>
      <c r="AA77" s="330"/>
      <c r="AB77" s="330"/>
      <c r="AC77" s="330"/>
      <c r="AD77" s="330"/>
      <c r="AE77" s="330"/>
      <c r="AF77" s="330"/>
    </row>
    <row r="78">
      <c r="A78" s="324" t="s">
        <v>198</v>
      </c>
      <c r="B78" s="327" t="s">
        <v>1870</v>
      </c>
      <c r="C78" s="326" t="s">
        <v>1871</v>
      </c>
      <c r="D78" s="299" t="s">
        <v>200</v>
      </c>
      <c r="E78" s="327" t="s">
        <v>1872</v>
      </c>
      <c r="F78" s="328"/>
      <c r="G78" s="329" t="s">
        <v>1655</v>
      </c>
      <c r="H78" s="329" t="s">
        <v>1</v>
      </c>
      <c r="I78" s="329" t="s">
        <v>1</v>
      </c>
      <c r="J78" s="329" t="s">
        <v>1646</v>
      </c>
      <c r="K78" s="329"/>
      <c r="L78" s="292"/>
      <c r="M78" s="318">
        <v>1.0</v>
      </c>
      <c r="N78" s="330"/>
      <c r="O78" s="330"/>
      <c r="P78" s="330"/>
      <c r="Q78" s="330"/>
      <c r="R78" s="330"/>
      <c r="S78" s="330"/>
      <c r="T78" s="330"/>
      <c r="U78" s="330"/>
      <c r="V78" s="330"/>
      <c r="W78" s="330"/>
      <c r="X78" s="330"/>
      <c r="Y78" s="330"/>
      <c r="Z78" s="330"/>
      <c r="AA78" s="330"/>
      <c r="AB78" s="330"/>
      <c r="AC78" s="330"/>
      <c r="AD78" s="330"/>
      <c r="AE78" s="330"/>
      <c r="AF78" s="330"/>
    </row>
    <row r="79">
      <c r="A79" s="324" t="s">
        <v>201</v>
      </c>
      <c r="B79" s="327" t="s">
        <v>1873</v>
      </c>
      <c r="C79" s="339" t="s">
        <v>1874</v>
      </c>
      <c r="D79" s="299" t="s">
        <v>203</v>
      </c>
      <c r="E79" s="327" t="s">
        <v>1875</v>
      </c>
      <c r="F79" s="328"/>
      <c r="G79" s="329" t="s">
        <v>1</v>
      </c>
      <c r="H79" s="329" t="s">
        <v>1876</v>
      </c>
      <c r="I79" s="329" t="s">
        <v>1</v>
      </c>
      <c r="J79" s="329" t="s">
        <v>1646</v>
      </c>
      <c r="K79" s="329"/>
      <c r="L79" s="291"/>
      <c r="M79" s="292">
        <v>1.0</v>
      </c>
      <c r="N79" s="330"/>
      <c r="O79" s="330"/>
      <c r="P79" s="330"/>
      <c r="Q79" s="330"/>
      <c r="R79" s="330"/>
      <c r="S79" s="330"/>
      <c r="T79" s="330"/>
      <c r="U79" s="330"/>
      <c r="V79" s="330"/>
      <c r="W79" s="330"/>
      <c r="X79" s="330"/>
      <c r="Y79" s="330"/>
      <c r="Z79" s="330"/>
      <c r="AA79" s="330"/>
      <c r="AB79" s="330"/>
      <c r="AC79" s="330"/>
      <c r="AD79" s="330"/>
      <c r="AE79" s="330"/>
      <c r="AF79" s="330"/>
    </row>
    <row r="80">
      <c r="A80" s="324" t="s">
        <v>204</v>
      </c>
      <c r="B80" s="327" t="s">
        <v>1877</v>
      </c>
      <c r="C80" s="326" t="s">
        <v>1878</v>
      </c>
      <c r="D80" s="299" t="s">
        <v>206</v>
      </c>
      <c r="E80" s="327" t="s">
        <v>1879</v>
      </c>
      <c r="F80" s="328"/>
      <c r="G80" s="329" t="s">
        <v>1880</v>
      </c>
      <c r="H80" s="329" t="s">
        <v>1</v>
      </c>
      <c r="I80" s="329" t="s">
        <v>1</v>
      </c>
      <c r="J80" s="329" t="s">
        <v>1646</v>
      </c>
      <c r="K80" s="329"/>
      <c r="L80" s="292"/>
      <c r="M80" s="292">
        <v>1.0</v>
      </c>
      <c r="N80" s="330"/>
      <c r="O80" s="330"/>
      <c r="P80" s="330"/>
      <c r="Q80" s="330"/>
      <c r="R80" s="330"/>
      <c r="S80" s="330"/>
      <c r="T80" s="330"/>
      <c r="U80" s="330"/>
      <c r="V80" s="330"/>
      <c r="W80" s="330"/>
      <c r="X80" s="330"/>
      <c r="Y80" s="330"/>
      <c r="Z80" s="330"/>
      <c r="AA80" s="330"/>
      <c r="AB80" s="330"/>
      <c r="AC80" s="330"/>
      <c r="AD80" s="330"/>
      <c r="AE80" s="330"/>
      <c r="AF80" s="330"/>
    </row>
    <row r="81">
      <c r="A81" s="324" t="s">
        <v>207</v>
      </c>
      <c r="B81" s="327" t="s">
        <v>1881</v>
      </c>
      <c r="C81" s="326" t="s">
        <v>1711</v>
      </c>
      <c r="D81" s="299" t="s">
        <v>209</v>
      </c>
      <c r="E81" s="326" t="s">
        <v>1644</v>
      </c>
      <c r="F81" s="328"/>
      <c r="G81" s="329" t="s">
        <v>1</v>
      </c>
      <c r="H81" s="329" t="s">
        <v>1</v>
      </c>
      <c r="I81" s="329" t="s">
        <v>1882</v>
      </c>
      <c r="J81" s="329" t="s">
        <v>1646</v>
      </c>
      <c r="K81" s="329"/>
      <c r="L81" s="292"/>
      <c r="M81" s="292">
        <v>1.0</v>
      </c>
      <c r="N81" s="330"/>
      <c r="O81" s="330"/>
      <c r="P81" s="330"/>
      <c r="Q81" s="330"/>
      <c r="R81" s="330"/>
      <c r="S81" s="330"/>
      <c r="T81" s="330"/>
      <c r="U81" s="330"/>
      <c r="V81" s="330"/>
      <c r="W81" s="330"/>
      <c r="X81" s="330"/>
      <c r="Y81" s="330"/>
      <c r="Z81" s="330"/>
      <c r="AA81" s="330"/>
      <c r="AB81" s="330"/>
      <c r="AC81" s="330"/>
      <c r="AD81" s="330"/>
      <c r="AE81" s="330"/>
      <c r="AF81" s="330"/>
    </row>
    <row r="82">
      <c r="A82" s="324" t="s">
        <v>8</v>
      </c>
      <c r="B82" s="327" t="s">
        <v>1883</v>
      </c>
      <c r="C82" s="326" t="s">
        <v>1884</v>
      </c>
      <c r="D82" s="299" t="s">
        <v>210</v>
      </c>
      <c r="E82" s="327" t="s">
        <v>1885</v>
      </c>
      <c r="F82" s="328"/>
      <c r="G82" s="329" t="s">
        <v>1</v>
      </c>
      <c r="H82" s="329" t="s">
        <v>1</v>
      </c>
      <c r="I82" s="329" t="s">
        <v>1</v>
      </c>
      <c r="J82" s="329" t="s">
        <v>1646</v>
      </c>
      <c r="K82" s="329"/>
      <c r="L82" s="292"/>
      <c r="M82" s="292">
        <v>1.0</v>
      </c>
      <c r="N82" s="330"/>
      <c r="O82" s="330"/>
      <c r="P82" s="330"/>
      <c r="Q82" s="330"/>
      <c r="R82" s="330"/>
      <c r="S82" s="330"/>
      <c r="T82" s="330"/>
      <c r="U82" s="330"/>
      <c r="V82" s="330"/>
      <c r="W82" s="330"/>
      <c r="X82" s="330"/>
      <c r="Y82" s="330"/>
      <c r="Z82" s="330"/>
      <c r="AA82" s="330"/>
      <c r="AB82" s="330"/>
      <c r="AC82" s="330"/>
      <c r="AD82" s="330"/>
      <c r="AE82" s="330"/>
      <c r="AF82" s="330"/>
    </row>
    <row r="83">
      <c r="A83" s="324" t="s">
        <v>211</v>
      </c>
      <c r="B83" s="327" t="s">
        <v>1886</v>
      </c>
      <c r="C83" s="326" t="s">
        <v>1643</v>
      </c>
      <c r="D83" s="299" t="s">
        <v>212</v>
      </c>
      <c r="E83" s="326" t="s">
        <v>1644</v>
      </c>
      <c r="F83" s="328"/>
      <c r="G83" s="329" t="s">
        <v>1</v>
      </c>
      <c r="H83" s="329" t="s">
        <v>1</v>
      </c>
      <c r="I83" s="329" t="s">
        <v>1</v>
      </c>
      <c r="J83" s="329" t="s">
        <v>1646</v>
      </c>
      <c r="K83" s="329"/>
      <c r="L83" s="292"/>
      <c r="M83" s="318">
        <v>1.0</v>
      </c>
      <c r="N83" s="330"/>
      <c r="O83" s="330"/>
      <c r="P83" s="330"/>
      <c r="Q83" s="330"/>
      <c r="R83" s="330"/>
      <c r="S83" s="330"/>
      <c r="T83" s="330"/>
      <c r="U83" s="330"/>
      <c r="V83" s="330"/>
      <c r="W83" s="330"/>
      <c r="X83" s="330"/>
      <c r="Y83" s="330"/>
      <c r="Z83" s="330"/>
      <c r="AA83" s="330"/>
      <c r="AB83" s="330"/>
      <c r="AC83" s="330"/>
      <c r="AD83" s="330"/>
      <c r="AE83" s="330"/>
      <c r="AF83" s="330"/>
    </row>
    <row r="84">
      <c r="A84" s="324" t="s">
        <v>213</v>
      </c>
      <c r="B84" s="327" t="s">
        <v>1887</v>
      </c>
      <c r="C84" s="326" t="s">
        <v>1812</v>
      </c>
      <c r="D84" s="299" t="s">
        <v>214</v>
      </c>
      <c r="E84" s="326" t="s">
        <v>1661</v>
      </c>
      <c r="F84" s="328"/>
      <c r="G84" s="329" t="s">
        <v>1</v>
      </c>
      <c r="H84" s="329" t="s">
        <v>1</v>
      </c>
      <c r="I84" s="329" t="s">
        <v>1</v>
      </c>
      <c r="J84" s="329" t="s">
        <v>1646</v>
      </c>
      <c r="K84" s="329"/>
      <c r="L84" s="292"/>
      <c r="M84" s="318">
        <v>1.0</v>
      </c>
      <c r="N84" s="330"/>
      <c r="O84" s="330"/>
      <c r="P84" s="330"/>
      <c r="Q84" s="330"/>
      <c r="R84" s="330"/>
      <c r="S84" s="330"/>
      <c r="T84" s="330"/>
      <c r="U84" s="330"/>
      <c r="V84" s="330"/>
      <c r="W84" s="330"/>
      <c r="X84" s="330"/>
      <c r="Y84" s="330"/>
      <c r="Z84" s="330"/>
      <c r="AA84" s="330"/>
      <c r="AB84" s="330"/>
      <c r="AC84" s="330"/>
      <c r="AD84" s="330"/>
      <c r="AE84" s="330"/>
      <c r="AF84" s="330"/>
    </row>
    <row r="85">
      <c r="A85" s="292" t="s">
        <v>215</v>
      </c>
      <c r="B85" s="327" t="s">
        <v>1888</v>
      </c>
      <c r="C85" s="326" t="s">
        <v>1643</v>
      </c>
      <c r="D85" s="294" t="s">
        <v>217</v>
      </c>
      <c r="E85" s="326" t="s">
        <v>1644</v>
      </c>
      <c r="F85" s="328"/>
      <c r="G85" s="329" t="s">
        <v>1</v>
      </c>
      <c r="H85" s="329" t="s">
        <v>1</v>
      </c>
      <c r="I85" s="329" t="s">
        <v>1</v>
      </c>
      <c r="J85" s="329" t="s">
        <v>1646</v>
      </c>
      <c r="K85" s="329"/>
      <c r="L85" s="292"/>
      <c r="M85" s="292">
        <v>1.0</v>
      </c>
      <c r="N85" s="330"/>
      <c r="O85" s="330"/>
      <c r="P85" s="330"/>
      <c r="Q85" s="330"/>
      <c r="R85" s="330"/>
      <c r="S85" s="330"/>
      <c r="T85" s="330"/>
      <c r="U85" s="330"/>
      <c r="V85" s="330"/>
      <c r="W85" s="330"/>
      <c r="X85" s="330"/>
      <c r="Y85" s="330"/>
      <c r="Z85" s="330"/>
      <c r="AA85" s="330"/>
      <c r="AB85" s="330"/>
      <c r="AC85" s="330"/>
      <c r="AD85" s="330"/>
      <c r="AE85" s="330"/>
      <c r="AF85" s="330"/>
    </row>
    <row r="86">
      <c r="A86" s="292" t="s">
        <v>218</v>
      </c>
      <c r="B86" s="327" t="s">
        <v>1889</v>
      </c>
      <c r="C86" s="326" t="s">
        <v>1890</v>
      </c>
      <c r="D86" s="294" t="s">
        <v>219</v>
      </c>
      <c r="E86" s="327" t="s">
        <v>1891</v>
      </c>
      <c r="F86" s="328"/>
      <c r="G86" s="329" t="s">
        <v>1</v>
      </c>
      <c r="H86" s="329" t="s">
        <v>1</v>
      </c>
      <c r="I86" s="329" t="s">
        <v>1</v>
      </c>
      <c r="J86" s="329" t="s">
        <v>1646</v>
      </c>
      <c r="K86" s="329"/>
      <c r="L86" s="292"/>
      <c r="M86" s="292">
        <v>1.0</v>
      </c>
      <c r="N86" s="330"/>
      <c r="O86" s="330"/>
      <c r="P86" s="330"/>
      <c r="Q86" s="330"/>
      <c r="R86" s="330"/>
      <c r="S86" s="330"/>
      <c r="T86" s="330"/>
      <c r="U86" s="330"/>
      <c r="V86" s="330"/>
      <c r="W86" s="330"/>
      <c r="X86" s="330"/>
      <c r="Y86" s="330"/>
      <c r="Z86" s="330"/>
      <c r="AA86" s="330"/>
      <c r="AB86" s="330"/>
      <c r="AC86" s="330"/>
      <c r="AD86" s="330"/>
      <c r="AE86" s="330"/>
      <c r="AF86" s="330"/>
    </row>
    <row r="87">
      <c r="A87" s="292" t="s">
        <v>220</v>
      </c>
      <c r="B87" s="327" t="s">
        <v>1892</v>
      </c>
      <c r="C87" s="326" t="s">
        <v>1890</v>
      </c>
      <c r="D87" s="294" t="s">
        <v>1893</v>
      </c>
      <c r="E87" s="327" t="s">
        <v>1891</v>
      </c>
      <c r="F87" s="328"/>
      <c r="G87" s="329" t="s">
        <v>1</v>
      </c>
      <c r="H87" s="329" t="s">
        <v>1</v>
      </c>
      <c r="I87" s="329" t="s">
        <v>1</v>
      </c>
      <c r="J87" s="329" t="s">
        <v>1646</v>
      </c>
      <c r="K87" s="329"/>
      <c r="L87" s="292"/>
      <c r="M87" s="292">
        <v>1.0</v>
      </c>
      <c r="N87" s="330"/>
      <c r="O87" s="330"/>
      <c r="P87" s="330"/>
      <c r="Q87" s="330"/>
      <c r="R87" s="330"/>
      <c r="S87" s="330"/>
      <c r="T87" s="330"/>
      <c r="U87" s="330"/>
      <c r="V87" s="330"/>
      <c r="W87" s="330"/>
      <c r="X87" s="330"/>
      <c r="Y87" s="330"/>
      <c r="Z87" s="330"/>
      <c r="AA87" s="330"/>
      <c r="AB87" s="330"/>
      <c r="AC87" s="330"/>
      <c r="AD87" s="330"/>
      <c r="AE87" s="330"/>
      <c r="AF87" s="330"/>
    </row>
    <row r="88">
      <c r="A88" s="324" t="s">
        <v>14</v>
      </c>
      <c r="B88" s="327" t="s">
        <v>1894</v>
      </c>
      <c r="C88" s="342" t="s">
        <v>1895</v>
      </c>
      <c r="D88" s="299" t="s">
        <v>223</v>
      </c>
      <c r="E88" s="327" t="s">
        <v>1896</v>
      </c>
      <c r="F88" s="328"/>
      <c r="G88" s="329" t="s">
        <v>1784</v>
      </c>
      <c r="H88" s="329" t="s">
        <v>1</v>
      </c>
      <c r="I88" s="329" t="s">
        <v>1</v>
      </c>
      <c r="J88" s="329" t="s">
        <v>1646</v>
      </c>
      <c r="K88" s="329"/>
      <c r="L88" s="292"/>
      <c r="M88" s="292">
        <v>1.0</v>
      </c>
      <c r="N88" s="330"/>
      <c r="O88" s="330"/>
      <c r="P88" s="330"/>
      <c r="Q88" s="330"/>
      <c r="R88" s="330"/>
      <c r="S88" s="330"/>
      <c r="T88" s="330"/>
      <c r="U88" s="330"/>
      <c r="V88" s="330"/>
      <c r="W88" s="330"/>
      <c r="X88" s="330"/>
      <c r="Y88" s="330"/>
      <c r="Z88" s="330"/>
      <c r="AA88" s="330"/>
      <c r="AB88" s="330"/>
      <c r="AC88" s="330"/>
      <c r="AD88" s="330"/>
      <c r="AE88" s="330"/>
      <c r="AF88" s="330"/>
    </row>
    <row r="89">
      <c r="A89" s="324" t="s">
        <v>224</v>
      </c>
      <c r="B89" s="325" t="s">
        <v>1897</v>
      </c>
      <c r="C89" s="326" t="s">
        <v>1898</v>
      </c>
      <c r="D89" s="299" t="s">
        <v>225</v>
      </c>
      <c r="E89" s="327" t="s">
        <v>1899</v>
      </c>
      <c r="F89" s="328"/>
      <c r="G89" s="329" t="s">
        <v>1</v>
      </c>
      <c r="H89" s="329" t="s">
        <v>1</v>
      </c>
      <c r="I89" s="329" t="s">
        <v>1</v>
      </c>
      <c r="J89" s="329" t="s">
        <v>1646</v>
      </c>
      <c r="K89" s="329"/>
      <c r="L89" s="292"/>
      <c r="M89" s="292">
        <v>1.0</v>
      </c>
      <c r="N89" s="330"/>
      <c r="O89" s="330"/>
      <c r="P89" s="330"/>
      <c r="Q89" s="330"/>
      <c r="R89" s="330"/>
      <c r="S89" s="330"/>
      <c r="T89" s="330"/>
      <c r="U89" s="330"/>
      <c r="V89" s="330"/>
      <c r="W89" s="330"/>
      <c r="X89" s="330"/>
      <c r="Y89" s="330"/>
      <c r="Z89" s="330"/>
      <c r="AA89" s="330"/>
      <c r="AB89" s="330"/>
      <c r="AC89" s="330"/>
      <c r="AD89" s="330"/>
      <c r="AE89" s="330"/>
      <c r="AF89" s="330"/>
    </row>
    <row r="90">
      <c r="A90" s="324" t="s">
        <v>226</v>
      </c>
      <c r="B90" s="327" t="s">
        <v>1900</v>
      </c>
      <c r="C90" s="326" t="s">
        <v>1901</v>
      </c>
      <c r="D90" s="299" t="s">
        <v>228</v>
      </c>
      <c r="E90" s="326" t="s">
        <v>1902</v>
      </c>
      <c r="F90" s="328"/>
      <c r="G90" s="329" t="s">
        <v>1655</v>
      </c>
      <c r="H90" s="329" t="s">
        <v>1</v>
      </c>
      <c r="I90" s="343"/>
      <c r="J90" s="329" t="s">
        <v>1646</v>
      </c>
      <c r="K90" s="329"/>
      <c r="L90" s="292"/>
      <c r="M90" s="292">
        <v>1.0</v>
      </c>
      <c r="N90" s="330"/>
      <c r="O90" s="330"/>
      <c r="P90" s="330"/>
      <c r="Q90" s="330"/>
      <c r="R90" s="330"/>
      <c r="S90" s="330"/>
      <c r="T90" s="330"/>
      <c r="U90" s="330"/>
      <c r="V90" s="330"/>
      <c r="W90" s="330"/>
      <c r="X90" s="330"/>
      <c r="Y90" s="330"/>
      <c r="Z90" s="330"/>
      <c r="AA90" s="330"/>
      <c r="AB90" s="330"/>
      <c r="AC90" s="330"/>
      <c r="AD90" s="330"/>
      <c r="AE90" s="330"/>
      <c r="AF90" s="330"/>
    </row>
    <row r="91">
      <c r="A91" s="324" t="s">
        <v>229</v>
      </c>
      <c r="B91" s="327" t="s">
        <v>1903</v>
      </c>
      <c r="C91" s="326" t="s">
        <v>1904</v>
      </c>
      <c r="D91" s="299" t="s">
        <v>231</v>
      </c>
      <c r="E91" s="339" t="s">
        <v>1905</v>
      </c>
      <c r="F91" s="328"/>
      <c r="G91" s="329" t="s">
        <v>1</v>
      </c>
      <c r="H91" s="329" t="s">
        <v>1</v>
      </c>
      <c r="I91" s="329" t="s">
        <v>1</v>
      </c>
      <c r="J91" s="329" t="s">
        <v>1646</v>
      </c>
      <c r="K91" s="329"/>
      <c r="L91" s="292"/>
      <c r="M91" s="318">
        <v>1.0</v>
      </c>
      <c r="N91" s="330"/>
      <c r="O91" s="330"/>
      <c r="P91" s="330"/>
      <c r="Q91" s="330"/>
      <c r="R91" s="330"/>
      <c r="S91" s="330"/>
      <c r="T91" s="330"/>
      <c r="U91" s="330"/>
      <c r="V91" s="330"/>
      <c r="W91" s="330"/>
      <c r="X91" s="330"/>
      <c r="Y91" s="330"/>
      <c r="Z91" s="330"/>
      <c r="AA91" s="330"/>
      <c r="AB91" s="330"/>
      <c r="AC91" s="330"/>
      <c r="AD91" s="330"/>
      <c r="AE91" s="330"/>
      <c r="AF91" s="330"/>
    </row>
    <row r="92">
      <c r="A92" s="324" t="s">
        <v>232</v>
      </c>
      <c r="B92" s="327" t="s">
        <v>1906</v>
      </c>
      <c r="C92" s="326" t="s">
        <v>1907</v>
      </c>
      <c r="D92" s="299" t="s">
        <v>235</v>
      </c>
      <c r="E92" s="326" t="s">
        <v>1908</v>
      </c>
      <c r="F92" s="328"/>
      <c r="G92" s="329" t="s">
        <v>1909</v>
      </c>
      <c r="H92" s="329" t="s">
        <v>1</v>
      </c>
      <c r="I92" s="329" t="s">
        <v>1</v>
      </c>
      <c r="J92" s="329" t="s">
        <v>1646</v>
      </c>
      <c r="K92" s="329"/>
      <c r="L92" s="292"/>
      <c r="M92" s="318">
        <v>1.0</v>
      </c>
      <c r="N92" s="330"/>
      <c r="O92" s="330"/>
      <c r="P92" s="330"/>
      <c r="Q92" s="330"/>
      <c r="R92" s="330"/>
      <c r="S92" s="330"/>
      <c r="T92" s="330"/>
      <c r="U92" s="330"/>
      <c r="V92" s="330"/>
      <c r="W92" s="330"/>
      <c r="X92" s="330"/>
      <c r="Y92" s="330"/>
      <c r="Z92" s="330"/>
      <c r="AA92" s="330"/>
      <c r="AB92" s="330"/>
      <c r="AC92" s="330"/>
      <c r="AD92" s="330"/>
      <c r="AE92" s="330"/>
      <c r="AF92" s="330"/>
    </row>
    <row r="93">
      <c r="A93" s="324" t="s">
        <v>236</v>
      </c>
      <c r="B93" s="327" t="s">
        <v>1910</v>
      </c>
      <c r="C93" s="326" t="s">
        <v>1911</v>
      </c>
      <c r="D93" s="295" t="s">
        <v>238</v>
      </c>
      <c r="E93" s="327" t="s">
        <v>1912</v>
      </c>
      <c r="F93" s="328"/>
      <c r="G93" s="329" t="s">
        <v>1913</v>
      </c>
      <c r="H93" s="329" t="s">
        <v>1</v>
      </c>
      <c r="I93" s="329" t="s">
        <v>1</v>
      </c>
      <c r="J93" s="329" t="s">
        <v>1646</v>
      </c>
      <c r="K93" s="329"/>
      <c r="L93" s="292"/>
      <c r="M93" s="292">
        <v>1.0</v>
      </c>
      <c r="N93" s="330"/>
      <c r="O93" s="330"/>
      <c r="P93" s="330"/>
      <c r="Q93" s="330"/>
      <c r="R93" s="330"/>
      <c r="S93" s="330"/>
      <c r="T93" s="330"/>
      <c r="U93" s="330"/>
      <c r="V93" s="330"/>
      <c r="W93" s="330"/>
      <c r="X93" s="330"/>
      <c r="Y93" s="330"/>
      <c r="Z93" s="330"/>
      <c r="AA93" s="330"/>
      <c r="AB93" s="330"/>
      <c r="AC93" s="330"/>
      <c r="AD93" s="330"/>
      <c r="AE93" s="330"/>
      <c r="AF93" s="330"/>
    </row>
    <row r="94">
      <c r="A94" s="292" t="s">
        <v>239</v>
      </c>
      <c r="B94" s="327" t="s">
        <v>1914</v>
      </c>
      <c r="C94" s="326" t="s">
        <v>1915</v>
      </c>
      <c r="D94" s="294" t="s">
        <v>242</v>
      </c>
      <c r="E94" s="327" t="s">
        <v>1916</v>
      </c>
      <c r="F94" s="328"/>
      <c r="G94" s="329" t="s">
        <v>1917</v>
      </c>
      <c r="H94" s="329" t="s">
        <v>1</v>
      </c>
      <c r="I94" s="329" t="s">
        <v>1</v>
      </c>
      <c r="J94" s="329" t="s">
        <v>1646</v>
      </c>
      <c r="K94" s="329"/>
      <c r="L94" s="292"/>
      <c r="M94" s="292">
        <v>1.0</v>
      </c>
      <c r="N94" s="330"/>
      <c r="O94" s="330"/>
      <c r="P94" s="330"/>
      <c r="Q94" s="330"/>
      <c r="R94" s="330"/>
      <c r="S94" s="330"/>
      <c r="T94" s="330"/>
      <c r="U94" s="330"/>
      <c r="V94" s="330"/>
      <c r="W94" s="330"/>
      <c r="X94" s="330"/>
      <c r="Y94" s="330"/>
      <c r="Z94" s="330"/>
      <c r="AA94" s="330"/>
      <c r="AB94" s="330"/>
      <c r="AC94" s="330"/>
      <c r="AD94" s="330"/>
      <c r="AE94" s="330"/>
      <c r="AF94" s="330"/>
    </row>
    <row r="95">
      <c r="A95" s="324" t="s">
        <v>243</v>
      </c>
      <c r="B95" s="327" t="s">
        <v>1918</v>
      </c>
      <c r="C95" s="326" t="s">
        <v>1643</v>
      </c>
      <c r="D95" s="299" t="s">
        <v>245</v>
      </c>
      <c r="E95" s="326" t="s">
        <v>1644</v>
      </c>
      <c r="F95" s="328" t="s">
        <v>1919</v>
      </c>
      <c r="G95" s="329" t="s">
        <v>1756</v>
      </c>
      <c r="H95" s="329" t="s">
        <v>1</v>
      </c>
      <c r="I95" s="329" t="s">
        <v>1</v>
      </c>
      <c r="J95" s="329" t="s">
        <v>1646</v>
      </c>
      <c r="K95" s="329"/>
      <c r="L95" s="292"/>
      <c r="M95" s="318">
        <v>1.0</v>
      </c>
      <c r="N95" s="330"/>
      <c r="O95" s="330"/>
      <c r="P95" s="330"/>
      <c r="Q95" s="330"/>
      <c r="R95" s="330"/>
      <c r="S95" s="330"/>
      <c r="T95" s="330"/>
      <c r="U95" s="330"/>
      <c r="V95" s="330"/>
      <c r="W95" s="330"/>
      <c r="X95" s="330"/>
      <c r="Y95" s="330"/>
      <c r="Z95" s="330"/>
      <c r="AA95" s="330"/>
      <c r="AB95" s="330"/>
      <c r="AC95" s="330"/>
      <c r="AD95" s="330"/>
      <c r="AE95" s="330"/>
      <c r="AF95" s="330"/>
    </row>
    <row r="96">
      <c r="A96" s="324" t="s">
        <v>246</v>
      </c>
      <c r="B96" s="327" t="s">
        <v>1920</v>
      </c>
      <c r="C96" s="326" t="s">
        <v>1921</v>
      </c>
      <c r="D96" s="299" t="s">
        <v>249</v>
      </c>
      <c r="E96" s="326" t="s">
        <v>1661</v>
      </c>
      <c r="F96" s="328"/>
      <c r="G96" s="329" t="s">
        <v>1784</v>
      </c>
      <c r="H96" s="329" t="s">
        <v>1922</v>
      </c>
      <c r="I96" s="329" t="s">
        <v>1</v>
      </c>
      <c r="J96" s="329" t="s">
        <v>1646</v>
      </c>
      <c r="K96" s="329"/>
      <c r="L96" s="292"/>
      <c r="M96" s="292">
        <v>1.0</v>
      </c>
      <c r="N96" s="330"/>
      <c r="O96" s="330"/>
      <c r="P96" s="330"/>
      <c r="Q96" s="330"/>
      <c r="R96" s="330"/>
      <c r="S96" s="330"/>
      <c r="T96" s="330"/>
      <c r="U96" s="330"/>
      <c r="V96" s="330"/>
      <c r="W96" s="330"/>
      <c r="X96" s="330"/>
      <c r="Y96" s="330"/>
      <c r="Z96" s="330"/>
      <c r="AA96" s="330"/>
      <c r="AB96" s="330"/>
      <c r="AC96" s="330"/>
      <c r="AD96" s="330"/>
      <c r="AE96" s="330"/>
      <c r="AF96" s="330"/>
    </row>
    <row r="97">
      <c r="A97" s="344" t="s">
        <v>250</v>
      </c>
      <c r="B97" s="327" t="s">
        <v>1923</v>
      </c>
      <c r="C97" s="326" t="s">
        <v>1924</v>
      </c>
      <c r="D97" s="294" t="s">
        <v>252</v>
      </c>
      <c r="E97" s="326" t="s">
        <v>1925</v>
      </c>
      <c r="F97" s="328"/>
      <c r="G97" s="329" t="s">
        <v>1926</v>
      </c>
      <c r="H97" s="329" t="s">
        <v>1</v>
      </c>
      <c r="I97" s="329" t="s">
        <v>1927</v>
      </c>
      <c r="J97" s="329" t="s">
        <v>1646</v>
      </c>
      <c r="K97" s="329"/>
      <c r="L97" s="292"/>
      <c r="M97" s="318">
        <v>1.0</v>
      </c>
      <c r="N97" s="330"/>
      <c r="O97" s="330"/>
      <c r="P97" s="330"/>
      <c r="Q97" s="330"/>
      <c r="R97" s="330"/>
      <c r="S97" s="330"/>
      <c r="T97" s="330"/>
      <c r="U97" s="330"/>
      <c r="V97" s="330"/>
      <c r="W97" s="330"/>
      <c r="X97" s="330"/>
      <c r="Y97" s="330"/>
      <c r="Z97" s="330"/>
      <c r="AA97" s="330"/>
      <c r="AB97" s="330"/>
      <c r="AC97" s="330"/>
      <c r="AD97" s="330"/>
      <c r="AE97" s="330"/>
      <c r="AF97" s="330"/>
    </row>
    <row r="98">
      <c r="A98" s="345" t="s">
        <v>253</v>
      </c>
      <c r="B98" s="327" t="s">
        <v>1928</v>
      </c>
      <c r="C98" s="326" t="s">
        <v>1929</v>
      </c>
      <c r="D98" s="299" t="s">
        <v>255</v>
      </c>
      <c r="E98" s="327" t="s">
        <v>1930</v>
      </c>
      <c r="F98" s="328"/>
      <c r="G98" s="329" t="s">
        <v>1</v>
      </c>
      <c r="H98" s="329" t="s">
        <v>1</v>
      </c>
      <c r="I98" s="329" t="s">
        <v>1</v>
      </c>
      <c r="J98" s="329" t="s">
        <v>1646</v>
      </c>
      <c r="K98" s="329"/>
      <c r="L98" s="292"/>
      <c r="M98" s="292">
        <v>1.0</v>
      </c>
      <c r="N98" s="330"/>
      <c r="O98" s="330"/>
      <c r="P98" s="330"/>
      <c r="Q98" s="330"/>
      <c r="R98" s="330"/>
      <c r="S98" s="330"/>
      <c r="T98" s="330"/>
      <c r="U98" s="330"/>
      <c r="V98" s="330"/>
      <c r="W98" s="330"/>
      <c r="X98" s="330"/>
      <c r="Y98" s="330"/>
      <c r="Z98" s="330"/>
      <c r="AA98" s="330"/>
      <c r="AB98" s="330"/>
      <c r="AC98" s="330"/>
      <c r="AD98" s="330"/>
      <c r="AE98" s="330"/>
      <c r="AF98" s="330"/>
    </row>
    <row r="99">
      <c r="A99" s="345" t="s">
        <v>256</v>
      </c>
      <c r="B99" s="327" t="s">
        <v>1931</v>
      </c>
      <c r="C99" s="326" t="s">
        <v>1932</v>
      </c>
      <c r="D99" s="294" t="s">
        <v>258</v>
      </c>
      <c r="E99" s="346" t="s">
        <v>1933</v>
      </c>
      <c r="F99" s="328" t="s">
        <v>1</v>
      </c>
      <c r="G99" s="329" t="s">
        <v>1934</v>
      </c>
      <c r="H99" s="329" t="s">
        <v>1935</v>
      </c>
      <c r="I99" s="329" t="s">
        <v>1</v>
      </c>
      <c r="J99" s="329" t="s">
        <v>1646</v>
      </c>
      <c r="K99" s="329"/>
      <c r="L99" s="292"/>
      <c r="M99" s="292">
        <v>1.0</v>
      </c>
      <c r="N99" s="330"/>
      <c r="O99" s="330"/>
      <c r="P99" s="330"/>
      <c r="Q99" s="330"/>
      <c r="R99" s="330"/>
      <c r="S99" s="330"/>
      <c r="T99" s="330"/>
      <c r="U99" s="330"/>
      <c r="V99" s="330"/>
      <c r="W99" s="330"/>
      <c r="X99" s="330"/>
      <c r="Y99" s="330"/>
      <c r="Z99" s="330"/>
      <c r="AA99" s="330"/>
      <c r="AB99" s="330"/>
      <c r="AC99" s="330"/>
      <c r="AD99" s="330"/>
      <c r="AE99" s="330"/>
      <c r="AF99" s="330"/>
    </row>
    <row r="100">
      <c r="A100" s="324" t="s">
        <v>259</v>
      </c>
      <c r="B100" s="327" t="s">
        <v>1936</v>
      </c>
      <c r="C100" s="326" t="s">
        <v>1937</v>
      </c>
      <c r="D100" s="299" t="s">
        <v>261</v>
      </c>
      <c r="E100" s="326" t="s">
        <v>1938</v>
      </c>
      <c r="F100" s="328"/>
      <c r="G100" s="329" t="s">
        <v>1939</v>
      </c>
      <c r="H100" s="329" t="s">
        <v>1940</v>
      </c>
      <c r="I100" s="329" t="s">
        <v>1</v>
      </c>
      <c r="J100" s="329" t="s">
        <v>1646</v>
      </c>
      <c r="K100" s="329"/>
      <c r="L100" s="292"/>
      <c r="M100" s="318">
        <v>1.0</v>
      </c>
      <c r="N100" s="330"/>
      <c r="O100" s="330"/>
      <c r="P100" s="330"/>
      <c r="Q100" s="330"/>
      <c r="R100" s="330"/>
      <c r="S100" s="330"/>
      <c r="T100" s="330"/>
      <c r="U100" s="330"/>
      <c r="V100" s="330"/>
      <c r="W100" s="330"/>
      <c r="X100" s="330"/>
      <c r="Y100" s="330"/>
      <c r="Z100" s="330"/>
      <c r="AA100" s="330"/>
      <c r="AB100" s="330"/>
      <c r="AC100" s="330"/>
      <c r="AD100" s="330"/>
      <c r="AE100" s="330"/>
      <c r="AF100" s="330"/>
    </row>
    <row r="101">
      <c r="A101" s="324" t="s">
        <v>262</v>
      </c>
      <c r="B101" s="327" t="s">
        <v>1941</v>
      </c>
      <c r="C101" s="326" t="s">
        <v>1942</v>
      </c>
      <c r="D101" s="299" t="s">
        <v>265</v>
      </c>
      <c r="E101" s="327" t="s">
        <v>1943</v>
      </c>
      <c r="F101" s="328"/>
      <c r="G101" s="329" t="s">
        <v>1784</v>
      </c>
      <c r="H101" s="329" t="s">
        <v>1</v>
      </c>
      <c r="I101" s="329" t="s">
        <v>1</v>
      </c>
      <c r="J101" s="329" t="s">
        <v>1646</v>
      </c>
      <c r="K101" s="329"/>
      <c r="L101" s="292"/>
      <c r="M101" s="318">
        <v>1.0</v>
      </c>
      <c r="N101" s="330"/>
      <c r="O101" s="330"/>
      <c r="P101" s="330"/>
      <c r="Q101" s="330"/>
      <c r="R101" s="330"/>
      <c r="S101" s="330"/>
      <c r="T101" s="330"/>
      <c r="U101" s="330"/>
      <c r="V101" s="330"/>
      <c r="W101" s="330"/>
      <c r="X101" s="330"/>
      <c r="Y101" s="330"/>
      <c r="Z101" s="330"/>
      <c r="AA101" s="330"/>
      <c r="AB101" s="330"/>
      <c r="AC101" s="330"/>
      <c r="AD101" s="330"/>
      <c r="AE101" s="330"/>
      <c r="AF101" s="330"/>
    </row>
    <row r="102">
      <c r="A102" s="345" t="s">
        <v>266</v>
      </c>
      <c r="B102" s="327" t="s">
        <v>1944</v>
      </c>
      <c r="C102" s="326" t="s">
        <v>1929</v>
      </c>
      <c r="D102" s="299" t="s">
        <v>268</v>
      </c>
      <c r="E102" s="327" t="s">
        <v>1945</v>
      </c>
      <c r="F102" s="328"/>
      <c r="G102" s="329" t="s">
        <v>1655</v>
      </c>
      <c r="H102" s="329" t="s">
        <v>1</v>
      </c>
      <c r="I102" s="329" t="s">
        <v>1</v>
      </c>
      <c r="J102" s="329" t="s">
        <v>1646</v>
      </c>
      <c r="K102" s="329"/>
      <c r="L102" s="292"/>
      <c r="M102" s="318">
        <v>1.0</v>
      </c>
      <c r="N102" s="330"/>
      <c r="O102" s="330"/>
      <c r="P102" s="330"/>
      <c r="Q102" s="330"/>
      <c r="R102" s="330"/>
      <c r="S102" s="330"/>
      <c r="T102" s="330"/>
      <c r="U102" s="330"/>
      <c r="V102" s="330"/>
      <c r="W102" s="330"/>
      <c r="X102" s="330"/>
      <c r="Y102" s="330"/>
      <c r="Z102" s="330"/>
      <c r="AA102" s="330"/>
      <c r="AB102" s="330"/>
      <c r="AC102" s="330"/>
      <c r="AD102" s="330"/>
      <c r="AE102" s="330"/>
      <c r="AF102" s="330"/>
    </row>
    <row r="103">
      <c r="A103" s="324" t="s">
        <v>269</v>
      </c>
      <c r="B103" s="327" t="s">
        <v>1946</v>
      </c>
      <c r="C103" s="326" t="s">
        <v>1643</v>
      </c>
      <c r="D103" s="299" t="s">
        <v>270</v>
      </c>
      <c r="E103" s="326" t="s">
        <v>1644</v>
      </c>
      <c r="F103" s="328"/>
      <c r="G103" s="329" t="s">
        <v>1</v>
      </c>
      <c r="H103" s="329" t="s">
        <v>1947</v>
      </c>
      <c r="I103" s="329" t="s">
        <v>1</v>
      </c>
      <c r="J103" s="329" t="s">
        <v>1646</v>
      </c>
      <c r="K103" s="329"/>
      <c r="L103" s="292"/>
      <c r="M103" s="292">
        <v>1.0</v>
      </c>
      <c r="N103" s="330"/>
      <c r="O103" s="330"/>
      <c r="P103" s="330"/>
      <c r="Q103" s="330"/>
      <c r="R103" s="330"/>
      <c r="S103" s="330"/>
      <c r="T103" s="330"/>
      <c r="U103" s="330"/>
      <c r="V103" s="330"/>
      <c r="W103" s="330"/>
      <c r="X103" s="330"/>
      <c r="Y103" s="330"/>
      <c r="Z103" s="330"/>
      <c r="AA103" s="330"/>
      <c r="AB103" s="330"/>
      <c r="AC103" s="330"/>
      <c r="AD103" s="330"/>
      <c r="AE103" s="330"/>
      <c r="AF103" s="330"/>
    </row>
    <row r="104">
      <c r="A104" s="347"/>
      <c r="B104" s="348"/>
      <c r="C104" s="348"/>
      <c r="D104" s="349"/>
      <c r="E104" s="348"/>
      <c r="F104" s="350"/>
      <c r="G104" s="351"/>
      <c r="H104" s="351"/>
      <c r="I104" s="351"/>
      <c r="J104" s="351"/>
      <c r="K104" s="351"/>
      <c r="L104" s="352"/>
      <c r="M104" s="353" t="s">
        <v>1948</v>
      </c>
      <c r="N104" s="352"/>
      <c r="O104" s="352"/>
      <c r="P104" s="352"/>
      <c r="Q104" s="352"/>
      <c r="R104" s="352"/>
      <c r="S104" s="352"/>
      <c r="T104" s="352"/>
      <c r="U104" s="352"/>
      <c r="V104" s="352"/>
      <c r="W104" s="352"/>
      <c r="X104" s="352"/>
      <c r="Y104" s="352"/>
      <c r="Z104" s="352"/>
      <c r="AA104" s="352"/>
      <c r="AB104" s="352"/>
      <c r="AC104" s="352"/>
      <c r="AD104" s="352"/>
      <c r="AE104" s="352"/>
      <c r="AF104" s="352"/>
    </row>
    <row r="105">
      <c r="A105" s="347"/>
      <c r="B105" s="348"/>
      <c r="C105" s="348"/>
      <c r="D105" s="349"/>
      <c r="E105" s="348"/>
      <c r="F105" s="350"/>
      <c r="G105" s="351"/>
      <c r="H105" s="351"/>
      <c r="I105" s="351"/>
      <c r="J105" s="351"/>
      <c r="K105" s="351"/>
      <c r="L105" s="352"/>
      <c r="M105" s="352"/>
      <c r="N105" s="352"/>
      <c r="O105" s="352"/>
      <c r="P105" s="352"/>
      <c r="Q105" s="352"/>
      <c r="R105" s="352"/>
      <c r="S105" s="352"/>
      <c r="T105" s="352"/>
      <c r="U105" s="352"/>
      <c r="V105" s="352"/>
      <c r="W105" s="352"/>
      <c r="X105" s="352"/>
      <c r="Y105" s="352"/>
      <c r="Z105" s="352"/>
      <c r="AA105" s="352"/>
      <c r="AB105" s="352"/>
      <c r="AC105" s="352"/>
      <c r="AD105" s="352"/>
      <c r="AE105" s="352"/>
      <c r="AF105" s="352"/>
    </row>
    <row r="106">
      <c r="A106" s="347"/>
      <c r="B106" s="348"/>
      <c r="C106" s="348"/>
      <c r="D106" s="349"/>
      <c r="E106" s="348"/>
      <c r="F106" s="350" t="s">
        <v>1949</v>
      </c>
      <c r="G106" s="351"/>
      <c r="H106" s="351"/>
      <c r="I106" s="351"/>
      <c r="J106" s="351"/>
      <c r="K106" s="351"/>
      <c r="L106" s="352"/>
      <c r="M106" s="352">
        <f>AVERAGE(M1:M103) * 100</f>
        <v>100</v>
      </c>
      <c r="N106" s="352"/>
      <c r="O106" s="352"/>
      <c r="P106" s="352"/>
      <c r="Q106" s="352"/>
      <c r="R106" s="352"/>
      <c r="S106" s="352"/>
      <c r="T106" s="352"/>
      <c r="U106" s="352"/>
      <c r="V106" s="352"/>
      <c r="W106" s="352"/>
      <c r="X106" s="352"/>
      <c r="Y106" s="352"/>
      <c r="Z106" s="352"/>
      <c r="AA106" s="352"/>
      <c r="AB106" s="352"/>
      <c r="AC106" s="352"/>
      <c r="AD106" s="352"/>
      <c r="AE106" s="352"/>
      <c r="AF106" s="352"/>
    </row>
    <row r="107">
      <c r="A107" s="330"/>
      <c r="B107" s="354" t="s">
        <v>1950</v>
      </c>
      <c r="C107" s="355"/>
      <c r="D107" s="355"/>
      <c r="E107" s="355"/>
      <c r="F107" s="328" t="s">
        <v>1951</v>
      </c>
      <c r="G107" s="356" t="s">
        <v>1</v>
      </c>
      <c r="H107" s="357"/>
      <c r="I107" s="357"/>
      <c r="J107" s="357"/>
      <c r="K107" s="357"/>
      <c r="L107" s="330"/>
      <c r="M107" s="330"/>
      <c r="N107" s="330"/>
      <c r="O107" s="330"/>
      <c r="P107" s="330"/>
      <c r="Q107" s="330"/>
      <c r="R107" s="330"/>
      <c r="S107" s="330"/>
      <c r="T107" s="330"/>
      <c r="U107" s="330"/>
      <c r="V107" s="330"/>
      <c r="W107" s="330"/>
      <c r="X107" s="330"/>
      <c r="Y107" s="330"/>
      <c r="Z107" s="330"/>
      <c r="AA107" s="330"/>
      <c r="AB107" s="330"/>
      <c r="AC107" s="330"/>
      <c r="AD107" s="330"/>
      <c r="AE107" s="330"/>
      <c r="AF107" s="330"/>
    </row>
    <row r="108">
      <c r="A108" s="330"/>
      <c r="B108" s="354" t="s">
        <v>1952</v>
      </c>
      <c r="C108" s="355"/>
      <c r="D108" s="355"/>
      <c r="E108" s="355"/>
      <c r="F108" s="328" t="s">
        <v>1953</v>
      </c>
      <c r="G108" s="356" t="s">
        <v>1</v>
      </c>
      <c r="H108" s="356" t="s">
        <v>1</v>
      </c>
      <c r="I108" s="356" t="s">
        <v>1</v>
      </c>
      <c r="J108" s="356"/>
      <c r="K108" s="356" t="s">
        <v>1</v>
      </c>
      <c r="L108" s="330"/>
      <c r="M108" s="323"/>
      <c r="N108" s="330"/>
      <c r="O108" s="330"/>
      <c r="P108" s="330"/>
      <c r="Q108" s="330"/>
      <c r="R108" s="330"/>
      <c r="S108" s="330"/>
      <c r="T108" s="330"/>
      <c r="U108" s="330"/>
      <c r="V108" s="330"/>
      <c r="W108" s="330"/>
      <c r="X108" s="330"/>
      <c r="Y108" s="330"/>
      <c r="Z108" s="330"/>
      <c r="AA108" s="330"/>
      <c r="AB108" s="330"/>
      <c r="AC108" s="330"/>
      <c r="AD108" s="330"/>
      <c r="AE108" s="330"/>
      <c r="AF108" s="330"/>
    </row>
    <row r="109" ht="17.25" customHeight="1">
      <c r="A109" s="330"/>
      <c r="B109" s="354" t="s">
        <v>1954</v>
      </c>
      <c r="C109" s="355"/>
      <c r="D109" s="355"/>
      <c r="E109" s="355"/>
      <c r="F109" s="328"/>
      <c r="G109" s="356" t="s">
        <v>1</v>
      </c>
      <c r="H109" s="356" t="s">
        <v>1</v>
      </c>
      <c r="I109" s="356" t="s">
        <v>1</v>
      </c>
      <c r="J109" s="356"/>
      <c r="K109" s="356" t="s">
        <v>1</v>
      </c>
      <c r="L109" s="330"/>
      <c r="M109" s="330"/>
      <c r="N109" s="330"/>
      <c r="O109" s="330"/>
      <c r="P109" s="330"/>
      <c r="Q109" s="330"/>
      <c r="R109" s="330"/>
      <c r="S109" s="330"/>
      <c r="T109" s="330"/>
      <c r="U109" s="330"/>
      <c r="V109" s="330"/>
      <c r="W109" s="330"/>
      <c r="X109" s="330"/>
      <c r="Y109" s="330"/>
      <c r="Z109" s="330"/>
      <c r="AA109" s="330"/>
      <c r="AB109" s="330"/>
      <c r="AC109" s="330"/>
      <c r="AD109" s="330"/>
      <c r="AE109" s="330"/>
      <c r="AF109" s="330"/>
    </row>
    <row r="110">
      <c r="A110" s="330"/>
      <c r="B110" s="354" t="s">
        <v>1955</v>
      </c>
      <c r="C110" s="355"/>
      <c r="D110" s="355"/>
      <c r="E110" s="355"/>
      <c r="F110" s="328"/>
      <c r="G110" s="356" t="s">
        <v>1</v>
      </c>
      <c r="H110" s="356" t="s">
        <v>1</v>
      </c>
      <c r="I110" s="356" t="s">
        <v>1</v>
      </c>
      <c r="J110" s="356"/>
      <c r="K110" s="356" t="s">
        <v>1</v>
      </c>
      <c r="L110" s="330"/>
      <c r="M110" s="323"/>
      <c r="N110" s="330"/>
      <c r="O110" s="330"/>
      <c r="P110" s="330"/>
      <c r="Q110" s="330"/>
      <c r="R110" s="330"/>
      <c r="S110" s="330"/>
      <c r="T110" s="330"/>
      <c r="U110" s="330"/>
      <c r="V110" s="330"/>
      <c r="W110" s="330"/>
      <c r="X110" s="330"/>
      <c r="Y110" s="330"/>
      <c r="Z110" s="330"/>
      <c r="AA110" s="330"/>
      <c r="AB110" s="330"/>
      <c r="AC110" s="330"/>
      <c r="AD110" s="330"/>
      <c r="AE110" s="330"/>
      <c r="AF110" s="330"/>
    </row>
    <row r="111">
      <c r="A111" s="330"/>
      <c r="B111" s="354" t="s">
        <v>1956</v>
      </c>
      <c r="C111" s="355"/>
      <c r="D111" s="355"/>
      <c r="E111" s="355"/>
      <c r="F111" s="328"/>
      <c r="G111" s="356" t="s">
        <v>1</v>
      </c>
      <c r="H111" s="356" t="s">
        <v>1</v>
      </c>
      <c r="I111" s="356" t="s">
        <v>1</v>
      </c>
      <c r="J111" s="356"/>
      <c r="K111" s="356" t="s">
        <v>1</v>
      </c>
      <c r="L111" s="330"/>
      <c r="M111" s="323"/>
      <c r="N111" s="330"/>
      <c r="O111" s="330"/>
      <c r="P111" s="330"/>
      <c r="Q111" s="330"/>
      <c r="R111" s="330"/>
      <c r="S111" s="330"/>
      <c r="T111" s="330"/>
      <c r="U111" s="330"/>
      <c r="V111" s="330"/>
      <c r="W111" s="330"/>
      <c r="X111" s="330"/>
      <c r="Y111" s="330"/>
      <c r="Z111" s="330"/>
      <c r="AA111" s="330"/>
      <c r="AB111" s="330"/>
      <c r="AC111" s="330"/>
      <c r="AD111" s="330"/>
      <c r="AE111" s="330"/>
      <c r="AF111" s="330"/>
    </row>
    <row r="112">
      <c r="A112" s="330"/>
      <c r="B112" s="354" t="s">
        <v>1957</v>
      </c>
      <c r="C112" s="355"/>
      <c r="D112" s="355"/>
      <c r="E112" s="355"/>
      <c r="F112" s="328"/>
      <c r="G112" s="356" t="s">
        <v>1</v>
      </c>
      <c r="H112" s="356" t="s">
        <v>1</v>
      </c>
      <c r="I112" s="356" t="s">
        <v>1</v>
      </c>
      <c r="J112" s="356"/>
      <c r="K112" s="356" t="s">
        <v>1</v>
      </c>
      <c r="L112" s="330"/>
      <c r="M112" s="330"/>
      <c r="N112" s="330"/>
      <c r="O112" s="330"/>
      <c r="P112" s="330"/>
      <c r="Q112" s="330"/>
      <c r="R112" s="330"/>
      <c r="S112" s="330"/>
      <c r="T112" s="330"/>
      <c r="U112" s="330"/>
      <c r="V112" s="330"/>
      <c r="W112" s="330"/>
      <c r="X112" s="330"/>
      <c r="Y112" s="330"/>
      <c r="Z112" s="330"/>
      <c r="AA112" s="330"/>
      <c r="AB112" s="330"/>
      <c r="AC112" s="330"/>
      <c r="AD112" s="330"/>
      <c r="AE112" s="330"/>
      <c r="AF112" s="330"/>
    </row>
    <row r="113">
      <c r="A113" s="330"/>
      <c r="B113" s="358" t="s">
        <v>1958</v>
      </c>
      <c r="C113" s="355"/>
      <c r="D113" s="355"/>
      <c r="E113" s="355"/>
      <c r="F113" s="328"/>
      <c r="G113" s="356" t="s">
        <v>1</v>
      </c>
      <c r="H113" s="356" t="s">
        <v>1</v>
      </c>
      <c r="I113" s="356" t="s">
        <v>1</v>
      </c>
      <c r="J113" s="356"/>
      <c r="K113" s="356" t="s">
        <v>1</v>
      </c>
      <c r="L113" s="330"/>
      <c r="M113" s="330"/>
      <c r="N113" s="330"/>
      <c r="O113" s="330"/>
      <c r="P113" s="330"/>
      <c r="Q113" s="330"/>
      <c r="R113" s="330"/>
      <c r="S113" s="330"/>
      <c r="T113" s="330"/>
      <c r="U113" s="330"/>
      <c r="V113" s="330"/>
      <c r="W113" s="330"/>
      <c r="X113" s="330"/>
      <c r="Y113" s="330"/>
      <c r="Z113" s="330"/>
      <c r="AA113" s="330"/>
      <c r="AB113" s="330"/>
      <c r="AC113" s="330"/>
      <c r="AD113" s="330"/>
      <c r="AE113" s="330"/>
      <c r="AF113" s="330"/>
    </row>
    <row r="114">
      <c r="A114" s="330"/>
      <c r="B114" s="354" t="s">
        <v>1959</v>
      </c>
      <c r="C114" s="355"/>
      <c r="D114" s="355"/>
      <c r="E114" s="355"/>
      <c r="F114" s="328"/>
      <c r="G114" s="356" t="s">
        <v>1</v>
      </c>
      <c r="H114" s="356" t="s">
        <v>1</v>
      </c>
      <c r="I114" s="356" t="s">
        <v>1</v>
      </c>
      <c r="J114" s="356"/>
      <c r="K114" s="356" t="s">
        <v>1</v>
      </c>
      <c r="L114" s="330"/>
      <c r="M114" s="323"/>
      <c r="N114" s="330"/>
      <c r="O114" s="330"/>
      <c r="P114" s="330"/>
      <c r="Q114" s="330"/>
      <c r="R114" s="330"/>
      <c r="S114" s="330"/>
      <c r="T114" s="330"/>
      <c r="U114" s="330"/>
      <c r="V114" s="330"/>
      <c r="W114" s="330"/>
      <c r="X114" s="330"/>
      <c r="Y114" s="330"/>
      <c r="Z114" s="330"/>
      <c r="AA114" s="330"/>
      <c r="AB114" s="330"/>
      <c r="AC114" s="330"/>
      <c r="AD114" s="330"/>
      <c r="AE114" s="330"/>
      <c r="AF114" s="330"/>
    </row>
    <row r="115">
      <c r="A115" s="330"/>
      <c r="B115" s="354" t="s">
        <v>1960</v>
      </c>
      <c r="C115" s="355"/>
      <c r="D115" s="355"/>
      <c r="E115" s="355"/>
      <c r="F115" s="328"/>
      <c r="G115" s="356" t="s">
        <v>1</v>
      </c>
      <c r="H115" s="356" t="s">
        <v>1</v>
      </c>
      <c r="I115" s="356" t="s">
        <v>1</v>
      </c>
      <c r="J115" s="356"/>
      <c r="K115" s="356" t="s">
        <v>1</v>
      </c>
      <c r="L115" s="330"/>
      <c r="M115" s="330"/>
      <c r="N115" s="330"/>
      <c r="O115" s="330"/>
      <c r="P115" s="330"/>
      <c r="Q115" s="330"/>
      <c r="R115" s="330"/>
      <c r="S115" s="330"/>
      <c r="T115" s="330"/>
      <c r="U115" s="330"/>
      <c r="V115" s="330"/>
      <c r="W115" s="330"/>
      <c r="X115" s="330"/>
      <c r="Y115" s="330"/>
      <c r="Z115" s="330"/>
      <c r="AA115" s="330"/>
      <c r="AB115" s="330"/>
      <c r="AC115" s="330"/>
      <c r="AD115" s="330"/>
      <c r="AE115" s="330"/>
      <c r="AF115" s="330"/>
    </row>
    <row r="116">
      <c r="A116" s="330"/>
      <c r="B116" s="354" t="s">
        <v>1961</v>
      </c>
      <c r="C116" s="355"/>
      <c r="D116" s="355"/>
      <c r="E116" s="355"/>
      <c r="F116" s="328"/>
      <c r="G116" s="356" t="s">
        <v>1</v>
      </c>
      <c r="H116" s="356" t="s">
        <v>1</v>
      </c>
      <c r="I116" s="356" t="s">
        <v>1</v>
      </c>
      <c r="J116" s="356"/>
      <c r="K116" s="356" t="s">
        <v>1</v>
      </c>
      <c r="L116" s="330"/>
      <c r="M116" s="330"/>
      <c r="N116" s="330"/>
      <c r="O116" s="330"/>
      <c r="P116" s="330"/>
      <c r="Q116" s="330"/>
      <c r="R116" s="330"/>
      <c r="S116" s="330"/>
      <c r="T116" s="330"/>
      <c r="U116" s="330"/>
      <c r="V116" s="330"/>
      <c r="W116" s="330"/>
      <c r="X116" s="330"/>
      <c r="Y116" s="330"/>
      <c r="Z116" s="330"/>
      <c r="AA116" s="330"/>
      <c r="AB116" s="330"/>
      <c r="AC116" s="330"/>
      <c r="AD116" s="330"/>
      <c r="AE116" s="330"/>
      <c r="AF116" s="330"/>
    </row>
    <row r="117">
      <c r="A117" s="330"/>
      <c r="B117" s="354" t="s">
        <v>1962</v>
      </c>
      <c r="C117" s="355"/>
      <c r="D117" s="355"/>
      <c r="E117" s="355"/>
      <c r="F117" s="328"/>
      <c r="G117" s="356" t="s">
        <v>1</v>
      </c>
      <c r="H117" s="356" t="s">
        <v>1</v>
      </c>
      <c r="I117" s="356" t="s">
        <v>1</v>
      </c>
      <c r="J117" s="356"/>
      <c r="K117" s="356" t="s">
        <v>1</v>
      </c>
      <c r="L117" s="330"/>
      <c r="M117" s="330"/>
      <c r="N117" s="330"/>
      <c r="O117" s="330"/>
      <c r="P117" s="330"/>
      <c r="Q117" s="330"/>
      <c r="R117" s="330"/>
      <c r="S117" s="330"/>
      <c r="T117" s="330"/>
      <c r="U117" s="330"/>
      <c r="V117" s="330"/>
      <c r="W117" s="330"/>
      <c r="X117" s="330"/>
      <c r="Y117" s="330"/>
      <c r="Z117" s="330"/>
      <c r="AA117" s="330"/>
      <c r="AB117" s="330"/>
      <c r="AC117" s="330"/>
      <c r="AD117" s="330"/>
      <c r="AE117" s="330"/>
      <c r="AF117" s="330"/>
    </row>
    <row r="118">
      <c r="A118" s="330"/>
      <c r="B118" s="354" t="s">
        <v>1963</v>
      </c>
      <c r="C118" s="355"/>
      <c r="D118" s="355"/>
      <c r="E118" s="355"/>
      <c r="F118" s="328"/>
      <c r="G118" s="356" t="s">
        <v>1</v>
      </c>
      <c r="H118" s="356" t="s">
        <v>1</v>
      </c>
      <c r="I118" s="356" t="s">
        <v>1</v>
      </c>
      <c r="J118" s="356"/>
      <c r="K118" s="356" t="s">
        <v>1</v>
      </c>
      <c r="L118" s="330"/>
      <c r="M118" s="330"/>
      <c r="N118" s="330"/>
      <c r="O118" s="330"/>
      <c r="P118" s="330"/>
      <c r="Q118" s="330"/>
      <c r="R118" s="330"/>
      <c r="S118" s="330"/>
      <c r="T118" s="330"/>
      <c r="U118" s="330"/>
      <c r="V118" s="330"/>
      <c r="W118" s="330"/>
      <c r="X118" s="330"/>
      <c r="Y118" s="330"/>
      <c r="Z118" s="330"/>
      <c r="AA118" s="330"/>
      <c r="AB118" s="330"/>
      <c r="AC118" s="330"/>
      <c r="AD118" s="330"/>
      <c r="AE118" s="330"/>
      <c r="AF118" s="330"/>
    </row>
    <row r="119">
      <c r="A119" s="330"/>
      <c r="B119" s="359" t="s">
        <v>1964</v>
      </c>
      <c r="C119" s="355"/>
      <c r="D119" s="355"/>
      <c r="E119" s="355"/>
      <c r="F119" s="328"/>
      <c r="G119" s="356" t="s">
        <v>1</v>
      </c>
      <c r="H119" s="356" t="s">
        <v>1</v>
      </c>
      <c r="I119" s="356" t="s">
        <v>1</v>
      </c>
      <c r="J119" s="356"/>
      <c r="K119" s="356" t="s">
        <v>1</v>
      </c>
      <c r="L119" s="330"/>
      <c r="M119" s="330"/>
      <c r="N119" s="330"/>
      <c r="O119" s="330"/>
      <c r="P119" s="330"/>
      <c r="Q119" s="330"/>
      <c r="R119" s="330"/>
      <c r="S119" s="330"/>
      <c r="T119" s="330"/>
      <c r="U119" s="330"/>
      <c r="V119" s="330"/>
      <c r="W119" s="330"/>
      <c r="X119" s="330"/>
      <c r="Y119" s="330"/>
      <c r="Z119" s="330"/>
      <c r="AA119" s="330"/>
      <c r="AB119" s="330"/>
      <c r="AC119" s="330"/>
      <c r="AD119" s="330"/>
      <c r="AE119" s="330"/>
      <c r="AF119" s="330"/>
    </row>
    <row r="120">
      <c r="A120" s="330"/>
      <c r="B120" s="359" t="s">
        <v>1965</v>
      </c>
      <c r="C120" s="355"/>
      <c r="D120" s="355"/>
      <c r="E120" s="355"/>
      <c r="F120" s="328"/>
      <c r="G120" s="356" t="s">
        <v>1</v>
      </c>
      <c r="H120" s="356" t="s">
        <v>1</v>
      </c>
      <c r="I120" s="356" t="s">
        <v>1</v>
      </c>
      <c r="J120" s="356"/>
      <c r="K120" s="356" t="s">
        <v>1</v>
      </c>
      <c r="L120" s="330"/>
      <c r="M120" s="330"/>
      <c r="N120" s="330"/>
      <c r="O120" s="330"/>
      <c r="P120" s="330"/>
      <c r="Q120" s="330"/>
      <c r="R120" s="330"/>
      <c r="S120" s="330"/>
      <c r="T120" s="330"/>
      <c r="U120" s="330"/>
      <c r="V120" s="330"/>
      <c r="W120" s="330"/>
      <c r="X120" s="330"/>
      <c r="Y120" s="330"/>
      <c r="Z120" s="330"/>
      <c r="AA120" s="330"/>
      <c r="AB120" s="330"/>
      <c r="AC120" s="330"/>
      <c r="AD120" s="330"/>
      <c r="AE120" s="330"/>
      <c r="AF120" s="330"/>
    </row>
    <row r="121">
      <c r="A121" s="330"/>
      <c r="B121" s="359" t="s">
        <v>1966</v>
      </c>
      <c r="C121" s="355"/>
      <c r="D121" s="355"/>
      <c r="E121" s="355"/>
      <c r="F121" s="328"/>
      <c r="G121" s="356"/>
      <c r="H121" s="356"/>
      <c r="I121" s="356"/>
      <c r="J121" s="356"/>
      <c r="K121" s="356"/>
      <c r="L121" s="330"/>
      <c r="M121" s="330"/>
      <c r="N121" s="330"/>
      <c r="O121" s="330"/>
      <c r="P121" s="330"/>
      <c r="Q121" s="330"/>
      <c r="R121" s="330"/>
      <c r="S121" s="330"/>
      <c r="T121" s="330"/>
      <c r="U121" s="330"/>
      <c r="V121" s="330"/>
      <c r="W121" s="330"/>
      <c r="X121" s="330"/>
      <c r="Y121" s="330"/>
      <c r="Z121" s="330"/>
      <c r="AA121" s="330"/>
      <c r="AB121" s="330"/>
      <c r="AC121" s="330"/>
      <c r="AD121" s="330"/>
      <c r="AE121" s="330"/>
      <c r="AF121" s="330"/>
    </row>
    <row r="122">
      <c r="A122" s="330"/>
      <c r="B122" s="359" t="s">
        <v>1967</v>
      </c>
      <c r="C122" s="355"/>
      <c r="D122" s="355"/>
      <c r="E122" s="355"/>
      <c r="F122" s="328"/>
      <c r="G122" s="356" t="s">
        <v>1</v>
      </c>
      <c r="H122" s="356" t="s">
        <v>1</v>
      </c>
      <c r="I122" s="356" t="s">
        <v>1</v>
      </c>
      <c r="J122" s="356"/>
      <c r="K122" s="356" t="s">
        <v>1</v>
      </c>
      <c r="L122" s="330"/>
      <c r="M122" s="323"/>
      <c r="N122" s="330"/>
      <c r="O122" s="330"/>
      <c r="P122" s="330"/>
      <c r="Q122" s="330"/>
      <c r="R122" s="330"/>
      <c r="S122" s="330"/>
      <c r="T122" s="330"/>
      <c r="U122" s="330"/>
      <c r="V122" s="330"/>
      <c r="W122" s="330"/>
      <c r="X122" s="330"/>
      <c r="Y122" s="330"/>
      <c r="Z122" s="330"/>
      <c r="AA122" s="330"/>
      <c r="AB122" s="330"/>
      <c r="AC122" s="330"/>
      <c r="AD122" s="330"/>
      <c r="AE122" s="330"/>
      <c r="AF122" s="330"/>
    </row>
    <row r="123">
      <c r="A123" s="330"/>
      <c r="B123" s="359" t="s">
        <v>1968</v>
      </c>
      <c r="C123" s="355"/>
      <c r="D123" s="355"/>
      <c r="E123" s="355"/>
      <c r="F123" s="328"/>
      <c r="G123" s="356"/>
      <c r="H123" s="356"/>
      <c r="I123" s="356"/>
      <c r="J123" s="356"/>
      <c r="K123" s="356"/>
      <c r="L123" s="330"/>
      <c r="M123" s="323"/>
      <c r="N123" s="330"/>
      <c r="O123" s="330"/>
      <c r="P123" s="330"/>
      <c r="Q123" s="330"/>
      <c r="R123" s="330"/>
      <c r="S123" s="330"/>
      <c r="T123" s="330"/>
      <c r="U123" s="330"/>
      <c r="V123" s="330"/>
      <c r="W123" s="330"/>
      <c r="X123" s="330"/>
      <c r="Y123" s="330"/>
      <c r="Z123" s="330"/>
      <c r="AA123" s="330"/>
      <c r="AB123" s="330"/>
      <c r="AC123" s="330"/>
      <c r="AD123" s="330"/>
      <c r="AE123" s="330"/>
      <c r="AF123" s="330"/>
    </row>
    <row r="124">
      <c r="A124" s="330"/>
      <c r="B124" s="359" t="s">
        <v>1969</v>
      </c>
      <c r="C124" s="355"/>
      <c r="D124" s="355"/>
      <c r="E124" s="355"/>
      <c r="F124" s="328"/>
      <c r="G124" s="356" t="s">
        <v>1</v>
      </c>
      <c r="H124" s="356" t="s">
        <v>1</v>
      </c>
      <c r="I124" s="356" t="s">
        <v>1</v>
      </c>
      <c r="J124" s="356"/>
      <c r="K124" s="356" t="s">
        <v>1</v>
      </c>
      <c r="L124" s="330"/>
      <c r="M124" s="323"/>
      <c r="N124" s="330"/>
      <c r="O124" s="330"/>
      <c r="P124" s="330"/>
      <c r="Q124" s="330"/>
      <c r="R124" s="330"/>
      <c r="S124" s="330"/>
      <c r="T124" s="330"/>
      <c r="U124" s="330"/>
      <c r="V124" s="330"/>
      <c r="W124" s="330"/>
      <c r="X124" s="330"/>
      <c r="Y124" s="330"/>
      <c r="Z124" s="330"/>
      <c r="AA124" s="330"/>
      <c r="AB124" s="330"/>
      <c r="AC124" s="330"/>
      <c r="AD124" s="330"/>
      <c r="AE124" s="330"/>
      <c r="AF124" s="330"/>
    </row>
    <row r="125">
      <c r="A125" s="330"/>
      <c r="B125" s="359" t="s">
        <v>1970</v>
      </c>
      <c r="C125" s="355"/>
      <c r="D125" s="355"/>
      <c r="E125" s="355"/>
      <c r="F125" s="328"/>
      <c r="G125" s="356" t="s">
        <v>1</v>
      </c>
      <c r="H125" s="356" t="s">
        <v>1</v>
      </c>
      <c r="I125" s="356" t="s">
        <v>1</v>
      </c>
      <c r="J125" s="356"/>
      <c r="K125" s="356" t="s">
        <v>1</v>
      </c>
      <c r="L125" s="330"/>
      <c r="M125" s="323"/>
      <c r="N125" s="330"/>
      <c r="O125" s="330"/>
      <c r="P125" s="330"/>
      <c r="Q125" s="330"/>
      <c r="R125" s="330"/>
      <c r="S125" s="330"/>
      <c r="T125" s="330"/>
      <c r="U125" s="330"/>
      <c r="V125" s="330"/>
      <c r="W125" s="330"/>
      <c r="X125" s="330"/>
      <c r="Y125" s="330"/>
      <c r="Z125" s="330"/>
      <c r="AA125" s="330"/>
      <c r="AB125" s="330"/>
      <c r="AC125" s="330"/>
      <c r="AD125" s="330"/>
      <c r="AE125" s="330"/>
      <c r="AF125" s="330"/>
    </row>
    <row r="126">
      <c r="A126" s="330"/>
      <c r="B126" s="359" t="s">
        <v>1971</v>
      </c>
      <c r="C126" s="355"/>
      <c r="D126" s="355"/>
      <c r="E126" s="355"/>
      <c r="F126" s="328"/>
      <c r="G126" s="356" t="s">
        <v>1</v>
      </c>
      <c r="H126" s="356" t="s">
        <v>1</v>
      </c>
      <c r="I126" s="356" t="s">
        <v>1</v>
      </c>
      <c r="J126" s="356"/>
      <c r="K126" s="356" t="s">
        <v>1</v>
      </c>
      <c r="L126" s="330"/>
      <c r="M126" s="330"/>
      <c r="N126" s="330"/>
      <c r="O126" s="330"/>
      <c r="P126" s="330"/>
      <c r="Q126" s="330"/>
      <c r="R126" s="330"/>
      <c r="S126" s="330"/>
      <c r="T126" s="330"/>
      <c r="U126" s="330"/>
      <c r="V126" s="330"/>
      <c r="W126" s="330"/>
      <c r="X126" s="330"/>
      <c r="Y126" s="330"/>
      <c r="Z126" s="330"/>
      <c r="AA126" s="330"/>
      <c r="AB126" s="330"/>
      <c r="AC126" s="330"/>
      <c r="AD126" s="330"/>
      <c r="AE126" s="330"/>
      <c r="AF126" s="330"/>
    </row>
    <row r="127">
      <c r="A127" s="330"/>
      <c r="B127" s="359" t="s">
        <v>1972</v>
      </c>
      <c r="C127" s="355"/>
      <c r="D127" s="355"/>
      <c r="E127" s="355"/>
      <c r="F127" s="328"/>
      <c r="G127" s="356"/>
      <c r="H127" s="356"/>
      <c r="I127" s="356"/>
      <c r="J127" s="356"/>
      <c r="K127" s="356"/>
      <c r="L127" s="330"/>
      <c r="M127" s="323"/>
      <c r="N127" s="330"/>
      <c r="O127" s="330"/>
      <c r="P127" s="330"/>
      <c r="Q127" s="330"/>
      <c r="R127" s="330"/>
      <c r="S127" s="330"/>
      <c r="T127" s="330"/>
      <c r="U127" s="330"/>
      <c r="V127" s="330"/>
      <c r="W127" s="330"/>
      <c r="X127" s="330"/>
      <c r="Y127" s="330"/>
      <c r="Z127" s="330"/>
      <c r="AA127" s="330"/>
      <c r="AB127" s="330"/>
      <c r="AC127" s="330"/>
      <c r="AD127" s="330"/>
      <c r="AE127" s="330"/>
      <c r="AF127" s="330"/>
    </row>
    <row r="128">
      <c r="A128" s="330"/>
      <c r="B128" s="359" t="s">
        <v>1973</v>
      </c>
      <c r="C128" s="355"/>
      <c r="D128" s="355"/>
      <c r="E128" s="355"/>
      <c r="F128" s="328"/>
      <c r="G128" s="356" t="s">
        <v>1</v>
      </c>
      <c r="H128" s="356" t="s">
        <v>1</v>
      </c>
      <c r="I128" s="356" t="s">
        <v>1</v>
      </c>
      <c r="J128" s="356"/>
      <c r="K128" s="356" t="s">
        <v>1</v>
      </c>
      <c r="L128" s="330"/>
      <c r="M128" s="330"/>
      <c r="N128" s="330"/>
      <c r="O128" s="330"/>
      <c r="P128" s="330"/>
      <c r="Q128" s="330"/>
      <c r="R128" s="330"/>
      <c r="S128" s="330"/>
      <c r="T128" s="330"/>
      <c r="U128" s="330"/>
      <c r="V128" s="330"/>
      <c r="W128" s="330"/>
      <c r="X128" s="330"/>
      <c r="Y128" s="330"/>
      <c r="Z128" s="330"/>
      <c r="AA128" s="330"/>
      <c r="AB128" s="330"/>
      <c r="AC128" s="330"/>
      <c r="AD128" s="330"/>
      <c r="AE128" s="330"/>
      <c r="AF128" s="330"/>
    </row>
    <row r="129">
      <c r="A129" s="330"/>
      <c r="B129" s="359" t="s">
        <v>1974</v>
      </c>
      <c r="C129" s="355"/>
      <c r="D129" s="355"/>
      <c r="E129" s="355"/>
      <c r="F129" s="328"/>
      <c r="G129" s="356"/>
      <c r="H129" s="356"/>
      <c r="I129" s="356"/>
      <c r="J129" s="356"/>
      <c r="K129" s="356"/>
      <c r="L129" s="330"/>
      <c r="M129" s="330"/>
      <c r="N129" s="330"/>
      <c r="O129" s="330"/>
      <c r="P129" s="330"/>
      <c r="Q129" s="330"/>
      <c r="R129" s="330"/>
      <c r="S129" s="330"/>
      <c r="T129" s="330"/>
      <c r="U129" s="330"/>
      <c r="V129" s="330"/>
      <c r="W129" s="330"/>
      <c r="X129" s="330"/>
      <c r="Y129" s="330"/>
      <c r="Z129" s="330"/>
      <c r="AA129" s="330"/>
      <c r="AB129" s="330"/>
      <c r="AC129" s="330"/>
      <c r="AD129" s="330"/>
      <c r="AE129" s="330"/>
      <c r="AF129" s="330"/>
    </row>
    <row r="130">
      <c r="A130" s="330"/>
      <c r="B130" s="359" t="s">
        <v>1975</v>
      </c>
      <c r="C130" s="355"/>
      <c r="D130" s="355"/>
      <c r="E130" s="355"/>
      <c r="F130" s="328"/>
      <c r="G130" s="356"/>
      <c r="H130" s="356"/>
      <c r="I130" s="356"/>
      <c r="J130" s="356"/>
      <c r="K130" s="356"/>
      <c r="L130" s="330"/>
      <c r="M130" s="330"/>
      <c r="N130" s="330"/>
      <c r="O130" s="330"/>
      <c r="P130" s="330"/>
      <c r="Q130" s="330"/>
      <c r="R130" s="330"/>
      <c r="S130" s="330"/>
      <c r="T130" s="330"/>
      <c r="U130" s="330"/>
      <c r="V130" s="330"/>
      <c r="W130" s="330"/>
      <c r="X130" s="330"/>
      <c r="Y130" s="330"/>
      <c r="Z130" s="330"/>
      <c r="AA130" s="330"/>
      <c r="AB130" s="330"/>
      <c r="AC130" s="330"/>
      <c r="AD130" s="330"/>
      <c r="AE130" s="330"/>
      <c r="AF130" s="330"/>
    </row>
    <row r="131">
      <c r="A131" s="330"/>
      <c r="B131" s="359" t="s">
        <v>1976</v>
      </c>
      <c r="C131" s="355"/>
      <c r="D131" s="355"/>
      <c r="E131" s="355"/>
      <c r="F131" s="328"/>
      <c r="G131" s="356"/>
      <c r="H131" s="356"/>
      <c r="I131" s="356"/>
      <c r="J131" s="356"/>
      <c r="K131" s="356"/>
      <c r="L131" s="330"/>
      <c r="M131" s="330"/>
      <c r="N131" s="330"/>
      <c r="O131" s="330"/>
      <c r="P131" s="330"/>
      <c r="Q131" s="330"/>
      <c r="R131" s="330"/>
      <c r="S131" s="330"/>
      <c r="T131" s="330"/>
      <c r="U131" s="330"/>
      <c r="V131" s="330"/>
      <c r="W131" s="330"/>
      <c r="X131" s="330"/>
      <c r="Y131" s="330"/>
      <c r="Z131" s="330"/>
      <c r="AA131" s="330"/>
      <c r="AB131" s="330"/>
      <c r="AC131" s="330"/>
      <c r="AD131" s="330"/>
      <c r="AE131" s="330"/>
      <c r="AF131" s="330"/>
    </row>
    <row r="132">
      <c r="A132" s="330"/>
      <c r="B132" s="359" t="s">
        <v>1977</v>
      </c>
      <c r="C132" s="355"/>
      <c r="D132" s="355"/>
      <c r="E132" s="355"/>
      <c r="F132" s="328"/>
      <c r="G132" s="356"/>
      <c r="H132" s="356"/>
      <c r="I132" s="356"/>
      <c r="J132" s="356"/>
      <c r="K132" s="356"/>
      <c r="L132" s="330"/>
      <c r="M132" s="330"/>
      <c r="N132" s="330"/>
      <c r="O132" s="330"/>
      <c r="P132" s="330"/>
      <c r="Q132" s="330"/>
      <c r="R132" s="330"/>
      <c r="S132" s="330"/>
      <c r="T132" s="330"/>
      <c r="U132" s="330"/>
      <c r="V132" s="330"/>
      <c r="W132" s="330"/>
      <c r="X132" s="330"/>
      <c r="Y132" s="330"/>
      <c r="Z132" s="330"/>
      <c r="AA132" s="330"/>
      <c r="AB132" s="330"/>
      <c r="AC132" s="330"/>
      <c r="AD132" s="330"/>
      <c r="AE132" s="330"/>
      <c r="AF132" s="330"/>
    </row>
    <row r="133">
      <c r="A133" s="330"/>
      <c r="B133" s="359" t="s">
        <v>1978</v>
      </c>
      <c r="C133" s="355"/>
      <c r="D133" s="355"/>
      <c r="E133" s="355"/>
      <c r="F133" s="328"/>
      <c r="G133" s="356"/>
      <c r="H133" s="356"/>
      <c r="I133" s="356"/>
      <c r="J133" s="356"/>
      <c r="K133" s="356"/>
      <c r="L133" s="330"/>
      <c r="M133" s="330"/>
      <c r="N133" s="330"/>
      <c r="O133" s="330"/>
      <c r="P133" s="330"/>
      <c r="Q133" s="330"/>
      <c r="R133" s="330"/>
      <c r="S133" s="330"/>
      <c r="T133" s="330"/>
      <c r="U133" s="330"/>
      <c r="V133" s="330"/>
      <c r="W133" s="330"/>
      <c r="X133" s="330"/>
      <c r="Y133" s="330"/>
      <c r="Z133" s="330"/>
      <c r="AA133" s="330"/>
      <c r="AB133" s="330"/>
      <c r="AC133" s="330"/>
      <c r="AD133" s="330"/>
      <c r="AE133" s="330"/>
      <c r="AF133" s="330"/>
    </row>
    <row r="134">
      <c r="A134" s="330"/>
      <c r="B134" s="359" t="s">
        <v>1979</v>
      </c>
      <c r="C134" s="355"/>
      <c r="D134" s="355"/>
      <c r="E134" s="355"/>
      <c r="F134" s="328"/>
      <c r="G134" s="356"/>
      <c r="H134" s="356"/>
      <c r="I134" s="356"/>
      <c r="J134" s="356"/>
      <c r="K134" s="356"/>
      <c r="L134" s="330"/>
      <c r="M134" s="330"/>
      <c r="N134" s="330"/>
      <c r="O134" s="330"/>
      <c r="P134" s="330"/>
      <c r="Q134" s="330"/>
      <c r="R134" s="330"/>
      <c r="S134" s="330"/>
      <c r="T134" s="330"/>
      <c r="U134" s="330"/>
      <c r="V134" s="330"/>
      <c r="W134" s="330"/>
      <c r="X134" s="330"/>
      <c r="Y134" s="330"/>
      <c r="Z134" s="330"/>
      <c r="AA134" s="330"/>
      <c r="AB134" s="330"/>
      <c r="AC134" s="330"/>
      <c r="AD134" s="330"/>
      <c r="AE134" s="330"/>
      <c r="AF134" s="330"/>
    </row>
    <row r="135">
      <c r="A135" s="330"/>
      <c r="B135" s="359" t="s">
        <v>1980</v>
      </c>
      <c r="C135" s="355"/>
      <c r="D135" s="355"/>
      <c r="E135" s="355"/>
      <c r="F135" s="328"/>
      <c r="G135" s="356"/>
      <c r="H135" s="356"/>
      <c r="I135" s="356"/>
      <c r="J135" s="356"/>
      <c r="K135" s="356"/>
      <c r="L135" s="330"/>
      <c r="M135" s="330"/>
      <c r="N135" s="330"/>
      <c r="O135" s="330"/>
      <c r="P135" s="330"/>
      <c r="Q135" s="330"/>
      <c r="R135" s="330"/>
      <c r="S135" s="330"/>
      <c r="T135" s="330"/>
      <c r="U135" s="330"/>
      <c r="V135" s="330"/>
      <c r="W135" s="330"/>
      <c r="X135" s="330"/>
      <c r="Y135" s="330"/>
      <c r="Z135" s="330"/>
      <c r="AA135" s="330"/>
      <c r="AB135" s="330"/>
      <c r="AC135" s="330"/>
      <c r="AD135" s="330"/>
      <c r="AE135" s="330"/>
      <c r="AF135" s="330"/>
    </row>
    <row r="136">
      <c r="A136" s="330"/>
      <c r="B136" s="359" t="s">
        <v>1981</v>
      </c>
      <c r="C136" s="355"/>
      <c r="D136" s="355"/>
      <c r="E136" s="355"/>
      <c r="F136" s="328"/>
      <c r="G136" s="356"/>
      <c r="H136" s="356"/>
      <c r="I136" s="356"/>
      <c r="J136" s="356"/>
      <c r="K136" s="356"/>
      <c r="L136" s="330"/>
      <c r="M136" s="330"/>
      <c r="N136" s="330"/>
      <c r="O136" s="330"/>
      <c r="P136" s="330"/>
      <c r="Q136" s="330"/>
      <c r="R136" s="330"/>
      <c r="S136" s="330"/>
      <c r="T136" s="330"/>
      <c r="U136" s="330"/>
      <c r="V136" s="330"/>
      <c r="W136" s="330"/>
      <c r="X136" s="330"/>
      <c r="Y136" s="330"/>
      <c r="Z136" s="330"/>
      <c r="AA136" s="330"/>
      <c r="AB136" s="330"/>
      <c r="AC136" s="330"/>
      <c r="AD136" s="330"/>
      <c r="AE136" s="330"/>
      <c r="AF136" s="330"/>
    </row>
    <row r="137">
      <c r="A137" s="330"/>
      <c r="B137" s="359" t="s">
        <v>1982</v>
      </c>
      <c r="C137" s="355"/>
      <c r="D137" s="355"/>
      <c r="E137" s="355"/>
      <c r="F137" s="328"/>
      <c r="G137" s="356"/>
      <c r="H137" s="356"/>
      <c r="I137" s="356"/>
      <c r="J137" s="356"/>
      <c r="K137" s="356"/>
      <c r="L137" s="330"/>
      <c r="M137" s="330"/>
      <c r="N137" s="330"/>
      <c r="O137" s="330"/>
      <c r="P137" s="330"/>
      <c r="Q137" s="330"/>
      <c r="R137" s="330"/>
      <c r="S137" s="330"/>
      <c r="T137" s="330"/>
      <c r="U137" s="330"/>
      <c r="V137" s="330"/>
      <c r="W137" s="330"/>
      <c r="X137" s="330"/>
      <c r="Y137" s="330"/>
      <c r="Z137" s="330"/>
      <c r="AA137" s="330"/>
      <c r="AB137" s="330"/>
      <c r="AC137" s="330"/>
      <c r="AD137" s="330"/>
      <c r="AE137" s="330"/>
      <c r="AF137" s="330"/>
    </row>
    <row r="138">
      <c r="A138" s="330"/>
      <c r="B138" s="359" t="s">
        <v>1983</v>
      </c>
      <c r="C138" s="355"/>
      <c r="D138" s="355"/>
      <c r="E138" s="355"/>
      <c r="F138" s="328"/>
      <c r="G138" s="356" t="s">
        <v>1</v>
      </c>
      <c r="H138" s="356" t="s">
        <v>1</v>
      </c>
      <c r="I138" s="356" t="s">
        <v>1</v>
      </c>
      <c r="J138" s="356"/>
      <c r="K138" s="356" t="s">
        <v>1</v>
      </c>
      <c r="L138" s="330"/>
      <c r="N138" s="330"/>
      <c r="O138" s="330"/>
      <c r="P138" s="330"/>
      <c r="Q138" s="330"/>
      <c r="R138" s="330"/>
      <c r="S138" s="330"/>
      <c r="T138" s="330"/>
      <c r="U138" s="330"/>
      <c r="V138" s="330"/>
      <c r="W138" s="330"/>
      <c r="X138" s="330"/>
      <c r="Y138" s="330"/>
      <c r="Z138" s="330"/>
      <c r="AA138" s="330"/>
      <c r="AB138" s="330"/>
      <c r="AC138" s="330"/>
      <c r="AD138" s="330"/>
      <c r="AE138" s="330"/>
      <c r="AF138" s="330"/>
    </row>
    <row r="139">
      <c r="A139" s="330"/>
      <c r="B139" s="359" t="s">
        <v>1984</v>
      </c>
      <c r="C139" s="355"/>
      <c r="D139" s="355"/>
      <c r="E139" s="355"/>
      <c r="F139" s="328"/>
      <c r="G139" s="356"/>
      <c r="H139" s="356"/>
      <c r="I139" s="356"/>
      <c r="J139" s="356"/>
      <c r="K139" s="356"/>
      <c r="L139" s="330"/>
      <c r="N139" s="330"/>
      <c r="O139" s="330"/>
      <c r="P139" s="330"/>
      <c r="Q139" s="330"/>
      <c r="R139" s="330"/>
      <c r="S139" s="330"/>
      <c r="T139" s="330"/>
      <c r="U139" s="330"/>
      <c r="V139" s="330"/>
      <c r="W139" s="330"/>
      <c r="X139" s="330"/>
      <c r="Y139" s="330"/>
      <c r="Z139" s="330"/>
      <c r="AA139" s="330"/>
      <c r="AB139" s="330"/>
      <c r="AC139" s="330"/>
      <c r="AD139" s="330"/>
      <c r="AE139" s="330"/>
      <c r="AF139" s="330"/>
    </row>
    <row r="140">
      <c r="A140" s="330"/>
      <c r="B140" s="359" t="s">
        <v>1985</v>
      </c>
      <c r="C140" s="355"/>
      <c r="D140" s="355"/>
      <c r="E140" s="355"/>
      <c r="F140" s="328"/>
      <c r="G140" s="356"/>
      <c r="H140" s="356"/>
      <c r="I140" s="356"/>
      <c r="J140" s="356"/>
      <c r="K140" s="356"/>
      <c r="L140" s="330"/>
      <c r="N140" s="330"/>
      <c r="O140" s="330"/>
      <c r="P140" s="330"/>
      <c r="Q140" s="330"/>
      <c r="R140" s="330"/>
      <c r="S140" s="330"/>
      <c r="T140" s="330"/>
      <c r="U140" s="330"/>
      <c r="V140" s="330"/>
      <c r="W140" s="330"/>
      <c r="X140" s="330"/>
      <c r="Y140" s="330"/>
      <c r="Z140" s="330"/>
      <c r="AA140" s="330"/>
      <c r="AB140" s="330"/>
      <c r="AC140" s="330"/>
      <c r="AD140" s="330"/>
      <c r="AE140" s="330"/>
      <c r="AF140" s="330"/>
    </row>
    <row r="141">
      <c r="A141" s="330"/>
      <c r="B141" s="359" t="s">
        <v>1986</v>
      </c>
      <c r="C141" s="355"/>
      <c r="D141" s="355"/>
      <c r="E141" s="355"/>
      <c r="F141" s="328"/>
      <c r="G141" s="356"/>
      <c r="H141" s="356"/>
      <c r="I141" s="356"/>
      <c r="J141" s="356"/>
      <c r="K141" s="356"/>
      <c r="L141" s="330"/>
      <c r="M141" s="330"/>
      <c r="N141" s="330"/>
      <c r="O141" s="330"/>
      <c r="P141" s="330"/>
      <c r="Q141" s="330"/>
      <c r="R141" s="330"/>
      <c r="S141" s="330"/>
      <c r="T141" s="330"/>
      <c r="U141" s="330"/>
      <c r="V141" s="330"/>
      <c r="W141" s="330"/>
      <c r="X141" s="330"/>
      <c r="Y141" s="330"/>
      <c r="Z141" s="330"/>
      <c r="AA141" s="330"/>
      <c r="AB141" s="330"/>
      <c r="AC141" s="330"/>
      <c r="AD141" s="330"/>
      <c r="AE141" s="330"/>
      <c r="AF141" s="330"/>
    </row>
    <row r="142">
      <c r="A142" s="330"/>
      <c r="B142" s="359" t="s">
        <v>1987</v>
      </c>
      <c r="C142" s="355"/>
      <c r="D142" s="355"/>
      <c r="E142" s="355"/>
      <c r="F142" s="328"/>
      <c r="G142" s="356"/>
      <c r="H142" s="356"/>
      <c r="I142" s="356"/>
      <c r="J142" s="356"/>
      <c r="K142" s="356"/>
      <c r="L142" s="330"/>
      <c r="M142" s="330"/>
      <c r="N142" s="330"/>
      <c r="O142" s="330"/>
      <c r="P142" s="330"/>
      <c r="Q142" s="330"/>
      <c r="R142" s="330"/>
      <c r="S142" s="330"/>
      <c r="T142" s="330"/>
      <c r="U142" s="330"/>
      <c r="V142" s="330"/>
      <c r="W142" s="330"/>
      <c r="X142" s="330"/>
      <c r="Y142" s="330"/>
      <c r="Z142" s="330"/>
      <c r="AA142" s="330"/>
      <c r="AB142" s="330"/>
      <c r="AC142" s="330"/>
      <c r="AD142" s="330"/>
      <c r="AE142" s="330"/>
      <c r="AF142" s="330"/>
    </row>
    <row r="143">
      <c r="A143" s="330"/>
      <c r="B143" s="359" t="s">
        <v>1988</v>
      </c>
      <c r="C143" s="355"/>
      <c r="D143" s="355"/>
      <c r="E143" s="355"/>
      <c r="F143" s="328"/>
      <c r="G143" s="356" t="s">
        <v>1</v>
      </c>
      <c r="H143" s="356" t="s">
        <v>1</v>
      </c>
      <c r="I143" s="356" t="s">
        <v>1</v>
      </c>
      <c r="J143" s="356"/>
      <c r="K143" s="356" t="s">
        <v>1</v>
      </c>
      <c r="L143" s="330"/>
      <c r="M143" s="330"/>
      <c r="N143" s="330"/>
      <c r="O143" s="330"/>
      <c r="P143" s="330"/>
      <c r="Q143" s="330"/>
      <c r="R143" s="330"/>
      <c r="S143" s="330"/>
      <c r="T143" s="330"/>
      <c r="U143" s="330"/>
      <c r="V143" s="330"/>
      <c r="W143" s="330"/>
      <c r="X143" s="330"/>
      <c r="Y143" s="330"/>
      <c r="Z143" s="330"/>
      <c r="AA143" s="330"/>
      <c r="AB143" s="330"/>
      <c r="AC143" s="330"/>
      <c r="AD143" s="330"/>
      <c r="AE143" s="330"/>
      <c r="AF143" s="330"/>
    </row>
    <row r="144">
      <c r="A144" s="285"/>
      <c r="B144" s="360" t="s">
        <v>1989</v>
      </c>
      <c r="C144" s="282"/>
      <c r="D144" s="17"/>
      <c r="E144" s="282"/>
      <c r="F144" s="301"/>
      <c r="G144" s="361" t="s">
        <v>1</v>
      </c>
      <c r="H144" s="361" t="s">
        <v>1</v>
      </c>
      <c r="I144" s="361" t="s">
        <v>1</v>
      </c>
      <c r="J144" s="361"/>
      <c r="K144" s="361" t="s">
        <v>1</v>
      </c>
      <c r="L144" s="285"/>
      <c r="M144" s="285"/>
      <c r="N144" s="285"/>
      <c r="O144" s="285"/>
      <c r="P144" s="285"/>
      <c r="Q144" s="285"/>
      <c r="R144" s="285"/>
      <c r="S144" s="285"/>
      <c r="T144" s="285"/>
      <c r="U144" s="285"/>
      <c r="V144" s="285"/>
      <c r="W144" s="285"/>
      <c r="X144" s="285"/>
      <c r="Y144" s="285"/>
      <c r="Z144" s="285"/>
      <c r="AA144" s="285"/>
      <c r="AB144" s="285"/>
      <c r="AC144" s="285"/>
      <c r="AD144" s="285"/>
      <c r="AE144" s="285"/>
      <c r="AF144" s="285"/>
    </row>
    <row r="145">
      <c r="A145" s="285"/>
      <c r="B145" s="362"/>
      <c r="C145" s="362"/>
      <c r="D145" s="17"/>
      <c r="E145" s="362"/>
      <c r="F145" s="315"/>
      <c r="G145" s="363"/>
      <c r="H145" s="363"/>
      <c r="I145" s="363"/>
      <c r="J145" s="363"/>
      <c r="K145" s="363"/>
      <c r="L145" s="285"/>
      <c r="M145" s="285"/>
      <c r="N145" s="285"/>
      <c r="O145" s="285"/>
      <c r="P145" s="285"/>
      <c r="Q145" s="285"/>
      <c r="R145" s="285"/>
      <c r="S145" s="285"/>
      <c r="T145" s="285"/>
      <c r="U145" s="285"/>
      <c r="V145" s="285"/>
      <c r="W145" s="285"/>
      <c r="X145" s="285"/>
      <c r="Y145" s="285"/>
      <c r="Z145" s="285"/>
      <c r="AA145" s="285"/>
      <c r="AB145" s="285"/>
      <c r="AC145" s="285"/>
      <c r="AD145" s="285"/>
      <c r="AE145" s="285"/>
      <c r="AF145" s="285"/>
    </row>
    <row r="146">
      <c r="A146" s="285"/>
      <c r="B146" s="362"/>
      <c r="C146" s="362"/>
      <c r="D146" s="17"/>
      <c r="E146" s="362"/>
      <c r="F146" s="315"/>
      <c r="G146" s="363"/>
      <c r="H146" s="363"/>
      <c r="I146" s="363"/>
      <c r="J146" s="363"/>
      <c r="K146" s="363"/>
      <c r="L146" s="285"/>
      <c r="M146" s="285"/>
      <c r="N146" s="285"/>
      <c r="O146" s="285"/>
      <c r="P146" s="285"/>
      <c r="Q146" s="285"/>
      <c r="R146" s="285"/>
      <c r="S146" s="285"/>
      <c r="T146" s="285"/>
      <c r="U146" s="285"/>
      <c r="V146" s="285"/>
      <c r="W146" s="285"/>
      <c r="X146" s="285"/>
      <c r="Y146" s="285"/>
      <c r="Z146" s="285"/>
      <c r="AA146" s="285"/>
      <c r="AB146" s="285"/>
      <c r="AC146" s="285"/>
      <c r="AD146" s="285"/>
      <c r="AE146" s="285"/>
      <c r="AF146" s="285"/>
    </row>
    <row r="147">
      <c r="A147" s="285"/>
      <c r="B147" s="282" t="s">
        <v>1990</v>
      </c>
      <c r="C147" s="362"/>
      <c r="D147" s="17"/>
      <c r="E147" s="362"/>
      <c r="F147" s="315"/>
      <c r="G147" s="363"/>
      <c r="H147" s="363"/>
      <c r="I147" s="363"/>
      <c r="J147" s="363"/>
      <c r="K147" s="363"/>
      <c r="L147" s="285"/>
      <c r="M147" s="285"/>
      <c r="N147" s="285"/>
      <c r="O147" s="285"/>
      <c r="P147" s="285"/>
      <c r="Q147" s="285"/>
      <c r="R147" s="285"/>
      <c r="S147" s="285"/>
      <c r="T147" s="285"/>
      <c r="U147" s="285"/>
      <c r="V147" s="285"/>
      <c r="W147" s="285"/>
      <c r="X147" s="285"/>
      <c r="Y147" s="285"/>
      <c r="Z147" s="285"/>
      <c r="AA147" s="285"/>
      <c r="AB147" s="285"/>
      <c r="AC147" s="285"/>
      <c r="AD147" s="285"/>
      <c r="AE147" s="285"/>
      <c r="AF147" s="285"/>
    </row>
    <row r="148">
      <c r="A148" s="285"/>
      <c r="B148" s="360" t="s">
        <v>1991</v>
      </c>
      <c r="C148" s="362"/>
      <c r="D148" s="17"/>
      <c r="E148" s="362"/>
      <c r="F148" s="315"/>
      <c r="G148" s="363"/>
      <c r="H148" s="363"/>
      <c r="I148" s="363"/>
      <c r="J148" s="363"/>
      <c r="K148" s="363"/>
      <c r="L148" s="285"/>
      <c r="M148" s="285"/>
      <c r="N148" s="285"/>
      <c r="O148" s="285"/>
      <c r="P148" s="285"/>
      <c r="Q148" s="285"/>
      <c r="R148" s="285"/>
      <c r="S148" s="285"/>
      <c r="T148" s="285"/>
      <c r="U148" s="285"/>
      <c r="V148" s="285"/>
      <c r="W148" s="285"/>
      <c r="X148" s="285"/>
      <c r="Y148" s="285"/>
      <c r="Z148" s="285"/>
      <c r="AA148" s="285"/>
      <c r="AB148" s="285"/>
      <c r="AC148" s="285"/>
      <c r="AD148" s="285"/>
      <c r="AE148" s="285"/>
      <c r="AF148" s="285"/>
    </row>
    <row r="149">
      <c r="A149" s="285"/>
      <c r="B149" s="360" t="s">
        <v>1992</v>
      </c>
      <c r="C149" s="362"/>
      <c r="D149" s="17"/>
      <c r="E149" s="362"/>
      <c r="F149" s="315"/>
      <c r="G149" s="363"/>
      <c r="H149" s="363"/>
      <c r="I149" s="363"/>
      <c r="J149" s="363"/>
      <c r="K149" s="363"/>
      <c r="L149" s="285"/>
      <c r="M149" s="285"/>
      <c r="N149" s="285"/>
      <c r="O149" s="285"/>
      <c r="P149" s="285"/>
      <c r="Q149" s="285"/>
      <c r="R149" s="285"/>
      <c r="S149" s="285"/>
      <c r="T149" s="285"/>
      <c r="U149" s="285"/>
      <c r="V149" s="285"/>
      <c r="W149" s="285"/>
      <c r="X149" s="285"/>
      <c r="Y149" s="285"/>
      <c r="Z149" s="285"/>
      <c r="AA149" s="285"/>
      <c r="AB149" s="285"/>
      <c r="AC149" s="285"/>
      <c r="AD149" s="285"/>
      <c r="AE149" s="285"/>
      <c r="AF149" s="285"/>
    </row>
    <row r="150">
      <c r="A150" s="285"/>
      <c r="B150" s="360" t="s">
        <v>1993</v>
      </c>
      <c r="C150" s="362"/>
      <c r="D150" s="17"/>
      <c r="E150" s="362"/>
      <c r="F150" s="315"/>
      <c r="G150" s="363"/>
      <c r="H150" s="363"/>
      <c r="I150" s="363"/>
      <c r="J150" s="363"/>
      <c r="K150" s="363"/>
      <c r="L150" s="285"/>
      <c r="M150" s="285"/>
      <c r="N150" s="285"/>
      <c r="O150" s="285"/>
      <c r="P150" s="285"/>
      <c r="Q150" s="285"/>
      <c r="R150" s="285"/>
      <c r="S150" s="285"/>
      <c r="T150" s="285"/>
      <c r="U150" s="285"/>
      <c r="V150" s="285"/>
      <c r="W150" s="285"/>
      <c r="X150" s="285"/>
      <c r="Y150" s="285"/>
      <c r="Z150" s="285"/>
      <c r="AA150" s="285"/>
      <c r="AB150" s="285"/>
      <c r="AC150" s="285"/>
      <c r="AD150" s="285"/>
      <c r="AE150" s="285"/>
      <c r="AF150" s="285"/>
    </row>
    <row r="151">
      <c r="A151" s="285"/>
      <c r="B151" s="360" t="s">
        <v>1994</v>
      </c>
      <c r="C151" s="362"/>
      <c r="D151" s="17"/>
      <c r="E151" s="362"/>
      <c r="F151" s="315"/>
      <c r="G151" s="363"/>
      <c r="H151" s="363"/>
      <c r="I151" s="363"/>
      <c r="J151" s="363"/>
      <c r="K151" s="363"/>
      <c r="L151" s="285"/>
      <c r="M151" s="285"/>
      <c r="N151" s="285"/>
      <c r="O151" s="285"/>
      <c r="P151" s="285"/>
      <c r="Q151" s="285"/>
      <c r="R151" s="285"/>
      <c r="S151" s="285"/>
      <c r="T151" s="285"/>
      <c r="U151" s="285"/>
      <c r="V151" s="285"/>
      <c r="W151" s="285"/>
      <c r="X151" s="285"/>
      <c r="Y151" s="285"/>
      <c r="Z151" s="285"/>
      <c r="AA151" s="285"/>
      <c r="AB151" s="285"/>
      <c r="AC151" s="285"/>
      <c r="AD151" s="285"/>
      <c r="AE151" s="285"/>
      <c r="AF151" s="285"/>
    </row>
    <row r="152">
      <c r="A152" s="285"/>
      <c r="B152" s="360" t="s">
        <v>1995</v>
      </c>
      <c r="C152" s="282" t="s">
        <v>1996</v>
      </c>
      <c r="D152" s="17"/>
      <c r="E152" s="362"/>
      <c r="F152" s="315"/>
      <c r="G152" s="363"/>
      <c r="H152" s="363"/>
      <c r="I152" s="363"/>
      <c r="J152" s="363"/>
      <c r="K152" s="363"/>
      <c r="L152" s="285"/>
      <c r="M152" s="285"/>
      <c r="N152" s="285"/>
      <c r="O152" s="285"/>
      <c r="P152" s="285"/>
      <c r="Q152" s="285"/>
      <c r="R152" s="285"/>
      <c r="S152" s="285"/>
      <c r="T152" s="285"/>
      <c r="U152" s="285"/>
      <c r="V152" s="285"/>
      <c r="W152" s="285"/>
      <c r="X152" s="285"/>
      <c r="Y152" s="285"/>
      <c r="Z152" s="285"/>
      <c r="AA152" s="285"/>
      <c r="AB152" s="285"/>
      <c r="AC152" s="285"/>
      <c r="AD152" s="285"/>
      <c r="AE152" s="285"/>
      <c r="AF152" s="285"/>
    </row>
    <row r="153">
      <c r="A153" s="285"/>
      <c r="B153" s="360" t="s">
        <v>1997</v>
      </c>
      <c r="C153" s="362"/>
      <c r="D153" s="17"/>
      <c r="E153" s="362"/>
      <c r="F153" s="315"/>
      <c r="G153" s="363"/>
      <c r="H153" s="363"/>
      <c r="I153" s="363"/>
      <c r="J153" s="363"/>
      <c r="K153" s="363"/>
      <c r="L153" s="285"/>
      <c r="M153" s="285"/>
      <c r="N153" s="285"/>
      <c r="O153" s="285"/>
      <c r="P153" s="285"/>
      <c r="Q153" s="285"/>
      <c r="R153" s="285"/>
      <c r="S153" s="285"/>
      <c r="T153" s="285"/>
      <c r="U153" s="285"/>
      <c r="V153" s="285"/>
      <c r="W153" s="285"/>
      <c r="X153" s="285"/>
      <c r="Y153" s="285"/>
      <c r="Z153" s="285"/>
      <c r="AA153" s="285"/>
      <c r="AB153" s="285"/>
      <c r="AC153" s="285"/>
      <c r="AD153" s="285"/>
      <c r="AE153" s="285"/>
      <c r="AF153" s="285"/>
    </row>
    <row r="154">
      <c r="A154" s="285"/>
      <c r="B154" s="360" t="s">
        <v>1998</v>
      </c>
      <c r="C154" s="362"/>
      <c r="D154" s="17"/>
      <c r="E154" s="362"/>
      <c r="F154" s="315"/>
      <c r="G154" s="363"/>
      <c r="H154" s="363"/>
      <c r="I154" s="363"/>
      <c r="J154" s="363"/>
      <c r="K154" s="363"/>
      <c r="L154" s="285"/>
      <c r="M154" s="285"/>
      <c r="N154" s="285"/>
      <c r="O154" s="285"/>
      <c r="P154" s="285"/>
      <c r="Q154" s="285"/>
      <c r="R154" s="285"/>
      <c r="S154" s="285"/>
      <c r="T154" s="285"/>
      <c r="U154" s="285"/>
      <c r="V154" s="285"/>
      <c r="W154" s="285"/>
      <c r="X154" s="285"/>
      <c r="Y154" s="285"/>
      <c r="Z154" s="285"/>
      <c r="AA154" s="285"/>
      <c r="AB154" s="285"/>
      <c r="AC154" s="285"/>
      <c r="AD154" s="285"/>
      <c r="AE154" s="285"/>
      <c r="AF154" s="285"/>
    </row>
    <row r="155">
      <c r="A155" s="285"/>
      <c r="B155" s="360" t="s">
        <v>1999</v>
      </c>
      <c r="C155" s="282" t="s">
        <v>2000</v>
      </c>
      <c r="D155" s="17"/>
      <c r="E155" s="362"/>
      <c r="F155" s="315"/>
      <c r="G155" s="363"/>
      <c r="H155" s="363"/>
      <c r="I155" s="363"/>
      <c r="J155" s="363"/>
      <c r="K155" s="363"/>
      <c r="L155" s="285"/>
      <c r="M155" s="285"/>
      <c r="N155" s="285"/>
      <c r="O155" s="285"/>
      <c r="P155" s="285"/>
      <c r="Q155" s="285"/>
      <c r="R155" s="285"/>
      <c r="S155" s="285"/>
      <c r="T155" s="285"/>
      <c r="U155" s="285"/>
      <c r="V155" s="285"/>
      <c r="W155" s="285"/>
      <c r="X155" s="285"/>
      <c r="Y155" s="285"/>
      <c r="Z155" s="285"/>
      <c r="AA155" s="285"/>
      <c r="AB155" s="285"/>
      <c r="AC155" s="285"/>
      <c r="AD155" s="285"/>
      <c r="AE155" s="285"/>
      <c r="AF155" s="285"/>
    </row>
    <row r="156">
      <c r="A156" s="285"/>
      <c r="B156" s="360" t="s">
        <v>2001</v>
      </c>
      <c r="C156" s="362"/>
      <c r="D156" s="17"/>
      <c r="E156" s="362"/>
      <c r="F156" s="315"/>
      <c r="G156" s="363"/>
      <c r="H156" s="363"/>
      <c r="I156" s="363"/>
      <c r="J156" s="363"/>
      <c r="K156" s="363"/>
      <c r="L156" s="285"/>
      <c r="M156" s="285"/>
      <c r="N156" s="285"/>
      <c r="O156" s="285"/>
      <c r="P156" s="285"/>
      <c r="Q156" s="285"/>
      <c r="R156" s="285"/>
      <c r="S156" s="285"/>
      <c r="T156" s="285"/>
      <c r="U156" s="285"/>
      <c r="V156" s="285"/>
      <c r="W156" s="285"/>
      <c r="X156" s="285"/>
      <c r="Y156" s="285"/>
      <c r="Z156" s="285"/>
      <c r="AA156" s="285"/>
      <c r="AB156" s="285"/>
      <c r="AC156" s="285"/>
      <c r="AD156" s="285"/>
      <c r="AE156" s="285"/>
      <c r="AF156" s="285"/>
    </row>
    <row r="157">
      <c r="A157" s="285"/>
      <c r="B157" s="360" t="s">
        <v>2002</v>
      </c>
      <c r="C157" s="362"/>
      <c r="D157" s="17"/>
      <c r="E157" s="362"/>
      <c r="F157" s="315"/>
      <c r="G157" s="363"/>
      <c r="H157" s="363"/>
      <c r="I157" s="363"/>
      <c r="J157" s="363"/>
      <c r="K157" s="363"/>
      <c r="L157" s="285"/>
      <c r="M157" s="285"/>
      <c r="N157" s="285"/>
      <c r="O157" s="285"/>
      <c r="P157" s="285"/>
      <c r="Q157" s="285"/>
      <c r="R157" s="285"/>
      <c r="S157" s="285"/>
      <c r="T157" s="285"/>
      <c r="U157" s="285"/>
      <c r="V157" s="285"/>
      <c r="W157" s="285"/>
      <c r="X157" s="285"/>
      <c r="Y157" s="285"/>
      <c r="Z157" s="285"/>
      <c r="AA157" s="285"/>
      <c r="AB157" s="285"/>
      <c r="AC157" s="285"/>
      <c r="AD157" s="285"/>
      <c r="AE157" s="285"/>
      <c r="AF157" s="285"/>
    </row>
    <row r="158">
      <c r="A158" s="285"/>
      <c r="B158" s="360" t="s">
        <v>2003</v>
      </c>
      <c r="C158" s="362"/>
      <c r="D158" s="17"/>
      <c r="E158" s="362"/>
      <c r="F158" s="315"/>
      <c r="G158" s="363"/>
      <c r="H158" s="363"/>
      <c r="I158" s="363"/>
      <c r="J158" s="363"/>
      <c r="K158" s="363"/>
      <c r="L158" s="285"/>
      <c r="M158" s="285"/>
      <c r="N158" s="285"/>
      <c r="O158" s="285"/>
      <c r="P158" s="285"/>
      <c r="Q158" s="285"/>
      <c r="R158" s="285"/>
      <c r="S158" s="285"/>
      <c r="T158" s="285"/>
      <c r="U158" s="285"/>
      <c r="V158" s="285"/>
      <c r="W158" s="285"/>
      <c r="X158" s="285"/>
      <c r="Y158" s="285"/>
      <c r="Z158" s="285"/>
      <c r="AA158" s="285"/>
      <c r="AB158" s="285"/>
      <c r="AC158" s="285"/>
      <c r="AD158" s="285"/>
      <c r="AE158" s="285"/>
      <c r="AF158" s="285"/>
    </row>
    <row r="159">
      <c r="A159" s="285"/>
      <c r="B159" s="360" t="s">
        <v>2004</v>
      </c>
      <c r="C159" s="362"/>
      <c r="D159" s="17"/>
      <c r="E159" s="362"/>
      <c r="F159" s="315"/>
      <c r="G159" s="363"/>
      <c r="H159" s="363"/>
      <c r="I159" s="363"/>
      <c r="J159" s="363"/>
      <c r="K159" s="363"/>
      <c r="L159" s="285"/>
      <c r="M159" s="285"/>
      <c r="N159" s="285"/>
      <c r="O159" s="285"/>
      <c r="P159" s="285"/>
      <c r="Q159" s="285"/>
      <c r="R159" s="285"/>
      <c r="S159" s="285"/>
      <c r="T159" s="285"/>
      <c r="U159" s="285"/>
      <c r="V159" s="285"/>
      <c r="W159" s="285"/>
      <c r="X159" s="285"/>
      <c r="Y159" s="285"/>
      <c r="Z159" s="285"/>
      <c r="AA159" s="285"/>
      <c r="AB159" s="285"/>
      <c r="AC159" s="285"/>
      <c r="AD159" s="285"/>
      <c r="AE159" s="285"/>
      <c r="AF159" s="285"/>
    </row>
    <row r="160">
      <c r="A160" s="285"/>
      <c r="B160" s="360" t="s">
        <v>2005</v>
      </c>
      <c r="C160" s="362"/>
      <c r="D160" s="17"/>
      <c r="E160" s="362"/>
      <c r="F160" s="315"/>
      <c r="G160" s="363"/>
      <c r="H160" s="363"/>
      <c r="I160" s="363"/>
      <c r="J160" s="363"/>
      <c r="K160" s="363"/>
      <c r="L160" s="285"/>
      <c r="M160" s="285"/>
      <c r="N160" s="285"/>
      <c r="O160" s="285"/>
      <c r="P160" s="285"/>
      <c r="Q160" s="285"/>
      <c r="R160" s="285"/>
      <c r="S160" s="285"/>
      <c r="T160" s="285"/>
      <c r="U160" s="285"/>
      <c r="V160" s="285"/>
      <c r="W160" s="285"/>
      <c r="X160" s="285"/>
      <c r="Y160" s="285"/>
      <c r="Z160" s="285"/>
      <c r="AA160" s="285"/>
      <c r="AB160" s="285"/>
      <c r="AC160" s="285"/>
      <c r="AD160" s="285"/>
      <c r="AE160" s="285"/>
      <c r="AF160" s="285"/>
    </row>
    <row r="161">
      <c r="A161" s="285"/>
      <c r="B161" s="362"/>
      <c r="C161" s="362"/>
      <c r="D161" s="17"/>
      <c r="E161" s="362"/>
      <c r="F161" s="315"/>
      <c r="G161" s="363"/>
      <c r="H161" s="363"/>
      <c r="I161" s="363"/>
      <c r="J161" s="363"/>
      <c r="K161" s="363"/>
      <c r="L161" s="285"/>
      <c r="M161" s="285"/>
      <c r="N161" s="285"/>
      <c r="O161" s="285"/>
      <c r="P161" s="285"/>
      <c r="Q161" s="285"/>
      <c r="R161" s="285"/>
      <c r="S161" s="285"/>
      <c r="T161" s="285"/>
      <c r="U161" s="285"/>
      <c r="V161" s="285"/>
      <c r="W161" s="285"/>
      <c r="X161" s="285"/>
      <c r="Y161" s="285"/>
      <c r="Z161" s="285"/>
      <c r="AA161" s="285"/>
      <c r="AB161" s="285"/>
      <c r="AC161" s="285"/>
      <c r="AD161" s="285"/>
      <c r="AE161" s="285"/>
      <c r="AF161" s="285"/>
    </row>
    <row r="162">
      <c r="A162" s="285"/>
      <c r="B162" s="362"/>
      <c r="C162" s="362"/>
      <c r="D162" s="17"/>
      <c r="E162" s="360" t="s">
        <v>1783</v>
      </c>
      <c r="F162" s="315"/>
      <c r="G162" s="363"/>
      <c r="H162" s="363"/>
      <c r="I162" s="363"/>
      <c r="J162" s="363"/>
      <c r="K162" s="363"/>
      <c r="L162" s="285"/>
      <c r="M162" s="285"/>
      <c r="N162" s="285"/>
      <c r="O162" s="285"/>
      <c r="P162" s="285"/>
      <c r="Q162" s="285"/>
      <c r="R162" s="285"/>
      <c r="S162" s="285"/>
      <c r="T162" s="285"/>
      <c r="U162" s="285"/>
      <c r="V162" s="285"/>
      <c r="W162" s="285"/>
      <c r="X162" s="285"/>
      <c r="Y162" s="285"/>
      <c r="Z162" s="285"/>
      <c r="AA162" s="285"/>
      <c r="AB162" s="285"/>
      <c r="AC162" s="285"/>
      <c r="AD162" s="285"/>
      <c r="AE162" s="285"/>
      <c r="AF162" s="285"/>
    </row>
    <row r="163">
      <c r="A163" s="285"/>
      <c r="B163" s="362"/>
      <c r="C163" s="362"/>
      <c r="D163" s="17"/>
      <c r="E163" s="362"/>
      <c r="F163" s="315"/>
      <c r="G163" s="363"/>
      <c r="H163" s="363"/>
      <c r="I163" s="363"/>
      <c r="J163" s="363"/>
      <c r="K163" s="363"/>
      <c r="L163" s="285"/>
      <c r="M163" s="285"/>
      <c r="N163" s="285"/>
      <c r="O163" s="285"/>
      <c r="P163" s="285"/>
      <c r="Q163" s="285"/>
      <c r="R163" s="285"/>
      <c r="S163" s="285"/>
      <c r="T163" s="285"/>
      <c r="U163" s="285"/>
      <c r="V163" s="285"/>
      <c r="W163" s="285"/>
      <c r="X163" s="285"/>
      <c r="Y163" s="285"/>
      <c r="Z163" s="285"/>
      <c r="AA163" s="285"/>
      <c r="AB163" s="285"/>
      <c r="AC163" s="285"/>
      <c r="AD163" s="285"/>
      <c r="AE163" s="285"/>
      <c r="AF163" s="285"/>
    </row>
    <row r="164">
      <c r="A164" s="285"/>
      <c r="B164" s="362"/>
      <c r="C164" s="362"/>
      <c r="D164" s="23" t="s">
        <v>1</v>
      </c>
      <c r="E164" s="364" t="s">
        <v>2006</v>
      </c>
      <c r="F164" s="361" t="s">
        <v>1</v>
      </c>
      <c r="G164" s="363"/>
      <c r="H164" s="363"/>
      <c r="I164" s="363"/>
      <c r="J164" s="315"/>
      <c r="K164" s="315"/>
      <c r="L164" s="285"/>
      <c r="M164" s="285"/>
      <c r="N164" s="285"/>
      <c r="O164" s="285"/>
      <c r="P164" s="285"/>
      <c r="Q164" s="285"/>
      <c r="R164" s="285"/>
      <c r="S164" s="285"/>
      <c r="T164" s="285"/>
      <c r="U164" s="285"/>
      <c r="V164" s="285"/>
      <c r="W164" s="285"/>
      <c r="X164" s="285"/>
      <c r="Y164" s="285"/>
      <c r="Z164" s="285"/>
      <c r="AA164" s="285"/>
      <c r="AB164" s="285"/>
      <c r="AC164" s="285"/>
      <c r="AD164" s="285"/>
      <c r="AE164" s="285"/>
      <c r="AF164" s="285"/>
    </row>
    <row r="165">
      <c r="A165" s="285"/>
      <c r="B165" s="362"/>
      <c r="C165" s="362"/>
      <c r="D165" s="17"/>
      <c r="E165" s="362"/>
      <c r="F165" s="315"/>
      <c r="G165" s="363"/>
      <c r="H165" s="363"/>
      <c r="I165" s="363"/>
      <c r="J165" s="363"/>
      <c r="K165" s="363"/>
      <c r="L165" s="285"/>
      <c r="M165" s="285"/>
      <c r="N165" s="285"/>
      <c r="O165" s="285"/>
      <c r="P165" s="285"/>
      <c r="Q165" s="285"/>
      <c r="R165" s="285"/>
      <c r="S165" s="285"/>
      <c r="T165" s="285"/>
      <c r="U165" s="285"/>
      <c r="V165" s="285"/>
      <c r="W165" s="285"/>
      <c r="X165" s="285"/>
      <c r="Y165" s="285"/>
      <c r="Z165" s="285"/>
      <c r="AA165" s="285"/>
      <c r="AB165" s="285"/>
      <c r="AC165" s="285"/>
      <c r="AD165" s="285"/>
      <c r="AE165" s="285"/>
      <c r="AF165" s="285"/>
    </row>
    <row r="166">
      <c r="A166" s="285"/>
      <c r="B166" s="362"/>
      <c r="C166" s="362"/>
      <c r="D166" s="17"/>
      <c r="E166" s="362"/>
      <c r="F166" s="315"/>
      <c r="G166" s="363"/>
      <c r="H166" s="363"/>
      <c r="I166" s="363"/>
      <c r="J166" s="363"/>
      <c r="K166" s="363"/>
      <c r="L166" s="285"/>
      <c r="M166" s="285"/>
      <c r="N166" s="285"/>
      <c r="O166" s="285"/>
      <c r="P166" s="285"/>
      <c r="Q166" s="285"/>
      <c r="R166" s="285"/>
      <c r="S166" s="285"/>
      <c r="T166" s="285"/>
      <c r="U166" s="285"/>
      <c r="V166" s="285"/>
      <c r="W166" s="285"/>
      <c r="X166" s="285"/>
      <c r="Y166" s="285"/>
      <c r="Z166" s="285"/>
      <c r="AA166" s="285"/>
      <c r="AB166" s="285"/>
      <c r="AC166" s="285"/>
      <c r="AD166" s="285"/>
      <c r="AE166" s="285"/>
      <c r="AF166" s="285"/>
    </row>
    <row r="167">
      <c r="A167" s="285"/>
      <c r="B167" s="362"/>
      <c r="C167" s="362"/>
      <c r="D167" s="17"/>
      <c r="E167" s="362"/>
      <c r="F167" s="315"/>
      <c r="G167" s="363"/>
      <c r="H167" s="363"/>
      <c r="I167" s="363"/>
      <c r="J167" s="363"/>
      <c r="K167" s="363"/>
      <c r="L167" s="285"/>
      <c r="M167" s="285"/>
      <c r="N167" s="285"/>
      <c r="O167" s="285"/>
      <c r="P167" s="285"/>
      <c r="Q167" s="285"/>
      <c r="R167" s="285"/>
      <c r="S167" s="285"/>
      <c r="T167" s="285"/>
      <c r="U167" s="285"/>
      <c r="V167" s="285"/>
      <c r="W167" s="285"/>
      <c r="X167" s="285"/>
      <c r="Y167" s="285"/>
      <c r="Z167" s="285"/>
      <c r="AA167" s="285"/>
      <c r="AB167" s="285"/>
      <c r="AC167" s="285"/>
      <c r="AD167" s="285"/>
      <c r="AE167" s="285"/>
      <c r="AF167" s="285"/>
    </row>
    <row r="168">
      <c r="A168" s="285"/>
      <c r="B168" s="362"/>
      <c r="C168" s="362"/>
      <c r="D168" s="17"/>
      <c r="E168" s="362"/>
      <c r="F168" s="315"/>
      <c r="G168" s="363"/>
      <c r="H168" s="363"/>
      <c r="I168" s="363"/>
      <c r="J168" s="363"/>
      <c r="K168" s="363"/>
      <c r="L168" s="285"/>
      <c r="M168" s="285"/>
      <c r="N168" s="285"/>
      <c r="O168" s="285"/>
      <c r="P168" s="285"/>
      <c r="Q168" s="285"/>
      <c r="R168" s="285"/>
      <c r="S168" s="285"/>
      <c r="T168" s="285"/>
      <c r="U168" s="285"/>
      <c r="V168" s="285"/>
      <c r="W168" s="285"/>
      <c r="X168" s="285"/>
      <c r="Y168" s="285"/>
      <c r="Z168" s="285"/>
      <c r="AA168" s="285"/>
      <c r="AB168" s="285"/>
      <c r="AC168" s="285"/>
      <c r="AD168" s="285"/>
      <c r="AE168" s="285"/>
      <c r="AF168" s="285"/>
    </row>
    <row r="169">
      <c r="A169" s="285"/>
      <c r="B169" s="282" t="s">
        <v>2007</v>
      </c>
      <c r="C169" s="362"/>
      <c r="D169" s="17"/>
      <c r="E169" s="362"/>
      <c r="F169" s="315"/>
      <c r="G169" s="363"/>
      <c r="H169" s="363"/>
      <c r="I169" s="363"/>
      <c r="J169" s="363"/>
      <c r="K169" s="363"/>
      <c r="L169" s="285"/>
      <c r="M169" s="285"/>
      <c r="N169" s="285"/>
      <c r="O169" s="285"/>
      <c r="P169" s="285"/>
      <c r="Q169" s="285"/>
      <c r="R169" s="285"/>
      <c r="S169" s="285"/>
      <c r="T169" s="285"/>
      <c r="U169" s="285"/>
      <c r="V169" s="285"/>
      <c r="W169" s="285"/>
      <c r="X169" s="285"/>
      <c r="Y169" s="285"/>
      <c r="Z169" s="285"/>
      <c r="AA169" s="285"/>
      <c r="AB169" s="285"/>
      <c r="AC169" s="285"/>
      <c r="AD169" s="285"/>
      <c r="AE169" s="285"/>
      <c r="AF169" s="285"/>
    </row>
    <row r="170">
      <c r="A170" s="285"/>
      <c r="B170" s="360" t="s">
        <v>2008</v>
      </c>
      <c r="C170" s="362"/>
      <c r="D170" s="17"/>
      <c r="E170" s="360" t="s">
        <v>1802</v>
      </c>
      <c r="F170" s="315"/>
      <c r="G170" s="363"/>
      <c r="H170" s="363"/>
      <c r="I170" s="363"/>
      <c r="J170" s="363"/>
      <c r="K170" s="363"/>
      <c r="L170" s="285"/>
      <c r="M170" s="285"/>
      <c r="N170" s="285"/>
      <c r="O170" s="285"/>
      <c r="P170" s="285"/>
      <c r="Q170" s="285"/>
      <c r="R170" s="285"/>
      <c r="S170" s="285"/>
      <c r="T170" s="285"/>
      <c r="U170" s="285"/>
      <c r="V170" s="285"/>
      <c r="W170" s="285"/>
      <c r="X170" s="285"/>
      <c r="Y170" s="285"/>
      <c r="Z170" s="285"/>
      <c r="AA170" s="285"/>
      <c r="AB170" s="285"/>
      <c r="AC170" s="285"/>
      <c r="AD170" s="285"/>
      <c r="AE170" s="285"/>
      <c r="AF170" s="285"/>
    </row>
    <row r="171">
      <c r="A171" s="285"/>
      <c r="B171" s="360" t="s">
        <v>2009</v>
      </c>
      <c r="C171" s="362"/>
      <c r="D171" s="17"/>
      <c r="E171" s="360" t="s">
        <v>2010</v>
      </c>
      <c r="F171" s="315"/>
      <c r="G171" s="363"/>
      <c r="H171" s="363"/>
      <c r="I171" s="363"/>
      <c r="J171" s="363"/>
      <c r="K171" s="363"/>
      <c r="L171" s="285"/>
      <c r="M171" s="285"/>
      <c r="N171" s="285"/>
      <c r="O171" s="285"/>
      <c r="P171" s="285"/>
      <c r="Q171" s="285"/>
      <c r="R171" s="285"/>
      <c r="S171" s="285"/>
      <c r="T171" s="285"/>
      <c r="U171" s="285"/>
      <c r="V171" s="285"/>
      <c r="W171" s="285"/>
      <c r="X171" s="285"/>
      <c r="Y171" s="285"/>
      <c r="Z171" s="285"/>
      <c r="AA171" s="285"/>
      <c r="AB171" s="285"/>
      <c r="AC171" s="285"/>
      <c r="AD171" s="285"/>
      <c r="AE171" s="285"/>
      <c r="AF171" s="285"/>
    </row>
    <row r="172">
      <c r="A172" s="285"/>
      <c r="B172" s="360" t="s">
        <v>2011</v>
      </c>
      <c r="C172" s="362"/>
      <c r="D172" s="17"/>
      <c r="E172" s="362"/>
      <c r="F172" s="315"/>
      <c r="G172" s="363"/>
      <c r="H172" s="363"/>
      <c r="I172" s="363"/>
      <c r="J172" s="363"/>
      <c r="K172" s="363"/>
      <c r="L172" s="285"/>
      <c r="M172" s="285"/>
      <c r="N172" s="285"/>
      <c r="O172" s="285"/>
      <c r="P172" s="285"/>
      <c r="Q172" s="285"/>
      <c r="R172" s="285"/>
      <c r="S172" s="285"/>
      <c r="T172" s="285"/>
      <c r="U172" s="285"/>
      <c r="V172" s="285"/>
      <c r="W172" s="285"/>
      <c r="X172" s="285"/>
      <c r="Y172" s="285"/>
      <c r="Z172" s="285"/>
      <c r="AA172" s="285"/>
      <c r="AB172" s="285"/>
      <c r="AC172" s="285"/>
      <c r="AD172" s="285"/>
      <c r="AE172" s="285"/>
      <c r="AF172" s="285"/>
    </row>
    <row r="173">
      <c r="A173" s="285"/>
      <c r="B173" s="360" t="s">
        <v>2012</v>
      </c>
      <c r="C173" s="362"/>
      <c r="D173" s="17"/>
      <c r="E173" s="362"/>
      <c r="F173" s="315"/>
      <c r="G173" s="363"/>
      <c r="H173" s="363"/>
      <c r="I173" s="363"/>
      <c r="J173" s="363"/>
      <c r="K173" s="363"/>
      <c r="L173" s="285"/>
      <c r="M173" s="285"/>
      <c r="N173" s="285"/>
      <c r="O173" s="285"/>
      <c r="P173" s="285"/>
      <c r="Q173" s="285"/>
      <c r="R173" s="285"/>
      <c r="S173" s="285"/>
      <c r="T173" s="285"/>
      <c r="U173" s="285"/>
      <c r="V173" s="285"/>
      <c r="W173" s="285"/>
      <c r="X173" s="285"/>
      <c r="Y173" s="285"/>
      <c r="Z173" s="285"/>
      <c r="AA173" s="285"/>
      <c r="AB173" s="285"/>
      <c r="AC173" s="285"/>
      <c r="AD173" s="285"/>
      <c r="AE173" s="285"/>
      <c r="AF173" s="285"/>
    </row>
    <row r="174">
      <c r="A174" s="285"/>
      <c r="B174" s="360" t="s">
        <v>2013</v>
      </c>
      <c r="C174" s="362"/>
      <c r="D174" s="17"/>
      <c r="E174" s="282" t="s">
        <v>2014</v>
      </c>
      <c r="F174" s="315"/>
      <c r="G174" s="363"/>
      <c r="H174" s="363"/>
      <c r="I174" s="363"/>
      <c r="J174" s="363"/>
      <c r="K174" s="363"/>
      <c r="L174" s="285"/>
      <c r="M174" s="285"/>
      <c r="N174" s="285"/>
      <c r="O174" s="285"/>
      <c r="P174" s="285"/>
      <c r="Q174" s="285"/>
      <c r="R174" s="285"/>
      <c r="S174" s="285"/>
      <c r="T174" s="285"/>
      <c r="U174" s="285"/>
      <c r="V174" s="285"/>
      <c r="W174" s="285"/>
      <c r="X174" s="285"/>
      <c r="Y174" s="285"/>
      <c r="Z174" s="285"/>
      <c r="AA174" s="285"/>
      <c r="AB174" s="285"/>
      <c r="AC174" s="285"/>
      <c r="AD174" s="285"/>
      <c r="AE174" s="285"/>
      <c r="AF174" s="285"/>
    </row>
    <row r="175">
      <c r="A175" s="285"/>
      <c r="B175" s="360" t="s">
        <v>2015</v>
      </c>
      <c r="C175" s="362"/>
      <c r="D175" s="17"/>
      <c r="E175" s="360" t="s">
        <v>1830</v>
      </c>
      <c r="F175" s="315"/>
      <c r="G175" s="363"/>
      <c r="H175" s="363"/>
      <c r="I175" s="363"/>
      <c r="J175" s="363"/>
      <c r="K175" s="363"/>
      <c r="L175" s="285"/>
      <c r="M175" s="285"/>
      <c r="N175" s="285"/>
      <c r="O175" s="285"/>
      <c r="P175" s="285"/>
      <c r="Q175" s="285"/>
      <c r="R175" s="285"/>
      <c r="S175" s="285"/>
      <c r="T175" s="285"/>
      <c r="U175" s="285"/>
      <c r="V175" s="285"/>
      <c r="W175" s="285"/>
      <c r="X175" s="285"/>
      <c r="Y175" s="285"/>
      <c r="Z175" s="285"/>
      <c r="AA175" s="285"/>
      <c r="AB175" s="285"/>
      <c r="AC175" s="285"/>
      <c r="AD175" s="285"/>
      <c r="AE175" s="285"/>
      <c r="AF175" s="285"/>
    </row>
    <row r="176">
      <c r="A176" s="285"/>
      <c r="B176" s="360" t="s">
        <v>2016</v>
      </c>
      <c r="C176" s="362"/>
      <c r="D176" s="17"/>
      <c r="E176" s="362"/>
      <c r="F176" s="315"/>
      <c r="G176" s="363"/>
      <c r="H176" s="363"/>
      <c r="I176" s="363"/>
      <c r="J176" s="363"/>
      <c r="K176" s="363"/>
      <c r="L176" s="285"/>
      <c r="M176" s="285"/>
      <c r="N176" s="285"/>
      <c r="O176" s="285"/>
      <c r="P176" s="285"/>
      <c r="Q176" s="285"/>
      <c r="R176" s="285"/>
      <c r="S176" s="285"/>
      <c r="T176" s="285"/>
      <c r="U176" s="285"/>
      <c r="V176" s="285"/>
      <c r="W176" s="285"/>
      <c r="X176" s="285"/>
      <c r="Y176" s="285"/>
      <c r="Z176" s="285"/>
      <c r="AA176" s="285"/>
      <c r="AB176" s="285"/>
      <c r="AC176" s="285"/>
      <c r="AD176" s="285"/>
      <c r="AE176" s="285"/>
      <c r="AF176" s="285"/>
    </row>
    <row r="177">
      <c r="A177" s="285"/>
      <c r="B177" s="360" t="s">
        <v>2017</v>
      </c>
      <c r="C177" s="362"/>
      <c r="D177" s="17"/>
      <c r="E177" s="362"/>
      <c r="F177" s="315"/>
      <c r="G177" s="363"/>
      <c r="H177" s="363"/>
      <c r="I177" s="363"/>
      <c r="J177" s="363"/>
      <c r="K177" s="363"/>
      <c r="L177" s="285"/>
      <c r="M177" s="285"/>
      <c r="N177" s="285"/>
      <c r="O177" s="285"/>
      <c r="P177" s="285"/>
      <c r="Q177" s="285"/>
      <c r="R177" s="285"/>
      <c r="S177" s="285"/>
      <c r="T177" s="285"/>
      <c r="U177" s="285"/>
      <c r="V177" s="285"/>
      <c r="W177" s="285"/>
      <c r="X177" s="285"/>
      <c r="Y177" s="285"/>
      <c r="Z177" s="285"/>
      <c r="AA177" s="285"/>
      <c r="AB177" s="285"/>
      <c r="AC177" s="285"/>
      <c r="AD177" s="285"/>
      <c r="AE177" s="285"/>
      <c r="AF177" s="285"/>
    </row>
    <row r="178">
      <c r="A178" s="285"/>
      <c r="B178" s="360" t="s">
        <v>2018</v>
      </c>
      <c r="C178" s="362"/>
      <c r="D178" s="17"/>
      <c r="E178" s="362"/>
      <c r="F178" s="315"/>
      <c r="G178" s="363"/>
      <c r="H178" s="363"/>
      <c r="I178" s="363"/>
      <c r="J178" s="363"/>
      <c r="K178" s="363"/>
      <c r="L178" s="285"/>
      <c r="M178" s="285"/>
      <c r="N178" s="285"/>
      <c r="O178" s="285"/>
      <c r="P178" s="285"/>
      <c r="Q178" s="285"/>
      <c r="R178" s="285"/>
      <c r="S178" s="285"/>
      <c r="T178" s="285"/>
      <c r="U178" s="285"/>
      <c r="V178" s="285"/>
      <c r="W178" s="285"/>
      <c r="X178" s="285"/>
      <c r="Y178" s="285"/>
      <c r="Z178" s="285"/>
      <c r="AA178" s="285"/>
      <c r="AB178" s="285"/>
      <c r="AC178" s="285"/>
      <c r="AD178" s="285"/>
      <c r="AE178" s="285"/>
      <c r="AF178" s="285"/>
    </row>
    <row r="179">
      <c r="A179" s="285"/>
      <c r="B179" s="360" t="s">
        <v>2019</v>
      </c>
      <c r="C179" s="362"/>
      <c r="D179" s="17"/>
      <c r="E179" s="362"/>
      <c r="F179" s="315"/>
      <c r="G179" s="363"/>
      <c r="H179" s="363"/>
      <c r="I179" s="363"/>
      <c r="J179" s="363"/>
      <c r="K179" s="363"/>
      <c r="L179" s="285"/>
      <c r="M179" s="285"/>
      <c r="N179" s="285"/>
      <c r="O179" s="285"/>
      <c r="P179" s="285"/>
      <c r="Q179" s="285"/>
      <c r="R179" s="285"/>
      <c r="S179" s="285"/>
      <c r="T179" s="285"/>
      <c r="U179" s="285"/>
      <c r="V179" s="285"/>
      <c r="W179" s="285"/>
      <c r="X179" s="285"/>
      <c r="Y179" s="285"/>
      <c r="Z179" s="285"/>
      <c r="AA179" s="285"/>
      <c r="AB179" s="285"/>
      <c r="AC179" s="285"/>
      <c r="AD179" s="285"/>
      <c r="AE179" s="285"/>
      <c r="AF179" s="285"/>
    </row>
    <row r="180">
      <c r="A180" s="285"/>
      <c r="B180" s="360" t="s">
        <v>2020</v>
      </c>
      <c r="C180" s="362"/>
      <c r="D180" s="17"/>
      <c r="E180" s="362"/>
      <c r="F180" s="315"/>
      <c r="G180" s="363"/>
      <c r="H180" s="363"/>
      <c r="I180" s="363"/>
      <c r="J180" s="363"/>
      <c r="K180" s="363"/>
      <c r="L180" s="285"/>
      <c r="M180" s="285"/>
      <c r="N180" s="285"/>
      <c r="O180" s="285"/>
      <c r="P180" s="285"/>
      <c r="Q180" s="285"/>
      <c r="R180" s="285"/>
      <c r="S180" s="285"/>
      <c r="T180" s="285"/>
      <c r="U180" s="285"/>
      <c r="V180" s="285"/>
      <c r="W180" s="285"/>
      <c r="X180" s="285"/>
      <c r="Y180" s="285"/>
      <c r="Z180" s="285"/>
      <c r="AA180" s="285"/>
      <c r="AB180" s="285"/>
      <c r="AC180" s="285"/>
      <c r="AD180" s="285"/>
      <c r="AE180" s="285"/>
      <c r="AF180" s="285"/>
    </row>
    <row r="181">
      <c r="A181" s="285"/>
      <c r="B181" s="360" t="s">
        <v>2021</v>
      </c>
      <c r="C181" s="362"/>
      <c r="D181" s="17"/>
      <c r="E181" s="360" t="s">
        <v>1762</v>
      </c>
      <c r="F181" s="315"/>
      <c r="G181" s="363"/>
      <c r="H181" s="363"/>
      <c r="I181" s="363"/>
      <c r="J181" s="363"/>
      <c r="K181" s="363"/>
      <c r="L181" s="285"/>
      <c r="M181" s="285"/>
      <c r="N181" s="285"/>
      <c r="O181" s="285"/>
      <c r="P181" s="285"/>
      <c r="Q181" s="285"/>
      <c r="R181" s="285"/>
      <c r="S181" s="285"/>
      <c r="T181" s="285"/>
      <c r="U181" s="285"/>
      <c r="V181" s="285"/>
      <c r="W181" s="285"/>
      <c r="X181" s="285"/>
      <c r="Y181" s="285"/>
      <c r="Z181" s="285"/>
      <c r="AA181" s="285"/>
      <c r="AB181" s="285"/>
      <c r="AC181" s="285"/>
      <c r="AD181" s="285"/>
      <c r="AE181" s="285"/>
      <c r="AF181" s="285"/>
    </row>
    <row r="182">
      <c r="A182" s="285"/>
      <c r="B182" s="362"/>
      <c r="C182" s="362"/>
      <c r="D182" s="17"/>
      <c r="E182" s="362"/>
      <c r="F182" s="315"/>
      <c r="G182" s="363"/>
      <c r="H182" s="363"/>
      <c r="I182" s="363"/>
      <c r="J182" s="363"/>
      <c r="K182" s="363"/>
      <c r="L182" s="285"/>
      <c r="M182" s="285"/>
      <c r="N182" s="285"/>
      <c r="O182" s="285"/>
      <c r="P182" s="285"/>
      <c r="Q182" s="285"/>
      <c r="R182" s="285"/>
      <c r="S182" s="285"/>
      <c r="T182" s="285"/>
      <c r="U182" s="285"/>
      <c r="V182" s="285"/>
      <c r="W182" s="285"/>
      <c r="X182" s="285"/>
      <c r="Y182" s="285"/>
      <c r="Z182" s="285"/>
      <c r="AA182" s="285"/>
      <c r="AB182" s="285"/>
      <c r="AC182" s="285"/>
      <c r="AD182" s="285"/>
      <c r="AE182" s="285"/>
      <c r="AF182" s="285"/>
    </row>
    <row r="183">
      <c r="A183" s="285"/>
      <c r="B183" s="362"/>
      <c r="C183" s="362"/>
      <c r="D183" s="17"/>
      <c r="E183" s="362"/>
      <c r="F183" s="315"/>
      <c r="G183" s="363"/>
      <c r="H183" s="363"/>
      <c r="I183" s="363"/>
      <c r="J183" s="363"/>
      <c r="K183" s="363"/>
      <c r="L183" s="285"/>
      <c r="M183" s="285"/>
      <c r="N183" s="285"/>
      <c r="O183" s="285"/>
      <c r="P183" s="285"/>
      <c r="Q183" s="285"/>
      <c r="R183" s="285"/>
      <c r="S183" s="285"/>
      <c r="T183" s="285"/>
      <c r="U183" s="285"/>
      <c r="V183" s="285"/>
      <c r="W183" s="285"/>
      <c r="X183" s="285"/>
      <c r="Y183" s="285"/>
      <c r="Z183" s="285"/>
      <c r="AA183" s="285"/>
      <c r="AB183" s="285"/>
      <c r="AC183" s="285"/>
      <c r="AD183" s="285"/>
      <c r="AE183" s="285"/>
      <c r="AF183" s="285"/>
    </row>
    <row r="184">
      <c r="A184" s="285"/>
      <c r="B184" s="362"/>
      <c r="C184" s="362"/>
      <c r="D184" s="17"/>
      <c r="E184" s="362"/>
      <c r="F184" s="315"/>
      <c r="G184" s="363"/>
      <c r="H184" s="363"/>
      <c r="I184" s="363"/>
      <c r="J184" s="363"/>
      <c r="K184" s="363"/>
      <c r="L184" s="285"/>
      <c r="M184" s="285"/>
      <c r="N184" s="285"/>
      <c r="O184" s="285"/>
      <c r="P184" s="285"/>
      <c r="Q184" s="285"/>
      <c r="R184" s="285"/>
      <c r="S184" s="285"/>
      <c r="T184" s="285"/>
      <c r="U184" s="285"/>
      <c r="V184" s="285"/>
      <c r="W184" s="285"/>
      <c r="X184" s="285"/>
      <c r="Y184" s="285"/>
      <c r="Z184" s="285"/>
      <c r="AA184" s="285"/>
      <c r="AB184" s="285"/>
      <c r="AC184" s="285"/>
      <c r="AD184" s="285"/>
      <c r="AE184" s="285"/>
      <c r="AF184" s="285"/>
    </row>
    <row r="185">
      <c r="A185" s="285"/>
      <c r="B185" s="362"/>
      <c r="C185" s="362"/>
      <c r="D185" s="17"/>
      <c r="E185" s="362"/>
      <c r="F185" s="315"/>
      <c r="G185" s="363"/>
      <c r="H185" s="363"/>
      <c r="I185" s="363"/>
      <c r="J185" s="363"/>
      <c r="K185" s="363"/>
      <c r="L185" s="285"/>
      <c r="M185" s="285"/>
      <c r="N185" s="285"/>
      <c r="O185" s="285"/>
      <c r="P185" s="285"/>
      <c r="Q185" s="285"/>
      <c r="R185" s="285"/>
      <c r="S185" s="285"/>
      <c r="T185" s="285"/>
      <c r="U185" s="285"/>
      <c r="V185" s="285"/>
      <c r="W185" s="285"/>
      <c r="X185" s="285"/>
      <c r="Y185" s="285"/>
      <c r="Z185" s="285"/>
      <c r="AA185" s="285"/>
      <c r="AB185" s="285"/>
      <c r="AC185" s="285"/>
      <c r="AD185" s="285"/>
      <c r="AE185" s="285"/>
      <c r="AF185" s="285"/>
    </row>
    <row r="186">
      <c r="A186" s="285"/>
      <c r="B186" s="362"/>
      <c r="C186" s="362"/>
      <c r="D186" s="17"/>
      <c r="E186" s="362"/>
      <c r="F186" s="315"/>
      <c r="G186" s="363"/>
      <c r="H186" s="363"/>
      <c r="I186" s="363"/>
      <c r="J186" s="363"/>
      <c r="K186" s="363"/>
      <c r="L186" s="285"/>
      <c r="M186" s="285"/>
      <c r="N186" s="285"/>
      <c r="O186" s="285"/>
      <c r="P186" s="285"/>
      <c r="Q186" s="285"/>
      <c r="R186" s="285"/>
      <c r="S186" s="285"/>
      <c r="T186" s="285"/>
      <c r="U186" s="285"/>
      <c r="V186" s="285"/>
      <c r="W186" s="285"/>
      <c r="X186" s="285"/>
      <c r="Y186" s="285"/>
      <c r="Z186" s="285"/>
      <c r="AA186" s="285"/>
      <c r="AB186" s="285"/>
      <c r="AC186" s="285"/>
      <c r="AD186" s="285"/>
      <c r="AE186" s="285"/>
      <c r="AF186" s="285"/>
    </row>
    <row r="187">
      <c r="A187" s="285"/>
      <c r="B187" s="362"/>
      <c r="C187" s="362"/>
      <c r="D187" s="17"/>
      <c r="E187" s="282" t="s">
        <v>2022</v>
      </c>
      <c r="F187" s="315"/>
      <c r="G187" s="363"/>
      <c r="H187" s="363"/>
      <c r="I187" s="363"/>
      <c r="J187" s="363"/>
      <c r="K187" s="363"/>
      <c r="L187" s="285"/>
      <c r="M187" s="285"/>
      <c r="N187" s="285"/>
      <c r="O187" s="285"/>
      <c r="P187" s="285"/>
      <c r="Q187" s="285"/>
      <c r="R187" s="285"/>
      <c r="S187" s="285"/>
      <c r="T187" s="285"/>
      <c r="U187" s="285"/>
      <c r="V187" s="285"/>
      <c r="W187" s="285"/>
      <c r="X187" s="285"/>
      <c r="Y187" s="285"/>
      <c r="Z187" s="285"/>
      <c r="AA187" s="285"/>
      <c r="AB187" s="285"/>
      <c r="AC187" s="285"/>
      <c r="AD187" s="285"/>
      <c r="AE187" s="285"/>
      <c r="AF187" s="285"/>
    </row>
    <row r="188">
      <c r="A188" s="285"/>
      <c r="B188" s="362"/>
      <c r="C188" s="362"/>
      <c r="D188" s="17"/>
      <c r="E188" s="360" t="s">
        <v>2023</v>
      </c>
      <c r="F188" s="315"/>
      <c r="G188" s="363"/>
      <c r="H188" s="363"/>
      <c r="I188" s="363"/>
      <c r="J188" s="363"/>
      <c r="K188" s="363"/>
      <c r="L188" s="285"/>
      <c r="M188" s="285"/>
      <c r="N188" s="285"/>
      <c r="O188" s="285"/>
      <c r="P188" s="285"/>
      <c r="Q188" s="285"/>
      <c r="R188" s="285"/>
      <c r="S188" s="285"/>
      <c r="T188" s="285"/>
      <c r="U188" s="285"/>
      <c r="V188" s="285"/>
      <c r="W188" s="285"/>
      <c r="X188" s="285"/>
      <c r="Y188" s="285"/>
      <c r="Z188" s="285"/>
      <c r="AA188" s="285"/>
      <c r="AB188" s="285"/>
      <c r="AC188" s="285"/>
      <c r="AD188" s="285"/>
      <c r="AE188" s="285"/>
      <c r="AF188" s="285"/>
    </row>
    <row r="189">
      <c r="A189" s="285"/>
      <c r="B189" s="362"/>
      <c r="C189" s="362"/>
      <c r="D189" s="17"/>
      <c r="E189" s="362"/>
      <c r="F189" s="315"/>
      <c r="G189" s="363"/>
      <c r="H189" s="363"/>
      <c r="I189" s="363"/>
      <c r="J189" s="363"/>
      <c r="K189" s="363"/>
      <c r="L189" s="285"/>
      <c r="M189" s="285"/>
      <c r="N189" s="285"/>
      <c r="O189" s="285"/>
      <c r="P189" s="285"/>
      <c r="Q189" s="285"/>
      <c r="R189" s="285"/>
      <c r="S189" s="285"/>
      <c r="T189" s="285"/>
      <c r="U189" s="285"/>
      <c r="V189" s="285"/>
      <c r="W189" s="285"/>
      <c r="X189" s="285"/>
      <c r="Y189" s="285"/>
      <c r="Z189" s="285"/>
      <c r="AA189" s="285"/>
      <c r="AB189" s="285"/>
      <c r="AC189" s="285"/>
      <c r="AD189" s="285"/>
      <c r="AE189" s="285"/>
      <c r="AF189" s="285"/>
    </row>
    <row r="190">
      <c r="A190" s="285"/>
      <c r="B190" s="362"/>
      <c r="C190" s="362"/>
      <c r="D190" s="17"/>
      <c r="E190" s="362"/>
      <c r="F190" s="315"/>
      <c r="G190" s="363"/>
      <c r="H190" s="363"/>
      <c r="I190" s="363"/>
      <c r="J190" s="363"/>
      <c r="K190" s="363"/>
      <c r="L190" s="285"/>
      <c r="M190" s="285"/>
      <c r="N190" s="285"/>
      <c r="O190" s="285"/>
      <c r="P190" s="285"/>
      <c r="Q190" s="285"/>
      <c r="R190" s="285"/>
      <c r="S190" s="285"/>
      <c r="T190" s="285"/>
      <c r="U190" s="285"/>
      <c r="V190" s="285"/>
      <c r="W190" s="285"/>
      <c r="X190" s="285"/>
      <c r="Y190" s="285"/>
      <c r="Z190" s="285"/>
      <c r="AA190" s="285"/>
      <c r="AB190" s="285"/>
      <c r="AC190" s="285"/>
      <c r="AD190" s="285"/>
      <c r="AE190" s="285"/>
      <c r="AF190" s="285"/>
    </row>
    <row r="191">
      <c r="A191" s="285"/>
      <c r="B191" s="362"/>
      <c r="C191" s="362"/>
      <c r="D191" s="17"/>
      <c r="E191" s="362"/>
      <c r="F191" s="315"/>
      <c r="G191" s="363"/>
      <c r="H191" s="363"/>
      <c r="I191" s="363"/>
      <c r="J191" s="363"/>
      <c r="K191" s="363"/>
      <c r="L191" s="285"/>
      <c r="M191" s="285"/>
      <c r="N191" s="285"/>
      <c r="O191" s="285"/>
      <c r="P191" s="285"/>
      <c r="Q191" s="285"/>
      <c r="R191" s="285"/>
      <c r="S191" s="285"/>
      <c r="T191" s="285"/>
      <c r="U191" s="285"/>
      <c r="V191" s="285"/>
      <c r="W191" s="285"/>
      <c r="X191" s="285"/>
      <c r="Y191" s="285"/>
      <c r="Z191" s="285"/>
      <c r="AA191" s="285"/>
      <c r="AB191" s="285"/>
      <c r="AC191" s="285"/>
      <c r="AD191" s="285"/>
      <c r="AE191" s="285"/>
      <c r="AF191" s="285"/>
    </row>
    <row r="192">
      <c r="A192" s="285"/>
      <c r="B192" s="362"/>
      <c r="C192" s="362"/>
      <c r="D192" s="17"/>
      <c r="E192" s="362"/>
      <c r="F192" s="315"/>
      <c r="G192" s="363"/>
      <c r="H192" s="363"/>
      <c r="I192" s="363"/>
      <c r="J192" s="363"/>
      <c r="K192" s="363"/>
      <c r="L192" s="285"/>
      <c r="M192" s="285"/>
      <c r="N192" s="285"/>
      <c r="O192" s="285"/>
      <c r="P192" s="285"/>
      <c r="Q192" s="285"/>
      <c r="R192" s="285"/>
      <c r="S192" s="285"/>
      <c r="T192" s="285"/>
      <c r="U192" s="285"/>
      <c r="V192" s="285"/>
      <c r="W192" s="285"/>
      <c r="X192" s="285"/>
      <c r="Y192" s="285"/>
      <c r="Z192" s="285"/>
      <c r="AA192" s="285"/>
      <c r="AB192" s="285"/>
      <c r="AC192" s="285"/>
      <c r="AD192" s="285"/>
      <c r="AE192" s="285"/>
      <c r="AF192" s="285"/>
    </row>
    <row r="193">
      <c r="A193" s="285"/>
      <c r="B193" s="362"/>
      <c r="C193" s="362"/>
      <c r="D193" s="17"/>
      <c r="E193" s="362"/>
      <c r="F193" s="315"/>
      <c r="G193" s="363"/>
      <c r="H193" s="363"/>
      <c r="I193" s="363"/>
      <c r="J193" s="363"/>
      <c r="K193" s="363"/>
      <c r="L193" s="285"/>
      <c r="M193" s="285"/>
      <c r="N193" s="285"/>
      <c r="O193" s="285"/>
      <c r="P193" s="285"/>
      <c r="Q193" s="285"/>
      <c r="R193" s="285"/>
      <c r="S193" s="285"/>
      <c r="T193" s="285"/>
      <c r="U193" s="285"/>
      <c r="V193" s="285"/>
      <c r="W193" s="285"/>
      <c r="X193" s="285"/>
      <c r="Y193" s="285"/>
      <c r="Z193" s="285"/>
      <c r="AA193" s="285"/>
      <c r="AB193" s="285"/>
      <c r="AC193" s="285"/>
      <c r="AD193" s="285"/>
      <c r="AE193" s="285"/>
      <c r="AF193" s="285"/>
    </row>
    <row r="194">
      <c r="A194" s="285"/>
      <c r="B194" s="362"/>
      <c r="C194" s="362"/>
      <c r="D194" s="17"/>
      <c r="E194" s="362"/>
      <c r="F194" s="315"/>
      <c r="G194" s="363"/>
      <c r="H194" s="363"/>
      <c r="I194" s="363"/>
      <c r="J194" s="363"/>
      <c r="K194" s="363"/>
      <c r="L194" s="285"/>
      <c r="M194" s="285"/>
      <c r="N194" s="285"/>
      <c r="O194" s="285"/>
      <c r="P194" s="285"/>
      <c r="Q194" s="285"/>
      <c r="R194" s="285"/>
      <c r="S194" s="285"/>
      <c r="T194" s="285"/>
      <c r="U194" s="285"/>
      <c r="V194" s="285"/>
      <c r="W194" s="285"/>
      <c r="X194" s="285"/>
      <c r="Y194" s="285"/>
      <c r="Z194" s="285"/>
      <c r="AA194" s="285"/>
      <c r="AB194" s="285"/>
      <c r="AC194" s="285"/>
      <c r="AD194" s="285"/>
      <c r="AE194" s="285"/>
      <c r="AF194" s="285"/>
    </row>
    <row r="195">
      <c r="A195" s="285"/>
      <c r="B195" s="362"/>
      <c r="C195" s="362"/>
      <c r="D195" s="17"/>
      <c r="E195" s="362"/>
      <c r="F195" s="315"/>
      <c r="G195" s="363"/>
      <c r="H195" s="363"/>
      <c r="I195" s="363"/>
      <c r="J195" s="363"/>
      <c r="K195" s="363"/>
      <c r="L195" s="285"/>
      <c r="M195" s="285"/>
      <c r="N195" s="285"/>
      <c r="O195" s="285"/>
      <c r="P195" s="285"/>
      <c r="Q195" s="285"/>
      <c r="R195" s="285"/>
      <c r="S195" s="285"/>
      <c r="T195" s="285"/>
      <c r="U195" s="285"/>
      <c r="V195" s="285"/>
      <c r="W195" s="285"/>
      <c r="X195" s="285"/>
      <c r="Y195" s="285"/>
      <c r="Z195" s="285"/>
      <c r="AA195" s="285"/>
      <c r="AB195" s="285"/>
      <c r="AC195" s="285"/>
      <c r="AD195" s="285"/>
      <c r="AE195" s="285"/>
      <c r="AF195" s="285"/>
    </row>
    <row r="196">
      <c r="A196" s="285"/>
      <c r="B196" s="362"/>
      <c r="C196" s="362"/>
      <c r="D196" s="17"/>
      <c r="E196" s="362"/>
      <c r="F196" s="315"/>
      <c r="G196" s="363"/>
      <c r="H196" s="363"/>
      <c r="I196" s="363"/>
      <c r="J196" s="363"/>
      <c r="K196" s="363"/>
      <c r="L196" s="285"/>
      <c r="M196" s="285"/>
      <c r="N196" s="285"/>
      <c r="O196" s="285"/>
      <c r="P196" s="285"/>
      <c r="Q196" s="285"/>
      <c r="R196" s="285"/>
      <c r="S196" s="285"/>
      <c r="T196" s="285"/>
      <c r="U196" s="285"/>
      <c r="V196" s="285"/>
      <c r="W196" s="285"/>
      <c r="X196" s="285"/>
      <c r="Y196" s="285"/>
      <c r="Z196" s="285"/>
      <c r="AA196" s="285"/>
      <c r="AB196" s="285"/>
      <c r="AC196" s="285"/>
      <c r="AD196" s="285"/>
      <c r="AE196" s="285"/>
      <c r="AF196" s="285"/>
    </row>
    <row r="197">
      <c r="A197" s="285"/>
      <c r="B197" s="362"/>
      <c r="C197" s="362"/>
      <c r="D197" s="17"/>
      <c r="E197" s="362"/>
      <c r="F197" s="315"/>
      <c r="G197" s="363"/>
      <c r="H197" s="363"/>
      <c r="I197" s="363"/>
      <c r="J197" s="363"/>
      <c r="K197" s="363"/>
      <c r="L197" s="285"/>
      <c r="M197" s="285"/>
      <c r="N197" s="285"/>
      <c r="O197" s="285"/>
      <c r="P197" s="285"/>
      <c r="Q197" s="285"/>
      <c r="R197" s="285"/>
      <c r="S197" s="285"/>
      <c r="T197" s="285"/>
      <c r="U197" s="285"/>
      <c r="V197" s="285"/>
      <c r="W197" s="285"/>
      <c r="X197" s="285"/>
      <c r="Y197" s="285"/>
      <c r="Z197" s="285"/>
      <c r="AA197" s="285"/>
      <c r="AB197" s="285"/>
      <c r="AC197" s="285"/>
      <c r="AD197" s="285"/>
      <c r="AE197" s="285"/>
      <c r="AF197" s="285"/>
    </row>
    <row r="198">
      <c r="A198" s="285"/>
      <c r="B198" s="362"/>
      <c r="C198" s="362"/>
      <c r="D198" s="17"/>
      <c r="E198" s="362"/>
      <c r="F198" s="315"/>
      <c r="G198" s="363"/>
      <c r="H198" s="363"/>
      <c r="I198" s="363"/>
      <c r="J198" s="363"/>
      <c r="K198" s="363"/>
      <c r="L198" s="285"/>
      <c r="M198" s="285"/>
      <c r="N198" s="285"/>
      <c r="O198" s="285"/>
      <c r="P198" s="285"/>
      <c r="Q198" s="285"/>
      <c r="R198" s="285"/>
      <c r="S198" s="285"/>
      <c r="T198" s="285"/>
      <c r="U198" s="285"/>
      <c r="V198" s="285"/>
      <c r="W198" s="285"/>
      <c r="X198" s="285"/>
      <c r="Y198" s="285"/>
      <c r="Z198" s="285"/>
      <c r="AA198" s="285"/>
      <c r="AB198" s="285"/>
      <c r="AC198" s="285"/>
      <c r="AD198" s="285"/>
      <c r="AE198" s="285"/>
      <c r="AF198" s="285"/>
    </row>
    <row r="199">
      <c r="A199" s="285"/>
      <c r="B199" s="362"/>
      <c r="C199" s="362"/>
      <c r="D199" s="17"/>
      <c r="E199" s="362"/>
      <c r="F199" s="315"/>
      <c r="G199" s="363"/>
      <c r="H199" s="363"/>
      <c r="I199" s="363"/>
      <c r="J199" s="363"/>
      <c r="K199" s="363"/>
      <c r="L199" s="285"/>
      <c r="M199" s="285"/>
      <c r="N199" s="285"/>
      <c r="O199" s="285"/>
      <c r="P199" s="285"/>
      <c r="Q199" s="285"/>
      <c r="R199" s="285"/>
      <c r="S199" s="285"/>
      <c r="T199" s="285"/>
      <c r="U199" s="285"/>
      <c r="V199" s="285"/>
      <c r="W199" s="285"/>
      <c r="X199" s="285"/>
      <c r="Y199" s="285"/>
      <c r="Z199" s="285"/>
      <c r="AA199" s="285"/>
      <c r="AB199" s="285"/>
      <c r="AC199" s="285"/>
      <c r="AD199" s="285"/>
      <c r="AE199" s="285"/>
      <c r="AF199" s="285"/>
    </row>
    <row r="200">
      <c r="A200" s="285"/>
      <c r="B200" s="362"/>
      <c r="C200" s="362"/>
      <c r="D200" s="17"/>
      <c r="E200" s="362"/>
      <c r="F200" s="315"/>
      <c r="G200" s="363"/>
      <c r="H200" s="363"/>
      <c r="I200" s="363"/>
      <c r="J200" s="363"/>
      <c r="K200" s="363"/>
      <c r="L200" s="285"/>
      <c r="M200" s="285"/>
      <c r="N200" s="285"/>
      <c r="O200" s="285"/>
      <c r="P200" s="285"/>
      <c r="Q200" s="285"/>
      <c r="R200" s="285"/>
      <c r="S200" s="285"/>
      <c r="T200" s="285"/>
      <c r="U200" s="285"/>
      <c r="V200" s="285"/>
      <c r="W200" s="285"/>
      <c r="X200" s="285"/>
      <c r="Y200" s="285"/>
      <c r="Z200" s="285"/>
      <c r="AA200" s="285"/>
      <c r="AB200" s="285"/>
      <c r="AC200" s="285"/>
      <c r="AD200" s="285"/>
      <c r="AE200" s="285"/>
      <c r="AF200" s="285"/>
    </row>
    <row r="201">
      <c r="A201" s="285"/>
      <c r="B201" s="362"/>
      <c r="C201" s="362"/>
      <c r="D201" s="17"/>
      <c r="E201" s="362"/>
      <c r="F201" s="315"/>
      <c r="G201" s="363"/>
      <c r="H201" s="363"/>
      <c r="I201" s="363"/>
      <c r="J201" s="363"/>
      <c r="K201" s="363"/>
      <c r="L201" s="285"/>
      <c r="M201" s="285"/>
      <c r="N201" s="285"/>
      <c r="O201" s="285"/>
      <c r="P201" s="285"/>
      <c r="Q201" s="285"/>
      <c r="R201" s="285"/>
      <c r="S201" s="285"/>
      <c r="T201" s="285"/>
      <c r="U201" s="285"/>
      <c r="V201" s="285"/>
      <c r="W201" s="285"/>
      <c r="X201" s="285"/>
      <c r="Y201" s="285"/>
      <c r="Z201" s="285"/>
      <c r="AA201" s="285"/>
      <c r="AB201" s="285"/>
      <c r="AC201" s="285"/>
      <c r="AD201" s="285"/>
      <c r="AE201" s="285"/>
      <c r="AF201" s="285"/>
    </row>
    <row r="202">
      <c r="A202" s="285"/>
      <c r="B202" s="362"/>
      <c r="C202" s="362"/>
      <c r="D202" s="17"/>
      <c r="E202" s="362"/>
      <c r="F202" s="315"/>
      <c r="G202" s="363"/>
      <c r="H202" s="363"/>
      <c r="I202" s="363"/>
      <c r="J202" s="363"/>
      <c r="K202" s="363"/>
      <c r="L202" s="285"/>
      <c r="M202" s="285"/>
      <c r="N202" s="285"/>
      <c r="O202" s="285"/>
      <c r="P202" s="285"/>
      <c r="Q202" s="285"/>
      <c r="R202" s="285"/>
      <c r="S202" s="285"/>
      <c r="T202" s="285"/>
      <c r="U202" s="285"/>
      <c r="V202" s="285"/>
      <c r="W202" s="285"/>
      <c r="X202" s="285"/>
      <c r="Y202" s="285"/>
      <c r="Z202" s="285"/>
      <c r="AA202" s="285"/>
      <c r="AB202" s="285"/>
      <c r="AC202" s="285"/>
      <c r="AD202" s="285"/>
      <c r="AE202" s="285"/>
      <c r="AF202" s="285"/>
    </row>
    <row r="203">
      <c r="A203" s="285"/>
      <c r="B203" s="362"/>
      <c r="C203" s="362"/>
      <c r="D203" s="17"/>
      <c r="E203" s="362"/>
      <c r="F203" s="315"/>
      <c r="G203" s="363"/>
      <c r="H203" s="363"/>
      <c r="I203" s="363"/>
      <c r="J203" s="363"/>
      <c r="K203" s="363"/>
      <c r="L203" s="285"/>
      <c r="M203" s="285"/>
      <c r="N203" s="285"/>
      <c r="O203" s="285"/>
      <c r="P203" s="285"/>
      <c r="Q203" s="285"/>
      <c r="R203" s="285"/>
      <c r="S203" s="285"/>
      <c r="T203" s="285"/>
      <c r="U203" s="285"/>
      <c r="V203" s="285"/>
      <c r="W203" s="285"/>
      <c r="X203" s="285"/>
      <c r="Y203" s="285"/>
      <c r="Z203" s="285"/>
      <c r="AA203" s="285"/>
      <c r="AB203" s="285"/>
      <c r="AC203" s="285"/>
      <c r="AD203" s="285"/>
      <c r="AE203" s="285"/>
      <c r="AF203" s="285"/>
    </row>
    <row r="204">
      <c r="A204" s="285"/>
      <c r="B204" s="362"/>
      <c r="C204" s="362"/>
      <c r="D204" s="17"/>
      <c r="E204" s="362"/>
      <c r="F204" s="315"/>
      <c r="G204" s="363"/>
      <c r="H204" s="363"/>
      <c r="I204" s="363"/>
      <c r="J204" s="363"/>
      <c r="K204" s="363"/>
      <c r="L204" s="285"/>
      <c r="M204" s="285"/>
      <c r="N204" s="285"/>
      <c r="O204" s="285"/>
      <c r="P204" s="285"/>
      <c r="Q204" s="285"/>
      <c r="R204" s="285"/>
      <c r="S204" s="285"/>
      <c r="T204" s="285"/>
      <c r="U204" s="285"/>
      <c r="V204" s="285"/>
      <c r="W204" s="285"/>
      <c r="X204" s="285"/>
      <c r="Y204" s="285"/>
      <c r="Z204" s="285"/>
      <c r="AA204" s="285"/>
      <c r="AB204" s="285"/>
      <c r="AC204" s="285"/>
      <c r="AD204" s="285"/>
      <c r="AE204" s="285"/>
      <c r="AF204" s="285"/>
    </row>
    <row r="205">
      <c r="A205" s="285"/>
      <c r="B205" s="362"/>
      <c r="C205" s="362"/>
      <c r="D205" s="17"/>
      <c r="E205" s="362"/>
      <c r="F205" s="315"/>
      <c r="G205" s="363"/>
      <c r="H205" s="363"/>
      <c r="I205" s="363"/>
      <c r="J205" s="363"/>
      <c r="K205" s="363"/>
      <c r="L205" s="285"/>
      <c r="M205" s="285"/>
      <c r="N205" s="285"/>
      <c r="O205" s="285"/>
      <c r="P205" s="285"/>
      <c r="Q205" s="285"/>
      <c r="R205" s="285"/>
      <c r="S205" s="285"/>
      <c r="T205" s="285"/>
      <c r="U205" s="285"/>
      <c r="V205" s="285"/>
      <c r="W205" s="285"/>
      <c r="X205" s="285"/>
      <c r="Y205" s="285"/>
      <c r="Z205" s="285"/>
      <c r="AA205" s="285"/>
      <c r="AB205" s="285"/>
      <c r="AC205" s="285"/>
      <c r="AD205" s="285"/>
      <c r="AE205" s="285"/>
      <c r="AF205" s="285"/>
    </row>
    <row r="206">
      <c r="A206" s="285"/>
      <c r="B206" s="362"/>
      <c r="C206" s="362"/>
      <c r="D206" s="17"/>
      <c r="E206" s="362"/>
      <c r="F206" s="315"/>
      <c r="G206" s="363"/>
      <c r="H206" s="363"/>
      <c r="I206" s="363"/>
      <c r="J206" s="363"/>
      <c r="K206" s="363"/>
      <c r="L206" s="285"/>
      <c r="M206" s="285"/>
      <c r="N206" s="285"/>
      <c r="O206" s="285"/>
      <c r="P206" s="285"/>
      <c r="Q206" s="285"/>
      <c r="R206" s="285"/>
      <c r="S206" s="285"/>
      <c r="T206" s="285"/>
      <c r="U206" s="285"/>
      <c r="V206" s="285"/>
      <c r="W206" s="285"/>
      <c r="X206" s="285"/>
      <c r="Y206" s="285"/>
      <c r="Z206" s="285"/>
      <c r="AA206" s="285"/>
      <c r="AB206" s="285"/>
      <c r="AC206" s="285"/>
      <c r="AD206" s="285"/>
      <c r="AE206" s="285"/>
      <c r="AF206" s="285"/>
    </row>
    <row r="207">
      <c r="A207" s="285"/>
      <c r="B207" s="362"/>
      <c r="C207" s="362"/>
      <c r="D207" s="17"/>
      <c r="E207" s="362"/>
      <c r="F207" s="315"/>
      <c r="G207" s="363"/>
      <c r="H207" s="363"/>
      <c r="I207" s="363"/>
      <c r="J207" s="363"/>
      <c r="K207" s="363"/>
      <c r="L207" s="285"/>
      <c r="M207" s="285"/>
      <c r="N207" s="285"/>
      <c r="O207" s="285"/>
      <c r="P207" s="285"/>
      <c r="Q207" s="285"/>
      <c r="R207" s="285"/>
      <c r="S207" s="285"/>
      <c r="T207" s="285"/>
      <c r="U207" s="285"/>
      <c r="V207" s="285"/>
      <c r="W207" s="285"/>
      <c r="X207" s="285"/>
      <c r="Y207" s="285"/>
      <c r="Z207" s="285"/>
      <c r="AA207" s="285"/>
      <c r="AB207" s="285"/>
      <c r="AC207" s="285"/>
      <c r="AD207" s="285"/>
      <c r="AE207" s="285"/>
      <c r="AF207" s="285"/>
    </row>
    <row r="208">
      <c r="A208" s="285"/>
      <c r="B208" s="362"/>
      <c r="C208" s="362"/>
      <c r="D208" s="17"/>
      <c r="E208" s="362"/>
      <c r="F208" s="315"/>
      <c r="G208" s="363"/>
      <c r="H208" s="363"/>
      <c r="I208" s="363"/>
      <c r="J208" s="363"/>
      <c r="K208" s="363"/>
      <c r="L208" s="285"/>
      <c r="M208" s="285"/>
      <c r="N208" s="285"/>
      <c r="O208" s="285"/>
      <c r="P208" s="285"/>
      <c r="Q208" s="285"/>
      <c r="R208" s="285"/>
      <c r="S208" s="285"/>
      <c r="T208" s="285"/>
      <c r="U208" s="285"/>
      <c r="V208" s="285"/>
      <c r="W208" s="285"/>
      <c r="X208" s="285"/>
      <c r="Y208" s="285"/>
      <c r="Z208" s="285"/>
      <c r="AA208" s="285"/>
      <c r="AB208" s="285"/>
      <c r="AC208" s="285"/>
      <c r="AD208" s="285"/>
      <c r="AE208" s="285"/>
      <c r="AF208" s="285"/>
    </row>
    <row r="209">
      <c r="A209" s="285"/>
      <c r="B209" s="362"/>
      <c r="C209" s="362"/>
      <c r="D209" s="17"/>
      <c r="E209" s="362"/>
      <c r="F209" s="315"/>
      <c r="G209" s="363"/>
      <c r="H209" s="363"/>
      <c r="I209" s="363"/>
      <c r="J209" s="363"/>
      <c r="K209" s="363"/>
      <c r="L209" s="285"/>
      <c r="M209" s="285"/>
      <c r="N209" s="285"/>
      <c r="O209" s="285"/>
      <c r="P209" s="285"/>
      <c r="Q209" s="285"/>
      <c r="R209" s="285"/>
      <c r="S209" s="285"/>
      <c r="T209" s="285"/>
      <c r="U209" s="285"/>
      <c r="V209" s="285"/>
      <c r="W209" s="285"/>
      <c r="X209" s="285"/>
      <c r="Y209" s="285"/>
      <c r="Z209" s="285"/>
      <c r="AA209" s="285"/>
      <c r="AB209" s="285"/>
      <c r="AC209" s="285"/>
      <c r="AD209" s="285"/>
      <c r="AE209" s="285"/>
      <c r="AF209" s="285"/>
    </row>
    <row r="210">
      <c r="A210" s="285"/>
      <c r="B210" s="362"/>
      <c r="C210" s="362"/>
      <c r="D210" s="17"/>
      <c r="E210" s="362"/>
      <c r="F210" s="315"/>
      <c r="G210" s="363"/>
      <c r="H210" s="363"/>
      <c r="I210" s="363"/>
      <c r="J210" s="363"/>
      <c r="K210" s="363"/>
      <c r="L210" s="285"/>
      <c r="M210" s="285"/>
      <c r="N210" s="285"/>
      <c r="O210" s="285"/>
      <c r="P210" s="285"/>
      <c r="Q210" s="285"/>
      <c r="R210" s="285"/>
      <c r="S210" s="285"/>
      <c r="T210" s="285"/>
      <c r="U210" s="285"/>
      <c r="V210" s="285"/>
      <c r="W210" s="285"/>
      <c r="X210" s="285"/>
      <c r="Y210" s="285"/>
      <c r="Z210" s="285"/>
      <c r="AA210" s="285"/>
      <c r="AB210" s="285"/>
      <c r="AC210" s="285"/>
      <c r="AD210" s="285"/>
      <c r="AE210" s="285"/>
      <c r="AF210" s="285"/>
    </row>
    <row r="211">
      <c r="A211" s="285"/>
      <c r="B211" s="362"/>
      <c r="C211" s="362"/>
      <c r="D211" s="17"/>
      <c r="E211" s="362"/>
      <c r="F211" s="315"/>
      <c r="G211" s="363"/>
      <c r="H211" s="363"/>
      <c r="I211" s="363"/>
      <c r="J211" s="363"/>
      <c r="K211" s="363"/>
      <c r="L211" s="285"/>
      <c r="M211" s="285"/>
      <c r="N211" s="285"/>
      <c r="O211" s="285"/>
      <c r="P211" s="285"/>
      <c r="Q211" s="285"/>
      <c r="R211" s="285"/>
      <c r="S211" s="285"/>
      <c r="T211" s="285"/>
      <c r="U211" s="285"/>
      <c r="V211" s="285"/>
      <c r="W211" s="285"/>
      <c r="X211" s="285"/>
      <c r="Y211" s="285"/>
      <c r="Z211" s="285"/>
      <c r="AA211" s="285"/>
      <c r="AB211" s="285"/>
      <c r="AC211" s="285"/>
      <c r="AD211" s="285"/>
      <c r="AE211" s="285"/>
      <c r="AF211" s="285"/>
    </row>
    <row r="212">
      <c r="A212" s="285"/>
      <c r="B212" s="362"/>
      <c r="C212" s="362"/>
      <c r="D212" s="17"/>
      <c r="E212" s="362"/>
      <c r="F212" s="315"/>
      <c r="G212" s="363"/>
      <c r="H212" s="363"/>
      <c r="I212" s="363"/>
      <c r="J212" s="363"/>
      <c r="K212" s="363"/>
      <c r="L212" s="285"/>
      <c r="M212" s="285"/>
      <c r="N212" s="285"/>
      <c r="O212" s="285"/>
      <c r="P212" s="285"/>
      <c r="Q212" s="285"/>
      <c r="R212" s="285"/>
      <c r="S212" s="285"/>
      <c r="T212" s="285"/>
      <c r="U212" s="285"/>
      <c r="V212" s="285"/>
      <c r="W212" s="285"/>
      <c r="X212" s="285"/>
      <c r="Y212" s="285"/>
      <c r="Z212" s="285"/>
      <c r="AA212" s="285"/>
      <c r="AB212" s="285"/>
      <c r="AC212" s="285"/>
      <c r="AD212" s="285"/>
      <c r="AE212" s="285"/>
      <c r="AF212" s="285"/>
    </row>
    <row r="213">
      <c r="A213" s="285"/>
      <c r="B213" s="362"/>
      <c r="C213" s="362"/>
      <c r="D213" s="17"/>
      <c r="E213" s="362"/>
      <c r="F213" s="315"/>
      <c r="G213" s="363"/>
      <c r="H213" s="363"/>
      <c r="I213" s="363"/>
      <c r="J213" s="363"/>
      <c r="K213" s="363"/>
      <c r="L213" s="285"/>
      <c r="M213" s="285"/>
      <c r="N213" s="285"/>
      <c r="O213" s="285"/>
      <c r="P213" s="285"/>
      <c r="Q213" s="285"/>
      <c r="R213" s="285"/>
      <c r="S213" s="285"/>
      <c r="T213" s="285"/>
      <c r="U213" s="285"/>
      <c r="V213" s="285"/>
      <c r="W213" s="285"/>
      <c r="X213" s="285"/>
      <c r="Y213" s="285"/>
      <c r="Z213" s="285"/>
      <c r="AA213" s="285"/>
      <c r="AB213" s="285"/>
      <c r="AC213" s="285"/>
      <c r="AD213" s="285"/>
      <c r="AE213" s="285"/>
      <c r="AF213" s="285"/>
    </row>
    <row r="214">
      <c r="A214" s="285"/>
      <c r="B214" s="362"/>
      <c r="C214" s="362"/>
      <c r="D214" s="17"/>
      <c r="E214" s="362"/>
      <c r="F214" s="315"/>
      <c r="G214" s="363"/>
      <c r="H214" s="363"/>
      <c r="I214" s="363"/>
      <c r="J214" s="363"/>
      <c r="K214" s="363"/>
      <c r="L214" s="285"/>
      <c r="M214" s="285"/>
      <c r="N214" s="285"/>
      <c r="O214" s="285"/>
      <c r="P214" s="285"/>
      <c r="Q214" s="285"/>
      <c r="R214" s="285"/>
      <c r="S214" s="285"/>
      <c r="T214" s="285"/>
      <c r="U214" s="285"/>
      <c r="V214" s="285"/>
      <c r="W214" s="285"/>
      <c r="X214" s="285"/>
      <c r="Y214" s="285"/>
      <c r="Z214" s="285"/>
      <c r="AA214" s="285"/>
      <c r="AB214" s="285"/>
      <c r="AC214" s="285"/>
      <c r="AD214" s="285"/>
      <c r="AE214" s="285"/>
      <c r="AF214" s="285"/>
    </row>
    <row r="215">
      <c r="A215" s="285"/>
      <c r="B215" s="362"/>
      <c r="C215" s="362"/>
      <c r="D215" s="17"/>
      <c r="E215" s="362"/>
      <c r="F215" s="315"/>
      <c r="G215" s="363"/>
      <c r="H215" s="363"/>
      <c r="I215" s="363"/>
      <c r="J215" s="363"/>
      <c r="K215" s="363"/>
      <c r="L215" s="285"/>
      <c r="M215" s="285"/>
      <c r="N215" s="285"/>
      <c r="O215" s="285"/>
      <c r="P215" s="285"/>
      <c r="Q215" s="285"/>
      <c r="R215" s="285"/>
      <c r="S215" s="285"/>
      <c r="T215" s="285"/>
      <c r="U215" s="285"/>
      <c r="V215" s="285"/>
      <c r="W215" s="285"/>
      <c r="X215" s="285"/>
      <c r="Y215" s="285"/>
      <c r="Z215" s="285"/>
      <c r="AA215" s="285"/>
      <c r="AB215" s="285"/>
      <c r="AC215" s="285"/>
      <c r="AD215" s="285"/>
      <c r="AE215" s="285"/>
      <c r="AF215" s="285"/>
    </row>
    <row r="216">
      <c r="A216" s="285"/>
      <c r="B216" s="362"/>
      <c r="C216" s="362"/>
      <c r="D216" s="17"/>
      <c r="E216" s="362"/>
      <c r="F216" s="315"/>
      <c r="G216" s="363"/>
      <c r="H216" s="363"/>
      <c r="I216" s="363"/>
      <c r="J216" s="363"/>
      <c r="K216" s="363"/>
      <c r="L216" s="285"/>
      <c r="M216" s="285"/>
      <c r="N216" s="285"/>
      <c r="O216" s="285"/>
      <c r="P216" s="285"/>
      <c r="Q216" s="285"/>
      <c r="R216" s="285"/>
      <c r="S216" s="285"/>
      <c r="T216" s="285"/>
      <c r="U216" s="285"/>
      <c r="V216" s="285"/>
      <c r="W216" s="285"/>
      <c r="X216" s="285"/>
      <c r="Y216" s="285"/>
      <c r="Z216" s="285"/>
      <c r="AA216" s="285"/>
      <c r="AB216" s="285"/>
      <c r="AC216" s="285"/>
      <c r="AD216" s="285"/>
      <c r="AE216" s="285"/>
      <c r="AF216" s="285"/>
    </row>
    <row r="217">
      <c r="A217" s="285"/>
      <c r="B217" s="362"/>
      <c r="C217" s="362"/>
      <c r="D217" s="17"/>
      <c r="E217" s="362"/>
      <c r="F217" s="315"/>
      <c r="G217" s="363"/>
      <c r="H217" s="363"/>
      <c r="I217" s="363"/>
      <c r="J217" s="363"/>
      <c r="K217" s="363"/>
      <c r="L217" s="285"/>
      <c r="M217" s="285"/>
      <c r="N217" s="285"/>
      <c r="O217" s="285"/>
      <c r="P217" s="285"/>
      <c r="Q217" s="285"/>
      <c r="R217" s="285"/>
      <c r="S217" s="285"/>
      <c r="T217" s="285"/>
      <c r="U217" s="285"/>
      <c r="V217" s="285"/>
      <c r="W217" s="285"/>
      <c r="X217" s="285"/>
      <c r="Y217" s="285"/>
      <c r="Z217" s="285"/>
      <c r="AA217" s="285"/>
      <c r="AB217" s="285"/>
      <c r="AC217" s="285"/>
      <c r="AD217" s="285"/>
      <c r="AE217" s="285"/>
      <c r="AF217" s="285"/>
    </row>
    <row r="218">
      <c r="A218" s="285"/>
      <c r="B218" s="362"/>
      <c r="C218" s="362"/>
      <c r="D218" s="17"/>
      <c r="E218" s="362"/>
      <c r="F218" s="315"/>
      <c r="G218" s="363"/>
      <c r="H218" s="363"/>
      <c r="I218" s="363"/>
      <c r="J218" s="363"/>
      <c r="K218" s="363"/>
      <c r="L218" s="285"/>
      <c r="M218" s="285"/>
      <c r="N218" s="285"/>
      <c r="O218" s="285"/>
      <c r="P218" s="285"/>
      <c r="Q218" s="285"/>
      <c r="R218" s="285"/>
      <c r="S218" s="285"/>
      <c r="T218" s="285"/>
      <c r="U218" s="285"/>
      <c r="V218" s="285"/>
      <c r="W218" s="285"/>
      <c r="X218" s="285"/>
      <c r="Y218" s="285"/>
      <c r="Z218" s="285"/>
      <c r="AA218" s="285"/>
      <c r="AB218" s="285"/>
      <c r="AC218" s="285"/>
      <c r="AD218" s="285"/>
      <c r="AE218" s="285"/>
      <c r="AF218" s="285"/>
    </row>
    <row r="219">
      <c r="A219" s="285"/>
      <c r="B219" s="362"/>
      <c r="C219" s="362"/>
      <c r="D219" s="17"/>
      <c r="E219" s="362"/>
      <c r="F219" s="315"/>
      <c r="G219" s="363"/>
      <c r="H219" s="363"/>
      <c r="I219" s="363"/>
      <c r="J219" s="363"/>
      <c r="K219" s="363"/>
      <c r="L219" s="285"/>
      <c r="M219" s="285"/>
      <c r="N219" s="285"/>
      <c r="O219" s="285"/>
      <c r="P219" s="285"/>
      <c r="Q219" s="285"/>
      <c r="R219" s="285"/>
      <c r="S219" s="285"/>
      <c r="T219" s="285"/>
      <c r="U219" s="285"/>
      <c r="V219" s="285"/>
      <c r="W219" s="285"/>
      <c r="X219" s="285"/>
      <c r="Y219" s="285"/>
      <c r="Z219" s="285"/>
      <c r="AA219" s="285"/>
      <c r="AB219" s="285"/>
      <c r="AC219" s="285"/>
      <c r="AD219" s="285"/>
      <c r="AE219" s="285"/>
      <c r="AF219" s="285"/>
    </row>
    <row r="220">
      <c r="A220" s="285"/>
      <c r="B220" s="362"/>
      <c r="C220" s="362"/>
      <c r="D220" s="17"/>
      <c r="E220" s="362"/>
      <c r="F220" s="315"/>
      <c r="G220" s="363"/>
      <c r="H220" s="363"/>
      <c r="I220" s="363"/>
      <c r="J220" s="363"/>
      <c r="K220" s="363"/>
      <c r="L220" s="285"/>
      <c r="M220" s="285"/>
      <c r="N220" s="285"/>
      <c r="O220" s="285"/>
      <c r="P220" s="285"/>
      <c r="Q220" s="285"/>
      <c r="R220" s="285"/>
      <c r="S220" s="285"/>
      <c r="T220" s="285"/>
      <c r="U220" s="285"/>
      <c r="V220" s="285"/>
      <c r="W220" s="285"/>
      <c r="X220" s="285"/>
      <c r="Y220" s="285"/>
      <c r="Z220" s="285"/>
      <c r="AA220" s="285"/>
      <c r="AB220" s="285"/>
      <c r="AC220" s="285"/>
      <c r="AD220" s="285"/>
      <c r="AE220" s="285"/>
      <c r="AF220" s="285"/>
    </row>
    <row r="221">
      <c r="A221" s="285"/>
      <c r="B221" s="362"/>
      <c r="C221" s="362"/>
      <c r="D221" s="17"/>
      <c r="E221" s="362"/>
      <c r="F221" s="315"/>
      <c r="G221" s="363"/>
      <c r="H221" s="363"/>
      <c r="I221" s="363"/>
      <c r="J221" s="363"/>
      <c r="K221" s="363"/>
      <c r="L221" s="285"/>
      <c r="M221" s="285"/>
      <c r="N221" s="285"/>
      <c r="O221" s="285"/>
      <c r="P221" s="285"/>
      <c r="Q221" s="285"/>
      <c r="R221" s="285"/>
      <c r="S221" s="285"/>
      <c r="T221" s="285"/>
      <c r="U221" s="285"/>
      <c r="V221" s="285"/>
      <c r="W221" s="285"/>
      <c r="X221" s="285"/>
      <c r="Y221" s="285"/>
      <c r="Z221" s="285"/>
      <c r="AA221" s="285"/>
      <c r="AB221" s="285"/>
      <c r="AC221" s="285"/>
      <c r="AD221" s="285"/>
      <c r="AE221" s="285"/>
      <c r="AF221" s="285"/>
    </row>
    <row r="222">
      <c r="A222" s="285"/>
      <c r="B222" s="362"/>
      <c r="C222" s="362"/>
      <c r="D222" s="17"/>
      <c r="E222" s="362"/>
      <c r="F222" s="315"/>
      <c r="G222" s="363"/>
      <c r="H222" s="363"/>
      <c r="I222" s="363"/>
      <c r="J222" s="363"/>
      <c r="K222" s="363"/>
      <c r="L222" s="285"/>
      <c r="M222" s="285"/>
      <c r="N222" s="285"/>
      <c r="O222" s="285"/>
      <c r="P222" s="285"/>
      <c r="Q222" s="285"/>
      <c r="R222" s="285"/>
      <c r="S222" s="285"/>
      <c r="T222" s="285"/>
      <c r="U222" s="285"/>
      <c r="V222" s="285"/>
      <c r="W222" s="285"/>
      <c r="X222" s="285"/>
      <c r="Y222" s="285"/>
      <c r="Z222" s="285"/>
      <c r="AA222" s="285"/>
      <c r="AB222" s="285"/>
      <c r="AC222" s="285"/>
      <c r="AD222" s="285"/>
      <c r="AE222" s="285"/>
      <c r="AF222" s="285"/>
    </row>
    <row r="223">
      <c r="A223" s="285"/>
      <c r="B223" s="362"/>
      <c r="C223" s="362"/>
      <c r="D223" s="17"/>
      <c r="E223" s="362"/>
      <c r="F223" s="315"/>
      <c r="G223" s="363"/>
      <c r="H223" s="363"/>
      <c r="I223" s="363"/>
      <c r="J223" s="363"/>
      <c r="K223" s="363"/>
      <c r="L223" s="285"/>
      <c r="M223" s="285"/>
      <c r="N223" s="285"/>
      <c r="O223" s="285"/>
      <c r="P223" s="285"/>
      <c r="Q223" s="285"/>
      <c r="R223" s="285"/>
      <c r="S223" s="285"/>
      <c r="T223" s="285"/>
      <c r="U223" s="285"/>
      <c r="V223" s="285"/>
      <c r="W223" s="285"/>
      <c r="X223" s="285"/>
      <c r="Y223" s="285"/>
      <c r="Z223" s="285"/>
      <c r="AA223" s="285"/>
      <c r="AB223" s="285"/>
      <c r="AC223" s="285"/>
      <c r="AD223" s="285"/>
      <c r="AE223" s="285"/>
      <c r="AF223" s="285"/>
    </row>
    <row r="224">
      <c r="A224" s="285"/>
      <c r="B224" s="362"/>
      <c r="C224" s="362"/>
      <c r="D224" s="17"/>
      <c r="E224" s="362"/>
      <c r="F224" s="315"/>
      <c r="G224" s="363"/>
      <c r="H224" s="363"/>
      <c r="I224" s="363"/>
      <c r="J224" s="363"/>
      <c r="K224" s="363"/>
      <c r="L224" s="285"/>
      <c r="M224" s="285"/>
      <c r="N224" s="285"/>
      <c r="O224" s="285"/>
      <c r="P224" s="285"/>
      <c r="Q224" s="285"/>
      <c r="R224" s="285"/>
      <c r="S224" s="285"/>
      <c r="T224" s="285"/>
      <c r="U224" s="285"/>
      <c r="V224" s="285"/>
      <c r="W224" s="285"/>
      <c r="X224" s="285"/>
      <c r="Y224" s="285"/>
      <c r="Z224" s="285"/>
      <c r="AA224" s="285"/>
      <c r="AB224" s="285"/>
      <c r="AC224" s="285"/>
      <c r="AD224" s="285"/>
      <c r="AE224" s="285"/>
      <c r="AF224" s="285"/>
    </row>
    <row r="225">
      <c r="A225" s="285"/>
      <c r="B225" s="362"/>
      <c r="C225" s="362"/>
      <c r="D225" s="17"/>
      <c r="E225" s="362"/>
      <c r="F225" s="315"/>
      <c r="G225" s="363"/>
      <c r="H225" s="363"/>
      <c r="I225" s="363"/>
      <c r="J225" s="363"/>
      <c r="K225" s="363"/>
      <c r="L225" s="285"/>
      <c r="M225" s="285"/>
      <c r="N225" s="285"/>
      <c r="O225" s="285"/>
      <c r="P225" s="285"/>
      <c r="Q225" s="285"/>
      <c r="R225" s="285"/>
      <c r="S225" s="285"/>
      <c r="T225" s="285"/>
      <c r="U225" s="285"/>
      <c r="V225" s="285"/>
      <c r="W225" s="285"/>
      <c r="X225" s="285"/>
      <c r="Y225" s="285"/>
      <c r="Z225" s="285"/>
      <c r="AA225" s="285"/>
      <c r="AB225" s="285"/>
      <c r="AC225" s="285"/>
      <c r="AD225" s="285"/>
      <c r="AE225" s="285"/>
      <c r="AF225" s="285"/>
    </row>
    <row r="226">
      <c r="A226" s="285"/>
      <c r="B226" s="362"/>
      <c r="C226" s="362"/>
      <c r="D226" s="17"/>
      <c r="E226" s="362"/>
      <c r="F226" s="315"/>
      <c r="G226" s="363"/>
      <c r="H226" s="363"/>
      <c r="I226" s="363"/>
      <c r="J226" s="363"/>
      <c r="K226" s="363"/>
      <c r="L226" s="285"/>
      <c r="M226" s="285"/>
      <c r="N226" s="285"/>
      <c r="O226" s="285"/>
      <c r="P226" s="285"/>
      <c r="Q226" s="285"/>
      <c r="R226" s="285"/>
      <c r="S226" s="285"/>
      <c r="T226" s="285"/>
      <c r="U226" s="285"/>
      <c r="V226" s="285"/>
      <c r="W226" s="285"/>
      <c r="X226" s="285"/>
      <c r="Y226" s="285"/>
      <c r="Z226" s="285"/>
      <c r="AA226" s="285"/>
      <c r="AB226" s="285"/>
      <c r="AC226" s="285"/>
      <c r="AD226" s="285"/>
      <c r="AE226" s="285"/>
      <c r="AF226" s="285"/>
    </row>
    <row r="227">
      <c r="A227" s="285"/>
      <c r="B227" s="362"/>
      <c r="C227" s="362"/>
      <c r="D227" s="17"/>
      <c r="E227" s="362"/>
      <c r="F227" s="315"/>
      <c r="G227" s="363"/>
      <c r="H227" s="363"/>
      <c r="I227" s="363"/>
      <c r="J227" s="363"/>
      <c r="K227" s="363"/>
      <c r="L227" s="285"/>
      <c r="M227" s="285"/>
      <c r="N227" s="285"/>
      <c r="O227" s="285"/>
      <c r="P227" s="285"/>
      <c r="Q227" s="285"/>
      <c r="R227" s="285"/>
      <c r="S227" s="285"/>
      <c r="T227" s="285"/>
      <c r="U227" s="285"/>
      <c r="V227" s="285"/>
      <c r="W227" s="285"/>
      <c r="X227" s="285"/>
      <c r="Y227" s="285"/>
      <c r="Z227" s="285"/>
      <c r="AA227" s="285"/>
      <c r="AB227" s="285"/>
      <c r="AC227" s="285"/>
      <c r="AD227" s="285"/>
      <c r="AE227" s="285"/>
      <c r="AF227" s="285"/>
    </row>
    <row r="228">
      <c r="A228" s="285"/>
      <c r="B228" s="362"/>
      <c r="C228" s="362"/>
      <c r="D228" s="17"/>
      <c r="E228" s="362"/>
      <c r="F228" s="315"/>
      <c r="G228" s="363"/>
      <c r="H228" s="363"/>
      <c r="I228" s="363"/>
      <c r="J228" s="363"/>
      <c r="K228" s="363"/>
      <c r="L228" s="285"/>
      <c r="M228" s="285"/>
      <c r="N228" s="285"/>
      <c r="O228" s="285"/>
      <c r="P228" s="285"/>
      <c r="Q228" s="285"/>
      <c r="R228" s="285"/>
      <c r="S228" s="285"/>
      <c r="T228" s="285"/>
      <c r="U228" s="285"/>
      <c r="V228" s="285"/>
      <c r="W228" s="285"/>
      <c r="X228" s="285"/>
      <c r="Y228" s="285"/>
      <c r="Z228" s="285"/>
      <c r="AA228" s="285"/>
      <c r="AB228" s="285"/>
      <c r="AC228" s="285"/>
      <c r="AD228" s="285"/>
      <c r="AE228" s="285"/>
      <c r="AF228" s="285"/>
    </row>
    <row r="229">
      <c r="A229" s="285"/>
      <c r="B229" s="362"/>
      <c r="C229" s="362"/>
      <c r="D229" s="17"/>
      <c r="E229" s="362"/>
      <c r="F229" s="315"/>
      <c r="G229" s="363"/>
      <c r="H229" s="363"/>
      <c r="I229" s="363"/>
      <c r="J229" s="363"/>
      <c r="K229" s="363"/>
      <c r="L229" s="285"/>
      <c r="M229" s="285"/>
      <c r="N229" s="285"/>
      <c r="O229" s="285"/>
      <c r="P229" s="285"/>
      <c r="Q229" s="285"/>
      <c r="R229" s="285"/>
      <c r="S229" s="285"/>
      <c r="T229" s="285"/>
      <c r="U229" s="285"/>
      <c r="V229" s="285"/>
      <c r="W229" s="285"/>
      <c r="X229" s="285"/>
      <c r="Y229" s="285"/>
      <c r="Z229" s="285"/>
      <c r="AA229" s="285"/>
      <c r="AB229" s="285"/>
      <c r="AC229" s="285"/>
      <c r="AD229" s="285"/>
      <c r="AE229" s="285"/>
      <c r="AF229" s="285"/>
    </row>
    <row r="230">
      <c r="A230" s="285"/>
      <c r="B230" s="362"/>
      <c r="C230" s="362"/>
      <c r="D230" s="17"/>
      <c r="E230" s="362"/>
      <c r="F230" s="315"/>
      <c r="G230" s="363"/>
      <c r="H230" s="363"/>
      <c r="I230" s="363"/>
      <c r="J230" s="363"/>
      <c r="K230" s="363"/>
      <c r="L230" s="285"/>
      <c r="M230" s="285"/>
      <c r="N230" s="285"/>
      <c r="O230" s="285"/>
      <c r="P230" s="285"/>
      <c r="Q230" s="285"/>
      <c r="R230" s="285"/>
      <c r="S230" s="285"/>
      <c r="T230" s="285"/>
      <c r="U230" s="285"/>
      <c r="V230" s="285"/>
      <c r="W230" s="285"/>
      <c r="X230" s="285"/>
      <c r="Y230" s="285"/>
      <c r="Z230" s="285"/>
      <c r="AA230" s="285"/>
      <c r="AB230" s="285"/>
      <c r="AC230" s="285"/>
      <c r="AD230" s="285"/>
      <c r="AE230" s="285"/>
      <c r="AF230" s="285"/>
    </row>
    <row r="231">
      <c r="A231" s="285"/>
      <c r="B231" s="362"/>
      <c r="C231" s="362"/>
      <c r="D231" s="17"/>
      <c r="E231" s="362"/>
      <c r="F231" s="315"/>
      <c r="G231" s="363"/>
      <c r="H231" s="363"/>
      <c r="I231" s="363"/>
      <c r="J231" s="363"/>
      <c r="K231" s="363"/>
      <c r="L231" s="285"/>
      <c r="M231" s="285"/>
      <c r="N231" s="285"/>
      <c r="O231" s="285"/>
      <c r="P231" s="285"/>
      <c r="Q231" s="285"/>
      <c r="R231" s="285"/>
      <c r="S231" s="285"/>
      <c r="T231" s="285"/>
      <c r="U231" s="285"/>
      <c r="V231" s="285"/>
      <c r="W231" s="285"/>
      <c r="X231" s="285"/>
      <c r="Y231" s="285"/>
      <c r="Z231" s="285"/>
      <c r="AA231" s="285"/>
      <c r="AB231" s="285"/>
      <c r="AC231" s="285"/>
      <c r="AD231" s="285"/>
      <c r="AE231" s="285"/>
      <c r="AF231" s="285"/>
    </row>
    <row r="232">
      <c r="A232" s="285"/>
      <c r="B232" s="362"/>
      <c r="C232" s="362"/>
      <c r="D232" s="17"/>
      <c r="E232" s="362"/>
      <c r="F232" s="315"/>
      <c r="G232" s="363"/>
      <c r="H232" s="363"/>
      <c r="I232" s="363"/>
      <c r="J232" s="363"/>
      <c r="K232" s="363"/>
      <c r="L232" s="285"/>
      <c r="M232" s="285"/>
      <c r="N232" s="285"/>
      <c r="O232" s="285"/>
      <c r="P232" s="285"/>
      <c r="Q232" s="285"/>
      <c r="R232" s="285"/>
      <c r="S232" s="285"/>
      <c r="T232" s="285"/>
      <c r="U232" s="285"/>
      <c r="V232" s="285"/>
      <c r="W232" s="285"/>
      <c r="X232" s="285"/>
      <c r="Y232" s="285"/>
      <c r="Z232" s="285"/>
      <c r="AA232" s="285"/>
      <c r="AB232" s="285"/>
      <c r="AC232" s="285"/>
      <c r="AD232" s="285"/>
      <c r="AE232" s="285"/>
      <c r="AF232" s="285"/>
    </row>
    <row r="233">
      <c r="A233" s="285"/>
      <c r="B233" s="362"/>
      <c r="C233" s="362"/>
      <c r="D233" s="17"/>
      <c r="E233" s="362"/>
      <c r="F233" s="315"/>
      <c r="G233" s="363"/>
      <c r="H233" s="363"/>
      <c r="I233" s="363"/>
      <c r="J233" s="363"/>
      <c r="K233" s="363"/>
      <c r="L233" s="285"/>
      <c r="M233" s="285"/>
      <c r="N233" s="285"/>
      <c r="O233" s="285"/>
      <c r="P233" s="285"/>
      <c r="Q233" s="285"/>
      <c r="R233" s="285"/>
      <c r="S233" s="285"/>
      <c r="T233" s="285"/>
      <c r="U233" s="285"/>
      <c r="V233" s="285"/>
      <c r="W233" s="285"/>
      <c r="X233" s="285"/>
      <c r="Y233" s="285"/>
      <c r="Z233" s="285"/>
      <c r="AA233" s="285"/>
      <c r="AB233" s="285"/>
      <c r="AC233" s="285"/>
      <c r="AD233" s="285"/>
      <c r="AE233" s="285"/>
      <c r="AF233" s="285"/>
    </row>
    <row r="234">
      <c r="A234" s="285"/>
      <c r="B234" s="362"/>
      <c r="C234" s="362"/>
      <c r="D234" s="17"/>
      <c r="E234" s="362"/>
      <c r="F234" s="315"/>
      <c r="G234" s="363"/>
      <c r="H234" s="363"/>
      <c r="I234" s="363"/>
      <c r="J234" s="363"/>
      <c r="K234" s="363"/>
      <c r="L234" s="285"/>
      <c r="M234" s="285"/>
      <c r="N234" s="285"/>
      <c r="O234" s="285"/>
      <c r="P234" s="285"/>
      <c r="Q234" s="285"/>
      <c r="R234" s="285"/>
      <c r="S234" s="285"/>
      <c r="T234" s="285"/>
      <c r="U234" s="285"/>
      <c r="V234" s="285"/>
      <c r="W234" s="285"/>
      <c r="X234" s="285"/>
      <c r="Y234" s="285"/>
      <c r="Z234" s="285"/>
      <c r="AA234" s="285"/>
      <c r="AB234" s="285"/>
      <c r="AC234" s="285"/>
      <c r="AD234" s="285"/>
      <c r="AE234" s="285"/>
      <c r="AF234" s="285"/>
    </row>
    <row r="235">
      <c r="A235" s="285"/>
      <c r="B235" s="362"/>
      <c r="C235" s="362"/>
      <c r="D235" s="17"/>
      <c r="E235" s="362"/>
      <c r="F235" s="315"/>
      <c r="G235" s="363"/>
      <c r="H235" s="363"/>
      <c r="I235" s="363"/>
      <c r="J235" s="363"/>
      <c r="K235" s="363"/>
      <c r="L235" s="285"/>
      <c r="M235" s="285"/>
      <c r="N235" s="285"/>
      <c r="O235" s="285"/>
      <c r="P235" s="285"/>
      <c r="Q235" s="285"/>
      <c r="R235" s="285"/>
      <c r="S235" s="285"/>
      <c r="T235" s="285"/>
      <c r="U235" s="285"/>
      <c r="V235" s="285"/>
      <c r="W235" s="285"/>
      <c r="X235" s="285"/>
      <c r="Y235" s="285"/>
      <c r="Z235" s="285"/>
      <c r="AA235" s="285"/>
      <c r="AB235" s="285"/>
      <c r="AC235" s="285"/>
      <c r="AD235" s="285"/>
      <c r="AE235" s="285"/>
      <c r="AF235" s="285"/>
    </row>
    <row r="236">
      <c r="A236" s="285"/>
      <c r="B236" s="362"/>
      <c r="C236" s="362"/>
      <c r="D236" s="17"/>
      <c r="E236" s="362"/>
      <c r="F236" s="315"/>
      <c r="G236" s="363"/>
      <c r="H236" s="363"/>
      <c r="I236" s="363"/>
      <c r="J236" s="363"/>
      <c r="K236" s="363"/>
      <c r="L236" s="285"/>
      <c r="M236" s="285"/>
      <c r="N236" s="285"/>
      <c r="O236" s="285"/>
      <c r="P236" s="285"/>
      <c r="Q236" s="285"/>
      <c r="R236" s="285"/>
      <c r="S236" s="285"/>
      <c r="T236" s="285"/>
      <c r="U236" s="285"/>
      <c r="V236" s="285"/>
      <c r="W236" s="285"/>
      <c r="X236" s="285"/>
      <c r="Y236" s="285"/>
      <c r="Z236" s="285"/>
      <c r="AA236" s="285"/>
      <c r="AB236" s="285"/>
      <c r="AC236" s="285"/>
      <c r="AD236" s="285"/>
      <c r="AE236" s="285"/>
      <c r="AF236" s="285"/>
    </row>
    <row r="237">
      <c r="A237" s="285"/>
      <c r="B237" s="362"/>
      <c r="C237" s="362"/>
      <c r="D237" s="17"/>
      <c r="E237" s="362"/>
      <c r="F237" s="315"/>
      <c r="G237" s="363"/>
      <c r="H237" s="363"/>
      <c r="I237" s="363"/>
      <c r="J237" s="363"/>
      <c r="K237" s="363"/>
      <c r="L237" s="285"/>
      <c r="M237" s="285"/>
      <c r="N237" s="285"/>
      <c r="O237" s="285"/>
      <c r="P237" s="285"/>
      <c r="Q237" s="285"/>
      <c r="R237" s="285"/>
      <c r="S237" s="285"/>
      <c r="T237" s="285"/>
      <c r="U237" s="285"/>
      <c r="V237" s="285"/>
      <c r="W237" s="285"/>
      <c r="X237" s="285"/>
      <c r="Y237" s="285"/>
      <c r="Z237" s="285"/>
      <c r="AA237" s="285"/>
      <c r="AB237" s="285"/>
      <c r="AC237" s="285"/>
      <c r="AD237" s="285"/>
      <c r="AE237" s="285"/>
      <c r="AF237" s="285"/>
    </row>
    <row r="238">
      <c r="A238" s="285"/>
      <c r="B238" s="362"/>
      <c r="C238" s="362"/>
      <c r="D238" s="17"/>
      <c r="E238" s="362"/>
      <c r="F238" s="315"/>
      <c r="G238" s="363"/>
      <c r="H238" s="363"/>
      <c r="I238" s="363"/>
      <c r="J238" s="363"/>
      <c r="K238" s="363"/>
      <c r="L238" s="285"/>
      <c r="M238" s="285"/>
      <c r="N238" s="285"/>
      <c r="O238" s="285"/>
      <c r="P238" s="285"/>
      <c r="Q238" s="285"/>
      <c r="R238" s="285"/>
      <c r="S238" s="285"/>
      <c r="T238" s="285"/>
      <c r="U238" s="285"/>
      <c r="V238" s="285"/>
      <c r="W238" s="285"/>
      <c r="X238" s="285"/>
      <c r="Y238" s="285"/>
      <c r="Z238" s="285"/>
      <c r="AA238" s="285"/>
      <c r="AB238" s="285"/>
      <c r="AC238" s="285"/>
      <c r="AD238" s="285"/>
      <c r="AE238" s="285"/>
      <c r="AF238" s="285"/>
    </row>
    <row r="239">
      <c r="A239" s="285"/>
      <c r="B239" s="362"/>
      <c r="C239" s="362"/>
      <c r="D239" s="17"/>
      <c r="E239" s="362"/>
      <c r="F239" s="315"/>
      <c r="G239" s="363"/>
      <c r="H239" s="363"/>
      <c r="I239" s="363"/>
      <c r="J239" s="363"/>
      <c r="K239" s="363"/>
      <c r="L239" s="285"/>
      <c r="M239" s="285"/>
      <c r="N239" s="285"/>
      <c r="O239" s="285"/>
      <c r="P239" s="285"/>
      <c r="Q239" s="285"/>
      <c r="R239" s="285"/>
      <c r="S239" s="285"/>
      <c r="T239" s="285"/>
      <c r="U239" s="285"/>
      <c r="V239" s="285"/>
      <c r="W239" s="285"/>
      <c r="X239" s="285"/>
      <c r="Y239" s="285"/>
      <c r="Z239" s="285"/>
      <c r="AA239" s="285"/>
      <c r="AB239" s="285"/>
      <c r="AC239" s="285"/>
      <c r="AD239" s="285"/>
      <c r="AE239" s="285"/>
      <c r="AF239" s="285"/>
    </row>
    <row r="240">
      <c r="A240" s="285"/>
      <c r="B240" s="362"/>
      <c r="C240" s="362"/>
      <c r="D240" s="17"/>
      <c r="E240" s="362"/>
      <c r="F240" s="315"/>
      <c r="G240" s="363"/>
      <c r="H240" s="363"/>
      <c r="I240" s="363"/>
      <c r="J240" s="363"/>
      <c r="K240" s="363"/>
      <c r="L240" s="285"/>
      <c r="M240" s="285"/>
      <c r="N240" s="285"/>
      <c r="O240" s="285"/>
      <c r="P240" s="285"/>
      <c r="Q240" s="285"/>
      <c r="R240" s="285"/>
      <c r="S240" s="285"/>
      <c r="T240" s="285"/>
      <c r="U240" s="285"/>
      <c r="V240" s="285"/>
      <c r="W240" s="285"/>
      <c r="X240" s="285"/>
      <c r="Y240" s="285"/>
      <c r="Z240" s="285"/>
      <c r="AA240" s="285"/>
      <c r="AB240" s="285"/>
      <c r="AC240" s="285"/>
      <c r="AD240" s="285"/>
      <c r="AE240" s="285"/>
      <c r="AF240" s="285"/>
    </row>
    <row r="241">
      <c r="A241" s="285"/>
      <c r="B241" s="362"/>
      <c r="C241" s="362"/>
      <c r="D241" s="17"/>
      <c r="E241" s="362"/>
      <c r="F241" s="315"/>
      <c r="G241" s="363"/>
      <c r="H241" s="363"/>
      <c r="I241" s="363"/>
      <c r="J241" s="363"/>
      <c r="K241" s="363"/>
      <c r="L241" s="285"/>
      <c r="M241" s="285"/>
      <c r="N241" s="285"/>
      <c r="O241" s="285"/>
      <c r="P241" s="285"/>
      <c r="Q241" s="285"/>
      <c r="R241" s="285"/>
      <c r="S241" s="285"/>
      <c r="T241" s="285"/>
      <c r="U241" s="285"/>
      <c r="V241" s="285"/>
      <c r="W241" s="285"/>
      <c r="X241" s="285"/>
      <c r="Y241" s="285"/>
      <c r="Z241" s="285"/>
      <c r="AA241" s="285"/>
      <c r="AB241" s="285"/>
      <c r="AC241" s="285"/>
      <c r="AD241" s="285"/>
      <c r="AE241" s="285"/>
      <c r="AF241" s="285"/>
    </row>
    <row r="242">
      <c r="A242" s="285"/>
      <c r="B242" s="362"/>
      <c r="C242" s="362"/>
      <c r="D242" s="17"/>
      <c r="E242" s="362"/>
      <c r="F242" s="315"/>
      <c r="G242" s="363"/>
      <c r="H242" s="363"/>
      <c r="I242" s="363"/>
      <c r="J242" s="363"/>
      <c r="K242" s="363"/>
      <c r="L242" s="285"/>
      <c r="M242" s="285"/>
      <c r="N242" s="285"/>
      <c r="O242" s="285"/>
      <c r="P242" s="285"/>
      <c r="Q242" s="285"/>
      <c r="R242" s="285"/>
      <c r="S242" s="285"/>
      <c r="T242" s="285"/>
      <c r="U242" s="285"/>
      <c r="V242" s="285"/>
      <c r="W242" s="285"/>
      <c r="X242" s="285"/>
      <c r="Y242" s="285"/>
      <c r="Z242" s="285"/>
      <c r="AA242" s="285"/>
      <c r="AB242" s="285"/>
      <c r="AC242" s="285"/>
      <c r="AD242" s="285"/>
      <c r="AE242" s="285"/>
      <c r="AF242" s="285"/>
    </row>
    <row r="243">
      <c r="A243" s="285"/>
      <c r="B243" s="362"/>
      <c r="C243" s="362"/>
      <c r="D243" s="17"/>
      <c r="E243" s="362"/>
      <c r="F243" s="315"/>
      <c r="G243" s="363"/>
      <c r="H243" s="363"/>
      <c r="I243" s="363"/>
      <c r="J243" s="363"/>
      <c r="K243" s="363"/>
      <c r="L243" s="285"/>
      <c r="M243" s="285"/>
      <c r="N243" s="285"/>
      <c r="O243" s="285"/>
      <c r="P243" s="285"/>
      <c r="Q243" s="285"/>
      <c r="R243" s="285"/>
      <c r="S243" s="285"/>
      <c r="T243" s="285"/>
      <c r="U243" s="285"/>
      <c r="V243" s="285"/>
      <c r="W243" s="285"/>
      <c r="X243" s="285"/>
      <c r="Y243" s="285"/>
      <c r="Z243" s="285"/>
      <c r="AA243" s="285"/>
      <c r="AB243" s="285"/>
      <c r="AC243" s="285"/>
      <c r="AD243" s="285"/>
      <c r="AE243" s="285"/>
      <c r="AF243" s="285"/>
    </row>
    <row r="244">
      <c r="A244" s="285"/>
      <c r="B244" s="362"/>
      <c r="C244" s="362"/>
      <c r="D244" s="17"/>
      <c r="E244" s="362"/>
      <c r="F244" s="315"/>
      <c r="G244" s="363"/>
      <c r="H244" s="363"/>
      <c r="I244" s="363"/>
      <c r="J244" s="363"/>
      <c r="K244" s="363"/>
      <c r="L244" s="285"/>
      <c r="M244" s="285"/>
      <c r="N244" s="285"/>
      <c r="O244" s="285"/>
      <c r="P244" s="285"/>
      <c r="Q244" s="285"/>
      <c r="R244" s="285"/>
      <c r="S244" s="285"/>
      <c r="T244" s="285"/>
      <c r="U244" s="285"/>
      <c r="V244" s="285"/>
      <c r="W244" s="285"/>
      <c r="X244" s="285"/>
      <c r="Y244" s="285"/>
      <c r="Z244" s="285"/>
      <c r="AA244" s="285"/>
      <c r="AB244" s="285"/>
      <c r="AC244" s="285"/>
      <c r="AD244" s="285"/>
      <c r="AE244" s="285"/>
      <c r="AF244" s="285"/>
    </row>
    <row r="245">
      <c r="A245" s="285"/>
      <c r="B245" s="362"/>
      <c r="C245" s="362"/>
      <c r="D245" s="17"/>
      <c r="E245" s="362"/>
      <c r="F245" s="315"/>
      <c r="G245" s="363"/>
      <c r="H245" s="363"/>
      <c r="I245" s="363"/>
      <c r="J245" s="363"/>
      <c r="K245" s="363"/>
      <c r="L245" s="285"/>
      <c r="M245" s="285"/>
      <c r="N245" s="285"/>
      <c r="O245" s="285"/>
      <c r="P245" s="285"/>
      <c r="Q245" s="285"/>
      <c r="R245" s="285"/>
      <c r="S245" s="285"/>
      <c r="T245" s="285"/>
      <c r="U245" s="285"/>
      <c r="V245" s="285"/>
      <c r="W245" s="285"/>
      <c r="X245" s="285"/>
      <c r="Y245" s="285"/>
      <c r="Z245" s="285"/>
      <c r="AA245" s="285"/>
      <c r="AB245" s="285"/>
      <c r="AC245" s="285"/>
      <c r="AD245" s="285"/>
      <c r="AE245" s="285"/>
      <c r="AF245" s="285"/>
    </row>
    <row r="246">
      <c r="A246" s="285"/>
      <c r="B246" s="362"/>
      <c r="C246" s="362"/>
      <c r="D246" s="17"/>
      <c r="E246" s="362"/>
      <c r="F246" s="315"/>
      <c r="G246" s="363"/>
      <c r="H246" s="363"/>
      <c r="I246" s="363"/>
      <c r="J246" s="363"/>
      <c r="K246" s="363"/>
      <c r="L246" s="285"/>
      <c r="M246" s="285"/>
      <c r="N246" s="285"/>
      <c r="O246" s="285"/>
      <c r="P246" s="285"/>
      <c r="Q246" s="285"/>
      <c r="R246" s="285"/>
      <c r="S246" s="285"/>
      <c r="T246" s="285"/>
      <c r="U246" s="285"/>
      <c r="V246" s="285"/>
      <c r="W246" s="285"/>
      <c r="X246" s="285"/>
      <c r="Y246" s="285"/>
      <c r="Z246" s="285"/>
      <c r="AA246" s="285"/>
      <c r="AB246" s="285"/>
      <c r="AC246" s="285"/>
      <c r="AD246" s="285"/>
      <c r="AE246" s="285"/>
      <c r="AF246" s="285"/>
    </row>
    <row r="247">
      <c r="A247" s="285"/>
      <c r="B247" s="362"/>
      <c r="C247" s="362"/>
      <c r="D247" s="17"/>
      <c r="E247" s="362"/>
      <c r="F247" s="315"/>
      <c r="G247" s="363"/>
      <c r="H247" s="363"/>
      <c r="I247" s="363"/>
      <c r="J247" s="363"/>
      <c r="K247" s="363"/>
      <c r="L247" s="285"/>
      <c r="M247" s="285"/>
      <c r="N247" s="285"/>
      <c r="O247" s="285"/>
      <c r="P247" s="285"/>
      <c r="Q247" s="285"/>
      <c r="R247" s="285"/>
      <c r="S247" s="285"/>
      <c r="T247" s="285"/>
      <c r="U247" s="285"/>
      <c r="V247" s="285"/>
      <c r="W247" s="285"/>
      <c r="X247" s="285"/>
      <c r="Y247" s="285"/>
      <c r="Z247" s="285"/>
      <c r="AA247" s="285"/>
      <c r="AB247" s="285"/>
      <c r="AC247" s="285"/>
      <c r="AD247" s="285"/>
      <c r="AE247" s="285"/>
      <c r="AF247" s="285"/>
    </row>
    <row r="248">
      <c r="A248" s="285"/>
      <c r="B248" s="362"/>
      <c r="C248" s="362"/>
      <c r="D248" s="17"/>
      <c r="E248" s="362"/>
      <c r="F248" s="315"/>
      <c r="G248" s="363"/>
      <c r="H248" s="363"/>
      <c r="I248" s="363"/>
      <c r="J248" s="363"/>
      <c r="K248" s="363"/>
      <c r="L248" s="285"/>
      <c r="M248" s="285"/>
      <c r="N248" s="285"/>
      <c r="O248" s="285"/>
      <c r="P248" s="285"/>
      <c r="Q248" s="285"/>
      <c r="R248" s="285"/>
      <c r="S248" s="285"/>
      <c r="T248" s="285"/>
      <c r="U248" s="285"/>
      <c r="V248" s="285"/>
      <c r="W248" s="285"/>
      <c r="X248" s="285"/>
      <c r="Y248" s="285"/>
      <c r="Z248" s="285"/>
      <c r="AA248" s="285"/>
      <c r="AB248" s="285"/>
      <c r="AC248" s="285"/>
      <c r="AD248" s="285"/>
      <c r="AE248" s="285"/>
      <c r="AF248" s="285"/>
    </row>
    <row r="249">
      <c r="A249" s="285"/>
      <c r="B249" s="362"/>
      <c r="C249" s="362"/>
      <c r="D249" s="17"/>
      <c r="E249" s="362"/>
      <c r="F249" s="315"/>
      <c r="G249" s="363"/>
      <c r="H249" s="363"/>
      <c r="I249" s="363"/>
      <c r="J249" s="363"/>
      <c r="K249" s="363"/>
      <c r="L249" s="285"/>
      <c r="M249" s="285"/>
      <c r="N249" s="285"/>
      <c r="O249" s="285"/>
      <c r="P249" s="285"/>
      <c r="Q249" s="285"/>
      <c r="R249" s="285"/>
      <c r="S249" s="285"/>
      <c r="T249" s="285"/>
      <c r="U249" s="285"/>
      <c r="V249" s="285"/>
      <c r="W249" s="285"/>
      <c r="X249" s="285"/>
      <c r="Y249" s="285"/>
      <c r="Z249" s="285"/>
      <c r="AA249" s="285"/>
      <c r="AB249" s="285"/>
      <c r="AC249" s="285"/>
      <c r="AD249" s="285"/>
      <c r="AE249" s="285"/>
      <c r="AF249" s="285"/>
    </row>
    <row r="250">
      <c r="A250" s="285"/>
      <c r="B250" s="362"/>
      <c r="C250" s="362"/>
      <c r="D250" s="17"/>
      <c r="E250" s="362"/>
      <c r="F250" s="315"/>
      <c r="G250" s="363"/>
      <c r="H250" s="363"/>
      <c r="I250" s="363"/>
      <c r="J250" s="363"/>
      <c r="K250" s="363"/>
      <c r="L250" s="285"/>
      <c r="M250" s="285"/>
      <c r="N250" s="285"/>
      <c r="O250" s="285"/>
      <c r="P250" s="285"/>
      <c r="Q250" s="285"/>
      <c r="R250" s="285"/>
      <c r="S250" s="285"/>
      <c r="T250" s="285"/>
      <c r="U250" s="285"/>
      <c r="V250" s="285"/>
      <c r="W250" s="285"/>
      <c r="X250" s="285"/>
      <c r="Y250" s="285"/>
      <c r="Z250" s="285"/>
      <c r="AA250" s="285"/>
      <c r="AB250" s="285"/>
      <c r="AC250" s="285"/>
      <c r="AD250" s="285"/>
      <c r="AE250" s="285"/>
      <c r="AF250" s="285"/>
    </row>
    <row r="251">
      <c r="A251" s="285"/>
      <c r="B251" s="362"/>
      <c r="C251" s="362"/>
      <c r="D251" s="17"/>
      <c r="E251" s="362"/>
      <c r="F251" s="315"/>
      <c r="G251" s="363"/>
      <c r="H251" s="363"/>
      <c r="I251" s="363"/>
      <c r="J251" s="363"/>
      <c r="K251" s="363"/>
      <c r="L251" s="285"/>
      <c r="M251" s="285"/>
      <c r="N251" s="285"/>
      <c r="O251" s="285"/>
      <c r="P251" s="285"/>
      <c r="Q251" s="285"/>
      <c r="R251" s="285"/>
      <c r="S251" s="285"/>
      <c r="T251" s="285"/>
      <c r="U251" s="285"/>
      <c r="V251" s="285"/>
      <c r="W251" s="285"/>
      <c r="X251" s="285"/>
      <c r="Y251" s="285"/>
      <c r="Z251" s="285"/>
      <c r="AA251" s="285"/>
      <c r="AB251" s="285"/>
      <c r="AC251" s="285"/>
      <c r="AD251" s="285"/>
      <c r="AE251" s="285"/>
      <c r="AF251" s="285"/>
    </row>
    <row r="252">
      <c r="A252" s="285"/>
      <c r="B252" s="362"/>
      <c r="C252" s="362"/>
      <c r="D252" s="17"/>
      <c r="E252" s="362"/>
      <c r="F252" s="315"/>
      <c r="G252" s="363"/>
      <c r="H252" s="363"/>
      <c r="I252" s="363"/>
      <c r="J252" s="363"/>
      <c r="K252" s="363"/>
      <c r="L252" s="285"/>
      <c r="M252" s="285"/>
      <c r="N252" s="285"/>
      <c r="O252" s="285"/>
      <c r="P252" s="285"/>
      <c r="Q252" s="285"/>
      <c r="R252" s="285"/>
      <c r="S252" s="285"/>
      <c r="T252" s="285"/>
      <c r="U252" s="285"/>
      <c r="V252" s="285"/>
      <c r="W252" s="285"/>
      <c r="X252" s="285"/>
      <c r="Y252" s="285"/>
      <c r="Z252" s="285"/>
      <c r="AA252" s="285"/>
      <c r="AB252" s="285"/>
      <c r="AC252" s="285"/>
      <c r="AD252" s="285"/>
      <c r="AE252" s="285"/>
      <c r="AF252" s="285"/>
    </row>
    <row r="253">
      <c r="A253" s="285"/>
      <c r="B253" s="362"/>
      <c r="C253" s="362"/>
      <c r="D253" s="17"/>
      <c r="E253" s="362"/>
      <c r="F253" s="315"/>
      <c r="G253" s="363"/>
      <c r="H253" s="363"/>
      <c r="I253" s="363"/>
      <c r="J253" s="363"/>
      <c r="K253" s="363"/>
      <c r="L253" s="285"/>
      <c r="M253" s="285"/>
      <c r="N253" s="285"/>
      <c r="O253" s="285"/>
      <c r="P253" s="285"/>
      <c r="Q253" s="285"/>
      <c r="R253" s="285"/>
      <c r="S253" s="285"/>
      <c r="T253" s="285"/>
      <c r="U253" s="285"/>
      <c r="V253" s="285"/>
      <c r="W253" s="285"/>
      <c r="X253" s="285"/>
      <c r="Y253" s="285"/>
      <c r="Z253" s="285"/>
      <c r="AA253" s="285"/>
      <c r="AB253" s="285"/>
      <c r="AC253" s="285"/>
      <c r="AD253" s="285"/>
      <c r="AE253" s="285"/>
      <c r="AF253" s="285"/>
    </row>
    <row r="254">
      <c r="A254" s="285"/>
      <c r="B254" s="362"/>
      <c r="C254" s="362"/>
      <c r="D254" s="17"/>
      <c r="E254" s="362"/>
      <c r="F254" s="315"/>
      <c r="G254" s="363"/>
      <c r="H254" s="363"/>
      <c r="I254" s="363"/>
      <c r="J254" s="363"/>
      <c r="K254" s="363"/>
      <c r="L254" s="285"/>
      <c r="M254" s="285"/>
      <c r="N254" s="285"/>
      <c r="O254" s="285"/>
      <c r="P254" s="285"/>
      <c r="Q254" s="285"/>
      <c r="R254" s="285"/>
      <c r="S254" s="285"/>
      <c r="T254" s="285"/>
      <c r="U254" s="285"/>
      <c r="V254" s="285"/>
      <c r="W254" s="285"/>
      <c r="X254" s="285"/>
      <c r="Y254" s="285"/>
      <c r="Z254" s="285"/>
      <c r="AA254" s="285"/>
      <c r="AB254" s="285"/>
      <c r="AC254" s="285"/>
      <c r="AD254" s="285"/>
      <c r="AE254" s="285"/>
      <c r="AF254" s="285"/>
    </row>
    <row r="255">
      <c r="A255" s="285"/>
      <c r="B255" s="362"/>
      <c r="C255" s="362"/>
      <c r="D255" s="17"/>
      <c r="E255" s="362"/>
      <c r="F255" s="315"/>
      <c r="G255" s="363"/>
      <c r="H255" s="363"/>
      <c r="I255" s="363"/>
      <c r="J255" s="363"/>
      <c r="K255" s="363"/>
      <c r="L255" s="285"/>
      <c r="M255" s="285"/>
      <c r="N255" s="285"/>
      <c r="O255" s="285"/>
      <c r="P255" s="285"/>
      <c r="Q255" s="285"/>
      <c r="R255" s="285"/>
      <c r="S255" s="285"/>
      <c r="T255" s="285"/>
      <c r="U255" s="285"/>
      <c r="V255" s="285"/>
      <c r="W255" s="285"/>
      <c r="X255" s="285"/>
      <c r="Y255" s="285"/>
      <c r="Z255" s="285"/>
      <c r="AA255" s="285"/>
      <c r="AB255" s="285"/>
      <c r="AC255" s="285"/>
      <c r="AD255" s="285"/>
      <c r="AE255" s="285"/>
      <c r="AF255" s="285"/>
    </row>
    <row r="256">
      <c r="A256" s="285"/>
      <c r="B256" s="362"/>
      <c r="C256" s="362"/>
      <c r="D256" s="17"/>
      <c r="E256" s="362"/>
      <c r="F256" s="315"/>
      <c r="G256" s="363"/>
      <c r="H256" s="363"/>
      <c r="I256" s="363"/>
      <c r="J256" s="363"/>
      <c r="K256" s="363"/>
      <c r="L256" s="285"/>
      <c r="M256" s="285"/>
      <c r="N256" s="285"/>
      <c r="O256" s="285"/>
      <c r="P256" s="285"/>
      <c r="Q256" s="285"/>
      <c r="R256" s="285"/>
      <c r="S256" s="285"/>
      <c r="T256" s="285"/>
      <c r="U256" s="285"/>
      <c r="V256" s="285"/>
      <c r="W256" s="285"/>
      <c r="X256" s="285"/>
      <c r="Y256" s="285"/>
      <c r="Z256" s="285"/>
      <c r="AA256" s="285"/>
      <c r="AB256" s="285"/>
      <c r="AC256" s="285"/>
      <c r="AD256" s="285"/>
      <c r="AE256" s="285"/>
      <c r="AF256" s="285"/>
    </row>
    <row r="257">
      <c r="A257" s="285"/>
      <c r="B257" s="362"/>
      <c r="C257" s="362"/>
      <c r="D257" s="17"/>
      <c r="E257" s="362"/>
      <c r="F257" s="315"/>
      <c r="G257" s="363"/>
      <c r="H257" s="363"/>
      <c r="I257" s="363"/>
      <c r="J257" s="363"/>
      <c r="K257" s="363"/>
      <c r="L257" s="285"/>
      <c r="M257" s="285"/>
      <c r="N257" s="285"/>
      <c r="O257" s="285"/>
      <c r="P257" s="285"/>
      <c r="Q257" s="285"/>
      <c r="R257" s="285"/>
      <c r="S257" s="285"/>
      <c r="T257" s="285"/>
      <c r="U257" s="285"/>
      <c r="V257" s="285"/>
      <c r="W257" s="285"/>
      <c r="X257" s="285"/>
      <c r="Y257" s="285"/>
      <c r="Z257" s="285"/>
      <c r="AA257" s="285"/>
      <c r="AB257" s="285"/>
      <c r="AC257" s="285"/>
      <c r="AD257" s="285"/>
      <c r="AE257" s="285"/>
      <c r="AF257" s="285"/>
    </row>
    <row r="258">
      <c r="A258" s="285"/>
      <c r="B258" s="362"/>
      <c r="C258" s="362"/>
      <c r="D258" s="17"/>
      <c r="E258" s="362"/>
      <c r="F258" s="315"/>
      <c r="G258" s="363"/>
      <c r="H258" s="363"/>
      <c r="I258" s="363"/>
      <c r="J258" s="363"/>
      <c r="K258" s="363"/>
      <c r="L258" s="285"/>
      <c r="M258" s="285"/>
      <c r="N258" s="285"/>
      <c r="O258" s="285"/>
      <c r="P258" s="285"/>
      <c r="Q258" s="285"/>
      <c r="R258" s="285"/>
      <c r="S258" s="285"/>
      <c r="T258" s="285"/>
      <c r="U258" s="285"/>
      <c r="V258" s="285"/>
      <c r="W258" s="285"/>
      <c r="X258" s="285"/>
      <c r="Y258" s="285"/>
      <c r="Z258" s="285"/>
      <c r="AA258" s="285"/>
      <c r="AB258" s="285"/>
      <c r="AC258" s="285"/>
      <c r="AD258" s="285"/>
      <c r="AE258" s="285"/>
      <c r="AF258" s="285"/>
    </row>
    <row r="259">
      <c r="A259" s="285"/>
      <c r="B259" s="362"/>
      <c r="C259" s="362"/>
      <c r="D259" s="17"/>
      <c r="E259" s="362"/>
      <c r="F259" s="315"/>
      <c r="G259" s="363"/>
      <c r="H259" s="363"/>
      <c r="I259" s="363"/>
      <c r="J259" s="363"/>
      <c r="K259" s="363"/>
      <c r="L259" s="285"/>
      <c r="M259" s="285"/>
      <c r="N259" s="285"/>
      <c r="O259" s="285"/>
      <c r="P259" s="285"/>
      <c r="Q259" s="285"/>
      <c r="R259" s="285"/>
      <c r="S259" s="285"/>
      <c r="T259" s="285"/>
      <c r="U259" s="285"/>
      <c r="V259" s="285"/>
      <c r="W259" s="285"/>
      <c r="X259" s="285"/>
      <c r="Y259" s="285"/>
      <c r="Z259" s="285"/>
      <c r="AA259" s="285"/>
      <c r="AB259" s="285"/>
      <c r="AC259" s="285"/>
      <c r="AD259" s="285"/>
      <c r="AE259" s="285"/>
      <c r="AF259" s="285"/>
    </row>
    <row r="260">
      <c r="A260" s="285"/>
      <c r="B260" s="362"/>
      <c r="C260" s="362"/>
      <c r="D260" s="17"/>
      <c r="E260" s="362"/>
      <c r="F260" s="315"/>
      <c r="G260" s="363"/>
      <c r="H260" s="363"/>
      <c r="I260" s="363"/>
      <c r="J260" s="363"/>
      <c r="K260" s="363"/>
      <c r="L260" s="285"/>
      <c r="M260" s="285"/>
      <c r="N260" s="285"/>
      <c r="O260" s="285"/>
      <c r="P260" s="285"/>
      <c r="Q260" s="285"/>
      <c r="R260" s="285"/>
      <c r="S260" s="285"/>
      <c r="T260" s="285"/>
      <c r="U260" s="285"/>
      <c r="V260" s="285"/>
      <c r="W260" s="285"/>
      <c r="X260" s="285"/>
      <c r="Y260" s="285"/>
      <c r="Z260" s="285"/>
      <c r="AA260" s="285"/>
      <c r="AB260" s="285"/>
      <c r="AC260" s="285"/>
      <c r="AD260" s="285"/>
      <c r="AE260" s="285"/>
      <c r="AF260" s="285"/>
    </row>
    <row r="261">
      <c r="A261" s="285"/>
      <c r="B261" s="362"/>
      <c r="C261" s="362"/>
      <c r="D261" s="17"/>
      <c r="E261" s="362"/>
      <c r="F261" s="315"/>
      <c r="G261" s="363"/>
      <c r="H261" s="363"/>
      <c r="I261" s="363"/>
      <c r="J261" s="363"/>
      <c r="K261" s="363"/>
      <c r="L261" s="285"/>
      <c r="M261" s="285"/>
      <c r="N261" s="285"/>
      <c r="O261" s="285"/>
      <c r="P261" s="285"/>
      <c r="Q261" s="285"/>
      <c r="R261" s="285"/>
      <c r="S261" s="285"/>
      <c r="T261" s="285"/>
      <c r="U261" s="285"/>
      <c r="V261" s="285"/>
      <c r="W261" s="285"/>
      <c r="X261" s="285"/>
      <c r="Y261" s="285"/>
      <c r="Z261" s="285"/>
      <c r="AA261" s="285"/>
      <c r="AB261" s="285"/>
      <c r="AC261" s="285"/>
      <c r="AD261" s="285"/>
      <c r="AE261" s="285"/>
      <c r="AF261" s="285"/>
    </row>
    <row r="262">
      <c r="A262" s="285"/>
      <c r="B262" s="362"/>
      <c r="C262" s="362"/>
      <c r="D262" s="17"/>
      <c r="E262" s="362"/>
      <c r="F262" s="315"/>
      <c r="G262" s="363"/>
      <c r="H262" s="363"/>
      <c r="I262" s="363"/>
      <c r="J262" s="363"/>
      <c r="K262" s="363"/>
      <c r="L262" s="285"/>
      <c r="M262" s="285"/>
      <c r="N262" s="285"/>
      <c r="O262" s="285"/>
      <c r="P262" s="285"/>
      <c r="Q262" s="285"/>
      <c r="R262" s="285"/>
      <c r="S262" s="285"/>
      <c r="T262" s="285"/>
      <c r="U262" s="285"/>
      <c r="V262" s="285"/>
      <c r="W262" s="285"/>
      <c r="X262" s="285"/>
      <c r="Y262" s="285"/>
      <c r="Z262" s="285"/>
      <c r="AA262" s="285"/>
      <c r="AB262" s="285"/>
      <c r="AC262" s="285"/>
      <c r="AD262" s="285"/>
      <c r="AE262" s="285"/>
      <c r="AF262" s="285"/>
    </row>
    <row r="263">
      <c r="A263" s="285"/>
      <c r="B263" s="362"/>
      <c r="C263" s="362"/>
      <c r="D263" s="17"/>
      <c r="E263" s="362"/>
      <c r="F263" s="315"/>
      <c r="G263" s="363"/>
      <c r="H263" s="363"/>
      <c r="I263" s="363"/>
      <c r="J263" s="363"/>
      <c r="K263" s="363"/>
      <c r="L263" s="285"/>
      <c r="M263" s="285"/>
      <c r="N263" s="285"/>
      <c r="O263" s="285"/>
      <c r="P263" s="285"/>
      <c r="Q263" s="285"/>
      <c r="R263" s="285"/>
      <c r="S263" s="285"/>
      <c r="T263" s="285"/>
      <c r="U263" s="285"/>
      <c r="V263" s="285"/>
      <c r="W263" s="285"/>
      <c r="X263" s="285"/>
      <c r="Y263" s="285"/>
      <c r="Z263" s="285"/>
      <c r="AA263" s="285"/>
      <c r="AB263" s="285"/>
      <c r="AC263" s="285"/>
      <c r="AD263" s="285"/>
      <c r="AE263" s="285"/>
      <c r="AF263" s="285"/>
    </row>
    <row r="264">
      <c r="A264" s="285"/>
      <c r="B264" s="362"/>
      <c r="C264" s="362"/>
      <c r="D264" s="17"/>
      <c r="E264" s="362"/>
      <c r="F264" s="315"/>
      <c r="G264" s="363"/>
      <c r="H264" s="363"/>
      <c r="I264" s="363"/>
      <c r="J264" s="363"/>
      <c r="K264" s="363"/>
      <c r="L264" s="285"/>
      <c r="M264" s="285"/>
      <c r="N264" s="285"/>
      <c r="O264" s="285"/>
      <c r="P264" s="285"/>
      <c r="Q264" s="285"/>
      <c r="R264" s="285"/>
      <c r="S264" s="285"/>
      <c r="T264" s="285"/>
      <c r="U264" s="285"/>
      <c r="V264" s="285"/>
      <c r="W264" s="285"/>
      <c r="X264" s="285"/>
      <c r="Y264" s="285"/>
      <c r="Z264" s="285"/>
      <c r="AA264" s="285"/>
      <c r="AB264" s="285"/>
      <c r="AC264" s="285"/>
      <c r="AD264" s="285"/>
      <c r="AE264" s="285"/>
      <c r="AF264" s="285"/>
    </row>
    <row r="265">
      <c r="A265" s="285"/>
      <c r="B265" s="362"/>
      <c r="C265" s="362"/>
      <c r="D265" s="17"/>
      <c r="E265" s="362"/>
      <c r="F265" s="315"/>
      <c r="G265" s="363"/>
      <c r="H265" s="363"/>
      <c r="I265" s="363"/>
      <c r="J265" s="363"/>
      <c r="K265" s="363"/>
      <c r="L265" s="285"/>
      <c r="M265" s="285"/>
      <c r="N265" s="285"/>
      <c r="O265" s="285"/>
      <c r="P265" s="285"/>
      <c r="Q265" s="285"/>
      <c r="R265" s="285"/>
      <c r="S265" s="285"/>
      <c r="T265" s="285"/>
      <c r="U265" s="285"/>
      <c r="V265" s="285"/>
      <c r="W265" s="285"/>
      <c r="X265" s="285"/>
      <c r="Y265" s="285"/>
      <c r="Z265" s="285"/>
      <c r="AA265" s="285"/>
      <c r="AB265" s="285"/>
      <c r="AC265" s="285"/>
      <c r="AD265" s="285"/>
      <c r="AE265" s="285"/>
      <c r="AF265" s="285"/>
    </row>
    <row r="266">
      <c r="A266" s="285"/>
      <c r="B266" s="362"/>
      <c r="C266" s="362"/>
      <c r="D266" s="17"/>
      <c r="E266" s="362"/>
      <c r="F266" s="315"/>
      <c r="G266" s="363"/>
      <c r="H266" s="363"/>
      <c r="I266" s="363"/>
      <c r="J266" s="363"/>
      <c r="K266" s="363"/>
      <c r="L266" s="285"/>
      <c r="M266" s="285"/>
      <c r="N266" s="285"/>
      <c r="O266" s="285"/>
      <c r="P266" s="285"/>
      <c r="Q266" s="285"/>
      <c r="R266" s="285"/>
      <c r="S266" s="285"/>
      <c r="T266" s="285"/>
      <c r="U266" s="285"/>
      <c r="V266" s="285"/>
      <c r="W266" s="285"/>
      <c r="X266" s="285"/>
      <c r="Y266" s="285"/>
      <c r="Z266" s="285"/>
      <c r="AA266" s="285"/>
      <c r="AB266" s="285"/>
      <c r="AC266" s="285"/>
      <c r="AD266" s="285"/>
      <c r="AE266" s="285"/>
      <c r="AF266" s="285"/>
    </row>
    <row r="267">
      <c r="A267" s="285"/>
      <c r="B267" s="362"/>
      <c r="C267" s="362"/>
      <c r="D267" s="17"/>
      <c r="E267" s="362"/>
      <c r="F267" s="315"/>
      <c r="G267" s="363"/>
      <c r="H267" s="363"/>
      <c r="I267" s="363"/>
      <c r="J267" s="363"/>
      <c r="K267" s="363"/>
      <c r="L267" s="285"/>
      <c r="M267" s="285"/>
      <c r="N267" s="285"/>
      <c r="O267" s="285"/>
      <c r="P267" s="285"/>
      <c r="Q267" s="285"/>
      <c r="R267" s="285"/>
      <c r="S267" s="285"/>
      <c r="T267" s="285"/>
      <c r="U267" s="285"/>
      <c r="V267" s="285"/>
      <c r="W267" s="285"/>
      <c r="X267" s="285"/>
      <c r="Y267" s="285"/>
      <c r="Z267" s="285"/>
      <c r="AA267" s="285"/>
      <c r="AB267" s="285"/>
      <c r="AC267" s="285"/>
      <c r="AD267" s="285"/>
      <c r="AE267" s="285"/>
      <c r="AF267" s="285"/>
    </row>
    <row r="268">
      <c r="A268" s="285"/>
      <c r="B268" s="362"/>
      <c r="C268" s="362"/>
      <c r="D268" s="17"/>
      <c r="E268" s="362"/>
      <c r="F268" s="315"/>
      <c r="G268" s="363"/>
      <c r="H268" s="363"/>
      <c r="I268" s="363"/>
      <c r="J268" s="363"/>
      <c r="K268" s="363"/>
      <c r="L268" s="285"/>
      <c r="M268" s="285"/>
      <c r="N268" s="285"/>
      <c r="O268" s="285"/>
      <c r="P268" s="285"/>
      <c r="Q268" s="285"/>
      <c r="R268" s="285"/>
      <c r="S268" s="285"/>
      <c r="T268" s="285"/>
      <c r="U268" s="285"/>
      <c r="V268" s="285"/>
      <c r="W268" s="285"/>
      <c r="X268" s="285"/>
      <c r="Y268" s="285"/>
      <c r="Z268" s="285"/>
      <c r="AA268" s="285"/>
      <c r="AB268" s="285"/>
      <c r="AC268" s="285"/>
      <c r="AD268" s="285"/>
      <c r="AE268" s="285"/>
      <c r="AF268" s="285"/>
    </row>
    <row r="269">
      <c r="A269" s="285"/>
      <c r="B269" s="362"/>
      <c r="C269" s="362"/>
      <c r="D269" s="17"/>
      <c r="E269" s="362"/>
      <c r="F269" s="315"/>
      <c r="G269" s="363"/>
      <c r="H269" s="363"/>
      <c r="I269" s="363"/>
      <c r="J269" s="363"/>
      <c r="K269" s="363"/>
      <c r="L269" s="285"/>
      <c r="M269" s="285"/>
      <c r="N269" s="285"/>
      <c r="O269" s="285"/>
      <c r="P269" s="285"/>
      <c r="Q269" s="285"/>
      <c r="R269" s="285"/>
      <c r="S269" s="285"/>
      <c r="T269" s="285"/>
      <c r="U269" s="285"/>
      <c r="V269" s="285"/>
      <c r="W269" s="285"/>
      <c r="X269" s="285"/>
      <c r="Y269" s="285"/>
      <c r="Z269" s="285"/>
      <c r="AA269" s="285"/>
      <c r="AB269" s="285"/>
      <c r="AC269" s="285"/>
      <c r="AD269" s="285"/>
      <c r="AE269" s="285"/>
      <c r="AF269" s="285"/>
    </row>
    <row r="270">
      <c r="A270" s="285"/>
      <c r="B270" s="362"/>
      <c r="C270" s="362"/>
      <c r="D270" s="17"/>
      <c r="E270" s="362"/>
      <c r="F270" s="315"/>
      <c r="G270" s="363"/>
      <c r="H270" s="363"/>
      <c r="I270" s="363"/>
      <c r="J270" s="363"/>
      <c r="K270" s="363"/>
      <c r="L270" s="285"/>
      <c r="M270" s="285"/>
      <c r="N270" s="285"/>
      <c r="O270" s="285"/>
      <c r="P270" s="285"/>
      <c r="Q270" s="285"/>
      <c r="R270" s="285"/>
      <c r="S270" s="285"/>
      <c r="T270" s="285"/>
      <c r="U270" s="285"/>
      <c r="V270" s="285"/>
      <c r="W270" s="285"/>
      <c r="X270" s="285"/>
      <c r="Y270" s="285"/>
      <c r="Z270" s="285"/>
      <c r="AA270" s="285"/>
      <c r="AB270" s="285"/>
      <c r="AC270" s="285"/>
      <c r="AD270" s="285"/>
      <c r="AE270" s="285"/>
      <c r="AF270" s="285"/>
    </row>
    <row r="271">
      <c r="A271" s="285"/>
      <c r="B271" s="362"/>
      <c r="C271" s="362"/>
      <c r="D271" s="17"/>
      <c r="E271" s="362"/>
      <c r="F271" s="315"/>
      <c r="G271" s="363"/>
      <c r="H271" s="363"/>
      <c r="I271" s="363"/>
      <c r="J271" s="363"/>
      <c r="K271" s="363"/>
      <c r="L271" s="285"/>
      <c r="M271" s="285"/>
      <c r="N271" s="285"/>
      <c r="O271" s="285"/>
      <c r="P271" s="285"/>
      <c r="Q271" s="285"/>
      <c r="R271" s="285"/>
      <c r="S271" s="285"/>
      <c r="T271" s="285"/>
      <c r="U271" s="285"/>
      <c r="V271" s="285"/>
      <c r="W271" s="285"/>
      <c r="X271" s="285"/>
      <c r="Y271" s="285"/>
      <c r="Z271" s="285"/>
      <c r="AA271" s="285"/>
      <c r="AB271" s="285"/>
      <c r="AC271" s="285"/>
      <c r="AD271" s="285"/>
      <c r="AE271" s="285"/>
      <c r="AF271" s="285"/>
    </row>
    <row r="272">
      <c r="A272" s="285"/>
      <c r="B272" s="362"/>
      <c r="C272" s="362"/>
      <c r="D272" s="17"/>
      <c r="E272" s="362"/>
      <c r="F272" s="315"/>
      <c r="G272" s="363"/>
      <c r="H272" s="363"/>
      <c r="I272" s="363"/>
      <c r="J272" s="363"/>
      <c r="K272" s="363"/>
      <c r="L272" s="285"/>
      <c r="M272" s="285"/>
      <c r="N272" s="285"/>
      <c r="O272" s="285"/>
      <c r="P272" s="285"/>
      <c r="Q272" s="285"/>
      <c r="R272" s="285"/>
      <c r="S272" s="285"/>
      <c r="T272" s="285"/>
      <c r="U272" s="285"/>
      <c r="V272" s="285"/>
      <c r="W272" s="285"/>
      <c r="X272" s="285"/>
      <c r="Y272" s="285"/>
      <c r="Z272" s="285"/>
      <c r="AA272" s="285"/>
      <c r="AB272" s="285"/>
      <c r="AC272" s="285"/>
      <c r="AD272" s="285"/>
      <c r="AE272" s="285"/>
      <c r="AF272" s="285"/>
    </row>
    <row r="273">
      <c r="A273" s="285"/>
      <c r="B273" s="362"/>
      <c r="C273" s="362"/>
      <c r="D273" s="17"/>
      <c r="E273" s="362"/>
      <c r="F273" s="315"/>
      <c r="G273" s="363"/>
      <c r="H273" s="363"/>
      <c r="I273" s="363"/>
      <c r="J273" s="363"/>
      <c r="K273" s="363"/>
      <c r="L273" s="285"/>
      <c r="M273" s="285"/>
      <c r="N273" s="285"/>
      <c r="O273" s="285"/>
      <c r="P273" s="285"/>
      <c r="Q273" s="285"/>
      <c r="R273" s="285"/>
      <c r="S273" s="285"/>
      <c r="T273" s="285"/>
      <c r="U273" s="285"/>
      <c r="V273" s="285"/>
      <c r="W273" s="285"/>
      <c r="X273" s="285"/>
      <c r="Y273" s="285"/>
      <c r="Z273" s="285"/>
      <c r="AA273" s="285"/>
      <c r="AB273" s="285"/>
      <c r="AC273" s="285"/>
      <c r="AD273" s="285"/>
      <c r="AE273" s="285"/>
      <c r="AF273" s="285"/>
    </row>
    <row r="274">
      <c r="A274" s="285"/>
      <c r="B274" s="362"/>
      <c r="C274" s="362"/>
      <c r="D274" s="17"/>
      <c r="E274" s="362"/>
      <c r="F274" s="315"/>
      <c r="G274" s="363"/>
      <c r="H274" s="363"/>
      <c r="I274" s="363"/>
      <c r="J274" s="363"/>
      <c r="K274" s="363"/>
      <c r="L274" s="285"/>
      <c r="M274" s="285"/>
      <c r="N274" s="285"/>
      <c r="O274" s="285"/>
      <c r="P274" s="285"/>
      <c r="Q274" s="285"/>
      <c r="R274" s="285"/>
      <c r="S274" s="285"/>
      <c r="T274" s="285"/>
      <c r="U274" s="285"/>
      <c r="V274" s="285"/>
      <c r="W274" s="285"/>
      <c r="X274" s="285"/>
      <c r="Y274" s="285"/>
      <c r="Z274" s="285"/>
      <c r="AA274" s="285"/>
      <c r="AB274" s="285"/>
      <c r="AC274" s="285"/>
      <c r="AD274" s="285"/>
      <c r="AE274" s="285"/>
      <c r="AF274" s="285"/>
    </row>
    <row r="275">
      <c r="A275" s="285"/>
      <c r="B275" s="362"/>
      <c r="C275" s="362"/>
      <c r="D275" s="17"/>
      <c r="E275" s="362"/>
      <c r="F275" s="315"/>
      <c r="G275" s="363"/>
      <c r="H275" s="363"/>
      <c r="I275" s="363"/>
      <c r="J275" s="363"/>
      <c r="K275" s="363"/>
      <c r="L275" s="285"/>
      <c r="M275" s="285"/>
      <c r="N275" s="285"/>
      <c r="O275" s="285"/>
      <c r="P275" s="285"/>
      <c r="Q275" s="285"/>
      <c r="R275" s="285"/>
      <c r="S275" s="285"/>
      <c r="T275" s="285"/>
      <c r="U275" s="285"/>
      <c r="V275" s="285"/>
      <c r="W275" s="285"/>
      <c r="X275" s="285"/>
      <c r="Y275" s="285"/>
      <c r="Z275" s="285"/>
      <c r="AA275" s="285"/>
      <c r="AB275" s="285"/>
      <c r="AC275" s="285"/>
      <c r="AD275" s="285"/>
      <c r="AE275" s="285"/>
      <c r="AF275" s="285"/>
    </row>
    <row r="276">
      <c r="A276" s="285"/>
      <c r="B276" s="362"/>
      <c r="C276" s="362"/>
      <c r="D276" s="17"/>
      <c r="E276" s="362"/>
      <c r="F276" s="315"/>
      <c r="G276" s="363"/>
      <c r="H276" s="363"/>
      <c r="I276" s="363"/>
      <c r="J276" s="363"/>
      <c r="K276" s="363"/>
      <c r="L276" s="285"/>
      <c r="M276" s="285"/>
      <c r="N276" s="285"/>
      <c r="O276" s="285"/>
      <c r="P276" s="285"/>
      <c r="Q276" s="285"/>
      <c r="R276" s="285"/>
      <c r="S276" s="285"/>
      <c r="T276" s="285"/>
      <c r="U276" s="285"/>
      <c r="V276" s="285"/>
      <c r="W276" s="285"/>
      <c r="X276" s="285"/>
      <c r="Y276" s="285"/>
      <c r="Z276" s="285"/>
      <c r="AA276" s="285"/>
      <c r="AB276" s="285"/>
      <c r="AC276" s="285"/>
      <c r="AD276" s="285"/>
      <c r="AE276" s="285"/>
      <c r="AF276" s="285"/>
    </row>
    <row r="277">
      <c r="A277" s="285"/>
      <c r="B277" s="362"/>
      <c r="C277" s="362"/>
      <c r="D277" s="17"/>
      <c r="E277" s="362"/>
      <c r="F277" s="315"/>
      <c r="G277" s="363"/>
      <c r="H277" s="363"/>
      <c r="I277" s="363"/>
      <c r="J277" s="363"/>
      <c r="K277" s="363"/>
      <c r="L277" s="285"/>
      <c r="M277" s="285"/>
      <c r="N277" s="285"/>
      <c r="O277" s="285"/>
      <c r="P277" s="285"/>
      <c r="Q277" s="285"/>
      <c r="R277" s="285"/>
      <c r="S277" s="285"/>
      <c r="T277" s="285"/>
      <c r="U277" s="285"/>
      <c r="V277" s="285"/>
      <c r="W277" s="285"/>
      <c r="X277" s="285"/>
      <c r="Y277" s="285"/>
      <c r="Z277" s="285"/>
      <c r="AA277" s="285"/>
      <c r="AB277" s="285"/>
      <c r="AC277" s="285"/>
      <c r="AD277" s="285"/>
      <c r="AE277" s="285"/>
      <c r="AF277" s="285"/>
    </row>
    <row r="278">
      <c r="A278" s="285"/>
      <c r="B278" s="362"/>
      <c r="C278" s="362"/>
      <c r="D278" s="17"/>
      <c r="E278" s="362"/>
      <c r="F278" s="315"/>
      <c r="G278" s="363"/>
      <c r="H278" s="363"/>
      <c r="I278" s="363"/>
      <c r="J278" s="363"/>
      <c r="K278" s="363"/>
      <c r="L278" s="285"/>
      <c r="M278" s="285"/>
      <c r="N278" s="285"/>
      <c r="O278" s="285"/>
      <c r="P278" s="285"/>
      <c r="Q278" s="285"/>
      <c r="R278" s="285"/>
      <c r="S278" s="285"/>
      <c r="T278" s="285"/>
      <c r="U278" s="285"/>
      <c r="V278" s="285"/>
      <c r="W278" s="285"/>
      <c r="X278" s="285"/>
      <c r="Y278" s="285"/>
      <c r="Z278" s="285"/>
      <c r="AA278" s="285"/>
      <c r="AB278" s="285"/>
      <c r="AC278" s="285"/>
      <c r="AD278" s="285"/>
      <c r="AE278" s="285"/>
      <c r="AF278" s="285"/>
    </row>
    <row r="279">
      <c r="A279" s="285"/>
      <c r="B279" s="362"/>
      <c r="C279" s="362"/>
      <c r="D279" s="17"/>
      <c r="E279" s="362"/>
      <c r="F279" s="315"/>
      <c r="G279" s="363"/>
      <c r="H279" s="363"/>
      <c r="I279" s="363"/>
      <c r="J279" s="363"/>
      <c r="K279" s="363"/>
      <c r="L279" s="285"/>
      <c r="M279" s="285"/>
      <c r="N279" s="285"/>
      <c r="O279" s="285"/>
      <c r="P279" s="285"/>
      <c r="Q279" s="285"/>
      <c r="R279" s="285"/>
      <c r="S279" s="285"/>
      <c r="T279" s="285"/>
      <c r="U279" s="285"/>
      <c r="V279" s="285"/>
      <c r="W279" s="285"/>
      <c r="X279" s="285"/>
      <c r="Y279" s="285"/>
      <c r="Z279" s="285"/>
      <c r="AA279" s="285"/>
      <c r="AB279" s="285"/>
      <c r="AC279" s="285"/>
      <c r="AD279" s="285"/>
      <c r="AE279" s="285"/>
      <c r="AF279" s="285"/>
    </row>
    <row r="280">
      <c r="A280" s="285"/>
      <c r="B280" s="362"/>
      <c r="C280" s="362"/>
      <c r="D280" s="17"/>
      <c r="E280" s="362"/>
      <c r="F280" s="315"/>
      <c r="G280" s="363"/>
      <c r="H280" s="363"/>
      <c r="I280" s="363"/>
      <c r="J280" s="363"/>
      <c r="K280" s="363"/>
      <c r="L280" s="285"/>
      <c r="M280" s="285"/>
      <c r="N280" s="285"/>
      <c r="O280" s="285"/>
      <c r="P280" s="285"/>
      <c r="Q280" s="285"/>
      <c r="R280" s="285"/>
      <c r="S280" s="285"/>
      <c r="T280" s="285"/>
      <c r="U280" s="285"/>
      <c r="V280" s="285"/>
      <c r="W280" s="285"/>
      <c r="X280" s="285"/>
      <c r="Y280" s="285"/>
      <c r="Z280" s="285"/>
      <c r="AA280" s="285"/>
      <c r="AB280" s="285"/>
      <c r="AC280" s="285"/>
      <c r="AD280" s="285"/>
      <c r="AE280" s="285"/>
      <c r="AF280" s="285"/>
    </row>
    <row r="281">
      <c r="A281" s="285"/>
      <c r="B281" s="362"/>
      <c r="C281" s="362"/>
      <c r="D281" s="17"/>
      <c r="E281" s="362"/>
      <c r="F281" s="315"/>
      <c r="G281" s="363"/>
      <c r="H281" s="363"/>
      <c r="I281" s="363"/>
      <c r="J281" s="363"/>
      <c r="K281" s="363"/>
      <c r="L281" s="285"/>
      <c r="M281" s="285"/>
      <c r="N281" s="285"/>
      <c r="O281" s="285"/>
      <c r="P281" s="285"/>
      <c r="Q281" s="285"/>
      <c r="R281" s="285"/>
      <c r="S281" s="285"/>
      <c r="T281" s="285"/>
      <c r="U281" s="285"/>
      <c r="V281" s="285"/>
      <c r="W281" s="285"/>
      <c r="X281" s="285"/>
      <c r="Y281" s="285"/>
      <c r="Z281" s="285"/>
      <c r="AA281" s="285"/>
      <c r="AB281" s="285"/>
      <c r="AC281" s="285"/>
      <c r="AD281" s="285"/>
      <c r="AE281" s="285"/>
      <c r="AF281" s="285"/>
    </row>
    <row r="282">
      <c r="A282" s="285"/>
      <c r="B282" s="362"/>
      <c r="C282" s="362"/>
      <c r="D282" s="17"/>
      <c r="E282" s="362"/>
      <c r="F282" s="315"/>
      <c r="G282" s="363"/>
      <c r="H282" s="363"/>
      <c r="I282" s="363"/>
      <c r="J282" s="363"/>
      <c r="K282" s="363"/>
      <c r="L282" s="285"/>
      <c r="M282" s="285"/>
      <c r="N282" s="285"/>
      <c r="O282" s="285"/>
      <c r="P282" s="285"/>
      <c r="Q282" s="285"/>
      <c r="R282" s="285"/>
      <c r="S282" s="285"/>
      <c r="T282" s="285"/>
      <c r="U282" s="285"/>
      <c r="V282" s="285"/>
      <c r="W282" s="285"/>
      <c r="X282" s="285"/>
      <c r="Y282" s="285"/>
      <c r="Z282" s="285"/>
      <c r="AA282" s="285"/>
      <c r="AB282" s="285"/>
      <c r="AC282" s="285"/>
      <c r="AD282" s="285"/>
      <c r="AE282" s="285"/>
      <c r="AF282" s="285"/>
    </row>
    <row r="283">
      <c r="A283" s="285"/>
      <c r="B283" s="362"/>
      <c r="C283" s="362"/>
      <c r="D283" s="17"/>
      <c r="E283" s="362"/>
      <c r="F283" s="315"/>
      <c r="G283" s="363"/>
      <c r="H283" s="363"/>
      <c r="I283" s="363"/>
      <c r="J283" s="363"/>
      <c r="K283" s="363"/>
      <c r="L283" s="285"/>
      <c r="M283" s="285"/>
      <c r="N283" s="285"/>
      <c r="O283" s="285"/>
      <c r="P283" s="285"/>
      <c r="Q283" s="285"/>
      <c r="R283" s="285"/>
      <c r="S283" s="285"/>
      <c r="T283" s="285"/>
      <c r="U283" s="285"/>
      <c r="V283" s="285"/>
      <c r="W283" s="285"/>
      <c r="X283" s="285"/>
      <c r="Y283" s="285"/>
      <c r="Z283" s="285"/>
      <c r="AA283" s="285"/>
      <c r="AB283" s="285"/>
      <c r="AC283" s="285"/>
      <c r="AD283" s="285"/>
      <c r="AE283" s="285"/>
      <c r="AF283" s="285"/>
    </row>
    <row r="284">
      <c r="A284" s="285"/>
      <c r="B284" s="362"/>
      <c r="C284" s="362"/>
      <c r="D284" s="17"/>
      <c r="E284" s="362"/>
      <c r="F284" s="315"/>
      <c r="G284" s="363"/>
      <c r="H284" s="363"/>
      <c r="I284" s="363"/>
      <c r="J284" s="363"/>
      <c r="K284" s="363"/>
      <c r="L284" s="285"/>
      <c r="M284" s="285"/>
      <c r="N284" s="285"/>
      <c r="O284" s="285"/>
      <c r="P284" s="285"/>
      <c r="Q284" s="285"/>
      <c r="R284" s="285"/>
      <c r="S284" s="285"/>
      <c r="T284" s="285"/>
      <c r="U284" s="285"/>
      <c r="V284" s="285"/>
      <c r="W284" s="285"/>
      <c r="X284" s="285"/>
      <c r="Y284" s="285"/>
      <c r="Z284" s="285"/>
      <c r="AA284" s="285"/>
      <c r="AB284" s="285"/>
      <c r="AC284" s="285"/>
      <c r="AD284" s="285"/>
      <c r="AE284" s="285"/>
      <c r="AF284" s="285"/>
    </row>
    <row r="285">
      <c r="A285" s="285"/>
      <c r="B285" s="362"/>
      <c r="C285" s="362"/>
      <c r="D285" s="17"/>
      <c r="E285" s="362"/>
      <c r="F285" s="315"/>
      <c r="G285" s="363"/>
      <c r="H285" s="363"/>
      <c r="I285" s="363"/>
      <c r="J285" s="363"/>
      <c r="K285" s="363"/>
      <c r="L285" s="285"/>
      <c r="M285" s="285"/>
      <c r="N285" s="285"/>
      <c r="O285" s="285"/>
      <c r="P285" s="285"/>
      <c r="Q285" s="285"/>
      <c r="R285" s="285"/>
      <c r="S285" s="285"/>
      <c r="T285" s="285"/>
      <c r="U285" s="285"/>
      <c r="V285" s="285"/>
      <c r="W285" s="285"/>
      <c r="X285" s="285"/>
      <c r="Y285" s="285"/>
      <c r="Z285" s="285"/>
      <c r="AA285" s="285"/>
      <c r="AB285" s="285"/>
      <c r="AC285" s="285"/>
      <c r="AD285" s="285"/>
      <c r="AE285" s="285"/>
      <c r="AF285" s="285"/>
    </row>
    <row r="286">
      <c r="A286" s="285"/>
      <c r="B286" s="362"/>
      <c r="C286" s="362"/>
      <c r="D286" s="17"/>
      <c r="E286" s="362"/>
      <c r="F286" s="315"/>
      <c r="G286" s="363"/>
      <c r="H286" s="363"/>
      <c r="I286" s="363"/>
      <c r="J286" s="363"/>
      <c r="K286" s="363"/>
      <c r="L286" s="285"/>
      <c r="M286" s="285"/>
      <c r="N286" s="285"/>
      <c r="O286" s="285"/>
      <c r="P286" s="285"/>
      <c r="Q286" s="285"/>
      <c r="R286" s="285"/>
      <c r="S286" s="285"/>
      <c r="T286" s="285"/>
      <c r="U286" s="285"/>
      <c r="V286" s="285"/>
      <c r="W286" s="285"/>
      <c r="X286" s="285"/>
      <c r="Y286" s="285"/>
      <c r="Z286" s="285"/>
      <c r="AA286" s="285"/>
      <c r="AB286" s="285"/>
      <c r="AC286" s="285"/>
      <c r="AD286" s="285"/>
      <c r="AE286" s="285"/>
      <c r="AF286" s="285"/>
    </row>
    <row r="287">
      <c r="A287" s="285"/>
      <c r="B287" s="362"/>
      <c r="C287" s="362"/>
      <c r="D287" s="17"/>
      <c r="E287" s="362"/>
      <c r="F287" s="315"/>
      <c r="G287" s="363"/>
      <c r="H287" s="363"/>
      <c r="I287" s="363"/>
      <c r="J287" s="363"/>
      <c r="K287" s="363"/>
      <c r="L287" s="285"/>
      <c r="M287" s="285"/>
      <c r="N287" s="285"/>
      <c r="O287" s="285"/>
      <c r="P287" s="285"/>
      <c r="Q287" s="285"/>
      <c r="R287" s="285"/>
      <c r="S287" s="285"/>
      <c r="T287" s="285"/>
      <c r="U287" s="285"/>
      <c r="V287" s="285"/>
      <c r="W287" s="285"/>
      <c r="X287" s="285"/>
      <c r="Y287" s="285"/>
      <c r="Z287" s="285"/>
      <c r="AA287" s="285"/>
      <c r="AB287" s="285"/>
      <c r="AC287" s="285"/>
      <c r="AD287" s="285"/>
      <c r="AE287" s="285"/>
      <c r="AF287" s="285"/>
    </row>
    <row r="288">
      <c r="A288" s="285"/>
      <c r="B288" s="362"/>
      <c r="C288" s="362"/>
      <c r="D288" s="17"/>
      <c r="E288" s="362"/>
      <c r="F288" s="315"/>
      <c r="G288" s="363"/>
      <c r="H288" s="363"/>
      <c r="I288" s="363"/>
      <c r="J288" s="363"/>
      <c r="K288" s="363"/>
      <c r="L288" s="285"/>
      <c r="M288" s="285"/>
      <c r="N288" s="285"/>
      <c r="O288" s="285"/>
      <c r="P288" s="285"/>
      <c r="Q288" s="285"/>
      <c r="R288" s="285"/>
      <c r="S288" s="285"/>
      <c r="T288" s="285"/>
      <c r="U288" s="285"/>
      <c r="V288" s="285"/>
      <c r="W288" s="285"/>
      <c r="X288" s="285"/>
      <c r="Y288" s="285"/>
      <c r="Z288" s="285"/>
      <c r="AA288" s="285"/>
      <c r="AB288" s="285"/>
      <c r="AC288" s="285"/>
      <c r="AD288" s="285"/>
      <c r="AE288" s="285"/>
      <c r="AF288" s="285"/>
    </row>
    <row r="289">
      <c r="A289" s="285"/>
      <c r="B289" s="362"/>
      <c r="C289" s="362"/>
      <c r="D289" s="17"/>
      <c r="E289" s="362"/>
      <c r="F289" s="315"/>
      <c r="G289" s="363"/>
      <c r="H289" s="363"/>
      <c r="I289" s="363"/>
      <c r="J289" s="363"/>
      <c r="K289" s="363"/>
      <c r="L289" s="285"/>
      <c r="M289" s="285"/>
      <c r="N289" s="285"/>
      <c r="O289" s="285"/>
      <c r="P289" s="285"/>
      <c r="Q289" s="285"/>
      <c r="R289" s="285"/>
      <c r="S289" s="285"/>
      <c r="T289" s="285"/>
      <c r="U289" s="285"/>
      <c r="V289" s="285"/>
      <c r="W289" s="285"/>
      <c r="X289" s="285"/>
      <c r="Y289" s="285"/>
      <c r="Z289" s="285"/>
      <c r="AA289" s="285"/>
      <c r="AB289" s="285"/>
      <c r="AC289" s="285"/>
      <c r="AD289" s="285"/>
      <c r="AE289" s="285"/>
      <c r="AF289" s="285"/>
    </row>
    <row r="290">
      <c r="A290" s="285"/>
      <c r="B290" s="362"/>
      <c r="C290" s="362"/>
      <c r="D290" s="17"/>
      <c r="E290" s="362"/>
      <c r="F290" s="315"/>
      <c r="G290" s="363"/>
      <c r="H290" s="363"/>
      <c r="I290" s="363"/>
      <c r="J290" s="363"/>
      <c r="K290" s="363"/>
      <c r="L290" s="285"/>
      <c r="M290" s="285"/>
      <c r="N290" s="285"/>
      <c r="O290" s="285"/>
      <c r="P290" s="285"/>
      <c r="Q290" s="285"/>
      <c r="R290" s="285"/>
      <c r="S290" s="285"/>
      <c r="T290" s="285"/>
      <c r="U290" s="285"/>
      <c r="V290" s="285"/>
      <c r="W290" s="285"/>
      <c r="X290" s="285"/>
      <c r="Y290" s="285"/>
      <c r="Z290" s="285"/>
      <c r="AA290" s="285"/>
      <c r="AB290" s="285"/>
      <c r="AC290" s="285"/>
      <c r="AD290" s="285"/>
      <c r="AE290" s="285"/>
      <c r="AF290" s="285"/>
    </row>
    <row r="291">
      <c r="A291" s="285"/>
      <c r="B291" s="362"/>
      <c r="C291" s="362"/>
      <c r="D291" s="17"/>
      <c r="E291" s="362"/>
      <c r="F291" s="315"/>
      <c r="G291" s="363"/>
      <c r="H291" s="363"/>
      <c r="I291" s="363"/>
      <c r="J291" s="363"/>
      <c r="K291" s="363"/>
      <c r="L291" s="285"/>
      <c r="M291" s="285"/>
      <c r="N291" s="285"/>
      <c r="O291" s="285"/>
      <c r="P291" s="285"/>
      <c r="Q291" s="285"/>
      <c r="R291" s="285"/>
      <c r="S291" s="285"/>
      <c r="T291" s="285"/>
      <c r="U291" s="285"/>
      <c r="V291" s="285"/>
      <c r="W291" s="285"/>
      <c r="X291" s="285"/>
      <c r="Y291" s="285"/>
      <c r="Z291" s="285"/>
      <c r="AA291" s="285"/>
      <c r="AB291" s="285"/>
      <c r="AC291" s="285"/>
      <c r="AD291" s="285"/>
      <c r="AE291" s="285"/>
      <c r="AF291" s="285"/>
    </row>
    <row r="292">
      <c r="A292" s="285"/>
      <c r="B292" s="362"/>
      <c r="C292" s="362"/>
      <c r="D292" s="17"/>
      <c r="E292" s="362"/>
      <c r="F292" s="315"/>
      <c r="G292" s="363"/>
      <c r="H292" s="363"/>
      <c r="I292" s="363"/>
      <c r="J292" s="363"/>
      <c r="K292" s="363"/>
      <c r="L292" s="285"/>
      <c r="M292" s="285"/>
      <c r="N292" s="285"/>
      <c r="O292" s="285"/>
      <c r="P292" s="285"/>
      <c r="Q292" s="285"/>
      <c r="R292" s="285"/>
      <c r="S292" s="285"/>
      <c r="T292" s="285"/>
      <c r="U292" s="285"/>
      <c r="V292" s="285"/>
      <c r="W292" s="285"/>
      <c r="X292" s="285"/>
      <c r="Y292" s="285"/>
      <c r="Z292" s="285"/>
      <c r="AA292" s="285"/>
      <c r="AB292" s="285"/>
      <c r="AC292" s="285"/>
      <c r="AD292" s="285"/>
      <c r="AE292" s="285"/>
      <c r="AF292" s="285"/>
    </row>
    <row r="293">
      <c r="A293" s="285"/>
      <c r="B293" s="362"/>
      <c r="C293" s="362"/>
      <c r="D293" s="17"/>
      <c r="E293" s="362"/>
      <c r="F293" s="315"/>
      <c r="G293" s="363"/>
      <c r="H293" s="363"/>
      <c r="I293" s="363"/>
      <c r="J293" s="363"/>
      <c r="K293" s="363"/>
      <c r="L293" s="285"/>
      <c r="M293" s="285"/>
      <c r="N293" s="285"/>
      <c r="O293" s="285"/>
      <c r="P293" s="285"/>
      <c r="Q293" s="285"/>
      <c r="R293" s="285"/>
      <c r="S293" s="285"/>
      <c r="T293" s="285"/>
      <c r="U293" s="285"/>
      <c r="V293" s="285"/>
      <c r="W293" s="285"/>
      <c r="X293" s="285"/>
      <c r="Y293" s="285"/>
      <c r="Z293" s="285"/>
      <c r="AA293" s="285"/>
      <c r="AB293" s="285"/>
      <c r="AC293" s="285"/>
      <c r="AD293" s="285"/>
      <c r="AE293" s="285"/>
      <c r="AF293" s="285"/>
    </row>
    <row r="294">
      <c r="A294" s="285"/>
      <c r="B294" s="362"/>
      <c r="C294" s="362"/>
      <c r="D294" s="17"/>
      <c r="E294" s="362"/>
      <c r="F294" s="315"/>
      <c r="G294" s="363"/>
      <c r="H294" s="363"/>
      <c r="I294" s="363"/>
      <c r="J294" s="363"/>
      <c r="K294" s="363"/>
      <c r="L294" s="285"/>
      <c r="M294" s="285"/>
      <c r="N294" s="285"/>
      <c r="O294" s="285"/>
      <c r="P294" s="285"/>
      <c r="Q294" s="285"/>
      <c r="R294" s="285"/>
      <c r="S294" s="285"/>
      <c r="T294" s="285"/>
      <c r="U294" s="285"/>
      <c r="V294" s="285"/>
      <c r="W294" s="285"/>
      <c r="X294" s="285"/>
      <c r="Y294" s="285"/>
      <c r="Z294" s="285"/>
      <c r="AA294" s="285"/>
      <c r="AB294" s="285"/>
      <c r="AC294" s="285"/>
      <c r="AD294" s="285"/>
      <c r="AE294" s="285"/>
      <c r="AF294" s="285"/>
    </row>
    <row r="295">
      <c r="A295" s="285"/>
      <c r="B295" s="362"/>
      <c r="C295" s="362"/>
      <c r="D295" s="17"/>
      <c r="E295" s="362"/>
      <c r="F295" s="315"/>
      <c r="G295" s="363"/>
      <c r="H295" s="363"/>
      <c r="I295" s="363"/>
      <c r="J295" s="363"/>
      <c r="K295" s="363"/>
      <c r="L295" s="285"/>
      <c r="M295" s="285"/>
      <c r="N295" s="285"/>
      <c r="O295" s="285"/>
      <c r="P295" s="285"/>
      <c r="Q295" s="285"/>
      <c r="R295" s="285"/>
      <c r="S295" s="285"/>
      <c r="T295" s="285"/>
      <c r="U295" s="285"/>
      <c r="V295" s="285"/>
      <c r="W295" s="285"/>
      <c r="X295" s="285"/>
      <c r="Y295" s="285"/>
      <c r="Z295" s="285"/>
      <c r="AA295" s="285"/>
      <c r="AB295" s="285"/>
      <c r="AC295" s="285"/>
      <c r="AD295" s="285"/>
      <c r="AE295" s="285"/>
      <c r="AF295" s="285"/>
    </row>
    <row r="296">
      <c r="A296" s="285"/>
      <c r="B296" s="362"/>
      <c r="C296" s="362"/>
      <c r="D296" s="17"/>
      <c r="E296" s="362"/>
      <c r="F296" s="315"/>
      <c r="G296" s="363"/>
      <c r="H296" s="363"/>
      <c r="I296" s="363"/>
      <c r="J296" s="363"/>
      <c r="K296" s="363"/>
      <c r="L296" s="285"/>
      <c r="M296" s="285"/>
      <c r="N296" s="285"/>
      <c r="O296" s="285"/>
      <c r="P296" s="285"/>
      <c r="Q296" s="285"/>
      <c r="R296" s="285"/>
      <c r="S296" s="285"/>
      <c r="T296" s="285"/>
      <c r="U296" s="285"/>
      <c r="V296" s="285"/>
      <c r="W296" s="285"/>
      <c r="X296" s="285"/>
      <c r="Y296" s="285"/>
      <c r="Z296" s="285"/>
      <c r="AA296" s="285"/>
      <c r="AB296" s="285"/>
      <c r="AC296" s="285"/>
      <c r="AD296" s="285"/>
      <c r="AE296" s="285"/>
      <c r="AF296" s="285"/>
    </row>
    <row r="297">
      <c r="A297" s="285"/>
      <c r="B297" s="362"/>
      <c r="C297" s="362"/>
      <c r="D297" s="17"/>
      <c r="E297" s="362"/>
      <c r="F297" s="315"/>
      <c r="G297" s="363"/>
      <c r="H297" s="363"/>
      <c r="I297" s="363"/>
      <c r="J297" s="363"/>
      <c r="K297" s="363"/>
      <c r="L297" s="285"/>
      <c r="M297" s="285"/>
      <c r="N297" s="285"/>
      <c r="O297" s="285"/>
      <c r="P297" s="285"/>
      <c r="Q297" s="285"/>
      <c r="R297" s="285"/>
      <c r="S297" s="285"/>
      <c r="T297" s="285"/>
      <c r="U297" s="285"/>
      <c r="V297" s="285"/>
      <c r="W297" s="285"/>
      <c r="X297" s="285"/>
      <c r="Y297" s="285"/>
      <c r="Z297" s="285"/>
      <c r="AA297" s="285"/>
      <c r="AB297" s="285"/>
      <c r="AC297" s="285"/>
      <c r="AD297" s="285"/>
      <c r="AE297" s="285"/>
      <c r="AF297" s="285"/>
    </row>
    <row r="298">
      <c r="A298" s="285"/>
      <c r="B298" s="362"/>
      <c r="C298" s="362"/>
      <c r="D298" s="17"/>
      <c r="E298" s="362"/>
      <c r="F298" s="315"/>
      <c r="G298" s="363"/>
      <c r="H298" s="363"/>
      <c r="I298" s="363"/>
      <c r="J298" s="363"/>
      <c r="K298" s="363"/>
      <c r="L298" s="285"/>
      <c r="M298" s="285"/>
      <c r="N298" s="285"/>
      <c r="O298" s="285"/>
      <c r="P298" s="285"/>
      <c r="Q298" s="285"/>
      <c r="R298" s="285"/>
      <c r="S298" s="285"/>
      <c r="T298" s="285"/>
      <c r="U298" s="285"/>
      <c r="V298" s="285"/>
      <c r="W298" s="285"/>
      <c r="X298" s="285"/>
      <c r="Y298" s="285"/>
      <c r="Z298" s="285"/>
      <c r="AA298" s="285"/>
      <c r="AB298" s="285"/>
      <c r="AC298" s="285"/>
      <c r="AD298" s="285"/>
      <c r="AE298" s="285"/>
      <c r="AF298" s="285"/>
    </row>
    <row r="299">
      <c r="A299" s="285"/>
      <c r="B299" s="362"/>
      <c r="C299" s="362"/>
      <c r="D299" s="17"/>
      <c r="E299" s="362"/>
      <c r="F299" s="315"/>
      <c r="G299" s="363"/>
      <c r="H299" s="363"/>
      <c r="I299" s="363"/>
      <c r="J299" s="363"/>
      <c r="K299" s="363"/>
      <c r="L299" s="285"/>
      <c r="M299" s="285"/>
      <c r="N299" s="285"/>
      <c r="O299" s="285"/>
      <c r="P299" s="285"/>
      <c r="Q299" s="285"/>
      <c r="R299" s="285"/>
      <c r="S299" s="285"/>
      <c r="T299" s="285"/>
      <c r="U299" s="285"/>
      <c r="V299" s="285"/>
      <c r="W299" s="285"/>
      <c r="X299" s="285"/>
      <c r="Y299" s="285"/>
      <c r="Z299" s="285"/>
      <c r="AA299" s="285"/>
      <c r="AB299" s="285"/>
      <c r="AC299" s="285"/>
      <c r="AD299" s="285"/>
      <c r="AE299" s="285"/>
      <c r="AF299" s="285"/>
    </row>
    <row r="300">
      <c r="A300" s="285"/>
      <c r="B300" s="362"/>
      <c r="C300" s="362"/>
      <c r="D300" s="17"/>
      <c r="E300" s="362"/>
      <c r="F300" s="315"/>
      <c r="G300" s="363"/>
      <c r="H300" s="363"/>
      <c r="I300" s="363"/>
      <c r="J300" s="363"/>
      <c r="K300" s="363"/>
      <c r="L300" s="285"/>
      <c r="M300" s="285"/>
      <c r="N300" s="285"/>
      <c r="O300" s="285"/>
      <c r="P300" s="285"/>
      <c r="Q300" s="285"/>
      <c r="R300" s="285"/>
      <c r="S300" s="285"/>
      <c r="T300" s="285"/>
      <c r="U300" s="285"/>
      <c r="V300" s="285"/>
      <c r="W300" s="285"/>
      <c r="X300" s="285"/>
      <c r="Y300" s="285"/>
      <c r="Z300" s="285"/>
      <c r="AA300" s="285"/>
      <c r="AB300" s="285"/>
      <c r="AC300" s="285"/>
      <c r="AD300" s="285"/>
      <c r="AE300" s="285"/>
      <c r="AF300" s="285"/>
    </row>
    <row r="301">
      <c r="A301" s="285"/>
      <c r="B301" s="362"/>
      <c r="C301" s="362"/>
      <c r="D301" s="17"/>
      <c r="E301" s="362"/>
      <c r="F301" s="315"/>
      <c r="G301" s="363"/>
      <c r="H301" s="363"/>
      <c r="I301" s="363"/>
      <c r="J301" s="363"/>
      <c r="K301" s="363"/>
      <c r="L301" s="285"/>
      <c r="M301" s="285"/>
      <c r="N301" s="285"/>
      <c r="O301" s="285"/>
      <c r="P301" s="285"/>
      <c r="Q301" s="285"/>
      <c r="R301" s="285"/>
      <c r="S301" s="285"/>
      <c r="T301" s="285"/>
      <c r="U301" s="285"/>
      <c r="V301" s="285"/>
      <c r="W301" s="285"/>
      <c r="X301" s="285"/>
      <c r="Y301" s="285"/>
      <c r="Z301" s="285"/>
      <c r="AA301" s="285"/>
      <c r="AB301" s="285"/>
      <c r="AC301" s="285"/>
      <c r="AD301" s="285"/>
      <c r="AE301" s="285"/>
      <c r="AF301" s="285"/>
    </row>
    <row r="302">
      <c r="A302" s="285"/>
      <c r="B302" s="362"/>
      <c r="C302" s="362"/>
      <c r="D302" s="17"/>
      <c r="E302" s="362"/>
      <c r="F302" s="315"/>
      <c r="G302" s="363"/>
      <c r="H302" s="363"/>
      <c r="I302" s="363"/>
      <c r="J302" s="363"/>
      <c r="K302" s="363"/>
      <c r="L302" s="285"/>
      <c r="M302" s="285"/>
      <c r="N302" s="285"/>
      <c r="O302" s="285"/>
      <c r="P302" s="285"/>
      <c r="Q302" s="285"/>
      <c r="R302" s="285"/>
      <c r="S302" s="285"/>
      <c r="T302" s="285"/>
      <c r="U302" s="285"/>
      <c r="V302" s="285"/>
      <c r="W302" s="285"/>
      <c r="X302" s="285"/>
      <c r="Y302" s="285"/>
      <c r="Z302" s="285"/>
      <c r="AA302" s="285"/>
      <c r="AB302" s="285"/>
      <c r="AC302" s="285"/>
      <c r="AD302" s="285"/>
      <c r="AE302" s="285"/>
      <c r="AF302" s="285"/>
    </row>
    <row r="303">
      <c r="A303" s="285"/>
      <c r="B303" s="362"/>
      <c r="C303" s="362"/>
      <c r="D303" s="17"/>
      <c r="E303" s="362"/>
      <c r="F303" s="315"/>
      <c r="G303" s="363"/>
      <c r="H303" s="363"/>
      <c r="I303" s="363"/>
      <c r="J303" s="363"/>
      <c r="K303" s="363"/>
      <c r="L303" s="285"/>
      <c r="M303" s="285"/>
      <c r="N303" s="285"/>
      <c r="O303" s="285"/>
      <c r="P303" s="285"/>
      <c r="Q303" s="285"/>
      <c r="R303" s="285"/>
      <c r="S303" s="285"/>
      <c r="T303" s="285"/>
      <c r="U303" s="285"/>
      <c r="V303" s="285"/>
      <c r="W303" s="285"/>
      <c r="X303" s="285"/>
      <c r="Y303" s="285"/>
      <c r="Z303" s="285"/>
      <c r="AA303" s="285"/>
      <c r="AB303" s="285"/>
      <c r="AC303" s="285"/>
      <c r="AD303" s="285"/>
      <c r="AE303" s="285"/>
      <c r="AF303" s="285"/>
    </row>
    <row r="304">
      <c r="A304" s="285"/>
      <c r="B304" s="362"/>
      <c r="C304" s="362"/>
      <c r="D304" s="17"/>
      <c r="E304" s="362"/>
      <c r="F304" s="315"/>
      <c r="G304" s="363"/>
      <c r="H304" s="363"/>
      <c r="I304" s="363"/>
      <c r="J304" s="363"/>
      <c r="K304" s="363"/>
      <c r="L304" s="285"/>
      <c r="M304" s="285"/>
      <c r="N304" s="285"/>
      <c r="O304" s="285"/>
      <c r="P304" s="285"/>
      <c r="Q304" s="285"/>
      <c r="R304" s="285"/>
      <c r="S304" s="285"/>
      <c r="T304" s="285"/>
      <c r="U304" s="285"/>
      <c r="V304" s="285"/>
      <c r="W304" s="285"/>
      <c r="X304" s="285"/>
      <c r="Y304" s="285"/>
      <c r="Z304" s="285"/>
      <c r="AA304" s="285"/>
      <c r="AB304" s="285"/>
      <c r="AC304" s="285"/>
      <c r="AD304" s="285"/>
      <c r="AE304" s="285"/>
      <c r="AF304" s="285"/>
    </row>
    <row r="305">
      <c r="A305" s="285"/>
      <c r="B305" s="362"/>
      <c r="C305" s="362"/>
      <c r="D305" s="17"/>
      <c r="E305" s="362"/>
      <c r="F305" s="315"/>
      <c r="G305" s="363"/>
      <c r="H305" s="363"/>
      <c r="I305" s="363"/>
      <c r="J305" s="363"/>
      <c r="K305" s="363"/>
      <c r="L305" s="285"/>
      <c r="M305" s="285"/>
      <c r="N305" s="285"/>
      <c r="O305" s="285"/>
      <c r="P305" s="285"/>
      <c r="Q305" s="285"/>
      <c r="R305" s="285"/>
      <c r="S305" s="285"/>
      <c r="T305" s="285"/>
      <c r="U305" s="285"/>
      <c r="V305" s="285"/>
      <c r="W305" s="285"/>
      <c r="X305" s="285"/>
      <c r="Y305" s="285"/>
      <c r="Z305" s="285"/>
      <c r="AA305" s="285"/>
      <c r="AB305" s="285"/>
      <c r="AC305" s="285"/>
      <c r="AD305" s="285"/>
      <c r="AE305" s="285"/>
      <c r="AF305" s="285"/>
    </row>
    <row r="306">
      <c r="A306" s="285"/>
      <c r="B306" s="362"/>
      <c r="C306" s="362"/>
      <c r="D306" s="17"/>
      <c r="E306" s="362"/>
      <c r="F306" s="315"/>
      <c r="G306" s="363"/>
      <c r="H306" s="363"/>
      <c r="I306" s="363"/>
      <c r="J306" s="363"/>
      <c r="K306" s="363"/>
      <c r="L306" s="285"/>
      <c r="M306" s="285"/>
      <c r="N306" s="285"/>
      <c r="O306" s="285"/>
      <c r="P306" s="285"/>
      <c r="Q306" s="285"/>
      <c r="R306" s="285"/>
      <c r="S306" s="285"/>
      <c r="T306" s="285"/>
      <c r="U306" s="285"/>
      <c r="V306" s="285"/>
      <c r="W306" s="285"/>
      <c r="X306" s="285"/>
      <c r="Y306" s="285"/>
      <c r="Z306" s="285"/>
      <c r="AA306" s="285"/>
      <c r="AB306" s="285"/>
      <c r="AC306" s="285"/>
      <c r="AD306" s="285"/>
      <c r="AE306" s="285"/>
      <c r="AF306" s="285"/>
    </row>
    <row r="307">
      <c r="A307" s="285"/>
      <c r="B307" s="362"/>
      <c r="C307" s="362"/>
      <c r="D307" s="17"/>
      <c r="E307" s="362"/>
      <c r="F307" s="315"/>
      <c r="G307" s="363"/>
      <c r="H307" s="363"/>
      <c r="I307" s="363"/>
      <c r="J307" s="363"/>
      <c r="K307" s="363"/>
      <c r="L307" s="285"/>
      <c r="M307" s="285"/>
      <c r="N307" s="285"/>
      <c r="O307" s="285"/>
      <c r="P307" s="285"/>
      <c r="Q307" s="285"/>
      <c r="R307" s="285"/>
      <c r="S307" s="285"/>
      <c r="T307" s="285"/>
      <c r="U307" s="285"/>
      <c r="V307" s="285"/>
      <c r="W307" s="285"/>
      <c r="X307" s="285"/>
      <c r="Y307" s="285"/>
      <c r="Z307" s="285"/>
      <c r="AA307" s="285"/>
      <c r="AB307" s="285"/>
      <c r="AC307" s="285"/>
      <c r="AD307" s="285"/>
      <c r="AE307" s="285"/>
      <c r="AF307" s="285"/>
    </row>
    <row r="308">
      <c r="A308" s="285"/>
      <c r="B308" s="362"/>
      <c r="C308" s="362"/>
      <c r="D308" s="17"/>
      <c r="E308" s="362"/>
      <c r="F308" s="315"/>
      <c r="G308" s="363"/>
      <c r="H308" s="363"/>
      <c r="I308" s="363"/>
      <c r="J308" s="363"/>
      <c r="K308" s="363"/>
      <c r="L308" s="285"/>
      <c r="M308" s="285"/>
      <c r="N308" s="285"/>
      <c r="O308" s="285"/>
      <c r="P308" s="285"/>
      <c r="Q308" s="285"/>
      <c r="R308" s="285"/>
      <c r="S308" s="285"/>
      <c r="T308" s="285"/>
      <c r="U308" s="285"/>
      <c r="V308" s="285"/>
      <c r="W308" s="285"/>
      <c r="X308" s="285"/>
      <c r="Y308" s="285"/>
      <c r="Z308" s="285"/>
      <c r="AA308" s="285"/>
      <c r="AB308" s="285"/>
      <c r="AC308" s="285"/>
      <c r="AD308" s="285"/>
      <c r="AE308" s="285"/>
      <c r="AF308" s="285"/>
    </row>
    <row r="309">
      <c r="A309" s="285"/>
      <c r="B309" s="362"/>
      <c r="C309" s="362"/>
      <c r="D309" s="17"/>
      <c r="E309" s="362"/>
      <c r="F309" s="315"/>
      <c r="G309" s="363"/>
      <c r="H309" s="363"/>
      <c r="I309" s="363"/>
      <c r="J309" s="363"/>
      <c r="K309" s="363"/>
      <c r="L309" s="285"/>
      <c r="M309" s="285"/>
      <c r="N309" s="285"/>
      <c r="O309" s="285"/>
      <c r="P309" s="285"/>
      <c r="Q309" s="285"/>
      <c r="R309" s="285"/>
      <c r="S309" s="285"/>
      <c r="T309" s="285"/>
      <c r="U309" s="285"/>
      <c r="V309" s="285"/>
      <c r="W309" s="285"/>
      <c r="X309" s="285"/>
      <c r="Y309" s="285"/>
      <c r="Z309" s="285"/>
      <c r="AA309" s="285"/>
      <c r="AB309" s="285"/>
      <c r="AC309" s="285"/>
      <c r="AD309" s="285"/>
      <c r="AE309" s="285"/>
      <c r="AF309" s="285"/>
    </row>
    <row r="310">
      <c r="A310" s="285"/>
      <c r="B310" s="362"/>
      <c r="C310" s="362"/>
      <c r="D310" s="17"/>
      <c r="E310" s="362"/>
      <c r="F310" s="315"/>
      <c r="G310" s="363"/>
      <c r="H310" s="363"/>
      <c r="I310" s="363"/>
      <c r="J310" s="363"/>
      <c r="K310" s="363"/>
      <c r="L310" s="285"/>
      <c r="M310" s="285"/>
      <c r="N310" s="285"/>
      <c r="O310" s="285"/>
      <c r="P310" s="285"/>
      <c r="Q310" s="285"/>
      <c r="R310" s="285"/>
      <c r="S310" s="285"/>
      <c r="T310" s="285"/>
      <c r="U310" s="285"/>
      <c r="V310" s="285"/>
      <c r="W310" s="285"/>
      <c r="X310" s="285"/>
      <c r="Y310" s="285"/>
      <c r="Z310" s="285"/>
      <c r="AA310" s="285"/>
      <c r="AB310" s="285"/>
      <c r="AC310" s="285"/>
      <c r="AD310" s="285"/>
      <c r="AE310" s="285"/>
      <c r="AF310" s="285"/>
    </row>
    <row r="311">
      <c r="A311" s="285"/>
      <c r="B311" s="362"/>
      <c r="C311" s="362"/>
      <c r="D311" s="17"/>
      <c r="E311" s="362"/>
      <c r="F311" s="315"/>
      <c r="G311" s="363"/>
      <c r="H311" s="363"/>
      <c r="I311" s="363"/>
      <c r="J311" s="363"/>
      <c r="K311" s="363"/>
      <c r="L311" s="285"/>
      <c r="M311" s="285"/>
      <c r="N311" s="285"/>
      <c r="O311" s="285"/>
      <c r="P311" s="285"/>
      <c r="Q311" s="285"/>
      <c r="R311" s="285"/>
      <c r="S311" s="285"/>
      <c r="T311" s="285"/>
      <c r="U311" s="285"/>
      <c r="V311" s="285"/>
      <c r="W311" s="285"/>
      <c r="X311" s="285"/>
      <c r="Y311" s="285"/>
      <c r="Z311" s="285"/>
      <c r="AA311" s="285"/>
      <c r="AB311" s="285"/>
      <c r="AC311" s="285"/>
      <c r="AD311" s="285"/>
      <c r="AE311" s="285"/>
      <c r="AF311" s="285"/>
    </row>
    <row r="312">
      <c r="A312" s="285"/>
      <c r="B312" s="362"/>
      <c r="C312" s="362"/>
      <c r="D312" s="17"/>
      <c r="E312" s="362"/>
      <c r="F312" s="315"/>
      <c r="G312" s="363"/>
      <c r="H312" s="363"/>
      <c r="I312" s="363"/>
      <c r="J312" s="363"/>
      <c r="K312" s="363"/>
      <c r="L312" s="285"/>
      <c r="M312" s="285"/>
      <c r="N312" s="285"/>
      <c r="O312" s="285"/>
      <c r="P312" s="285"/>
      <c r="Q312" s="285"/>
      <c r="R312" s="285"/>
      <c r="S312" s="285"/>
      <c r="T312" s="285"/>
      <c r="U312" s="285"/>
      <c r="V312" s="285"/>
      <c r="W312" s="285"/>
      <c r="X312" s="285"/>
      <c r="Y312" s="285"/>
      <c r="Z312" s="285"/>
      <c r="AA312" s="285"/>
      <c r="AB312" s="285"/>
      <c r="AC312" s="285"/>
      <c r="AD312" s="285"/>
      <c r="AE312" s="285"/>
      <c r="AF312" s="285"/>
    </row>
    <row r="313">
      <c r="A313" s="285"/>
      <c r="B313" s="362"/>
      <c r="C313" s="362"/>
      <c r="D313" s="17"/>
      <c r="E313" s="362"/>
      <c r="F313" s="315"/>
      <c r="G313" s="363"/>
      <c r="H313" s="363"/>
      <c r="I313" s="363"/>
      <c r="J313" s="363"/>
      <c r="K313" s="363"/>
      <c r="L313" s="285"/>
      <c r="M313" s="285"/>
      <c r="N313" s="285"/>
      <c r="O313" s="285"/>
      <c r="P313" s="285"/>
      <c r="Q313" s="285"/>
      <c r="R313" s="285"/>
      <c r="S313" s="285"/>
      <c r="T313" s="285"/>
      <c r="U313" s="285"/>
      <c r="V313" s="285"/>
      <c r="W313" s="285"/>
      <c r="X313" s="285"/>
      <c r="Y313" s="285"/>
      <c r="Z313" s="285"/>
      <c r="AA313" s="285"/>
      <c r="AB313" s="285"/>
      <c r="AC313" s="285"/>
      <c r="AD313" s="285"/>
      <c r="AE313" s="285"/>
      <c r="AF313" s="285"/>
    </row>
    <row r="314">
      <c r="A314" s="285"/>
      <c r="B314" s="362"/>
      <c r="C314" s="362"/>
      <c r="D314" s="17"/>
      <c r="E314" s="362"/>
      <c r="F314" s="315"/>
      <c r="G314" s="363"/>
      <c r="H314" s="363"/>
      <c r="I314" s="363"/>
      <c r="J314" s="363"/>
      <c r="K314" s="363"/>
      <c r="L314" s="285"/>
      <c r="M314" s="285"/>
      <c r="N314" s="285"/>
      <c r="O314" s="285"/>
      <c r="P314" s="285"/>
      <c r="Q314" s="285"/>
      <c r="R314" s="285"/>
      <c r="S314" s="285"/>
      <c r="T314" s="285"/>
      <c r="U314" s="285"/>
      <c r="V314" s="285"/>
      <c r="W314" s="285"/>
      <c r="X314" s="285"/>
      <c r="Y314" s="285"/>
      <c r="Z314" s="285"/>
      <c r="AA314" s="285"/>
      <c r="AB314" s="285"/>
      <c r="AC314" s="285"/>
      <c r="AD314" s="285"/>
      <c r="AE314" s="285"/>
      <c r="AF314" s="285"/>
    </row>
    <row r="315">
      <c r="A315" s="285"/>
      <c r="B315" s="362"/>
      <c r="C315" s="362"/>
      <c r="D315" s="17"/>
      <c r="E315" s="362"/>
      <c r="F315" s="315"/>
      <c r="G315" s="363"/>
      <c r="H315" s="363"/>
      <c r="I315" s="363"/>
      <c r="J315" s="363"/>
      <c r="K315" s="363"/>
      <c r="L315" s="285"/>
      <c r="M315" s="285"/>
      <c r="N315" s="285"/>
      <c r="O315" s="285"/>
      <c r="P315" s="285"/>
      <c r="Q315" s="285"/>
      <c r="R315" s="285"/>
      <c r="S315" s="285"/>
      <c r="T315" s="285"/>
      <c r="U315" s="285"/>
      <c r="V315" s="285"/>
      <c r="W315" s="285"/>
      <c r="X315" s="285"/>
      <c r="Y315" s="285"/>
      <c r="Z315" s="285"/>
      <c r="AA315" s="285"/>
      <c r="AB315" s="285"/>
      <c r="AC315" s="285"/>
      <c r="AD315" s="285"/>
      <c r="AE315" s="285"/>
      <c r="AF315" s="285"/>
    </row>
    <row r="316">
      <c r="A316" s="285"/>
      <c r="B316" s="362"/>
      <c r="C316" s="362"/>
      <c r="D316" s="17"/>
      <c r="E316" s="362"/>
      <c r="F316" s="315"/>
      <c r="G316" s="363"/>
      <c r="H316" s="363"/>
      <c r="I316" s="363"/>
      <c r="J316" s="363"/>
      <c r="K316" s="363"/>
      <c r="L316" s="285"/>
      <c r="M316" s="285"/>
      <c r="N316" s="285"/>
      <c r="O316" s="285"/>
      <c r="P316" s="285"/>
      <c r="Q316" s="285"/>
      <c r="R316" s="285"/>
      <c r="S316" s="285"/>
      <c r="T316" s="285"/>
      <c r="U316" s="285"/>
      <c r="V316" s="285"/>
      <c r="W316" s="285"/>
      <c r="X316" s="285"/>
      <c r="Y316" s="285"/>
      <c r="Z316" s="285"/>
      <c r="AA316" s="285"/>
      <c r="AB316" s="285"/>
      <c r="AC316" s="285"/>
      <c r="AD316" s="285"/>
      <c r="AE316" s="285"/>
      <c r="AF316" s="285"/>
    </row>
    <row r="317">
      <c r="A317" s="285"/>
      <c r="B317" s="362"/>
      <c r="C317" s="362"/>
      <c r="D317" s="17"/>
      <c r="E317" s="362"/>
      <c r="F317" s="315"/>
      <c r="G317" s="363"/>
      <c r="H317" s="363"/>
      <c r="I317" s="363"/>
      <c r="J317" s="363"/>
      <c r="K317" s="363"/>
      <c r="L317" s="285"/>
      <c r="M317" s="285"/>
      <c r="N317" s="285"/>
      <c r="O317" s="285"/>
      <c r="P317" s="285"/>
      <c r="Q317" s="285"/>
      <c r="R317" s="285"/>
      <c r="S317" s="285"/>
      <c r="T317" s="285"/>
      <c r="U317" s="285"/>
      <c r="V317" s="285"/>
      <c r="W317" s="285"/>
      <c r="X317" s="285"/>
      <c r="Y317" s="285"/>
      <c r="Z317" s="285"/>
      <c r="AA317" s="285"/>
      <c r="AB317" s="285"/>
      <c r="AC317" s="285"/>
      <c r="AD317" s="285"/>
      <c r="AE317" s="285"/>
      <c r="AF317" s="285"/>
    </row>
    <row r="318">
      <c r="A318" s="285"/>
      <c r="B318" s="362"/>
      <c r="C318" s="362"/>
      <c r="D318" s="17"/>
      <c r="E318" s="362"/>
      <c r="F318" s="315"/>
      <c r="G318" s="363"/>
      <c r="H318" s="363"/>
      <c r="I318" s="363"/>
      <c r="J318" s="363"/>
      <c r="K318" s="363"/>
      <c r="L318" s="285"/>
      <c r="M318" s="285"/>
      <c r="N318" s="285"/>
      <c r="O318" s="285"/>
      <c r="P318" s="285"/>
      <c r="Q318" s="285"/>
      <c r="R318" s="285"/>
      <c r="S318" s="285"/>
      <c r="T318" s="285"/>
      <c r="U318" s="285"/>
      <c r="V318" s="285"/>
      <c r="W318" s="285"/>
      <c r="X318" s="285"/>
      <c r="Y318" s="285"/>
      <c r="Z318" s="285"/>
      <c r="AA318" s="285"/>
      <c r="AB318" s="285"/>
      <c r="AC318" s="285"/>
      <c r="AD318" s="285"/>
      <c r="AE318" s="285"/>
      <c r="AF318" s="285"/>
    </row>
    <row r="319">
      <c r="A319" s="285"/>
      <c r="B319" s="362"/>
      <c r="C319" s="362"/>
      <c r="D319" s="17"/>
      <c r="E319" s="362"/>
      <c r="F319" s="315"/>
      <c r="G319" s="363"/>
      <c r="H319" s="363"/>
      <c r="I319" s="363"/>
      <c r="J319" s="363"/>
      <c r="K319" s="363"/>
      <c r="L319" s="285"/>
      <c r="M319" s="285"/>
      <c r="N319" s="285"/>
      <c r="O319" s="285"/>
      <c r="P319" s="285"/>
      <c r="Q319" s="285"/>
      <c r="R319" s="285"/>
      <c r="S319" s="285"/>
      <c r="T319" s="285"/>
      <c r="U319" s="285"/>
      <c r="V319" s="285"/>
      <c r="W319" s="285"/>
      <c r="X319" s="285"/>
      <c r="Y319" s="285"/>
      <c r="Z319" s="285"/>
      <c r="AA319" s="285"/>
      <c r="AB319" s="285"/>
      <c r="AC319" s="285"/>
      <c r="AD319" s="285"/>
      <c r="AE319" s="285"/>
      <c r="AF319" s="285"/>
    </row>
    <row r="320">
      <c r="A320" s="285"/>
      <c r="B320" s="362"/>
      <c r="C320" s="362"/>
      <c r="D320" s="17"/>
      <c r="E320" s="362"/>
      <c r="F320" s="315"/>
      <c r="G320" s="363"/>
      <c r="H320" s="363"/>
      <c r="I320" s="363"/>
      <c r="J320" s="363"/>
      <c r="K320" s="363"/>
      <c r="L320" s="285"/>
      <c r="M320" s="285"/>
      <c r="N320" s="285"/>
      <c r="O320" s="285"/>
      <c r="P320" s="285"/>
      <c r="Q320" s="285"/>
      <c r="R320" s="285"/>
      <c r="S320" s="285"/>
      <c r="T320" s="285"/>
      <c r="U320" s="285"/>
      <c r="V320" s="285"/>
      <c r="W320" s="285"/>
      <c r="X320" s="285"/>
      <c r="Y320" s="285"/>
      <c r="Z320" s="285"/>
      <c r="AA320" s="285"/>
      <c r="AB320" s="285"/>
      <c r="AC320" s="285"/>
      <c r="AD320" s="285"/>
      <c r="AE320" s="285"/>
      <c r="AF320" s="285"/>
    </row>
    <row r="321">
      <c r="A321" s="285"/>
      <c r="B321" s="362"/>
      <c r="C321" s="362"/>
      <c r="D321" s="17"/>
      <c r="E321" s="362"/>
      <c r="F321" s="315"/>
      <c r="G321" s="363"/>
      <c r="H321" s="363"/>
      <c r="I321" s="363"/>
      <c r="J321" s="363"/>
      <c r="K321" s="363"/>
      <c r="L321" s="285"/>
      <c r="M321" s="285"/>
      <c r="N321" s="285"/>
      <c r="O321" s="285"/>
      <c r="P321" s="285"/>
      <c r="Q321" s="285"/>
      <c r="R321" s="285"/>
      <c r="S321" s="285"/>
      <c r="T321" s="285"/>
      <c r="U321" s="285"/>
      <c r="V321" s="285"/>
      <c r="W321" s="285"/>
      <c r="X321" s="285"/>
      <c r="Y321" s="285"/>
      <c r="Z321" s="285"/>
      <c r="AA321" s="285"/>
      <c r="AB321" s="285"/>
      <c r="AC321" s="285"/>
      <c r="AD321" s="285"/>
      <c r="AE321" s="285"/>
      <c r="AF321" s="285"/>
    </row>
    <row r="322">
      <c r="A322" s="285"/>
      <c r="B322" s="362"/>
      <c r="C322" s="362"/>
      <c r="D322" s="17"/>
      <c r="E322" s="362"/>
      <c r="F322" s="315"/>
      <c r="G322" s="363"/>
      <c r="H322" s="363"/>
      <c r="I322" s="363"/>
      <c r="J322" s="363"/>
      <c r="K322" s="363"/>
      <c r="L322" s="285"/>
      <c r="M322" s="285"/>
      <c r="N322" s="285"/>
      <c r="O322" s="285"/>
      <c r="P322" s="285"/>
      <c r="Q322" s="285"/>
      <c r="R322" s="285"/>
      <c r="S322" s="285"/>
      <c r="T322" s="285"/>
      <c r="U322" s="285"/>
      <c r="V322" s="285"/>
      <c r="W322" s="285"/>
      <c r="X322" s="285"/>
      <c r="Y322" s="285"/>
      <c r="Z322" s="285"/>
      <c r="AA322" s="285"/>
      <c r="AB322" s="285"/>
      <c r="AC322" s="285"/>
      <c r="AD322" s="285"/>
      <c r="AE322" s="285"/>
      <c r="AF322" s="285"/>
    </row>
    <row r="323">
      <c r="A323" s="285"/>
      <c r="B323" s="362"/>
      <c r="C323" s="362"/>
      <c r="D323" s="17"/>
      <c r="E323" s="362"/>
      <c r="F323" s="315"/>
      <c r="G323" s="363"/>
      <c r="H323" s="363"/>
      <c r="I323" s="363"/>
      <c r="J323" s="363"/>
      <c r="K323" s="363"/>
      <c r="L323" s="285"/>
      <c r="M323" s="285"/>
      <c r="N323" s="285"/>
      <c r="O323" s="285"/>
      <c r="P323" s="285"/>
      <c r="Q323" s="285"/>
      <c r="R323" s="285"/>
      <c r="S323" s="285"/>
      <c r="T323" s="285"/>
      <c r="U323" s="285"/>
      <c r="V323" s="285"/>
      <c r="W323" s="285"/>
      <c r="X323" s="285"/>
      <c r="Y323" s="285"/>
      <c r="Z323" s="285"/>
      <c r="AA323" s="285"/>
      <c r="AB323" s="285"/>
      <c r="AC323" s="285"/>
      <c r="AD323" s="285"/>
      <c r="AE323" s="285"/>
      <c r="AF323" s="285"/>
    </row>
    <row r="324">
      <c r="A324" s="285"/>
      <c r="B324" s="362"/>
      <c r="C324" s="362"/>
      <c r="D324" s="17"/>
      <c r="E324" s="362"/>
      <c r="F324" s="315"/>
      <c r="G324" s="363"/>
      <c r="H324" s="363"/>
      <c r="I324" s="363"/>
      <c r="J324" s="363"/>
      <c r="K324" s="363"/>
      <c r="L324" s="285"/>
      <c r="M324" s="285"/>
      <c r="N324" s="285"/>
      <c r="O324" s="285"/>
      <c r="P324" s="285"/>
      <c r="Q324" s="285"/>
      <c r="R324" s="285"/>
      <c r="S324" s="285"/>
      <c r="T324" s="285"/>
      <c r="U324" s="285"/>
      <c r="V324" s="285"/>
      <c r="W324" s="285"/>
      <c r="X324" s="285"/>
      <c r="Y324" s="285"/>
      <c r="Z324" s="285"/>
      <c r="AA324" s="285"/>
      <c r="AB324" s="285"/>
      <c r="AC324" s="285"/>
      <c r="AD324" s="285"/>
      <c r="AE324" s="285"/>
      <c r="AF324" s="285"/>
    </row>
    <row r="325">
      <c r="A325" s="285"/>
      <c r="B325" s="362"/>
      <c r="C325" s="362"/>
      <c r="D325" s="17"/>
      <c r="E325" s="362"/>
      <c r="F325" s="315"/>
      <c r="G325" s="363"/>
      <c r="H325" s="363"/>
      <c r="I325" s="363"/>
      <c r="J325" s="363"/>
      <c r="K325" s="363"/>
      <c r="L325" s="285"/>
      <c r="M325" s="285"/>
      <c r="N325" s="285"/>
      <c r="O325" s="285"/>
      <c r="P325" s="285"/>
      <c r="Q325" s="285"/>
      <c r="R325" s="285"/>
      <c r="S325" s="285"/>
      <c r="T325" s="285"/>
      <c r="U325" s="285"/>
      <c r="V325" s="285"/>
      <c r="W325" s="285"/>
      <c r="X325" s="285"/>
      <c r="Y325" s="285"/>
      <c r="Z325" s="285"/>
      <c r="AA325" s="285"/>
      <c r="AB325" s="285"/>
      <c r="AC325" s="285"/>
      <c r="AD325" s="285"/>
      <c r="AE325" s="285"/>
      <c r="AF325" s="285"/>
    </row>
    <row r="326">
      <c r="A326" s="285"/>
      <c r="B326" s="362"/>
      <c r="C326" s="362"/>
      <c r="D326" s="17"/>
      <c r="E326" s="362"/>
      <c r="F326" s="315"/>
      <c r="G326" s="363"/>
      <c r="H326" s="363"/>
      <c r="I326" s="363"/>
      <c r="J326" s="363"/>
      <c r="K326" s="363"/>
      <c r="L326" s="285"/>
      <c r="M326" s="285"/>
      <c r="N326" s="285"/>
      <c r="O326" s="285"/>
      <c r="P326" s="285"/>
      <c r="Q326" s="285"/>
      <c r="R326" s="285"/>
      <c r="S326" s="285"/>
      <c r="T326" s="285"/>
      <c r="U326" s="285"/>
      <c r="V326" s="285"/>
      <c r="W326" s="285"/>
      <c r="X326" s="285"/>
      <c r="Y326" s="285"/>
      <c r="Z326" s="285"/>
      <c r="AA326" s="285"/>
      <c r="AB326" s="285"/>
      <c r="AC326" s="285"/>
      <c r="AD326" s="285"/>
      <c r="AE326" s="285"/>
      <c r="AF326" s="285"/>
    </row>
    <row r="327">
      <c r="A327" s="285"/>
      <c r="B327" s="362"/>
      <c r="C327" s="362"/>
      <c r="D327" s="17"/>
      <c r="E327" s="362"/>
      <c r="F327" s="315"/>
      <c r="G327" s="363"/>
      <c r="H327" s="363"/>
      <c r="I327" s="363"/>
      <c r="J327" s="363"/>
      <c r="K327" s="363"/>
      <c r="L327" s="285"/>
      <c r="M327" s="285"/>
      <c r="N327" s="285"/>
      <c r="O327" s="285"/>
      <c r="P327" s="285"/>
      <c r="Q327" s="285"/>
      <c r="R327" s="285"/>
      <c r="S327" s="285"/>
      <c r="T327" s="285"/>
      <c r="U327" s="285"/>
      <c r="V327" s="285"/>
      <c r="W327" s="285"/>
      <c r="X327" s="285"/>
      <c r="Y327" s="285"/>
      <c r="Z327" s="285"/>
      <c r="AA327" s="285"/>
      <c r="AB327" s="285"/>
      <c r="AC327" s="285"/>
      <c r="AD327" s="285"/>
      <c r="AE327" s="285"/>
      <c r="AF327" s="285"/>
    </row>
    <row r="328">
      <c r="A328" s="285"/>
      <c r="B328" s="362"/>
      <c r="C328" s="362"/>
      <c r="D328" s="17"/>
      <c r="E328" s="362"/>
      <c r="F328" s="315"/>
      <c r="G328" s="363"/>
      <c r="H328" s="363"/>
      <c r="I328" s="363"/>
      <c r="J328" s="363"/>
      <c r="K328" s="363"/>
      <c r="L328" s="285"/>
      <c r="M328" s="285"/>
      <c r="N328" s="285"/>
      <c r="O328" s="285"/>
      <c r="P328" s="285"/>
      <c r="Q328" s="285"/>
      <c r="R328" s="285"/>
      <c r="S328" s="285"/>
      <c r="T328" s="285"/>
      <c r="U328" s="285"/>
      <c r="V328" s="285"/>
      <c r="W328" s="285"/>
      <c r="X328" s="285"/>
      <c r="Y328" s="285"/>
      <c r="Z328" s="285"/>
      <c r="AA328" s="285"/>
      <c r="AB328" s="285"/>
      <c r="AC328" s="285"/>
      <c r="AD328" s="285"/>
      <c r="AE328" s="285"/>
      <c r="AF328" s="285"/>
    </row>
    <row r="329">
      <c r="A329" s="285"/>
      <c r="B329" s="362"/>
      <c r="C329" s="362"/>
      <c r="D329" s="17"/>
      <c r="E329" s="362"/>
      <c r="F329" s="315"/>
      <c r="G329" s="363"/>
      <c r="H329" s="363"/>
      <c r="I329" s="363"/>
      <c r="J329" s="363"/>
      <c r="K329" s="363"/>
      <c r="L329" s="285"/>
      <c r="M329" s="285"/>
      <c r="N329" s="285"/>
      <c r="O329" s="285"/>
      <c r="P329" s="285"/>
      <c r="Q329" s="285"/>
      <c r="R329" s="285"/>
      <c r="S329" s="285"/>
      <c r="T329" s="285"/>
      <c r="U329" s="285"/>
      <c r="V329" s="285"/>
      <c r="W329" s="285"/>
      <c r="X329" s="285"/>
      <c r="Y329" s="285"/>
      <c r="Z329" s="285"/>
      <c r="AA329" s="285"/>
      <c r="AB329" s="285"/>
      <c r="AC329" s="285"/>
      <c r="AD329" s="285"/>
      <c r="AE329" s="285"/>
      <c r="AF329" s="285"/>
    </row>
    <row r="330">
      <c r="A330" s="285"/>
      <c r="B330" s="362"/>
      <c r="C330" s="362"/>
      <c r="D330" s="17"/>
      <c r="E330" s="362"/>
      <c r="F330" s="315"/>
      <c r="G330" s="363"/>
      <c r="H330" s="363"/>
      <c r="I330" s="363"/>
      <c r="J330" s="363"/>
      <c r="K330" s="363"/>
      <c r="L330" s="285"/>
      <c r="M330" s="285"/>
      <c r="N330" s="285"/>
      <c r="O330" s="285"/>
      <c r="P330" s="285"/>
      <c r="Q330" s="285"/>
      <c r="R330" s="285"/>
      <c r="S330" s="285"/>
      <c r="T330" s="285"/>
      <c r="U330" s="285"/>
      <c r="V330" s="285"/>
      <c r="W330" s="285"/>
      <c r="X330" s="285"/>
      <c r="Y330" s="285"/>
      <c r="Z330" s="285"/>
      <c r="AA330" s="285"/>
      <c r="AB330" s="285"/>
      <c r="AC330" s="285"/>
      <c r="AD330" s="285"/>
      <c r="AE330" s="285"/>
      <c r="AF330" s="285"/>
    </row>
    <row r="331">
      <c r="A331" s="285"/>
      <c r="B331" s="362"/>
      <c r="C331" s="362"/>
      <c r="D331" s="17"/>
      <c r="E331" s="362"/>
      <c r="F331" s="315"/>
      <c r="G331" s="363"/>
      <c r="H331" s="363"/>
      <c r="I331" s="363"/>
      <c r="J331" s="363"/>
      <c r="K331" s="363"/>
      <c r="L331" s="285"/>
      <c r="M331" s="285"/>
      <c r="N331" s="285"/>
      <c r="O331" s="285"/>
      <c r="P331" s="285"/>
      <c r="Q331" s="285"/>
      <c r="R331" s="285"/>
      <c r="S331" s="285"/>
      <c r="T331" s="285"/>
      <c r="U331" s="285"/>
      <c r="V331" s="285"/>
      <c r="W331" s="285"/>
      <c r="X331" s="285"/>
      <c r="Y331" s="285"/>
      <c r="Z331" s="285"/>
      <c r="AA331" s="285"/>
      <c r="AB331" s="285"/>
      <c r="AC331" s="285"/>
      <c r="AD331" s="285"/>
      <c r="AE331" s="285"/>
      <c r="AF331" s="285"/>
    </row>
    <row r="332">
      <c r="A332" s="285"/>
      <c r="B332" s="362"/>
      <c r="C332" s="362"/>
      <c r="D332" s="17"/>
      <c r="E332" s="362"/>
      <c r="F332" s="315"/>
      <c r="G332" s="363"/>
      <c r="H332" s="363"/>
      <c r="I332" s="363"/>
      <c r="J332" s="363"/>
      <c r="K332" s="363"/>
      <c r="L332" s="285"/>
      <c r="M332" s="285"/>
      <c r="N332" s="285"/>
      <c r="O332" s="285"/>
      <c r="P332" s="285"/>
      <c r="Q332" s="285"/>
      <c r="R332" s="285"/>
      <c r="S332" s="285"/>
      <c r="T332" s="285"/>
      <c r="U332" s="285"/>
      <c r="V332" s="285"/>
      <c r="W332" s="285"/>
      <c r="X332" s="285"/>
      <c r="Y332" s="285"/>
      <c r="Z332" s="285"/>
      <c r="AA332" s="285"/>
      <c r="AB332" s="285"/>
      <c r="AC332" s="285"/>
      <c r="AD332" s="285"/>
      <c r="AE332" s="285"/>
      <c r="AF332" s="285"/>
    </row>
    <row r="333">
      <c r="A333" s="285"/>
      <c r="B333" s="362"/>
      <c r="C333" s="362"/>
      <c r="D333" s="17"/>
      <c r="E333" s="362"/>
      <c r="F333" s="315"/>
      <c r="G333" s="363"/>
      <c r="H333" s="363"/>
      <c r="I333" s="363"/>
      <c r="J333" s="363"/>
      <c r="K333" s="363"/>
      <c r="L333" s="285"/>
      <c r="M333" s="285"/>
      <c r="N333" s="285"/>
      <c r="O333" s="285"/>
      <c r="P333" s="285"/>
      <c r="Q333" s="285"/>
      <c r="R333" s="285"/>
      <c r="S333" s="285"/>
      <c r="T333" s="285"/>
      <c r="U333" s="285"/>
      <c r="V333" s="285"/>
      <c r="W333" s="285"/>
      <c r="X333" s="285"/>
      <c r="Y333" s="285"/>
      <c r="Z333" s="285"/>
      <c r="AA333" s="285"/>
      <c r="AB333" s="285"/>
      <c r="AC333" s="285"/>
      <c r="AD333" s="285"/>
      <c r="AE333" s="285"/>
      <c r="AF333" s="285"/>
    </row>
    <row r="334">
      <c r="A334" s="285"/>
      <c r="B334" s="362"/>
      <c r="C334" s="362"/>
      <c r="D334" s="17"/>
      <c r="E334" s="362"/>
      <c r="F334" s="315"/>
      <c r="G334" s="363"/>
      <c r="H334" s="363"/>
      <c r="I334" s="363"/>
      <c r="J334" s="363"/>
      <c r="K334" s="363"/>
      <c r="L334" s="285"/>
      <c r="M334" s="285"/>
      <c r="N334" s="285"/>
      <c r="O334" s="285"/>
      <c r="P334" s="285"/>
      <c r="Q334" s="285"/>
      <c r="R334" s="285"/>
      <c r="S334" s="285"/>
      <c r="T334" s="285"/>
      <c r="U334" s="285"/>
      <c r="V334" s="285"/>
      <c r="W334" s="285"/>
      <c r="X334" s="285"/>
      <c r="Y334" s="285"/>
      <c r="Z334" s="285"/>
      <c r="AA334" s="285"/>
      <c r="AB334" s="285"/>
      <c r="AC334" s="285"/>
      <c r="AD334" s="285"/>
      <c r="AE334" s="285"/>
      <c r="AF334" s="285"/>
    </row>
    <row r="335">
      <c r="A335" s="285"/>
      <c r="B335" s="362"/>
      <c r="C335" s="362"/>
      <c r="D335" s="17"/>
      <c r="E335" s="362"/>
      <c r="F335" s="315"/>
      <c r="G335" s="363"/>
      <c r="H335" s="363"/>
      <c r="I335" s="363"/>
      <c r="J335" s="363"/>
      <c r="K335" s="363"/>
      <c r="L335" s="285"/>
      <c r="M335" s="285"/>
      <c r="N335" s="285"/>
      <c r="O335" s="285"/>
      <c r="P335" s="285"/>
      <c r="Q335" s="285"/>
      <c r="R335" s="285"/>
      <c r="S335" s="285"/>
      <c r="T335" s="285"/>
      <c r="U335" s="285"/>
      <c r="V335" s="285"/>
      <c r="W335" s="285"/>
      <c r="X335" s="285"/>
      <c r="Y335" s="285"/>
      <c r="Z335" s="285"/>
      <c r="AA335" s="285"/>
      <c r="AB335" s="285"/>
      <c r="AC335" s="285"/>
      <c r="AD335" s="285"/>
      <c r="AE335" s="285"/>
      <c r="AF335" s="285"/>
    </row>
    <row r="336">
      <c r="A336" s="285"/>
      <c r="B336" s="362"/>
      <c r="C336" s="362"/>
      <c r="D336" s="17"/>
      <c r="E336" s="362"/>
      <c r="F336" s="315"/>
      <c r="G336" s="363"/>
      <c r="H336" s="363"/>
      <c r="I336" s="363"/>
      <c r="J336" s="363"/>
      <c r="K336" s="363"/>
      <c r="L336" s="285"/>
      <c r="M336" s="285"/>
      <c r="N336" s="285"/>
      <c r="O336" s="285"/>
      <c r="P336" s="285"/>
      <c r="Q336" s="285"/>
      <c r="R336" s="285"/>
      <c r="S336" s="285"/>
      <c r="T336" s="285"/>
      <c r="U336" s="285"/>
      <c r="V336" s="285"/>
      <c r="W336" s="285"/>
      <c r="X336" s="285"/>
      <c r="Y336" s="285"/>
      <c r="Z336" s="285"/>
      <c r="AA336" s="285"/>
      <c r="AB336" s="285"/>
      <c r="AC336" s="285"/>
      <c r="AD336" s="285"/>
      <c r="AE336" s="285"/>
      <c r="AF336" s="285"/>
    </row>
    <row r="337">
      <c r="A337" s="285"/>
      <c r="B337" s="362"/>
      <c r="C337" s="362"/>
      <c r="D337" s="17"/>
      <c r="E337" s="362"/>
      <c r="F337" s="315"/>
      <c r="G337" s="363"/>
      <c r="H337" s="363"/>
      <c r="I337" s="363"/>
      <c r="J337" s="363"/>
      <c r="K337" s="363"/>
      <c r="L337" s="285"/>
      <c r="M337" s="285"/>
      <c r="N337" s="285"/>
      <c r="O337" s="285"/>
      <c r="P337" s="285"/>
      <c r="Q337" s="285"/>
      <c r="R337" s="285"/>
      <c r="S337" s="285"/>
      <c r="T337" s="285"/>
      <c r="U337" s="285"/>
      <c r="V337" s="285"/>
      <c r="W337" s="285"/>
      <c r="X337" s="285"/>
      <c r="Y337" s="285"/>
      <c r="Z337" s="285"/>
      <c r="AA337" s="285"/>
      <c r="AB337" s="285"/>
      <c r="AC337" s="285"/>
      <c r="AD337" s="285"/>
      <c r="AE337" s="285"/>
      <c r="AF337" s="285"/>
    </row>
    <row r="338">
      <c r="A338" s="285"/>
      <c r="B338" s="362"/>
      <c r="C338" s="362"/>
      <c r="D338" s="17"/>
      <c r="E338" s="362"/>
      <c r="F338" s="315"/>
      <c r="G338" s="363"/>
      <c r="H338" s="363"/>
      <c r="I338" s="363"/>
      <c r="J338" s="363"/>
      <c r="K338" s="363"/>
      <c r="L338" s="285"/>
      <c r="M338" s="285"/>
      <c r="N338" s="285"/>
      <c r="O338" s="285"/>
      <c r="P338" s="285"/>
      <c r="Q338" s="285"/>
      <c r="R338" s="285"/>
      <c r="S338" s="285"/>
      <c r="T338" s="285"/>
      <c r="U338" s="285"/>
      <c r="V338" s="285"/>
      <c r="W338" s="285"/>
      <c r="X338" s="285"/>
      <c r="Y338" s="285"/>
      <c r="Z338" s="285"/>
      <c r="AA338" s="285"/>
      <c r="AB338" s="285"/>
      <c r="AC338" s="285"/>
      <c r="AD338" s="285"/>
      <c r="AE338" s="285"/>
      <c r="AF338" s="285"/>
    </row>
    <row r="339">
      <c r="A339" s="285"/>
      <c r="B339" s="362"/>
      <c r="C339" s="362"/>
      <c r="D339" s="17"/>
      <c r="E339" s="362"/>
      <c r="F339" s="315"/>
      <c r="G339" s="363"/>
      <c r="H339" s="363"/>
      <c r="I339" s="363"/>
      <c r="J339" s="363"/>
      <c r="K339" s="363"/>
      <c r="L339" s="285"/>
      <c r="M339" s="285"/>
      <c r="N339" s="285"/>
      <c r="O339" s="285"/>
      <c r="P339" s="285"/>
      <c r="Q339" s="285"/>
      <c r="R339" s="285"/>
      <c r="S339" s="285"/>
      <c r="T339" s="285"/>
      <c r="U339" s="285"/>
      <c r="V339" s="285"/>
      <c r="W339" s="285"/>
      <c r="X339" s="285"/>
      <c r="Y339" s="285"/>
      <c r="Z339" s="285"/>
      <c r="AA339" s="285"/>
      <c r="AB339" s="285"/>
      <c r="AC339" s="285"/>
      <c r="AD339" s="285"/>
      <c r="AE339" s="285"/>
      <c r="AF339" s="285"/>
    </row>
    <row r="340">
      <c r="A340" s="285"/>
      <c r="B340" s="362"/>
      <c r="C340" s="362"/>
      <c r="D340" s="17"/>
      <c r="E340" s="362"/>
      <c r="F340" s="315"/>
      <c r="G340" s="363"/>
      <c r="H340" s="363"/>
      <c r="I340" s="363"/>
      <c r="J340" s="363"/>
      <c r="K340" s="363"/>
      <c r="L340" s="285"/>
      <c r="M340" s="285"/>
      <c r="N340" s="285"/>
      <c r="O340" s="285"/>
      <c r="P340" s="285"/>
      <c r="Q340" s="285"/>
      <c r="R340" s="285"/>
      <c r="S340" s="285"/>
      <c r="T340" s="285"/>
      <c r="U340" s="285"/>
      <c r="V340" s="285"/>
      <c r="W340" s="285"/>
      <c r="X340" s="285"/>
      <c r="Y340" s="285"/>
      <c r="Z340" s="285"/>
      <c r="AA340" s="285"/>
      <c r="AB340" s="285"/>
      <c r="AC340" s="285"/>
      <c r="AD340" s="285"/>
      <c r="AE340" s="285"/>
      <c r="AF340" s="285"/>
    </row>
    <row r="341">
      <c r="A341" s="285"/>
      <c r="B341" s="362"/>
      <c r="C341" s="362"/>
      <c r="D341" s="17"/>
      <c r="E341" s="362"/>
      <c r="F341" s="315"/>
      <c r="G341" s="363"/>
      <c r="H341" s="363"/>
      <c r="I341" s="363"/>
      <c r="J341" s="363"/>
      <c r="K341" s="363"/>
      <c r="L341" s="285"/>
      <c r="M341" s="285"/>
      <c r="N341" s="285"/>
      <c r="O341" s="285"/>
      <c r="P341" s="285"/>
      <c r="Q341" s="285"/>
      <c r="R341" s="285"/>
      <c r="S341" s="285"/>
      <c r="T341" s="285"/>
      <c r="U341" s="285"/>
      <c r="V341" s="285"/>
      <c r="W341" s="285"/>
      <c r="X341" s="285"/>
      <c r="Y341" s="285"/>
      <c r="Z341" s="285"/>
      <c r="AA341" s="285"/>
      <c r="AB341" s="285"/>
      <c r="AC341" s="285"/>
      <c r="AD341" s="285"/>
      <c r="AE341" s="285"/>
      <c r="AF341" s="285"/>
    </row>
    <row r="342">
      <c r="A342" s="285"/>
      <c r="B342" s="362"/>
      <c r="C342" s="362"/>
      <c r="D342" s="17"/>
      <c r="E342" s="362"/>
      <c r="F342" s="315"/>
      <c r="G342" s="363"/>
      <c r="H342" s="363"/>
      <c r="I342" s="363"/>
      <c r="J342" s="363"/>
      <c r="K342" s="363"/>
      <c r="L342" s="285"/>
      <c r="M342" s="285"/>
      <c r="N342" s="285"/>
      <c r="O342" s="285"/>
      <c r="P342" s="285"/>
      <c r="Q342" s="285"/>
      <c r="R342" s="285"/>
      <c r="S342" s="285"/>
      <c r="T342" s="285"/>
      <c r="U342" s="285"/>
      <c r="V342" s="285"/>
      <c r="W342" s="285"/>
      <c r="X342" s="285"/>
      <c r="Y342" s="285"/>
      <c r="Z342" s="285"/>
      <c r="AA342" s="285"/>
      <c r="AB342" s="285"/>
      <c r="AC342" s="285"/>
      <c r="AD342" s="285"/>
      <c r="AE342" s="285"/>
      <c r="AF342" s="285"/>
    </row>
    <row r="343">
      <c r="A343" s="285"/>
      <c r="B343" s="362"/>
      <c r="C343" s="362"/>
      <c r="D343" s="17"/>
      <c r="E343" s="362"/>
      <c r="F343" s="315"/>
      <c r="G343" s="363"/>
      <c r="H343" s="363"/>
      <c r="I343" s="363"/>
      <c r="J343" s="363"/>
      <c r="K343" s="363"/>
      <c r="L343" s="285"/>
      <c r="M343" s="285"/>
      <c r="N343" s="285"/>
      <c r="O343" s="285"/>
      <c r="P343" s="285"/>
      <c r="Q343" s="285"/>
      <c r="R343" s="285"/>
      <c r="S343" s="285"/>
      <c r="T343" s="285"/>
      <c r="U343" s="285"/>
      <c r="V343" s="285"/>
      <c r="W343" s="285"/>
      <c r="X343" s="285"/>
      <c r="Y343" s="285"/>
      <c r="Z343" s="285"/>
      <c r="AA343" s="285"/>
      <c r="AB343" s="285"/>
      <c r="AC343" s="285"/>
      <c r="AD343" s="285"/>
      <c r="AE343" s="285"/>
      <c r="AF343" s="285"/>
    </row>
    <row r="344">
      <c r="A344" s="285"/>
      <c r="B344" s="362"/>
      <c r="C344" s="362"/>
      <c r="D344" s="17"/>
      <c r="E344" s="362"/>
      <c r="F344" s="315"/>
      <c r="G344" s="363"/>
      <c r="H344" s="363"/>
      <c r="I344" s="363"/>
      <c r="J344" s="363"/>
      <c r="K344" s="363"/>
      <c r="L344" s="285"/>
      <c r="M344" s="285"/>
      <c r="N344" s="285"/>
      <c r="O344" s="285"/>
      <c r="P344" s="285"/>
      <c r="Q344" s="285"/>
      <c r="R344" s="285"/>
      <c r="S344" s="285"/>
      <c r="T344" s="285"/>
      <c r="U344" s="285"/>
      <c r="V344" s="285"/>
      <c r="W344" s="285"/>
      <c r="X344" s="285"/>
      <c r="Y344" s="285"/>
      <c r="Z344" s="285"/>
      <c r="AA344" s="285"/>
      <c r="AB344" s="285"/>
      <c r="AC344" s="285"/>
      <c r="AD344" s="285"/>
      <c r="AE344" s="285"/>
      <c r="AF344" s="285"/>
    </row>
    <row r="345">
      <c r="A345" s="285"/>
      <c r="B345" s="362"/>
      <c r="C345" s="362"/>
      <c r="D345" s="17"/>
      <c r="E345" s="362"/>
      <c r="F345" s="315"/>
      <c r="G345" s="363"/>
      <c r="H345" s="363"/>
      <c r="I345" s="363"/>
      <c r="J345" s="363"/>
      <c r="K345" s="363"/>
      <c r="L345" s="285"/>
      <c r="M345" s="285"/>
      <c r="N345" s="285"/>
      <c r="O345" s="285"/>
      <c r="P345" s="285"/>
      <c r="Q345" s="285"/>
      <c r="R345" s="285"/>
      <c r="S345" s="285"/>
      <c r="T345" s="285"/>
      <c r="U345" s="285"/>
      <c r="V345" s="285"/>
      <c r="W345" s="285"/>
      <c r="X345" s="285"/>
      <c r="Y345" s="285"/>
      <c r="Z345" s="285"/>
      <c r="AA345" s="285"/>
      <c r="AB345" s="285"/>
      <c r="AC345" s="285"/>
      <c r="AD345" s="285"/>
      <c r="AE345" s="285"/>
      <c r="AF345" s="285"/>
    </row>
    <row r="346">
      <c r="A346" s="285"/>
      <c r="B346" s="362"/>
      <c r="C346" s="362"/>
      <c r="D346" s="17"/>
      <c r="E346" s="362"/>
      <c r="F346" s="315"/>
      <c r="G346" s="363"/>
      <c r="H346" s="363"/>
      <c r="I346" s="363"/>
      <c r="J346" s="363"/>
      <c r="K346" s="363"/>
      <c r="L346" s="285"/>
      <c r="M346" s="285"/>
      <c r="N346" s="285"/>
      <c r="O346" s="285"/>
      <c r="P346" s="285"/>
      <c r="Q346" s="285"/>
      <c r="R346" s="285"/>
      <c r="S346" s="285"/>
      <c r="T346" s="285"/>
      <c r="U346" s="285"/>
      <c r="V346" s="285"/>
      <c r="W346" s="285"/>
      <c r="X346" s="285"/>
      <c r="Y346" s="285"/>
      <c r="Z346" s="285"/>
      <c r="AA346" s="285"/>
      <c r="AB346" s="285"/>
      <c r="AC346" s="285"/>
      <c r="AD346" s="285"/>
      <c r="AE346" s="285"/>
      <c r="AF346" s="285"/>
    </row>
    <row r="347">
      <c r="A347" s="285"/>
      <c r="B347" s="362"/>
      <c r="C347" s="362"/>
      <c r="D347" s="17"/>
      <c r="E347" s="362"/>
      <c r="F347" s="315"/>
      <c r="G347" s="363"/>
      <c r="H347" s="363"/>
      <c r="I347" s="363"/>
      <c r="J347" s="363"/>
      <c r="K347" s="363"/>
      <c r="L347" s="285"/>
      <c r="M347" s="285"/>
      <c r="N347" s="285"/>
      <c r="O347" s="285"/>
      <c r="P347" s="285"/>
      <c r="Q347" s="285"/>
      <c r="R347" s="285"/>
      <c r="S347" s="285"/>
      <c r="T347" s="285"/>
      <c r="U347" s="285"/>
      <c r="V347" s="285"/>
      <c r="W347" s="285"/>
      <c r="X347" s="285"/>
      <c r="Y347" s="285"/>
      <c r="Z347" s="285"/>
      <c r="AA347" s="285"/>
      <c r="AB347" s="285"/>
      <c r="AC347" s="285"/>
      <c r="AD347" s="285"/>
      <c r="AE347" s="285"/>
      <c r="AF347" s="285"/>
    </row>
    <row r="348">
      <c r="A348" s="285"/>
      <c r="B348" s="362"/>
      <c r="C348" s="362"/>
      <c r="D348" s="17"/>
      <c r="E348" s="362"/>
      <c r="F348" s="315"/>
      <c r="G348" s="363"/>
      <c r="H348" s="363"/>
      <c r="I348" s="363"/>
      <c r="J348" s="363"/>
      <c r="K348" s="363"/>
      <c r="L348" s="285"/>
      <c r="M348" s="285"/>
      <c r="N348" s="285"/>
      <c r="O348" s="285"/>
      <c r="P348" s="285"/>
      <c r="Q348" s="285"/>
      <c r="R348" s="285"/>
      <c r="S348" s="285"/>
      <c r="T348" s="285"/>
      <c r="U348" s="285"/>
      <c r="V348" s="285"/>
      <c r="W348" s="285"/>
      <c r="X348" s="285"/>
      <c r="Y348" s="285"/>
      <c r="Z348" s="285"/>
      <c r="AA348" s="285"/>
      <c r="AB348" s="285"/>
      <c r="AC348" s="285"/>
      <c r="AD348" s="285"/>
      <c r="AE348" s="285"/>
      <c r="AF348" s="285"/>
    </row>
    <row r="349">
      <c r="A349" s="285"/>
      <c r="B349" s="362"/>
      <c r="C349" s="362"/>
      <c r="D349" s="17"/>
      <c r="E349" s="362"/>
      <c r="F349" s="315"/>
      <c r="G349" s="363"/>
      <c r="H349" s="363"/>
      <c r="I349" s="363"/>
      <c r="J349" s="363"/>
      <c r="K349" s="363"/>
      <c r="L349" s="285"/>
      <c r="M349" s="285"/>
      <c r="N349" s="285"/>
      <c r="O349" s="285"/>
      <c r="P349" s="285"/>
      <c r="Q349" s="285"/>
      <c r="R349" s="285"/>
      <c r="S349" s="285"/>
      <c r="T349" s="285"/>
      <c r="U349" s="285"/>
      <c r="V349" s="285"/>
      <c r="W349" s="285"/>
      <c r="X349" s="285"/>
      <c r="Y349" s="285"/>
      <c r="Z349" s="285"/>
      <c r="AA349" s="285"/>
      <c r="AB349" s="285"/>
      <c r="AC349" s="285"/>
      <c r="AD349" s="285"/>
      <c r="AE349" s="285"/>
      <c r="AF349" s="285"/>
    </row>
    <row r="350">
      <c r="A350" s="285"/>
      <c r="B350" s="362"/>
      <c r="C350" s="362"/>
      <c r="D350" s="17"/>
      <c r="E350" s="362"/>
      <c r="F350" s="315"/>
      <c r="G350" s="363"/>
      <c r="H350" s="363"/>
      <c r="I350" s="363"/>
      <c r="J350" s="363"/>
      <c r="K350" s="363"/>
      <c r="L350" s="285"/>
      <c r="M350" s="285"/>
      <c r="N350" s="285"/>
      <c r="O350" s="285"/>
      <c r="P350" s="285"/>
      <c r="Q350" s="285"/>
      <c r="R350" s="285"/>
      <c r="S350" s="285"/>
      <c r="T350" s="285"/>
      <c r="U350" s="285"/>
      <c r="V350" s="285"/>
      <c r="W350" s="285"/>
      <c r="X350" s="285"/>
      <c r="Y350" s="285"/>
      <c r="Z350" s="285"/>
      <c r="AA350" s="285"/>
      <c r="AB350" s="285"/>
      <c r="AC350" s="285"/>
      <c r="AD350" s="285"/>
      <c r="AE350" s="285"/>
      <c r="AF350" s="285"/>
    </row>
    <row r="351">
      <c r="A351" s="285"/>
      <c r="B351" s="362"/>
      <c r="C351" s="362"/>
      <c r="D351" s="17"/>
      <c r="E351" s="362"/>
      <c r="F351" s="315"/>
      <c r="G351" s="363"/>
      <c r="H351" s="363"/>
      <c r="I351" s="363"/>
      <c r="J351" s="363"/>
      <c r="K351" s="363"/>
      <c r="L351" s="285"/>
      <c r="M351" s="285"/>
      <c r="N351" s="285"/>
      <c r="O351" s="285"/>
      <c r="P351" s="285"/>
      <c r="Q351" s="285"/>
      <c r="R351" s="285"/>
      <c r="S351" s="285"/>
      <c r="T351" s="285"/>
      <c r="U351" s="285"/>
      <c r="V351" s="285"/>
      <c r="W351" s="285"/>
      <c r="X351" s="285"/>
      <c r="Y351" s="285"/>
      <c r="Z351" s="285"/>
      <c r="AA351" s="285"/>
      <c r="AB351" s="285"/>
      <c r="AC351" s="285"/>
      <c r="AD351" s="285"/>
      <c r="AE351" s="285"/>
      <c r="AF351" s="285"/>
    </row>
    <row r="352">
      <c r="A352" s="285"/>
      <c r="B352" s="362"/>
      <c r="C352" s="362"/>
      <c r="D352" s="17"/>
      <c r="E352" s="362"/>
      <c r="F352" s="315"/>
      <c r="G352" s="363"/>
      <c r="H352" s="363"/>
      <c r="I352" s="363"/>
      <c r="J352" s="363"/>
      <c r="K352" s="363"/>
      <c r="L352" s="285"/>
      <c r="M352" s="285"/>
      <c r="N352" s="285"/>
      <c r="O352" s="285"/>
      <c r="P352" s="285"/>
      <c r="Q352" s="285"/>
      <c r="R352" s="285"/>
      <c r="S352" s="285"/>
      <c r="T352" s="285"/>
      <c r="U352" s="285"/>
      <c r="V352" s="285"/>
      <c r="W352" s="285"/>
      <c r="X352" s="285"/>
      <c r="Y352" s="285"/>
      <c r="Z352" s="285"/>
      <c r="AA352" s="285"/>
      <c r="AB352" s="285"/>
      <c r="AC352" s="285"/>
      <c r="AD352" s="285"/>
      <c r="AE352" s="285"/>
      <c r="AF352" s="285"/>
    </row>
    <row r="353">
      <c r="A353" s="285"/>
      <c r="B353" s="362"/>
      <c r="C353" s="362"/>
      <c r="D353" s="17"/>
      <c r="E353" s="362"/>
      <c r="F353" s="315"/>
      <c r="G353" s="363"/>
      <c r="H353" s="363"/>
      <c r="I353" s="363"/>
      <c r="J353" s="363"/>
      <c r="K353" s="363"/>
      <c r="L353" s="285"/>
      <c r="M353" s="285"/>
      <c r="N353" s="285"/>
      <c r="O353" s="285"/>
      <c r="P353" s="285"/>
      <c r="Q353" s="285"/>
      <c r="R353" s="285"/>
      <c r="S353" s="285"/>
      <c r="T353" s="285"/>
      <c r="U353" s="285"/>
      <c r="V353" s="285"/>
      <c r="W353" s="285"/>
      <c r="X353" s="285"/>
      <c r="Y353" s="285"/>
      <c r="Z353" s="285"/>
      <c r="AA353" s="285"/>
      <c r="AB353" s="285"/>
      <c r="AC353" s="285"/>
      <c r="AD353" s="285"/>
      <c r="AE353" s="285"/>
      <c r="AF353" s="285"/>
    </row>
    <row r="354">
      <c r="A354" s="285"/>
      <c r="B354" s="362"/>
      <c r="C354" s="362"/>
      <c r="D354" s="17"/>
      <c r="E354" s="362"/>
      <c r="F354" s="315"/>
      <c r="G354" s="363"/>
      <c r="H354" s="363"/>
      <c r="I354" s="363"/>
      <c r="J354" s="363"/>
      <c r="K354" s="363"/>
      <c r="L354" s="285"/>
      <c r="M354" s="285"/>
      <c r="N354" s="285"/>
      <c r="O354" s="285"/>
      <c r="P354" s="285"/>
      <c r="Q354" s="285"/>
      <c r="R354" s="285"/>
      <c r="S354" s="285"/>
      <c r="T354" s="285"/>
      <c r="U354" s="285"/>
      <c r="V354" s="285"/>
      <c r="W354" s="285"/>
      <c r="X354" s="285"/>
      <c r="Y354" s="285"/>
      <c r="Z354" s="285"/>
      <c r="AA354" s="285"/>
      <c r="AB354" s="285"/>
      <c r="AC354" s="285"/>
      <c r="AD354" s="285"/>
      <c r="AE354" s="285"/>
      <c r="AF354" s="285"/>
    </row>
    <row r="355">
      <c r="A355" s="285"/>
      <c r="B355" s="362"/>
      <c r="C355" s="362"/>
      <c r="D355" s="17"/>
      <c r="E355" s="362"/>
      <c r="F355" s="315"/>
      <c r="G355" s="363"/>
      <c r="H355" s="363"/>
      <c r="I355" s="363"/>
      <c r="J355" s="363"/>
      <c r="K355" s="363"/>
      <c r="L355" s="285"/>
      <c r="M355" s="285"/>
      <c r="N355" s="285"/>
      <c r="O355" s="285"/>
      <c r="P355" s="285"/>
      <c r="Q355" s="285"/>
      <c r="R355" s="285"/>
      <c r="S355" s="285"/>
      <c r="T355" s="285"/>
      <c r="U355" s="285"/>
      <c r="V355" s="285"/>
      <c r="W355" s="285"/>
      <c r="X355" s="285"/>
      <c r="Y355" s="285"/>
      <c r="Z355" s="285"/>
      <c r="AA355" s="285"/>
      <c r="AB355" s="285"/>
      <c r="AC355" s="285"/>
      <c r="AD355" s="285"/>
      <c r="AE355" s="285"/>
      <c r="AF355" s="285"/>
    </row>
    <row r="356">
      <c r="A356" s="285"/>
      <c r="B356" s="362"/>
      <c r="C356" s="362"/>
      <c r="D356" s="17"/>
      <c r="E356" s="362"/>
      <c r="F356" s="315"/>
      <c r="G356" s="363"/>
      <c r="H356" s="363"/>
      <c r="I356" s="363"/>
      <c r="J356" s="363"/>
      <c r="K356" s="363"/>
      <c r="L356" s="285"/>
      <c r="M356" s="285"/>
      <c r="N356" s="285"/>
      <c r="O356" s="285"/>
      <c r="P356" s="285"/>
      <c r="Q356" s="285"/>
      <c r="R356" s="285"/>
      <c r="S356" s="285"/>
      <c r="T356" s="285"/>
      <c r="U356" s="285"/>
      <c r="V356" s="285"/>
      <c r="W356" s="285"/>
      <c r="X356" s="285"/>
      <c r="Y356" s="285"/>
      <c r="Z356" s="285"/>
      <c r="AA356" s="285"/>
      <c r="AB356" s="285"/>
      <c r="AC356" s="285"/>
      <c r="AD356" s="285"/>
      <c r="AE356" s="285"/>
      <c r="AF356" s="285"/>
    </row>
    <row r="357">
      <c r="A357" s="285"/>
      <c r="B357" s="362"/>
      <c r="C357" s="362"/>
      <c r="D357" s="17"/>
      <c r="E357" s="362"/>
      <c r="F357" s="315"/>
      <c r="G357" s="363"/>
      <c r="H357" s="363"/>
      <c r="I357" s="363"/>
      <c r="J357" s="363"/>
      <c r="K357" s="363"/>
      <c r="L357" s="285"/>
      <c r="M357" s="285"/>
      <c r="N357" s="285"/>
      <c r="O357" s="285"/>
      <c r="P357" s="285"/>
      <c r="Q357" s="285"/>
      <c r="R357" s="285"/>
      <c r="S357" s="285"/>
      <c r="T357" s="285"/>
      <c r="U357" s="285"/>
      <c r="V357" s="285"/>
      <c r="W357" s="285"/>
      <c r="X357" s="285"/>
      <c r="Y357" s="285"/>
      <c r="Z357" s="285"/>
      <c r="AA357" s="285"/>
      <c r="AB357" s="285"/>
      <c r="AC357" s="285"/>
      <c r="AD357" s="285"/>
      <c r="AE357" s="285"/>
      <c r="AF357" s="285"/>
    </row>
    <row r="358">
      <c r="A358" s="285"/>
      <c r="B358" s="362"/>
      <c r="C358" s="362"/>
      <c r="D358" s="17"/>
      <c r="E358" s="362"/>
      <c r="F358" s="315"/>
      <c r="G358" s="363"/>
      <c r="H358" s="363"/>
      <c r="I358" s="363"/>
      <c r="J358" s="363"/>
      <c r="K358" s="363"/>
      <c r="L358" s="285"/>
      <c r="M358" s="285"/>
      <c r="N358" s="285"/>
      <c r="O358" s="285"/>
      <c r="P358" s="285"/>
      <c r="Q358" s="285"/>
      <c r="R358" s="285"/>
      <c r="S358" s="285"/>
      <c r="T358" s="285"/>
      <c r="U358" s="285"/>
      <c r="V358" s="285"/>
      <c r="W358" s="285"/>
      <c r="X358" s="285"/>
      <c r="Y358" s="285"/>
      <c r="Z358" s="285"/>
      <c r="AA358" s="285"/>
      <c r="AB358" s="285"/>
      <c r="AC358" s="285"/>
      <c r="AD358" s="285"/>
      <c r="AE358" s="285"/>
      <c r="AF358" s="285"/>
    </row>
    <row r="359">
      <c r="A359" s="285"/>
      <c r="B359" s="362"/>
      <c r="C359" s="362"/>
      <c r="D359" s="17"/>
      <c r="E359" s="362"/>
      <c r="F359" s="315"/>
      <c r="G359" s="363"/>
      <c r="H359" s="363"/>
      <c r="I359" s="363"/>
      <c r="J359" s="363"/>
      <c r="K359" s="363"/>
      <c r="L359" s="285"/>
      <c r="M359" s="285"/>
      <c r="N359" s="285"/>
      <c r="O359" s="285"/>
      <c r="P359" s="285"/>
      <c r="Q359" s="285"/>
      <c r="R359" s="285"/>
      <c r="S359" s="285"/>
      <c r="T359" s="285"/>
      <c r="U359" s="285"/>
      <c r="V359" s="285"/>
      <c r="W359" s="285"/>
      <c r="X359" s="285"/>
      <c r="Y359" s="285"/>
      <c r="Z359" s="285"/>
      <c r="AA359" s="285"/>
      <c r="AB359" s="285"/>
      <c r="AC359" s="285"/>
      <c r="AD359" s="285"/>
      <c r="AE359" s="285"/>
      <c r="AF359" s="285"/>
    </row>
    <row r="360">
      <c r="A360" s="285"/>
      <c r="B360" s="362"/>
      <c r="C360" s="362"/>
      <c r="D360" s="17"/>
      <c r="E360" s="362"/>
      <c r="F360" s="315"/>
      <c r="G360" s="363"/>
      <c r="H360" s="363"/>
      <c r="I360" s="363"/>
      <c r="J360" s="363"/>
      <c r="K360" s="363"/>
      <c r="L360" s="285"/>
      <c r="M360" s="285"/>
      <c r="N360" s="285"/>
      <c r="O360" s="285"/>
      <c r="P360" s="285"/>
      <c r="Q360" s="285"/>
      <c r="R360" s="285"/>
      <c r="S360" s="285"/>
      <c r="T360" s="285"/>
      <c r="U360" s="285"/>
      <c r="V360" s="285"/>
      <c r="W360" s="285"/>
      <c r="X360" s="285"/>
      <c r="Y360" s="285"/>
      <c r="Z360" s="285"/>
      <c r="AA360" s="285"/>
      <c r="AB360" s="285"/>
      <c r="AC360" s="285"/>
      <c r="AD360" s="285"/>
      <c r="AE360" s="285"/>
      <c r="AF360" s="285"/>
    </row>
    <row r="361">
      <c r="A361" s="285"/>
      <c r="B361" s="362"/>
      <c r="C361" s="362"/>
      <c r="D361" s="17"/>
      <c r="E361" s="362"/>
      <c r="F361" s="315"/>
      <c r="G361" s="363"/>
      <c r="H361" s="363"/>
      <c r="I361" s="363"/>
      <c r="J361" s="363"/>
      <c r="K361" s="363"/>
      <c r="L361" s="285"/>
      <c r="M361" s="285"/>
      <c r="N361" s="285"/>
      <c r="O361" s="285"/>
      <c r="P361" s="285"/>
      <c r="Q361" s="285"/>
      <c r="R361" s="285"/>
      <c r="S361" s="285"/>
      <c r="T361" s="285"/>
      <c r="U361" s="285"/>
      <c r="V361" s="285"/>
      <c r="W361" s="285"/>
      <c r="X361" s="285"/>
      <c r="Y361" s="285"/>
      <c r="Z361" s="285"/>
      <c r="AA361" s="285"/>
      <c r="AB361" s="285"/>
      <c r="AC361" s="285"/>
      <c r="AD361" s="285"/>
      <c r="AE361" s="285"/>
      <c r="AF361" s="285"/>
    </row>
    <row r="362">
      <c r="A362" s="285"/>
      <c r="B362" s="362"/>
      <c r="C362" s="362"/>
      <c r="D362" s="17"/>
      <c r="E362" s="362"/>
      <c r="F362" s="315"/>
      <c r="G362" s="363"/>
      <c r="H362" s="363"/>
      <c r="I362" s="363"/>
      <c r="J362" s="363"/>
      <c r="K362" s="363"/>
      <c r="L362" s="285"/>
      <c r="M362" s="285"/>
      <c r="N362" s="285"/>
      <c r="O362" s="285"/>
      <c r="P362" s="285"/>
      <c r="Q362" s="285"/>
      <c r="R362" s="285"/>
      <c r="S362" s="285"/>
      <c r="T362" s="285"/>
      <c r="U362" s="285"/>
      <c r="V362" s="285"/>
      <c r="W362" s="285"/>
      <c r="X362" s="285"/>
      <c r="Y362" s="285"/>
      <c r="Z362" s="285"/>
      <c r="AA362" s="285"/>
      <c r="AB362" s="285"/>
      <c r="AC362" s="285"/>
      <c r="AD362" s="285"/>
      <c r="AE362" s="285"/>
      <c r="AF362" s="285"/>
    </row>
    <row r="363">
      <c r="A363" s="285"/>
      <c r="B363" s="362"/>
      <c r="C363" s="362"/>
      <c r="D363" s="17"/>
      <c r="E363" s="362"/>
      <c r="F363" s="315"/>
      <c r="G363" s="363"/>
      <c r="H363" s="363"/>
      <c r="I363" s="363"/>
      <c r="J363" s="363"/>
      <c r="K363" s="363"/>
      <c r="L363" s="285"/>
      <c r="M363" s="285"/>
      <c r="N363" s="285"/>
      <c r="O363" s="285"/>
      <c r="P363" s="285"/>
      <c r="Q363" s="285"/>
      <c r="R363" s="285"/>
      <c r="S363" s="285"/>
      <c r="T363" s="285"/>
      <c r="U363" s="285"/>
      <c r="V363" s="285"/>
      <c r="W363" s="285"/>
      <c r="X363" s="285"/>
      <c r="Y363" s="285"/>
      <c r="Z363" s="285"/>
      <c r="AA363" s="285"/>
      <c r="AB363" s="285"/>
      <c r="AC363" s="285"/>
      <c r="AD363" s="285"/>
      <c r="AE363" s="285"/>
      <c r="AF363" s="285"/>
    </row>
    <row r="364">
      <c r="A364" s="285"/>
      <c r="B364" s="362"/>
      <c r="C364" s="362"/>
      <c r="D364" s="17"/>
      <c r="E364" s="362"/>
      <c r="F364" s="315"/>
      <c r="G364" s="363"/>
      <c r="H364" s="363"/>
      <c r="I364" s="363"/>
      <c r="J364" s="363"/>
      <c r="K364" s="363"/>
      <c r="L364" s="285"/>
      <c r="M364" s="285"/>
      <c r="N364" s="285"/>
      <c r="O364" s="285"/>
      <c r="P364" s="285"/>
      <c r="Q364" s="285"/>
      <c r="R364" s="285"/>
      <c r="S364" s="285"/>
      <c r="T364" s="285"/>
      <c r="U364" s="285"/>
      <c r="V364" s="285"/>
      <c r="W364" s="285"/>
      <c r="X364" s="285"/>
      <c r="Y364" s="285"/>
      <c r="Z364" s="285"/>
      <c r="AA364" s="285"/>
      <c r="AB364" s="285"/>
      <c r="AC364" s="285"/>
      <c r="AD364" s="285"/>
      <c r="AE364" s="285"/>
      <c r="AF364" s="285"/>
    </row>
    <row r="365">
      <c r="A365" s="285"/>
      <c r="B365" s="362"/>
      <c r="C365" s="362"/>
      <c r="D365" s="17"/>
      <c r="E365" s="362"/>
      <c r="F365" s="315"/>
      <c r="G365" s="363"/>
      <c r="H365" s="363"/>
      <c r="I365" s="363"/>
      <c r="J365" s="363"/>
      <c r="K365" s="363"/>
      <c r="L365" s="285"/>
      <c r="M365" s="285"/>
      <c r="N365" s="285"/>
      <c r="O365" s="285"/>
      <c r="P365" s="285"/>
      <c r="Q365" s="285"/>
      <c r="R365" s="285"/>
      <c r="S365" s="285"/>
      <c r="T365" s="285"/>
      <c r="U365" s="285"/>
      <c r="V365" s="285"/>
      <c r="W365" s="285"/>
      <c r="X365" s="285"/>
      <c r="Y365" s="285"/>
      <c r="Z365" s="285"/>
      <c r="AA365" s="285"/>
      <c r="AB365" s="285"/>
      <c r="AC365" s="285"/>
      <c r="AD365" s="285"/>
      <c r="AE365" s="285"/>
      <c r="AF365" s="285"/>
    </row>
    <row r="366">
      <c r="A366" s="285"/>
      <c r="B366" s="362"/>
      <c r="C366" s="362"/>
      <c r="D366" s="17"/>
      <c r="E366" s="362"/>
      <c r="F366" s="315"/>
      <c r="G366" s="363"/>
      <c r="H366" s="363"/>
      <c r="I366" s="363"/>
      <c r="J366" s="363"/>
      <c r="K366" s="363"/>
      <c r="L366" s="285"/>
      <c r="M366" s="285"/>
      <c r="N366" s="285"/>
      <c r="O366" s="285"/>
      <c r="P366" s="285"/>
      <c r="Q366" s="285"/>
      <c r="R366" s="285"/>
      <c r="S366" s="285"/>
      <c r="T366" s="285"/>
      <c r="U366" s="285"/>
      <c r="V366" s="285"/>
      <c r="W366" s="285"/>
      <c r="X366" s="285"/>
      <c r="Y366" s="285"/>
      <c r="Z366" s="285"/>
      <c r="AA366" s="285"/>
      <c r="AB366" s="285"/>
      <c r="AC366" s="285"/>
      <c r="AD366" s="285"/>
      <c r="AE366" s="285"/>
      <c r="AF366" s="285"/>
    </row>
    <row r="367">
      <c r="A367" s="285"/>
      <c r="B367" s="362"/>
      <c r="C367" s="362"/>
      <c r="D367" s="17"/>
      <c r="E367" s="362"/>
      <c r="F367" s="315"/>
      <c r="G367" s="363"/>
      <c r="H367" s="363"/>
      <c r="I367" s="363"/>
      <c r="J367" s="363"/>
      <c r="K367" s="363"/>
      <c r="L367" s="285"/>
      <c r="M367" s="285"/>
      <c r="N367" s="285"/>
      <c r="O367" s="285"/>
      <c r="P367" s="285"/>
      <c r="Q367" s="285"/>
      <c r="R367" s="285"/>
      <c r="S367" s="285"/>
      <c r="T367" s="285"/>
      <c r="U367" s="285"/>
      <c r="V367" s="285"/>
      <c r="W367" s="285"/>
      <c r="X367" s="285"/>
      <c r="Y367" s="285"/>
      <c r="Z367" s="285"/>
      <c r="AA367" s="285"/>
      <c r="AB367" s="285"/>
      <c r="AC367" s="285"/>
      <c r="AD367" s="285"/>
      <c r="AE367" s="285"/>
      <c r="AF367" s="285"/>
    </row>
    <row r="368">
      <c r="A368" s="285"/>
      <c r="B368" s="362"/>
      <c r="C368" s="362"/>
      <c r="D368" s="17"/>
      <c r="E368" s="362"/>
      <c r="F368" s="315"/>
      <c r="G368" s="363"/>
      <c r="H368" s="363"/>
      <c r="I368" s="363"/>
      <c r="J368" s="363"/>
      <c r="K368" s="363"/>
      <c r="L368" s="285"/>
      <c r="M368" s="285"/>
      <c r="N368" s="285"/>
      <c r="O368" s="285"/>
      <c r="P368" s="285"/>
      <c r="Q368" s="285"/>
      <c r="R368" s="285"/>
      <c r="S368" s="285"/>
      <c r="T368" s="285"/>
      <c r="U368" s="285"/>
      <c r="V368" s="285"/>
      <c r="W368" s="285"/>
      <c r="X368" s="285"/>
      <c r="Y368" s="285"/>
      <c r="Z368" s="285"/>
      <c r="AA368" s="285"/>
      <c r="AB368" s="285"/>
      <c r="AC368" s="285"/>
      <c r="AD368" s="285"/>
      <c r="AE368" s="285"/>
      <c r="AF368" s="285"/>
    </row>
    <row r="369">
      <c r="A369" s="285"/>
      <c r="B369" s="362"/>
      <c r="C369" s="362"/>
      <c r="D369" s="17"/>
      <c r="E369" s="362"/>
      <c r="F369" s="315"/>
      <c r="G369" s="363"/>
      <c r="H369" s="363"/>
      <c r="I369" s="363"/>
      <c r="J369" s="363"/>
      <c r="K369" s="363"/>
      <c r="L369" s="285"/>
      <c r="M369" s="285"/>
      <c r="N369" s="285"/>
      <c r="O369" s="285"/>
      <c r="P369" s="285"/>
      <c r="Q369" s="285"/>
      <c r="R369" s="285"/>
      <c r="S369" s="285"/>
      <c r="T369" s="285"/>
      <c r="U369" s="285"/>
      <c r="V369" s="285"/>
      <c r="W369" s="285"/>
      <c r="X369" s="285"/>
      <c r="Y369" s="285"/>
      <c r="Z369" s="285"/>
      <c r="AA369" s="285"/>
      <c r="AB369" s="285"/>
      <c r="AC369" s="285"/>
      <c r="AD369" s="285"/>
      <c r="AE369" s="285"/>
      <c r="AF369" s="285"/>
    </row>
    <row r="370">
      <c r="A370" s="285"/>
      <c r="B370" s="362"/>
      <c r="C370" s="362"/>
      <c r="D370" s="17"/>
      <c r="E370" s="362"/>
      <c r="F370" s="315"/>
      <c r="G370" s="363"/>
      <c r="H370" s="363"/>
      <c r="I370" s="363"/>
      <c r="J370" s="363"/>
      <c r="K370" s="363"/>
      <c r="L370" s="285"/>
      <c r="M370" s="285"/>
      <c r="N370" s="285"/>
      <c r="O370" s="285"/>
      <c r="P370" s="285"/>
      <c r="Q370" s="285"/>
      <c r="R370" s="285"/>
      <c r="S370" s="285"/>
      <c r="T370" s="285"/>
      <c r="U370" s="285"/>
      <c r="V370" s="285"/>
      <c r="W370" s="285"/>
      <c r="X370" s="285"/>
      <c r="Y370" s="285"/>
      <c r="Z370" s="285"/>
      <c r="AA370" s="285"/>
      <c r="AB370" s="285"/>
      <c r="AC370" s="285"/>
      <c r="AD370" s="285"/>
      <c r="AE370" s="285"/>
      <c r="AF370" s="285"/>
    </row>
    <row r="371">
      <c r="A371" s="285"/>
      <c r="B371" s="362"/>
      <c r="C371" s="362"/>
      <c r="D371" s="17"/>
      <c r="E371" s="362"/>
      <c r="F371" s="315"/>
      <c r="G371" s="363"/>
      <c r="H371" s="363"/>
      <c r="I371" s="363"/>
      <c r="J371" s="363"/>
      <c r="K371" s="363"/>
      <c r="L371" s="285"/>
      <c r="M371" s="285"/>
      <c r="N371" s="285"/>
      <c r="O371" s="285"/>
      <c r="P371" s="285"/>
      <c r="Q371" s="285"/>
      <c r="R371" s="285"/>
      <c r="S371" s="285"/>
      <c r="T371" s="285"/>
      <c r="U371" s="285"/>
      <c r="V371" s="285"/>
      <c r="W371" s="285"/>
      <c r="X371" s="285"/>
      <c r="Y371" s="285"/>
      <c r="Z371" s="285"/>
      <c r="AA371" s="285"/>
      <c r="AB371" s="285"/>
      <c r="AC371" s="285"/>
      <c r="AD371" s="285"/>
      <c r="AE371" s="285"/>
      <c r="AF371" s="285"/>
    </row>
    <row r="372">
      <c r="A372" s="285"/>
      <c r="B372" s="362"/>
      <c r="C372" s="362"/>
      <c r="D372" s="17"/>
      <c r="E372" s="362"/>
      <c r="F372" s="315"/>
      <c r="G372" s="363"/>
      <c r="H372" s="363"/>
      <c r="I372" s="363"/>
      <c r="J372" s="363"/>
      <c r="K372" s="363"/>
      <c r="L372" s="285"/>
      <c r="M372" s="285"/>
      <c r="N372" s="285"/>
      <c r="O372" s="285"/>
      <c r="P372" s="285"/>
      <c r="Q372" s="285"/>
      <c r="R372" s="285"/>
      <c r="S372" s="285"/>
      <c r="T372" s="285"/>
      <c r="U372" s="285"/>
      <c r="V372" s="285"/>
      <c r="W372" s="285"/>
      <c r="X372" s="285"/>
      <c r="Y372" s="285"/>
      <c r="Z372" s="285"/>
      <c r="AA372" s="285"/>
      <c r="AB372" s="285"/>
      <c r="AC372" s="285"/>
      <c r="AD372" s="285"/>
      <c r="AE372" s="285"/>
      <c r="AF372" s="285"/>
    </row>
    <row r="373">
      <c r="A373" s="285"/>
      <c r="B373" s="362"/>
      <c r="C373" s="362"/>
      <c r="D373" s="17"/>
      <c r="E373" s="362"/>
      <c r="F373" s="315"/>
      <c r="G373" s="363"/>
      <c r="H373" s="363"/>
      <c r="I373" s="363"/>
      <c r="J373" s="363"/>
      <c r="K373" s="363"/>
      <c r="L373" s="285"/>
      <c r="M373" s="285"/>
      <c r="N373" s="285"/>
      <c r="O373" s="285"/>
      <c r="P373" s="285"/>
      <c r="Q373" s="285"/>
      <c r="R373" s="285"/>
      <c r="S373" s="285"/>
      <c r="T373" s="285"/>
      <c r="U373" s="285"/>
      <c r="V373" s="285"/>
      <c r="W373" s="285"/>
      <c r="X373" s="285"/>
      <c r="Y373" s="285"/>
      <c r="Z373" s="285"/>
      <c r="AA373" s="285"/>
      <c r="AB373" s="285"/>
      <c r="AC373" s="285"/>
      <c r="AD373" s="285"/>
      <c r="AE373" s="285"/>
      <c r="AF373" s="285"/>
    </row>
    <row r="374">
      <c r="A374" s="285"/>
      <c r="B374" s="362"/>
      <c r="C374" s="362"/>
      <c r="D374" s="17"/>
      <c r="E374" s="362"/>
      <c r="F374" s="315"/>
      <c r="G374" s="363"/>
      <c r="H374" s="363"/>
      <c r="I374" s="363"/>
      <c r="J374" s="363"/>
      <c r="K374" s="363"/>
      <c r="L374" s="285"/>
      <c r="M374" s="285"/>
      <c r="N374" s="285"/>
      <c r="O374" s="285"/>
      <c r="P374" s="285"/>
      <c r="Q374" s="285"/>
      <c r="R374" s="285"/>
      <c r="S374" s="285"/>
      <c r="T374" s="285"/>
      <c r="U374" s="285"/>
      <c r="V374" s="285"/>
      <c r="W374" s="285"/>
      <c r="X374" s="285"/>
      <c r="Y374" s="285"/>
      <c r="Z374" s="285"/>
      <c r="AA374" s="285"/>
      <c r="AB374" s="285"/>
      <c r="AC374" s="285"/>
      <c r="AD374" s="285"/>
      <c r="AE374" s="285"/>
      <c r="AF374" s="285"/>
    </row>
    <row r="375">
      <c r="A375" s="285"/>
      <c r="B375" s="362"/>
      <c r="C375" s="362"/>
      <c r="D375" s="17"/>
      <c r="E375" s="362"/>
      <c r="F375" s="315"/>
      <c r="G375" s="363"/>
      <c r="H375" s="363"/>
      <c r="I375" s="363"/>
      <c r="J375" s="363"/>
      <c r="K375" s="363"/>
      <c r="L375" s="285"/>
      <c r="M375" s="285"/>
      <c r="N375" s="285"/>
      <c r="O375" s="285"/>
      <c r="P375" s="285"/>
      <c r="Q375" s="285"/>
      <c r="R375" s="285"/>
      <c r="S375" s="285"/>
      <c r="T375" s="285"/>
      <c r="U375" s="285"/>
      <c r="V375" s="285"/>
      <c r="W375" s="285"/>
      <c r="X375" s="285"/>
      <c r="Y375" s="285"/>
      <c r="Z375" s="285"/>
      <c r="AA375" s="285"/>
      <c r="AB375" s="285"/>
      <c r="AC375" s="285"/>
      <c r="AD375" s="285"/>
      <c r="AE375" s="285"/>
      <c r="AF375" s="285"/>
    </row>
    <row r="376">
      <c r="A376" s="285"/>
      <c r="B376" s="362"/>
      <c r="C376" s="362"/>
      <c r="D376" s="17"/>
      <c r="E376" s="362"/>
      <c r="F376" s="315"/>
      <c r="G376" s="363"/>
      <c r="H376" s="363"/>
      <c r="I376" s="363"/>
      <c r="J376" s="363"/>
      <c r="K376" s="363"/>
      <c r="L376" s="285"/>
      <c r="M376" s="285"/>
      <c r="N376" s="285"/>
      <c r="O376" s="285"/>
      <c r="P376" s="285"/>
      <c r="Q376" s="285"/>
      <c r="R376" s="285"/>
      <c r="S376" s="285"/>
      <c r="T376" s="285"/>
      <c r="U376" s="285"/>
      <c r="V376" s="285"/>
      <c r="W376" s="285"/>
      <c r="X376" s="285"/>
      <c r="Y376" s="285"/>
      <c r="Z376" s="285"/>
      <c r="AA376" s="285"/>
      <c r="AB376" s="285"/>
      <c r="AC376" s="285"/>
      <c r="AD376" s="285"/>
      <c r="AE376" s="285"/>
      <c r="AF376" s="285"/>
    </row>
    <row r="377">
      <c r="A377" s="285"/>
      <c r="B377" s="362"/>
      <c r="C377" s="362"/>
      <c r="D377" s="17"/>
      <c r="E377" s="362"/>
      <c r="F377" s="315"/>
      <c r="G377" s="363"/>
      <c r="H377" s="363"/>
      <c r="I377" s="363"/>
      <c r="J377" s="363"/>
      <c r="K377" s="363"/>
      <c r="L377" s="285"/>
      <c r="M377" s="285"/>
      <c r="N377" s="285"/>
      <c r="O377" s="285"/>
      <c r="P377" s="285"/>
      <c r="Q377" s="285"/>
      <c r="R377" s="285"/>
      <c r="S377" s="285"/>
      <c r="T377" s="285"/>
      <c r="U377" s="285"/>
      <c r="V377" s="285"/>
      <c r="W377" s="285"/>
      <c r="X377" s="285"/>
      <c r="Y377" s="285"/>
      <c r="Z377" s="285"/>
      <c r="AA377" s="285"/>
      <c r="AB377" s="285"/>
      <c r="AC377" s="285"/>
      <c r="AD377" s="285"/>
      <c r="AE377" s="285"/>
      <c r="AF377" s="285"/>
    </row>
    <row r="378">
      <c r="A378" s="285"/>
      <c r="B378" s="362"/>
      <c r="C378" s="362"/>
      <c r="D378" s="17"/>
      <c r="E378" s="362"/>
      <c r="F378" s="315"/>
      <c r="G378" s="363"/>
      <c r="H378" s="363"/>
      <c r="I378" s="363"/>
      <c r="J378" s="363"/>
      <c r="K378" s="363"/>
      <c r="L378" s="285"/>
      <c r="M378" s="285"/>
      <c r="N378" s="285"/>
      <c r="O378" s="285"/>
      <c r="P378" s="285"/>
      <c r="Q378" s="285"/>
      <c r="R378" s="285"/>
      <c r="S378" s="285"/>
      <c r="T378" s="285"/>
      <c r="U378" s="285"/>
      <c r="V378" s="285"/>
      <c r="W378" s="285"/>
      <c r="X378" s="285"/>
      <c r="Y378" s="285"/>
      <c r="Z378" s="285"/>
      <c r="AA378" s="285"/>
      <c r="AB378" s="285"/>
      <c r="AC378" s="285"/>
      <c r="AD378" s="285"/>
      <c r="AE378" s="285"/>
      <c r="AF378" s="285"/>
    </row>
    <row r="379">
      <c r="A379" s="285"/>
      <c r="B379" s="362"/>
      <c r="C379" s="362"/>
      <c r="D379" s="17"/>
      <c r="E379" s="362"/>
      <c r="F379" s="315"/>
      <c r="G379" s="363"/>
      <c r="H379" s="363"/>
      <c r="I379" s="363"/>
      <c r="J379" s="363"/>
      <c r="K379" s="363"/>
      <c r="L379" s="285"/>
      <c r="M379" s="285"/>
      <c r="N379" s="285"/>
      <c r="O379" s="285"/>
      <c r="P379" s="285"/>
      <c r="Q379" s="285"/>
      <c r="R379" s="285"/>
      <c r="S379" s="285"/>
      <c r="T379" s="285"/>
      <c r="U379" s="285"/>
      <c r="V379" s="285"/>
      <c r="W379" s="285"/>
      <c r="X379" s="285"/>
      <c r="Y379" s="285"/>
      <c r="Z379" s="285"/>
      <c r="AA379" s="285"/>
      <c r="AB379" s="285"/>
      <c r="AC379" s="285"/>
      <c r="AD379" s="285"/>
      <c r="AE379" s="285"/>
      <c r="AF379" s="285"/>
    </row>
    <row r="380">
      <c r="A380" s="285"/>
      <c r="B380" s="362"/>
      <c r="C380" s="362"/>
      <c r="D380" s="17"/>
      <c r="E380" s="362"/>
      <c r="F380" s="315"/>
      <c r="G380" s="363"/>
      <c r="H380" s="363"/>
      <c r="I380" s="363"/>
      <c r="J380" s="363"/>
      <c r="K380" s="363"/>
      <c r="L380" s="285"/>
      <c r="M380" s="285"/>
      <c r="N380" s="285"/>
      <c r="O380" s="285"/>
      <c r="P380" s="285"/>
      <c r="Q380" s="285"/>
      <c r="R380" s="285"/>
      <c r="S380" s="285"/>
      <c r="T380" s="285"/>
      <c r="U380" s="285"/>
      <c r="V380" s="285"/>
      <c r="W380" s="285"/>
      <c r="X380" s="285"/>
      <c r="Y380" s="285"/>
      <c r="Z380" s="285"/>
      <c r="AA380" s="285"/>
      <c r="AB380" s="285"/>
      <c r="AC380" s="285"/>
      <c r="AD380" s="285"/>
      <c r="AE380" s="285"/>
      <c r="AF380" s="285"/>
    </row>
    <row r="381">
      <c r="A381" s="285"/>
      <c r="B381" s="362"/>
      <c r="C381" s="362"/>
      <c r="D381" s="17"/>
      <c r="E381" s="362"/>
      <c r="F381" s="315"/>
      <c r="G381" s="363"/>
      <c r="H381" s="363"/>
      <c r="I381" s="363"/>
      <c r="J381" s="363"/>
      <c r="K381" s="363"/>
      <c r="L381" s="285"/>
      <c r="M381" s="285"/>
      <c r="N381" s="285"/>
      <c r="O381" s="285"/>
      <c r="P381" s="285"/>
      <c r="Q381" s="285"/>
      <c r="R381" s="285"/>
      <c r="S381" s="285"/>
      <c r="T381" s="285"/>
      <c r="U381" s="285"/>
      <c r="V381" s="285"/>
      <c r="W381" s="285"/>
      <c r="X381" s="285"/>
      <c r="Y381" s="285"/>
      <c r="Z381" s="285"/>
      <c r="AA381" s="285"/>
      <c r="AB381" s="285"/>
      <c r="AC381" s="285"/>
      <c r="AD381" s="285"/>
      <c r="AE381" s="285"/>
      <c r="AF381" s="285"/>
    </row>
    <row r="382">
      <c r="A382" s="285"/>
      <c r="B382" s="362"/>
      <c r="C382" s="362"/>
      <c r="D382" s="17"/>
      <c r="E382" s="362"/>
      <c r="F382" s="315"/>
      <c r="G382" s="363"/>
      <c r="H382" s="363"/>
      <c r="I382" s="363"/>
      <c r="J382" s="363"/>
      <c r="K382" s="363"/>
      <c r="L382" s="285"/>
      <c r="M382" s="285"/>
      <c r="N382" s="285"/>
      <c r="O382" s="285"/>
      <c r="P382" s="285"/>
      <c r="Q382" s="285"/>
      <c r="R382" s="285"/>
      <c r="S382" s="285"/>
      <c r="T382" s="285"/>
      <c r="U382" s="285"/>
      <c r="V382" s="285"/>
      <c r="W382" s="285"/>
      <c r="X382" s="285"/>
      <c r="Y382" s="285"/>
      <c r="Z382" s="285"/>
      <c r="AA382" s="285"/>
      <c r="AB382" s="285"/>
      <c r="AC382" s="285"/>
      <c r="AD382" s="285"/>
      <c r="AE382" s="285"/>
      <c r="AF382" s="285"/>
    </row>
    <row r="383">
      <c r="A383" s="285"/>
      <c r="B383" s="362"/>
      <c r="C383" s="362"/>
      <c r="D383" s="17"/>
      <c r="E383" s="362"/>
      <c r="F383" s="315"/>
      <c r="G383" s="363"/>
      <c r="H383" s="363"/>
      <c r="I383" s="363"/>
      <c r="J383" s="363"/>
      <c r="K383" s="363"/>
      <c r="L383" s="285"/>
      <c r="M383" s="285"/>
      <c r="N383" s="285"/>
      <c r="O383" s="285"/>
      <c r="P383" s="285"/>
      <c r="Q383" s="285"/>
      <c r="R383" s="285"/>
      <c r="S383" s="285"/>
      <c r="T383" s="285"/>
      <c r="U383" s="285"/>
      <c r="V383" s="285"/>
      <c r="W383" s="285"/>
      <c r="X383" s="285"/>
      <c r="Y383" s="285"/>
      <c r="Z383" s="285"/>
      <c r="AA383" s="285"/>
      <c r="AB383" s="285"/>
      <c r="AC383" s="285"/>
      <c r="AD383" s="285"/>
      <c r="AE383" s="285"/>
      <c r="AF383" s="285"/>
    </row>
    <row r="384">
      <c r="A384" s="285"/>
      <c r="B384" s="362"/>
      <c r="C384" s="362"/>
      <c r="D384" s="17"/>
      <c r="E384" s="362"/>
      <c r="F384" s="315"/>
      <c r="G384" s="363"/>
      <c r="H384" s="363"/>
      <c r="I384" s="363"/>
      <c r="J384" s="363"/>
      <c r="K384" s="363"/>
      <c r="L384" s="285"/>
      <c r="M384" s="285"/>
      <c r="N384" s="285"/>
      <c r="O384" s="285"/>
      <c r="P384" s="285"/>
      <c r="Q384" s="285"/>
      <c r="R384" s="285"/>
      <c r="S384" s="285"/>
      <c r="T384" s="285"/>
      <c r="U384" s="285"/>
      <c r="V384" s="285"/>
      <c r="W384" s="285"/>
      <c r="X384" s="285"/>
      <c r="Y384" s="285"/>
      <c r="Z384" s="285"/>
      <c r="AA384" s="285"/>
      <c r="AB384" s="285"/>
      <c r="AC384" s="285"/>
      <c r="AD384" s="285"/>
      <c r="AE384" s="285"/>
      <c r="AF384" s="285"/>
    </row>
    <row r="385">
      <c r="A385" s="285"/>
      <c r="B385" s="362"/>
      <c r="C385" s="362"/>
      <c r="D385" s="17"/>
      <c r="E385" s="362"/>
      <c r="F385" s="315"/>
      <c r="G385" s="363"/>
      <c r="H385" s="363"/>
      <c r="I385" s="363"/>
      <c r="J385" s="363"/>
      <c r="K385" s="363"/>
      <c r="L385" s="285"/>
      <c r="M385" s="285"/>
      <c r="N385" s="285"/>
      <c r="O385" s="285"/>
      <c r="P385" s="285"/>
      <c r="Q385" s="285"/>
      <c r="R385" s="285"/>
      <c r="S385" s="285"/>
      <c r="T385" s="285"/>
      <c r="U385" s="285"/>
      <c r="V385" s="285"/>
      <c r="W385" s="285"/>
      <c r="X385" s="285"/>
      <c r="Y385" s="285"/>
      <c r="Z385" s="285"/>
      <c r="AA385" s="285"/>
      <c r="AB385" s="285"/>
      <c r="AC385" s="285"/>
      <c r="AD385" s="285"/>
      <c r="AE385" s="285"/>
      <c r="AF385" s="285"/>
    </row>
    <row r="386">
      <c r="A386" s="285"/>
      <c r="B386" s="362"/>
      <c r="C386" s="362"/>
      <c r="D386" s="17"/>
      <c r="E386" s="362"/>
      <c r="F386" s="315"/>
      <c r="G386" s="363"/>
      <c r="H386" s="363"/>
      <c r="I386" s="363"/>
      <c r="J386" s="363"/>
      <c r="K386" s="363"/>
      <c r="L386" s="285"/>
      <c r="M386" s="285"/>
      <c r="N386" s="285"/>
      <c r="O386" s="285"/>
      <c r="P386" s="285"/>
      <c r="Q386" s="285"/>
      <c r="R386" s="285"/>
      <c r="S386" s="285"/>
      <c r="T386" s="285"/>
      <c r="U386" s="285"/>
      <c r="V386" s="285"/>
      <c r="W386" s="285"/>
      <c r="X386" s="285"/>
      <c r="Y386" s="285"/>
      <c r="Z386" s="285"/>
      <c r="AA386" s="285"/>
      <c r="AB386" s="285"/>
      <c r="AC386" s="285"/>
      <c r="AD386" s="285"/>
      <c r="AE386" s="285"/>
      <c r="AF386" s="285"/>
    </row>
    <row r="387">
      <c r="A387" s="285"/>
      <c r="B387" s="362"/>
      <c r="C387" s="362"/>
      <c r="D387" s="17"/>
      <c r="E387" s="362"/>
      <c r="F387" s="315"/>
      <c r="G387" s="363"/>
      <c r="H387" s="363"/>
      <c r="I387" s="363"/>
      <c r="J387" s="363"/>
      <c r="K387" s="363"/>
      <c r="L387" s="285"/>
      <c r="M387" s="285"/>
      <c r="N387" s="285"/>
      <c r="O387" s="285"/>
      <c r="P387" s="285"/>
      <c r="Q387" s="285"/>
      <c r="R387" s="285"/>
      <c r="S387" s="285"/>
      <c r="T387" s="285"/>
      <c r="U387" s="285"/>
      <c r="V387" s="285"/>
      <c r="W387" s="285"/>
      <c r="X387" s="285"/>
      <c r="Y387" s="285"/>
      <c r="Z387" s="285"/>
      <c r="AA387" s="285"/>
      <c r="AB387" s="285"/>
      <c r="AC387" s="285"/>
      <c r="AD387" s="285"/>
      <c r="AE387" s="285"/>
      <c r="AF387" s="285"/>
    </row>
    <row r="388">
      <c r="A388" s="285"/>
      <c r="B388" s="362"/>
      <c r="C388" s="362"/>
      <c r="D388" s="17"/>
      <c r="E388" s="362"/>
      <c r="F388" s="315"/>
      <c r="G388" s="363"/>
      <c r="H388" s="363"/>
      <c r="I388" s="363"/>
      <c r="J388" s="363"/>
      <c r="K388" s="363"/>
      <c r="L388" s="285"/>
      <c r="M388" s="285"/>
      <c r="N388" s="285"/>
      <c r="O388" s="285"/>
      <c r="P388" s="285"/>
      <c r="Q388" s="285"/>
      <c r="R388" s="285"/>
      <c r="S388" s="285"/>
      <c r="T388" s="285"/>
      <c r="U388" s="285"/>
      <c r="V388" s="285"/>
      <c r="W388" s="285"/>
      <c r="X388" s="285"/>
      <c r="Y388" s="285"/>
      <c r="Z388" s="285"/>
      <c r="AA388" s="285"/>
      <c r="AB388" s="285"/>
      <c r="AC388" s="285"/>
      <c r="AD388" s="285"/>
      <c r="AE388" s="285"/>
      <c r="AF388" s="285"/>
    </row>
    <row r="389">
      <c r="A389" s="285"/>
      <c r="B389" s="362"/>
      <c r="C389" s="362"/>
      <c r="D389" s="17"/>
      <c r="E389" s="362"/>
      <c r="F389" s="315"/>
      <c r="G389" s="363"/>
      <c r="H389" s="363"/>
      <c r="I389" s="363"/>
      <c r="J389" s="363"/>
      <c r="K389" s="363"/>
      <c r="L389" s="285"/>
      <c r="M389" s="285"/>
      <c r="N389" s="285"/>
      <c r="O389" s="285"/>
      <c r="P389" s="285"/>
      <c r="Q389" s="285"/>
      <c r="R389" s="285"/>
      <c r="S389" s="285"/>
      <c r="T389" s="285"/>
      <c r="U389" s="285"/>
      <c r="V389" s="285"/>
      <c r="W389" s="285"/>
      <c r="X389" s="285"/>
      <c r="Y389" s="285"/>
      <c r="Z389" s="285"/>
      <c r="AA389" s="285"/>
      <c r="AB389" s="285"/>
      <c r="AC389" s="285"/>
      <c r="AD389" s="285"/>
      <c r="AE389" s="285"/>
      <c r="AF389" s="285"/>
    </row>
    <row r="390">
      <c r="A390" s="285"/>
      <c r="B390" s="362"/>
      <c r="C390" s="362"/>
      <c r="D390" s="17"/>
      <c r="E390" s="362"/>
      <c r="F390" s="315"/>
      <c r="G390" s="363"/>
      <c r="H390" s="363"/>
      <c r="I390" s="363"/>
      <c r="J390" s="363"/>
      <c r="K390" s="363"/>
      <c r="L390" s="285"/>
      <c r="M390" s="285"/>
      <c r="N390" s="285"/>
      <c r="O390" s="285"/>
      <c r="P390" s="285"/>
      <c r="Q390" s="285"/>
      <c r="R390" s="285"/>
      <c r="S390" s="285"/>
      <c r="T390" s="285"/>
      <c r="U390" s="285"/>
      <c r="V390" s="285"/>
      <c r="W390" s="285"/>
      <c r="X390" s="285"/>
      <c r="Y390" s="285"/>
      <c r="Z390" s="285"/>
      <c r="AA390" s="285"/>
      <c r="AB390" s="285"/>
      <c r="AC390" s="285"/>
      <c r="AD390" s="285"/>
      <c r="AE390" s="285"/>
      <c r="AF390" s="285"/>
    </row>
    <row r="391">
      <c r="A391" s="285"/>
      <c r="B391" s="362"/>
      <c r="C391" s="362"/>
      <c r="D391" s="17"/>
      <c r="E391" s="362"/>
      <c r="F391" s="315"/>
      <c r="G391" s="363"/>
      <c r="H391" s="363"/>
      <c r="I391" s="363"/>
      <c r="J391" s="363"/>
      <c r="K391" s="363"/>
      <c r="L391" s="285"/>
      <c r="M391" s="285"/>
      <c r="N391" s="285"/>
      <c r="O391" s="285"/>
      <c r="P391" s="285"/>
      <c r="Q391" s="285"/>
      <c r="R391" s="285"/>
      <c r="S391" s="285"/>
      <c r="T391" s="285"/>
      <c r="U391" s="285"/>
      <c r="V391" s="285"/>
      <c r="W391" s="285"/>
      <c r="X391" s="285"/>
      <c r="Y391" s="285"/>
      <c r="Z391" s="285"/>
      <c r="AA391" s="285"/>
      <c r="AB391" s="285"/>
      <c r="AC391" s="285"/>
      <c r="AD391" s="285"/>
      <c r="AE391" s="285"/>
      <c r="AF391" s="285"/>
    </row>
    <row r="392">
      <c r="A392" s="285"/>
      <c r="B392" s="362"/>
      <c r="C392" s="362"/>
      <c r="D392" s="17"/>
      <c r="E392" s="362"/>
      <c r="F392" s="315"/>
      <c r="G392" s="363"/>
      <c r="H392" s="363"/>
      <c r="I392" s="363"/>
      <c r="J392" s="363"/>
      <c r="K392" s="363"/>
      <c r="L392" s="285"/>
      <c r="M392" s="285"/>
      <c r="N392" s="285"/>
      <c r="O392" s="285"/>
      <c r="P392" s="285"/>
      <c r="Q392" s="285"/>
      <c r="R392" s="285"/>
      <c r="S392" s="285"/>
      <c r="T392" s="285"/>
      <c r="U392" s="285"/>
      <c r="V392" s="285"/>
      <c r="W392" s="285"/>
      <c r="X392" s="285"/>
      <c r="Y392" s="285"/>
      <c r="Z392" s="285"/>
      <c r="AA392" s="285"/>
      <c r="AB392" s="285"/>
      <c r="AC392" s="285"/>
      <c r="AD392" s="285"/>
      <c r="AE392" s="285"/>
      <c r="AF392" s="285"/>
    </row>
    <row r="393">
      <c r="A393" s="285"/>
      <c r="B393" s="362"/>
      <c r="C393" s="362"/>
      <c r="D393" s="17"/>
      <c r="E393" s="362"/>
      <c r="F393" s="315"/>
      <c r="G393" s="363"/>
      <c r="H393" s="363"/>
      <c r="I393" s="363"/>
      <c r="J393" s="363"/>
      <c r="K393" s="363"/>
      <c r="L393" s="285"/>
      <c r="M393" s="285"/>
      <c r="N393" s="285"/>
      <c r="O393" s="285"/>
      <c r="P393" s="285"/>
      <c r="Q393" s="285"/>
      <c r="R393" s="285"/>
      <c r="S393" s="285"/>
      <c r="T393" s="285"/>
      <c r="U393" s="285"/>
      <c r="V393" s="285"/>
      <c r="W393" s="285"/>
      <c r="X393" s="285"/>
      <c r="Y393" s="285"/>
      <c r="Z393" s="285"/>
      <c r="AA393" s="285"/>
      <c r="AB393" s="285"/>
      <c r="AC393" s="285"/>
      <c r="AD393" s="285"/>
      <c r="AE393" s="285"/>
      <c r="AF393" s="285"/>
    </row>
    <row r="394">
      <c r="A394" s="285"/>
      <c r="B394" s="362"/>
      <c r="C394" s="362"/>
      <c r="D394" s="17"/>
      <c r="E394" s="362"/>
      <c r="F394" s="315"/>
      <c r="G394" s="363"/>
      <c r="H394" s="363"/>
      <c r="I394" s="363"/>
      <c r="J394" s="363"/>
      <c r="K394" s="363"/>
      <c r="L394" s="285"/>
      <c r="M394" s="285"/>
      <c r="N394" s="285"/>
      <c r="O394" s="285"/>
      <c r="P394" s="285"/>
      <c r="Q394" s="285"/>
      <c r="R394" s="285"/>
      <c r="S394" s="285"/>
      <c r="T394" s="285"/>
      <c r="U394" s="285"/>
      <c r="V394" s="285"/>
      <c r="W394" s="285"/>
      <c r="X394" s="285"/>
      <c r="Y394" s="285"/>
      <c r="Z394" s="285"/>
      <c r="AA394" s="285"/>
      <c r="AB394" s="285"/>
      <c r="AC394" s="285"/>
      <c r="AD394" s="285"/>
      <c r="AE394" s="285"/>
      <c r="AF394" s="285"/>
    </row>
    <row r="395">
      <c r="A395" s="285"/>
      <c r="B395" s="362"/>
      <c r="C395" s="362"/>
      <c r="D395" s="17"/>
      <c r="E395" s="362"/>
      <c r="F395" s="315"/>
      <c r="G395" s="363"/>
      <c r="H395" s="363"/>
      <c r="I395" s="363"/>
      <c r="J395" s="363"/>
      <c r="K395" s="363"/>
      <c r="L395" s="285"/>
      <c r="M395" s="285"/>
      <c r="N395" s="285"/>
      <c r="O395" s="285"/>
      <c r="P395" s="285"/>
      <c r="Q395" s="285"/>
      <c r="R395" s="285"/>
      <c r="S395" s="285"/>
      <c r="T395" s="285"/>
      <c r="U395" s="285"/>
      <c r="V395" s="285"/>
      <c r="W395" s="285"/>
      <c r="X395" s="285"/>
      <c r="Y395" s="285"/>
      <c r="Z395" s="285"/>
      <c r="AA395" s="285"/>
      <c r="AB395" s="285"/>
      <c r="AC395" s="285"/>
      <c r="AD395" s="285"/>
      <c r="AE395" s="285"/>
      <c r="AF395" s="285"/>
    </row>
    <row r="396">
      <c r="A396" s="285"/>
      <c r="B396" s="362"/>
      <c r="C396" s="362"/>
      <c r="D396" s="17"/>
      <c r="E396" s="362"/>
      <c r="F396" s="315"/>
      <c r="G396" s="363"/>
      <c r="H396" s="363"/>
      <c r="I396" s="363"/>
      <c r="J396" s="363"/>
      <c r="K396" s="363"/>
      <c r="L396" s="285"/>
      <c r="M396" s="285"/>
      <c r="N396" s="285"/>
      <c r="O396" s="285"/>
      <c r="P396" s="285"/>
      <c r="Q396" s="285"/>
      <c r="R396" s="285"/>
      <c r="S396" s="285"/>
      <c r="T396" s="285"/>
      <c r="U396" s="285"/>
      <c r="V396" s="285"/>
      <c r="W396" s="285"/>
      <c r="X396" s="285"/>
      <c r="Y396" s="285"/>
      <c r="Z396" s="285"/>
      <c r="AA396" s="285"/>
      <c r="AB396" s="285"/>
      <c r="AC396" s="285"/>
      <c r="AD396" s="285"/>
      <c r="AE396" s="285"/>
      <c r="AF396" s="285"/>
    </row>
    <row r="397">
      <c r="A397" s="285"/>
      <c r="B397" s="362"/>
      <c r="C397" s="362"/>
      <c r="D397" s="17"/>
      <c r="E397" s="362"/>
      <c r="F397" s="315"/>
      <c r="G397" s="363"/>
      <c r="H397" s="363"/>
      <c r="I397" s="363"/>
      <c r="J397" s="363"/>
      <c r="K397" s="363"/>
      <c r="L397" s="285"/>
      <c r="M397" s="285"/>
      <c r="N397" s="285"/>
      <c r="O397" s="285"/>
      <c r="P397" s="285"/>
      <c r="Q397" s="285"/>
      <c r="R397" s="285"/>
      <c r="S397" s="285"/>
      <c r="T397" s="285"/>
      <c r="U397" s="285"/>
      <c r="V397" s="285"/>
      <c r="W397" s="285"/>
      <c r="X397" s="285"/>
      <c r="Y397" s="285"/>
      <c r="Z397" s="285"/>
      <c r="AA397" s="285"/>
      <c r="AB397" s="285"/>
      <c r="AC397" s="285"/>
      <c r="AD397" s="285"/>
      <c r="AE397" s="285"/>
      <c r="AF397" s="285"/>
    </row>
    <row r="398">
      <c r="A398" s="285"/>
      <c r="B398" s="362"/>
      <c r="C398" s="362"/>
      <c r="D398" s="17"/>
      <c r="E398" s="362"/>
      <c r="F398" s="315"/>
      <c r="G398" s="363"/>
      <c r="H398" s="363"/>
      <c r="I398" s="363"/>
      <c r="J398" s="363"/>
      <c r="K398" s="363"/>
      <c r="L398" s="285"/>
      <c r="M398" s="285"/>
      <c r="N398" s="285"/>
      <c r="O398" s="285"/>
      <c r="P398" s="285"/>
      <c r="Q398" s="285"/>
      <c r="R398" s="285"/>
      <c r="S398" s="285"/>
      <c r="T398" s="285"/>
      <c r="U398" s="285"/>
      <c r="V398" s="285"/>
      <c r="W398" s="285"/>
      <c r="X398" s="285"/>
      <c r="Y398" s="285"/>
      <c r="Z398" s="285"/>
      <c r="AA398" s="285"/>
      <c r="AB398" s="285"/>
      <c r="AC398" s="285"/>
      <c r="AD398" s="285"/>
      <c r="AE398" s="285"/>
      <c r="AF398" s="285"/>
    </row>
    <row r="399">
      <c r="A399" s="285"/>
      <c r="B399" s="362"/>
      <c r="C399" s="362"/>
      <c r="D399" s="17"/>
      <c r="E399" s="362"/>
      <c r="F399" s="315"/>
      <c r="G399" s="363"/>
      <c r="H399" s="363"/>
      <c r="I399" s="363"/>
      <c r="J399" s="363"/>
      <c r="K399" s="363"/>
      <c r="L399" s="285"/>
      <c r="M399" s="285"/>
      <c r="N399" s="285"/>
      <c r="O399" s="285"/>
      <c r="P399" s="285"/>
      <c r="Q399" s="285"/>
      <c r="R399" s="285"/>
      <c r="S399" s="285"/>
      <c r="T399" s="285"/>
      <c r="U399" s="285"/>
      <c r="V399" s="285"/>
      <c r="W399" s="285"/>
      <c r="X399" s="285"/>
      <c r="Y399" s="285"/>
      <c r="Z399" s="285"/>
      <c r="AA399" s="285"/>
      <c r="AB399" s="285"/>
      <c r="AC399" s="285"/>
      <c r="AD399" s="285"/>
      <c r="AE399" s="285"/>
      <c r="AF399" s="285"/>
    </row>
    <row r="400">
      <c r="A400" s="285"/>
      <c r="B400" s="362"/>
      <c r="C400" s="362"/>
      <c r="D400" s="17"/>
      <c r="E400" s="362"/>
      <c r="F400" s="315"/>
      <c r="G400" s="363"/>
      <c r="H400" s="363"/>
      <c r="I400" s="363"/>
      <c r="J400" s="363"/>
      <c r="K400" s="363"/>
      <c r="L400" s="285"/>
      <c r="M400" s="285"/>
      <c r="N400" s="285"/>
      <c r="O400" s="285"/>
      <c r="P400" s="285"/>
      <c r="Q400" s="285"/>
      <c r="R400" s="285"/>
      <c r="S400" s="285"/>
      <c r="T400" s="285"/>
      <c r="U400" s="285"/>
      <c r="V400" s="285"/>
      <c r="W400" s="285"/>
      <c r="X400" s="285"/>
      <c r="Y400" s="285"/>
      <c r="Z400" s="285"/>
      <c r="AA400" s="285"/>
      <c r="AB400" s="285"/>
      <c r="AC400" s="285"/>
      <c r="AD400" s="285"/>
      <c r="AE400" s="285"/>
      <c r="AF400" s="285"/>
    </row>
    <row r="401">
      <c r="A401" s="285"/>
      <c r="B401" s="362"/>
      <c r="C401" s="362"/>
      <c r="D401" s="17"/>
      <c r="E401" s="362"/>
      <c r="F401" s="315"/>
      <c r="G401" s="363"/>
      <c r="H401" s="363"/>
      <c r="I401" s="363"/>
      <c r="J401" s="363"/>
      <c r="K401" s="363"/>
      <c r="L401" s="285"/>
      <c r="M401" s="285"/>
      <c r="N401" s="285"/>
      <c r="O401" s="285"/>
      <c r="P401" s="285"/>
      <c r="Q401" s="285"/>
      <c r="R401" s="285"/>
      <c r="S401" s="285"/>
      <c r="T401" s="285"/>
      <c r="U401" s="285"/>
      <c r="V401" s="285"/>
      <c r="W401" s="285"/>
      <c r="X401" s="285"/>
      <c r="Y401" s="285"/>
      <c r="Z401" s="285"/>
      <c r="AA401" s="285"/>
      <c r="AB401" s="285"/>
      <c r="AC401" s="285"/>
      <c r="AD401" s="285"/>
      <c r="AE401" s="285"/>
      <c r="AF401" s="285"/>
    </row>
    <row r="402">
      <c r="A402" s="285"/>
      <c r="B402" s="362"/>
      <c r="C402" s="362"/>
      <c r="D402" s="17"/>
      <c r="E402" s="362"/>
      <c r="F402" s="315"/>
      <c r="G402" s="363"/>
      <c r="H402" s="363"/>
      <c r="I402" s="363"/>
      <c r="J402" s="363"/>
      <c r="K402" s="363"/>
      <c r="L402" s="285"/>
      <c r="M402" s="285"/>
      <c r="N402" s="285"/>
      <c r="O402" s="285"/>
      <c r="P402" s="285"/>
      <c r="Q402" s="285"/>
      <c r="R402" s="285"/>
      <c r="S402" s="285"/>
      <c r="T402" s="285"/>
      <c r="U402" s="285"/>
      <c r="V402" s="285"/>
      <c r="W402" s="285"/>
      <c r="X402" s="285"/>
      <c r="Y402" s="285"/>
      <c r="Z402" s="285"/>
      <c r="AA402" s="285"/>
      <c r="AB402" s="285"/>
      <c r="AC402" s="285"/>
      <c r="AD402" s="285"/>
      <c r="AE402" s="285"/>
      <c r="AF402" s="285"/>
    </row>
    <row r="403">
      <c r="A403" s="285"/>
      <c r="B403" s="362"/>
      <c r="C403" s="362"/>
      <c r="D403" s="17"/>
      <c r="E403" s="362"/>
      <c r="F403" s="315"/>
      <c r="G403" s="363"/>
      <c r="H403" s="363"/>
      <c r="I403" s="363"/>
      <c r="J403" s="363"/>
      <c r="K403" s="363"/>
      <c r="L403" s="285"/>
      <c r="M403" s="285"/>
      <c r="N403" s="285"/>
      <c r="O403" s="285"/>
      <c r="P403" s="285"/>
      <c r="Q403" s="285"/>
      <c r="R403" s="285"/>
      <c r="S403" s="285"/>
      <c r="T403" s="285"/>
      <c r="U403" s="285"/>
      <c r="V403" s="285"/>
      <c r="W403" s="285"/>
      <c r="X403" s="285"/>
      <c r="Y403" s="285"/>
      <c r="Z403" s="285"/>
      <c r="AA403" s="285"/>
      <c r="AB403" s="285"/>
      <c r="AC403" s="285"/>
      <c r="AD403" s="285"/>
      <c r="AE403" s="285"/>
      <c r="AF403" s="285"/>
    </row>
    <row r="404">
      <c r="A404" s="285"/>
      <c r="B404" s="362"/>
      <c r="C404" s="362"/>
      <c r="D404" s="17"/>
      <c r="E404" s="362"/>
      <c r="F404" s="315"/>
      <c r="G404" s="363"/>
      <c r="H404" s="363"/>
      <c r="I404" s="363"/>
      <c r="J404" s="363"/>
      <c r="K404" s="363"/>
      <c r="L404" s="285"/>
      <c r="M404" s="285"/>
      <c r="N404" s="285"/>
      <c r="O404" s="285"/>
      <c r="P404" s="285"/>
      <c r="Q404" s="285"/>
      <c r="R404" s="285"/>
      <c r="S404" s="285"/>
      <c r="T404" s="285"/>
      <c r="U404" s="285"/>
      <c r="V404" s="285"/>
      <c r="W404" s="285"/>
      <c r="X404" s="285"/>
      <c r="Y404" s="285"/>
      <c r="Z404" s="285"/>
      <c r="AA404" s="285"/>
      <c r="AB404" s="285"/>
      <c r="AC404" s="285"/>
      <c r="AD404" s="285"/>
      <c r="AE404" s="285"/>
      <c r="AF404" s="285"/>
    </row>
    <row r="405">
      <c r="A405" s="285"/>
      <c r="B405" s="362"/>
      <c r="C405" s="362"/>
      <c r="D405" s="17"/>
      <c r="E405" s="362"/>
      <c r="F405" s="315"/>
      <c r="G405" s="363"/>
      <c r="H405" s="363"/>
      <c r="I405" s="363"/>
      <c r="J405" s="363"/>
      <c r="K405" s="363"/>
      <c r="L405" s="285"/>
      <c r="M405" s="285"/>
      <c r="N405" s="285"/>
      <c r="O405" s="285"/>
      <c r="P405" s="285"/>
      <c r="Q405" s="285"/>
      <c r="R405" s="285"/>
      <c r="S405" s="285"/>
      <c r="T405" s="285"/>
      <c r="U405" s="285"/>
      <c r="V405" s="285"/>
      <c r="W405" s="285"/>
      <c r="X405" s="285"/>
      <c r="Y405" s="285"/>
      <c r="Z405" s="285"/>
      <c r="AA405" s="285"/>
      <c r="AB405" s="285"/>
      <c r="AC405" s="285"/>
      <c r="AD405" s="285"/>
      <c r="AE405" s="285"/>
      <c r="AF405" s="285"/>
    </row>
    <row r="406">
      <c r="A406" s="285"/>
      <c r="B406" s="362"/>
      <c r="C406" s="362"/>
      <c r="D406" s="17"/>
      <c r="E406" s="362"/>
      <c r="F406" s="315"/>
      <c r="G406" s="363"/>
      <c r="H406" s="363"/>
      <c r="I406" s="363"/>
      <c r="J406" s="363"/>
      <c r="K406" s="363"/>
      <c r="L406" s="285"/>
      <c r="M406" s="285"/>
      <c r="N406" s="285"/>
      <c r="O406" s="285"/>
      <c r="P406" s="285"/>
      <c r="Q406" s="285"/>
      <c r="R406" s="285"/>
      <c r="S406" s="285"/>
      <c r="T406" s="285"/>
      <c r="U406" s="285"/>
      <c r="V406" s="285"/>
      <c r="W406" s="285"/>
      <c r="X406" s="285"/>
      <c r="Y406" s="285"/>
      <c r="Z406" s="285"/>
      <c r="AA406" s="285"/>
      <c r="AB406" s="285"/>
      <c r="AC406" s="285"/>
      <c r="AD406" s="285"/>
      <c r="AE406" s="285"/>
      <c r="AF406" s="285"/>
    </row>
    <row r="407">
      <c r="A407" s="285"/>
      <c r="B407" s="362"/>
      <c r="C407" s="362"/>
      <c r="D407" s="17"/>
      <c r="E407" s="362"/>
      <c r="F407" s="315"/>
      <c r="G407" s="363"/>
      <c r="H407" s="363"/>
      <c r="I407" s="363"/>
      <c r="J407" s="363"/>
      <c r="K407" s="363"/>
      <c r="L407" s="285"/>
      <c r="M407" s="285"/>
      <c r="N407" s="285"/>
      <c r="O407" s="285"/>
      <c r="P407" s="285"/>
      <c r="Q407" s="285"/>
      <c r="R407" s="285"/>
      <c r="S407" s="285"/>
      <c r="T407" s="285"/>
      <c r="U407" s="285"/>
      <c r="V407" s="285"/>
      <c r="W407" s="285"/>
      <c r="X407" s="285"/>
      <c r="Y407" s="285"/>
      <c r="Z407" s="285"/>
      <c r="AA407" s="285"/>
      <c r="AB407" s="285"/>
      <c r="AC407" s="285"/>
      <c r="AD407" s="285"/>
      <c r="AE407" s="285"/>
      <c r="AF407" s="285"/>
    </row>
    <row r="408">
      <c r="A408" s="285"/>
      <c r="B408" s="362"/>
      <c r="C408" s="362"/>
      <c r="D408" s="17"/>
      <c r="E408" s="362"/>
      <c r="F408" s="315"/>
      <c r="G408" s="363"/>
      <c r="H408" s="363"/>
      <c r="I408" s="363"/>
      <c r="J408" s="363"/>
      <c r="K408" s="363"/>
      <c r="L408" s="285"/>
      <c r="M408" s="285"/>
      <c r="N408" s="285"/>
      <c r="O408" s="285"/>
      <c r="P408" s="285"/>
      <c r="Q408" s="285"/>
      <c r="R408" s="285"/>
      <c r="S408" s="285"/>
      <c r="T408" s="285"/>
      <c r="U408" s="285"/>
      <c r="V408" s="285"/>
      <c r="W408" s="285"/>
      <c r="X408" s="285"/>
      <c r="Y408" s="285"/>
      <c r="Z408" s="285"/>
      <c r="AA408" s="285"/>
      <c r="AB408" s="285"/>
      <c r="AC408" s="285"/>
      <c r="AD408" s="285"/>
      <c r="AE408" s="285"/>
      <c r="AF408" s="285"/>
    </row>
    <row r="409">
      <c r="A409" s="285"/>
      <c r="B409" s="362"/>
      <c r="C409" s="362"/>
      <c r="D409" s="17"/>
      <c r="E409" s="362"/>
      <c r="F409" s="315"/>
      <c r="G409" s="363"/>
      <c r="H409" s="363"/>
      <c r="I409" s="363"/>
      <c r="J409" s="363"/>
      <c r="K409" s="363"/>
      <c r="L409" s="285"/>
      <c r="M409" s="285"/>
      <c r="N409" s="285"/>
      <c r="O409" s="285"/>
      <c r="P409" s="285"/>
      <c r="Q409" s="285"/>
      <c r="R409" s="285"/>
      <c r="S409" s="285"/>
      <c r="T409" s="285"/>
      <c r="U409" s="285"/>
      <c r="V409" s="285"/>
      <c r="W409" s="285"/>
      <c r="X409" s="285"/>
      <c r="Y409" s="285"/>
      <c r="Z409" s="285"/>
      <c r="AA409" s="285"/>
      <c r="AB409" s="285"/>
      <c r="AC409" s="285"/>
      <c r="AD409" s="285"/>
      <c r="AE409" s="285"/>
      <c r="AF409" s="285"/>
    </row>
    <row r="410">
      <c r="A410" s="285"/>
      <c r="B410" s="362"/>
      <c r="C410" s="362"/>
      <c r="D410" s="17"/>
      <c r="E410" s="362"/>
      <c r="F410" s="315"/>
      <c r="G410" s="363"/>
      <c r="H410" s="363"/>
      <c r="I410" s="363"/>
      <c r="J410" s="363"/>
      <c r="K410" s="363"/>
      <c r="L410" s="285"/>
      <c r="M410" s="285"/>
      <c r="N410" s="285"/>
      <c r="O410" s="285"/>
      <c r="P410" s="285"/>
      <c r="Q410" s="285"/>
      <c r="R410" s="285"/>
      <c r="S410" s="285"/>
      <c r="T410" s="285"/>
      <c r="U410" s="285"/>
      <c r="V410" s="285"/>
      <c r="W410" s="285"/>
      <c r="X410" s="285"/>
      <c r="Y410" s="285"/>
      <c r="Z410" s="285"/>
      <c r="AA410" s="285"/>
      <c r="AB410" s="285"/>
      <c r="AC410" s="285"/>
      <c r="AD410" s="285"/>
      <c r="AE410" s="285"/>
      <c r="AF410" s="285"/>
    </row>
    <row r="411">
      <c r="A411" s="285"/>
      <c r="B411" s="362"/>
      <c r="C411" s="362"/>
      <c r="D411" s="17"/>
      <c r="E411" s="362"/>
      <c r="F411" s="315"/>
      <c r="G411" s="363"/>
      <c r="H411" s="363"/>
      <c r="I411" s="363"/>
      <c r="J411" s="363"/>
      <c r="K411" s="363"/>
      <c r="L411" s="285"/>
      <c r="M411" s="285"/>
      <c r="N411" s="285"/>
      <c r="O411" s="285"/>
      <c r="P411" s="285"/>
      <c r="Q411" s="285"/>
      <c r="R411" s="285"/>
      <c r="S411" s="285"/>
      <c r="T411" s="285"/>
      <c r="U411" s="285"/>
      <c r="V411" s="285"/>
      <c r="W411" s="285"/>
      <c r="X411" s="285"/>
      <c r="Y411" s="285"/>
      <c r="Z411" s="285"/>
      <c r="AA411" s="285"/>
      <c r="AB411" s="285"/>
      <c r="AC411" s="285"/>
      <c r="AD411" s="285"/>
      <c r="AE411" s="285"/>
      <c r="AF411" s="285"/>
    </row>
    <row r="412">
      <c r="A412" s="285"/>
      <c r="B412" s="362"/>
      <c r="C412" s="362"/>
      <c r="D412" s="17"/>
      <c r="E412" s="362"/>
      <c r="F412" s="315"/>
      <c r="G412" s="363"/>
      <c r="H412" s="363"/>
      <c r="I412" s="363"/>
      <c r="J412" s="363"/>
      <c r="K412" s="363"/>
      <c r="L412" s="285"/>
      <c r="M412" s="285"/>
      <c r="N412" s="285"/>
      <c r="O412" s="285"/>
      <c r="P412" s="285"/>
      <c r="Q412" s="285"/>
      <c r="R412" s="285"/>
      <c r="S412" s="285"/>
      <c r="T412" s="285"/>
      <c r="U412" s="285"/>
      <c r="V412" s="285"/>
      <c r="W412" s="285"/>
      <c r="X412" s="285"/>
      <c r="Y412" s="285"/>
      <c r="Z412" s="285"/>
      <c r="AA412" s="285"/>
      <c r="AB412" s="285"/>
      <c r="AC412" s="285"/>
      <c r="AD412" s="285"/>
      <c r="AE412" s="285"/>
      <c r="AF412" s="285"/>
    </row>
    <row r="413">
      <c r="A413" s="285"/>
      <c r="B413" s="362"/>
      <c r="C413" s="362"/>
      <c r="D413" s="17"/>
      <c r="E413" s="362"/>
      <c r="F413" s="315"/>
      <c r="G413" s="363"/>
      <c r="H413" s="363"/>
      <c r="I413" s="363"/>
      <c r="J413" s="363"/>
      <c r="K413" s="363"/>
      <c r="L413" s="285"/>
      <c r="M413" s="285"/>
      <c r="N413" s="285"/>
      <c r="O413" s="285"/>
      <c r="P413" s="285"/>
      <c r="Q413" s="285"/>
      <c r="R413" s="285"/>
      <c r="S413" s="285"/>
      <c r="T413" s="285"/>
      <c r="U413" s="285"/>
      <c r="V413" s="285"/>
      <c r="W413" s="285"/>
      <c r="X413" s="285"/>
      <c r="Y413" s="285"/>
      <c r="Z413" s="285"/>
      <c r="AA413" s="285"/>
      <c r="AB413" s="285"/>
      <c r="AC413" s="285"/>
      <c r="AD413" s="285"/>
      <c r="AE413" s="285"/>
      <c r="AF413" s="285"/>
    </row>
    <row r="414">
      <c r="A414" s="285"/>
      <c r="B414" s="362"/>
      <c r="C414" s="362"/>
      <c r="D414" s="17"/>
      <c r="E414" s="362"/>
      <c r="F414" s="315"/>
      <c r="G414" s="363"/>
      <c r="H414" s="363"/>
      <c r="I414" s="363"/>
      <c r="J414" s="363"/>
      <c r="K414" s="363"/>
      <c r="L414" s="285"/>
      <c r="M414" s="285"/>
      <c r="N414" s="285"/>
      <c r="O414" s="285"/>
      <c r="P414" s="285"/>
      <c r="Q414" s="285"/>
      <c r="R414" s="285"/>
      <c r="S414" s="285"/>
      <c r="T414" s="285"/>
      <c r="U414" s="285"/>
      <c r="V414" s="285"/>
      <c r="W414" s="285"/>
      <c r="X414" s="285"/>
      <c r="Y414" s="285"/>
      <c r="Z414" s="285"/>
      <c r="AA414" s="285"/>
      <c r="AB414" s="285"/>
      <c r="AC414" s="285"/>
      <c r="AD414" s="285"/>
      <c r="AE414" s="285"/>
      <c r="AF414" s="285"/>
    </row>
    <row r="415">
      <c r="A415" s="285"/>
      <c r="B415" s="362"/>
      <c r="C415" s="362"/>
      <c r="D415" s="17"/>
      <c r="E415" s="362"/>
      <c r="F415" s="315"/>
      <c r="G415" s="363"/>
      <c r="H415" s="363"/>
      <c r="I415" s="363"/>
      <c r="J415" s="363"/>
      <c r="K415" s="363"/>
      <c r="L415" s="285"/>
      <c r="M415" s="285"/>
      <c r="N415" s="285"/>
      <c r="O415" s="285"/>
      <c r="P415" s="285"/>
      <c r="Q415" s="285"/>
      <c r="R415" s="285"/>
      <c r="S415" s="285"/>
      <c r="T415" s="285"/>
      <c r="U415" s="285"/>
      <c r="V415" s="285"/>
      <c r="W415" s="285"/>
      <c r="X415" s="285"/>
      <c r="Y415" s="285"/>
      <c r="Z415" s="285"/>
      <c r="AA415" s="285"/>
      <c r="AB415" s="285"/>
      <c r="AC415" s="285"/>
      <c r="AD415" s="285"/>
      <c r="AE415" s="285"/>
      <c r="AF415" s="285"/>
    </row>
    <row r="416">
      <c r="A416" s="285"/>
      <c r="B416" s="362"/>
      <c r="C416" s="362"/>
      <c r="D416" s="17"/>
      <c r="E416" s="362"/>
      <c r="F416" s="315"/>
      <c r="G416" s="363"/>
      <c r="H416" s="363"/>
      <c r="I416" s="363"/>
      <c r="J416" s="363"/>
      <c r="K416" s="363"/>
      <c r="L416" s="285"/>
      <c r="M416" s="285"/>
      <c r="N416" s="285"/>
      <c r="O416" s="285"/>
      <c r="P416" s="285"/>
      <c r="Q416" s="285"/>
      <c r="R416" s="285"/>
      <c r="S416" s="285"/>
      <c r="T416" s="285"/>
      <c r="U416" s="285"/>
      <c r="V416" s="285"/>
      <c r="W416" s="285"/>
      <c r="X416" s="285"/>
      <c r="Y416" s="285"/>
      <c r="Z416" s="285"/>
      <c r="AA416" s="285"/>
      <c r="AB416" s="285"/>
      <c r="AC416" s="285"/>
      <c r="AD416" s="285"/>
      <c r="AE416" s="285"/>
      <c r="AF416" s="285"/>
    </row>
    <row r="417">
      <c r="A417" s="285"/>
      <c r="B417" s="362"/>
      <c r="C417" s="362"/>
      <c r="D417" s="17"/>
      <c r="E417" s="362"/>
      <c r="F417" s="315"/>
      <c r="G417" s="363"/>
      <c r="H417" s="363"/>
      <c r="I417" s="363"/>
      <c r="J417" s="363"/>
      <c r="K417" s="363"/>
      <c r="L417" s="285"/>
      <c r="M417" s="285"/>
      <c r="N417" s="285"/>
      <c r="O417" s="285"/>
      <c r="P417" s="285"/>
      <c r="Q417" s="285"/>
      <c r="R417" s="285"/>
      <c r="S417" s="285"/>
      <c r="T417" s="285"/>
      <c r="U417" s="285"/>
      <c r="V417" s="285"/>
      <c r="W417" s="285"/>
      <c r="X417" s="285"/>
      <c r="Y417" s="285"/>
      <c r="Z417" s="285"/>
      <c r="AA417" s="285"/>
      <c r="AB417" s="285"/>
      <c r="AC417" s="285"/>
      <c r="AD417" s="285"/>
      <c r="AE417" s="285"/>
      <c r="AF417" s="285"/>
    </row>
    <row r="418">
      <c r="A418" s="285"/>
      <c r="B418" s="362"/>
      <c r="C418" s="362"/>
      <c r="D418" s="17"/>
      <c r="E418" s="362"/>
      <c r="F418" s="315"/>
      <c r="G418" s="363"/>
      <c r="H418" s="363"/>
      <c r="I418" s="363"/>
      <c r="J418" s="363"/>
      <c r="K418" s="363"/>
      <c r="L418" s="285"/>
      <c r="M418" s="285"/>
      <c r="N418" s="285"/>
      <c r="O418" s="285"/>
      <c r="P418" s="285"/>
      <c r="Q418" s="285"/>
      <c r="R418" s="285"/>
      <c r="S418" s="285"/>
      <c r="T418" s="285"/>
      <c r="U418" s="285"/>
      <c r="V418" s="285"/>
      <c r="W418" s="285"/>
      <c r="X418" s="285"/>
      <c r="Y418" s="285"/>
      <c r="Z418" s="285"/>
      <c r="AA418" s="285"/>
      <c r="AB418" s="285"/>
      <c r="AC418" s="285"/>
      <c r="AD418" s="285"/>
      <c r="AE418" s="285"/>
      <c r="AF418" s="285"/>
    </row>
    <row r="419">
      <c r="A419" s="285"/>
      <c r="B419" s="362"/>
      <c r="C419" s="362"/>
      <c r="D419" s="17"/>
      <c r="E419" s="362"/>
      <c r="F419" s="315"/>
      <c r="G419" s="363"/>
      <c r="H419" s="363"/>
      <c r="I419" s="363"/>
      <c r="J419" s="363"/>
      <c r="K419" s="363"/>
      <c r="L419" s="285"/>
      <c r="M419" s="285"/>
      <c r="N419" s="285"/>
      <c r="O419" s="285"/>
      <c r="P419" s="285"/>
      <c r="Q419" s="285"/>
      <c r="R419" s="285"/>
      <c r="S419" s="285"/>
      <c r="T419" s="285"/>
      <c r="U419" s="285"/>
      <c r="V419" s="285"/>
      <c r="W419" s="285"/>
      <c r="X419" s="285"/>
      <c r="Y419" s="285"/>
      <c r="Z419" s="285"/>
      <c r="AA419" s="285"/>
      <c r="AB419" s="285"/>
      <c r="AC419" s="285"/>
      <c r="AD419" s="285"/>
      <c r="AE419" s="285"/>
      <c r="AF419" s="285"/>
    </row>
    <row r="420">
      <c r="A420" s="285"/>
      <c r="B420" s="362"/>
      <c r="C420" s="362"/>
      <c r="D420" s="17"/>
      <c r="E420" s="362"/>
      <c r="F420" s="315"/>
      <c r="G420" s="363"/>
      <c r="H420" s="363"/>
      <c r="I420" s="363"/>
      <c r="J420" s="363"/>
      <c r="K420" s="363"/>
      <c r="L420" s="285"/>
      <c r="M420" s="285"/>
      <c r="N420" s="285"/>
      <c r="O420" s="285"/>
      <c r="P420" s="285"/>
      <c r="Q420" s="285"/>
      <c r="R420" s="285"/>
      <c r="S420" s="285"/>
      <c r="T420" s="285"/>
      <c r="U420" s="285"/>
      <c r="V420" s="285"/>
      <c r="W420" s="285"/>
      <c r="X420" s="285"/>
      <c r="Y420" s="285"/>
      <c r="Z420" s="285"/>
      <c r="AA420" s="285"/>
      <c r="AB420" s="285"/>
      <c r="AC420" s="285"/>
      <c r="AD420" s="285"/>
      <c r="AE420" s="285"/>
      <c r="AF420" s="285"/>
    </row>
    <row r="421">
      <c r="A421" s="285"/>
      <c r="B421" s="362"/>
      <c r="C421" s="362"/>
      <c r="D421" s="17"/>
      <c r="E421" s="362"/>
      <c r="F421" s="315"/>
      <c r="G421" s="363"/>
      <c r="H421" s="363"/>
      <c r="I421" s="363"/>
      <c r="J421" s="363"/>
      <c r="K421" s="363"/>
      <c r="L421" s="285"/>
      <c r="M421" s="285"/>
      <c r="N421" s="285"/>
      <c r="O421" s="285"/>
      <c r="P421" s="285"/>
      <c r="Q421" s="285"/>
      <c r="R421" s="285"/>
      <c r="S421" s="285"/>
      <c r="T421" s="285"/>
      <c r="U421" s="285"/>
      <c r="V421" s="285"/>
      <c r="W421" s="285"/>
      <c r="X421" s="285"/>
      <c r="Y421" s="285"/>
      <c r="Z421" s="285"/>
      <c r="AA421" s="285"/>
      <c r="AB421" s="285"/>
      <c r="AC421" s="285"/>
      <c r="AD421" s="285"/>
      <c r="AE421" s="285"/>
      <c r="AF421" s="285"/>
    </row>
    <row r="422">
      <c r="A422" s="285"/>
      <c r="B422" s="362"/>
      <c r="C422" s="362"/>
      <c r="D422" s="17"/>
      <c r="E422" s="362"/>
      <c r="F422" s="315"/>
      <c r="G422" s="363"/>
      <c r="H422" s="363"/>
      <c r="I422" s="363"/>
      <c r="J422" s="363"/>
      <c r="K422" s="363"/>
      <c r="L422" s="285"/>
      <c r="M422" s="285"/>
      <c r="N422" s="285"/>
      <c r="O422" s="285"/>
      <c r="P422" s="285"/>
      <c r="Q422" s="285"/>
      <c r="R422" s="285"/>
      <c r="S422" s="285"/>
      <c r="T422" s="285"/>
      <c r="U422" s="285"/>
      <c r="V422" s="285"/>
      <c r="W422" s="285"/>
      <c r="X422" s="285"/>
      <c r="Y422" s="285"/>
      <c r="Z422" s="285"/>
      <c r="AA422" s="285"/>
      <c r="AB422" s="285"/>
      <c r="AC422" s="285"/>
      <c r="AD422" s="285"/>
      <c r="AE422" s="285"/>
      <c r="AF422" s="285"/>
    </row>
    <row r="423">
      <c r="A423" s="285"/>
      <c r="B423" s="362"/>
      <c r="C423" s="362"/>
      <c r="D423" s="17"/>
      <c r="E423" s="362"/>
      <c r="F423" s="315"/>
      <c r="G423" s="363"/>
      <c r="H423" s="363"/>
      <c r="I423" s="363"/>
      <c r="J423" s="363"/>
      <c r="K423" s="363"/>
      <c r="L423" s="285"/>
      <c r="M423" s="285"/>
      <c r="N423" s="285"/>
      <c r="O423" s="285"/>
      <c r="P423" s="285"/>
      <c r="Q423" s="285"/>
      <c r="R423" s="285"/>
      <c r="S423" s="285"/>
      <c r="T423" s="285"/>
      <c r="U423" s="285"/>
      <c r="V423" s="285"/>
      <c r="W423" s="285"/>
      <c r="X423" s="285"/>
      <c r="Y423" s="285"/>
      <c r="Z423" s="285"/>
      <c r="AA423" s="285"/>
      <c r="AB423" s="285"/>
      <c r="AC423" s="285"/>
      <c r="AD423" s="285"/>
      <c r="AE423" s="285"/>
      <c r="AF423" s="285"/>
    </row>
    <row r="424">
      <c r="A424" s="285"/>
      <c r="B424" s="362"/>
      <c r="C424" s="362"/>
      <c r="D424" s="17"/>
      <c r="E424" s="362"/>
      <c r="F424" s="315"/>
      <c r="G424" s="363"/>
      <c r="H424" s="363"/>
      <c r="I424" s="363"/>
      <c r="J424" s="363"/>
      <c r="K424" s="363"/>
      <c r="L424" s="285"/>
      <c r="M424" s="285"/>
      <c r="N424" s="285"/>
      <c r="O424" s="285"/>
      <c r="P424" s="285"/>
      <c r="Q424" s="285"/>
      <c r="R424" s="285"/>
      <c r="S424" s="285"/>
      <c r="T424" s="285"/>
      <c r="U424" s="285"/>
      <c r="V424" s="285"/>
      <c r="W424" s="285"/>
      <c r="X424" s="285"/>
      <c r="Y424" s="285"/>
      <c r="Z424" s="285"/>
      <c r="AA424" s="285"/>
      <c r="AB424" s="285"/>
      <c r="AC424" s="285"/>
      <c r="AD424" s="285"/>
      <c r="AE424" s="285"/>
      <c r="AF424" s="285"/>
    </row>
    <row r="425">
      <c r="A425" s="285"/>
      <c r="B425" s="362"/>
      <c r="C425" s="362"/>
      <c r="D425" s="17"/>
      <c r="E425" s="362"/>
      <c r="F425" s="315"/>
      <c r="G425" s="363"/>
      <c r="H425" s="363"/>
      <c r="I425" s="363"/>
      <c r="J425" s="363"/>
      <c r="K425" s="363"/>
      <c r="L425" s="285"/>
      <c r="M425" s="285"/>
      <c r="N425" s="285"/>
      <c r="O425" s="285"/>
      <c r="P425" s="285"/>
      <c r="Q425" s="285"/>
      <c r="R425" s="285"/>
      <c r="S425" s="285"/>
      <c r="T425" s="285"/>
      <c r="U425" s="285"/>
      <c r="V425" s="285"/>
      <c r="W425" s="285"/>
      <c r="X425" s="285"/>
      <c r="Y425" s="285"/>
      <c r="Z425" s="285"/>
      <c r="AA425" s="285"/>
      <c r="AB425" s="285"/>
      <c r="AC425" s="285"/>
      <c r="AD425" s="285"/>
      <c r="AE425" s="285"/>
      <c r="AF425" s="285"/>
    </row>
    <row r="426">
      <c r="A426" s="285"/>
      <c r="B426" s="362"/>
      <c r="C426" s="362"/>
      <c r="D426" s="17"/>
      <c r="E426" s="362"/>
      <c r="F426" s="315"/>
      <c r="G426" s="363"/>
      <c r="H426" s="363"/>
      <c r="I426" s="363"/>
      <c r="J426" s="363"/>
      <c r="K426" s="363"/>
      <c r="L426" s="285"/>
      <c r="M426" s="285"/>
      <c r="N426" s="285"/>
      <c r="O426" s="285"/>
      <c r="P426" s="285"/>
      <c r="Q426" s="285"/>
      <c r="R426" s="285"/>
      <c r="S426" s="285"/>
      <c r="T426" s="285"/>
      <c r="U426" s="285"/>
      <c r="V426" s="285"/>
      <c r="W426" s="285"/>
      <c r="X426" s="285"/>
      <c r="Y426" s="285"/>
      <c r="Z426" s="285"/>
      <c r="AA426" s="285"/>
      <c r="AB426" s="285"/>
      <c r="AC426" s="285"/>
      <c r="AD426" s="285"/>
      <c r="AE426" s="285"/>
      <c r="AF426" s="285"/>
    </row>
    <row r="427">
      <c r="A427" s="285"/>
      <c r="B427" s="362"/>
      <c r="C427" s="362"/>
      <c r="D427" s="17"/>
      <c r="E427" s="362"/>
      <c r="F427" s="315"/>
      <c r="G427" s="363"/>
      <c r="H427" s="363"/>
      <c r="I427" s="363"/>
      <c r="J427" s="363"/>
      <c r="K427" s="363"/>
      <c r="L427" s="285"/>
      <c r="M427" s="285"/>
      <c r="N427" s="285"/>
      <c r="O427" s="285"/>
      <c r="P427" s="285"/>
      <c r="Q427" s="285"/>
      <c r="R427" s="285"/>
      <c r="S427" s="285"/>
      <c r="T427" s="285"/>
      <c r="U427" s="285"/>
      <c r="V427" s="285"/>
      <c r="W427" s="285"/>
      <c r="X427" s="285"/>
      <c r="Y427" s="285"/>
      <c r="Z427" s="285"/>
      <c r="AA427" s="285"/>
      <c r="AB427" s="285"/>
      <c r="AC427" s="285"/>
      <c r="AD427" s="285"/>
      <c r="AE427" s="285"/>
      <c r="AF427" s="285"/>
    </row>
    <row r="428">
      <c r="A428" s="285"/>
      <c r="B428" s="362"/>
      <c r="C428" s="362"/>
      <c r="D428" s="17"/>
      <c r="E428" s="362"/>
      <c r="F428" s="315"/>
      <c r="G428" s="363"/>
      <c r="H428" s="363"/>
      <c r="I428" s="363"/>
      <c r="J428" s="363"/>
      <c r="K428" s="363"/>
      <c r="L428" s="285"/>
      <c r="M428" s="285"/>
      <c r="N428" s="285"/>
      <c r="O428" s="285"/>
      <c r="P428" s="285"/>
      <c r="Q428" s="285"/>
      <c r="R428" s="285"/>
      <c r="S428" s="285"/>
      <c r="T428" s="285"/>
      <c r="U428" s="285"/>
      <c r="V428" s="285"/>
      <c r="W428" s="285"/>
      <c r="X428" s="285"/>
      <c r="Y428" s="285"/>
      <c r="Z428" s="285"/>
      <c r="AA428" s="285"/>
      <c r="AB428" s="285"/>
      <c r="AC428" s="285"/>
      <c r="AD428" s="285"/>
      <c r="AE428" s="285"/>
      <c r="AF428" s="285"/>
    </row>
    <row r="429">
      <c r="A429" s="285"/>
      <c r="B429" s="362"/>
      <c r="C429" s="362"/>
      <c r="D429" s="17"/>
      <c r="E429" s="362"/>
      <c r="F429" s="315"/>
      <c r="G429" s="363"/>
      <c r="H429" s="363"/>
      <c r="I429" s="363"/>
      <c r="J429" s="363"/>
      <c r="K429" s="363"/>
      <c r="L429" s="285"/>
      <c r="M429" s="285"/>
      <c r="N429" s="285"/>
      <c r="O429" s="285"/>
      <c r="P429" s="285"/>
      <c r="Q429" s="285"/>
      <c r="R429" s="285"/>
      <c r="S429" s="285"/>
      <c r="T429" s="285"/>
      <c r="U429" s="285"/>
      <c r="V429" s="285"/>
      <c r="W429" s="285"/>
      <c r="X429" s="285"/>
      <c r="Y429" s="285"/>
      <c r="Z429" s="285"/>
      <c r="AA429" s="285"/>
      <c r="AB429" s="285"/>
      <c r="AC429" s="285"/>
      <c r="AD429" s="285"/>
      <c r="AE429" s="285"/>
      <c r="AF429" s="285"/>
    </row>
    <row r="430">
      <c r="A430" s="285"/>
      <c r="B430" s="362"/>
      <c r="C430" s="362"/>
      <c r="D430" s="17"/>
      <c r="E430" s="362"/>
      <c r="F430" s="315"/>
      <c r="G430" s="363"/>
      <c r="H430" s="363"/>
      <c r="I430" s="363"/>
      <c r="J430" s="363"/>
      <c r="K430" s="363"/>
      <c r="L430" s="285"/>
      <c r="M430" s="285"/>
      <c r="N430" s="285"/>
      <c r="O430" s="285"/>
      <c r="P430" s="285"/>
      <c r="Q430" s="285"/>
      <c r="R430" s="285"/>
      <c r="S430" s="285"/>
      <c r="T430" s="285"/>
      <c r="U430" s="285"/>
      <c r="V430" s="285"/>
      <c r="W430" s="285"/>
      <c r="X430" s="285"/>
      <c r="Y430" s="285"/>
      <c r="Z430" s="285"/>
      <c r="AA430" s="285"/>
      <c r="AB430" s="285"/>
      <c r="AC430" s="285"/>
      <c r="AD430" s="285"/>
      <c r="AE430" s="285"/>
      <c r="AF430" s="285"/>
    </row>
    <row r="431">
      <c r="A431" s="285"/>
      <c r="B431" s="362"/>
      <c r="C431" s="362"/>
      <c r="D431" s="17"/>
      <c r="E431" s="362"/>
      <c r="F431" s="315"/>
      <c r="G431" s="363"/>
      <c r="H431" s="363"/>
      <c r="I431" s="363"/>
      <c r="J431" s="363"/>
      <c r="K431" s="363"/>
      <c r="L431" s="285"/>
      <c r="M431" s="285"/>
      <c r="N431" s="285"/>
      <c r="O431" s="285"/>
      <c r="P431" s="285"/>
      <c r="Q431" s="285"/>
      <c r="R431" s="285"/>
      <c r="S431" s="285"/>
      <c r="T431" s="285"/>
      <c r="U431" s="285"/>
      <c r="V431" s="285"/>
      <c r="W431" s="285"/>
      <c r="X431" s="285"/>
      <c r="Y431" s="285"/>
      <c r="Z431" s="285"/>
      <c r="AA431" s="285"/>
      <c r="AB431" s="285"/>
      <c r="AC431" s="285"/>
      <c r="AD431" s="285"/>
      <c r="AE431" s="285"/>
      <c r="AF431" s="285"/>
    </row>
    <row r="432">
      <c r="A432" s="285"/>
      <c r="B432" s="362"/>
      <c r="C432" s="362"/>
      <c r="D432" s="17"/>
      <c r="E432" s="362"/>
      <c r="F432" s="315"/>
      <c r="G432" s="363"/>
      <c r="H432" s="363"/>
      <c r="I432" s="363"/>
      <c r="J432" s="363"/>
      <c r="K432" s="363"/>
      <c r="L432" s="285"/>
      <c r="M432" s="285"/>
      <c r="N432" s="285"/>
      <c r="O432" s="285"/>
      <c r="P432" s="285"/>
      <c r="Q432" s="285"/>
      <c r="R432" s="285"/>
      <c r="S432" s="285"/>
      <c r="T432" s="285"/>
      <c r="U432" s="285"/>
      <c r="V432" s="285"/>
      <c r="W432" s="285"/>
      <c r="X432" s="285"/>
      <c r="Y432" s="285"/>
      <c r="Z432" s="285"/>
      <c r="AA432" s="285"/>
      <c r="AB432" s="285"/>
      <c r="AC432" s="285"/>
      <c r="AD432" s="285"/>
      <c r="AE432" s="285"/>
      <c r="AF432" s="285"/>
    </row>
    <row r="433">
      <c r="A433" s="285"/>
      <c r="B433" s="362"/>
      <c r="C433" s="362"/>
      <c r="D433" s="17"/>
      <c r="E433" s="362"/>
      <c r="F433" s="315"/>
      <c r="G433" s="363"/>
      <c r="H433" s="363"/>
      <c r="I433" s="363"/>
      <c r="J433" s="363"/>
      <c r="K433" s="363"/>
      <c r="L433" s="285"/>
      <c r="M433" s="285"/>
      <c r="N433" s="285"/>
      <c r="O433" s="285"/>
      <c r="P433" s="285"/>
      <c r="Q433" s="285"/>
      <c r="R433" s="285"/>
      <c r="S433" s="285"/>
      <c r="T433" s="285"/>
      <c r="U433" s="285"/>
      <c r="V433" s="285"/>
      <c r="W433" s="285"/>
      <c r="X433" s="285"/>
      <c r="Y433" s="285"/>
      <c r="Z433" s="285"/>
      <c r="AA433" s="285"/>
      <c r="AB433" s="285"/>
      <c r="AC433" s="285"/>
      <c r="AD433" s="285"/>
      <c r="AE433" s="285"/>
      <c r="AF433" s="285"/>
    </row>
    <row r="434">
      <c r="A434" s="285"/>
      <c r="B434" s="362"/>
      <c r="C434" s="362"/>
      <c r="D434" s="17"/>
      <c r="E434" s="362"/>
      <c r="F434" s="315"/>
      <c r="G434" s="363"/>
      <c r="H434" s="363"/>
      <c r="I434" s="363"/>
      <c r="J434" s="363"/>
      <c r="K434" s="363"/>
      <c r="L434" s="285"/>
      <c r="M434" s="285"/>
      <c r="N434" s="285"/>
      <c r="O434" s="285"/>
      <c r="P434" s="285"/>
      <c r="Q434" s="285"/>
      <c r="R434" s="285"/>
      <c r="S434" s="285"/>
      <c r="T434" s="285"/>
      <c r="U434" s="285"/>
      <c r="V434" s="285"/>
      <c r="W434" s="285"/>
      <c r="X434" s="285"/>
      <c r="Y434" s="285"/>
      <c r="Z434" s="285"/>
      <c r="AA434" s="285"/>
      <c r="AB434" s="285"/>
      <c r="AC434" s="285"/>
      <c r="AD434" s="285"/>
      <c r="AE434" s="285"/>
      <c r="AF434" s="285"/>
    </row>
    <row r="435">
      <c r="A435" s="285"/>
      <c r="B435" s="362"/>
      <c r="C435" s="362"/>
      <c r="D435" s="17"/>
      <c r="E435" s="362"/>
      <c r="F435" s="315"/>
      <c r="G435" s="363"/>
      <c r="H435" s="363"/>
      <c r="I435" s="363"/>
      <c r="J435" s="363"/>
      <c r="K435" s="363"/>
      <c r="L435" s="285"/>
      <c r="M435" s="285"/>
      <c r="N435" s="285"/>
      <c r="O435" s="285"/>
      <c r="P435" s="285"/>
      <c r="Q435" s="285"/>
      <c r="R435" s="285"/>
      <c r="S435" s="285"/>
      <c r="T435" s="285"/>
      <c r="U435" s="285"/>
      <c r="V435" s="285"/>
      <c r="W435" s="285"/>
      <c r="X435" s="285"/>
      <c r="Y435" s="285"/>
      <c r="Z435" s="285"/>
      <c r="AA435" s="285"/>
      <c r="AB435" s="285"/>
      <c r="AC435" s="285"/>
      <c r="AD435" s="285"/>
      <c r="AE435" s="285"/>
      <c r="AF435" s="285"/>
    </row>
    <row r="436">
      <c r="A436" s="285"/>
      <c r="B436" s="362"/>
      <c r="C436" s="362"/>
      <c r="D436" s="17"/>
      <c r="E436" s="362"/>
      <c r="F436" s="315"/>
      <c r="G436" s="363"/>
      <c r="H436" s="363"/>
      <c r="I436" s="363"/>
      <c r="J436" s="363"/>
      <c r="K436" s="363"/>
      <c r="L436" s="285"/>
      <c r="M436" s="285"/>
      <c r="N436" s="285"/>
      <c r="O436" s="285"/>
      <c r="P436" s="285"/>
      <c r="Q436" s="285"/>
      <c r="R436" s="285"/>
      <c r="S436" s="285"/>
      <c r="T436" s="285"/>
      <c r="U436" s="285"/>
      <c r="V436" s="285"/>
      <c r="W436" s="285"/>
      <c r="X436" s="285"/>
      <c r="Y436" s="285"/>
      <c r="Z436" s="285"/>
      <c r="AA436" s="285"/>
      <c r="AB436" s="285"/>
      <c r="AC436" s="285"/>
      <c r="AD436" s="285"/>
      <c r="AE436" s="285"/>
      <c r="AF436" s="285"/>
    </row>
    <row r="437">
      <c r="A437" s="285"/>
      <c r="B437" s="362"/>
      <c r="C437" s="362"/>
      <c r="D437" s="17"/>
      <c r="E437" s="362"/>
      <c r="F437" s="315"/>
      <c r="G437" s="363"/>
      <c r="H437" s="363"/>
      <c r="I437" s="363"/>
      <c r="J437" s="363"/>
      <c r="K437" s="363"/>
      <c r="L437" s="285"/>
      <c r="M437" s="285"/>
      <c r="N437" s="285"/>
      <c r="O437" s="285"/>
      <c r="P437" s="285"/>
      <c r="Q437" s="285"/>
      <c r="R437" s="285"/>
      <c r="S437" s="285"/>
      <c r="T437" s="285"/>
      <c r="U437" s="285"/>
      <c r="V437" s="285"/>
      <c r="W437" s="285"/>
      <c r="X437" s="285"/>
      <c r="Y437" s="285"/>
      <c r="Z437" s="285"/>
      <c r="AA437" s="285"/>
      <c r="AB437" s="285"/>
      <c r="AC437" s="285"/>
      <c r="AD437" s="285"/>
      <c r="AE437" s="285"/>
      <c r="AF437" s="285"/>
    </row>
    <row r="438">
      <c r="A438" s="285"/>
      <c r="B438" s="362"/>
      <c r="C438" s="362"/>
      <c r="D438" s="17"/>
      <c r="E438" s="362"/>
      <c r="F438" s="315"/>
      <c r="G438" s="363"/>
      <c r="H438" s="363"/>
      <c r="I438" s="363"/>
      <c r="J438" s="363"/>
      <c r="K438" s="363"/>
      <c r="L438" s="285"/>
      <c r="M438" s="285"/>
      <c r="N438" s="285"/>
      <c r="O438" s="285"/>
      <c r="P438" s="285"/>
      <c r="Q438" s="285"/>
      <c r="R438" s="285"/>
      <c r="S438" s="285"/>
      <c r="T438" s="285"/>
      <c r="U438" s="285"/>
      <c r="V438" s="285"/>
      <c r="W438" s="285"/>
      <c r="X438" s="285"/>
      <c r="Y438" s="285"/>
      <c r="Z438" s="285"/>
      <c r="AA438" s="285"/>
      <c r="AB438" s="285"/>
      <c r="AC438" s="285"/>
      <c r="AD438" s="285"/>
      <c r="AE438" s="285"/>
      <c r="AF438" s="285"/>
    </row>
    <row r="439">
      <c r="A439" s="285"/>
      <c r="B439" s="362"/>
      <c r="C439" s="362"/>
      <c r="D439" s="17"/>
      <c r="E439" s="362"/>
      <c r="F439" s="315"/>
      <c r="G439" s="363"/>
      <c r="H439" s="363"/>
      <c r="I439" s="363"/>
      <c r="J439" s="363"/>
      <c r="K439" s="363"/>
      <c r="L439" s="285"/>
      <c r="M439" s="285"/>
      <c r="N439" s="285"/>
      <c r="O439" s="285"/>
      <c r="P439" s="285"/>
      <c r="Q439" s="285"/>
      <c r="R439" s="285"/>
      <c r="S439" s="285"/>
      <c r="T439" s="285"/>
      <c r="U439" s="285"/>
      <c r="V439" s="285"/>
      <c r="W439" s="285"/>
      <c r="X439" s="285"/>
      <c r="Y439" s="285"/>
      <c r="Z439" s="285"/>
      <c r="AA439" s="285"/>
      <c r="AB439" s="285"/>
      <c r="AC439" s="285"/>
      <c r="AD439" s="285"/>
      <c r="AE439" s="285"/>
      <c r="AF439" s="285"/>
    </row>
    <row r="440">
      <c r="A440" s="285"/>
      <c r="B440" s="362"/>
      <c r="C440" s="362"/>
      <c r="D440" s="17"/>
      <c r="E440" s="362"/>
      <c r="F440" s="315"/>
      <c r="G440" s="363"/>
      <c r="H440" s="363"/>
      <c r="I440" s="363"/>
      <c r="J440" s="363"/>
      <c r="K440" s="363"/>
      <c r="L440" s="285"/>
      <c r="M440" s="285"/>
      <c r="N440" s="285"/>
      <c r="O440" s="285"/>
      <c r="P440" s="285"/>
      <c r="Q440" s="285"/>
      <c r="R440" s="285"/>
      <c r="S440" s="285"/>
      <c r="T440" s="285"/>
      <c r="U440" s="285"/>
      <c r="V440" s="285"/>
      <c r="W440" s="285"/>
      <c r="X440" s="285"/>
      <c r="Y440" s="285"/>
      <c r="Z440" s="285"/>
      <c r="AA440" s="285"/>
      <c r="AB440" s="285"/>
      <c r="AC440" s="285"/>
      <c r="AD440" s="285"/>
      <c r="AE440" s="285"/>
      <c r="AF440" s="285"/>
    </row>
    <row r="441">
      <c r="A441" s="285"/>
      <c r="B441" s="362"/>
      <c r="C441" s="362"/>
      <c r="D441" s="17"/>
      <c r="E441" s="362"/>
      <c r="F441" s="315"/>
      <c r="G441" s="363"/>
      <c r="H441" s="363"/>
      <c r="I441" s="363"/>
      <c r="J441" s="363"/>
      <c r="K441" s="363"/>
      <c r="L441" s="285"/>
      <c r="M441" s="285"/>
      <c r="N441" s="285"/>
      <c r="O441" s="285"/>
      <c r="P441" s="285"/>
      <c r="Q441" s="285"/>
      <c r="R441" s="285"/>
      <c r="S441" s="285"/>
      <c r="T441" s="285"/>
      <c r="U441" s="285"/>
      <c r="V441" s="285"/>
      <c r="W441" s="285"/>
      <c r="X441" s="285"/>
      <c r="Y441" s="285"/>
      <c r="Z441" s="285"/>
      <c r="AA441" s="285"/>
      <c r="AB441" s="285"/>
      <c r="AC441" s="285"/>
      <c r="AD441" s="285"/>
      <c r="AE441" s="285"/>
      <c r="AF441" s="285"/>
    </row>
    <row r="442">
      <c r="A442" s="285"/>
      <c r="B442" s="362"/>
      <c r="C442" s="362"/>
      <c r="D442" s="17"/>
      <c r="E442" s="362"/>
      <c r="F442" s="315"/>
      <c r="G442" s="363"/>
      <c r="H442" s="363"/>
      <c r="I442" s="363"/>
      <c r="J442" s="363"/>
      <c r="K442" s="363"/>
      <c r="L442" s="285"/>
      <c r="M442" s="285"/>
      <c r="N442" s="285"/>
      <c r="O442" s="285"/>
      <c r="P442" s="285"/>
      <c r="Q442" s="285"/>
      <c r="R442" s="285"/>
      <c r="S442" s="285"/>
      <c r="T442" s="285"/>
      <c r="U442" s="285"/>
      <c r="V442" s="285"/>
      <c r="W442" s="285"/>
      <c r="X442" s="285"/>
      <c r="Y442" s="285"/>
      <c r="Z442" s="285"/>
      <c r="AA442" s="285"/>
      <c r="AB442" s="285"/>
      <c r="AC442" s="285"/>
      <c r="AD442" s="285"/>
      <c r="AE442" s="285"/>
      <c r="AF442" s="285"/>
    </row>
    <row r="443">
      <c r="A443" s="285"/>
      <c r="B443" s="362"/>
      <c r="C443" s="362"/>
      <c r="D443" s="17"/>
      <c r="E443" s="362"/>
      <c r="F443" s="315"/>
      <c r="G443" s="363"/>
      <c r="H443" s="363"/>
      <c r="I443" s="363"/>
      <c r="J443" s="363"/>
      <c r="K443" s="363"/>
      <c r="L443" s="285"/>
      <c r="M443" s="285"/>
      <c r="N443" s="285"/>
      <c r="O443" s="285"/>
      <c r="P443" s="285"/>
      <c r="Q443" s="285"/>
      <c r="R443" s="285"/>
      <c r="S443" s="285"/>
      <c r="T443" s="285"/>
      <c r="U443" s="285"/>
      <c r="V443" s="285"/>
      <c r="W443" s="285"/>
      <c r="X443" s="285"/>
      <c r="Y443" s="285"/>
      <c r="Z443" s="285"/>
      <c r="AA443" s="285"/>
      <c r="AB443" s="285"/>
      <c r="AC443" s="285"/>
      <c r="AD443" s="285"/>
      <c r="AE443" s="285"/>
      <c r="AF443" s="285"/>
    </row>
    <row r="444">
      <c r="A444" s="285"/>
      <c r="B444" s="362"/>
      <c r="C444" s="362"/>
      <c r="D444" s="17"/>
      <c r="E444" s="362"/>
      <c r="F444" s="315"/>
      <c r="G444" s="363"/>
      <c r="H444" s="363"/>
      <c r="I444" s="363"/>
      <c r="J444" s="363"/>
      <c r="K444" s="363"/>
      <c r="L444" s="285"/>
      <c r="M444" s="285"/>
      <c r="N444" s="285"/>
      <c r="O444" s="285"/>
      <c r="P444" s="285"/>
      <c r="Q444" s="285"/>
      <c r="R444" s="285"/>
      <c r="S444" s="285"/>
      <c r="T444" s="285"/>
      <c r="U444" s="285"/>
      <c r="V444" s="285"/>
      <c r="W444" s="285"/>
      <c r="X444" s="285"/>
      <c r="Y444" s="285"/>
      <c r="Z444" s="285"/>
      <c r="AA444" s="285"/>
      <c r="AB444" s="285"/>
      <c r="AC444" s="285"/>
      <c r="AD444" s="285"/>
      <c r="AE444" s="285"/>
      <c r="AF444" s="285"/>
    </row>
    <row r="445">
      <c r="A445" s="285"/>
      <c r="B445" s="362"/>
      <c r="C445" s="362"/>
      <c r="D445" s="17"/>
      <c r="E445" s="362"/>
      <c r="F445" s="315"/>
      <c r="G445" s="363"/>
      <c r="H445" s="363"/>
      <c r="I445" s="363"/>
      <c r="J445" s="363"/>
      <c r="K445" s="363"/>
      <c r="L445" s="285"/>
      <c r="M445" s="285"/>
      <c r="N445" s="285"/>
      <c r="O445" s="285"/>
      <c r="P445" s="285"/>
      <c r="Q445" s="285"/>
      <c r="R445" s="285"/>
      <c r="S445" s="285"/>
      <c r="T445" s="285"/>
      <c r="U445" s="285"/>
      <c r="V445" s="285"/>
      <c r="W445" s="285"/>
      <c r="X445" s="285"/>
      <c r="Y445" s="285"/>
      <c r="Z445" s="285"/>
      <c r="AA445" s="285"/>
      <c r="AB445" s="285"/>
      <c r="AC445" s="285"/>
      <c r="AD445" s="285"/>
      <c r="AE445" s="285"/>
      <c r="AF445" s="285"/>
    </row>
    <row r="446">
      <c r="A446" s="285"/>
      <c r="B446" s="362"/>
      <c r="C446" s="362"/>
      <c r="D446" s="17"/>
      <c r="E446" s="362"/>
      <c r="F446" s="315"/>
      <c r="G446" s="363"/>
      <c r="H446" s="363"/>
      <c r="I446" s="363"/>
      <c r="J446" s="363"/>
      <c r="K446" s="363"/>
      <c r="L446" s="285"/>
      <c r="M446" s="285"/>
      <c r="N446" s="285"/>
      <c r="O446" s="285"/>
      <c r="P446" s="285"/>
      <c r="Q446" s="285"/>
      <c r="R446" s="285"/>
      <c r="S446" s="285"/>
      <c r="T446" s="285"/>
      <c r="U446" s="285"/>
      <c r="V446" s="285"/>
      <c r="W446" s="285"/>
      <c r="X446" s="285"/>
      <c r="Y446" s="285"/>
      <c r="Z446" s="285"/>
      <c r="AA446" s="285"/>
      <c r="AB446" s="285"/>
      <c r="AC446" s="285"/>
      <c r="AD446" s="285"/>
      <c r="AE446" s="285"/>
      <c r="AF446" s="285"/>
    </row>
    <row r="447">
      <c r="A447" s="285"/>
      <c r="B447" s="362"/>
      <c r="C447" s="362"/>
      <c r="D447" s="17"/>
      <c r="E447" s="362"/>
      <c r="F447" s="315"/>
      <c r="G447" s="363"/>
      <c r="H447" s="363"/>
      <c r="I447" s="363"/>
      <c r="J447" s="363"/>
      <c r="K447" s="363"/>
      <c r="L447" s="285"/>
      <c r="M447" s="285"/>
      <c r="N447" s="285"/>
      <c r="O447" s="285"/>
      <c r="P447" s="285"/>
      <c r="Q447" s="285"/>
      <c r="R447" s="285"/>
      <c r="S447" s="285"/>
      <c r="T447" s="285"/>
      <c r="U447" s="285"/>
      <c r="V447" s="285"/>
      <c r="W447" s="285"/>
      <c r="X447" s="285"/>
      <c r="Y447" s="285"/>
      <c r="Z447" s="285"/>
      <c r="AA447" s="285"/>
      <c r="AB447" s="285"/>
      <c r="AC447" s="285"/>
      <c r="AD447" s="285"/>
      <c r="AE447" s="285"/>
      <c r="AF447" s="285"/>
    </row>
    <row r="448">
      <c r="A448" s="285"/>
      <c r="B448" s="362"/>
      <c r="C448" s="362"/>
      <c r="D448" s="17"/>
      <c r="E448" s="362"/>
      <c r="F448" s="315"/>
      <c r="G448" s="363"/>
      <c r="H448" s="363"/>
      <c r="I448" s="363"/>
      <c r="J448" s="363"/>
      <c r="K448" s="363"/>
      <c r="L448" s="285"/>
      <c r="M448" s="285"/>
      <c r="N448" s="285"/>
      <c r="O448" s="285"/>
      <c r="P448" s="285"/>
      <c r="Q448" s="285"/>
      <c r="R448" s="285"/>
      <c r="S448" s="285"/>
      <c r="T448" s="285"/>
      <c r="U448" s="285"/>
      <c r="V448" s="285"/>
      <c r="W448" s="285"/>
      <c r="X448" s="285"/>
      <c r="Y448" s="285"/>
      <c r="Z448" s="285"/>
      <c r="AA448" s="285"/>
      <c r="AB448" s="285"/>
      <c r="AC448" s="285"/>
      <c r="AD448" s="285"/>
      <c r="AE448" s="285"/>
      <c r="AF448" s="285"/>
    </row>
    <row r="449">
      <c r="A449" s="285"/>
      <c r="B449" s="362"/>
      <c r="C449" s="362"/>
      <c r="D449" s="17"/>
      <c r="E449" s="362"/>
      <c r="F449" s="315"/>
      <c r="G449" s="363"/>
      <c r="H449" s="363"/>
      <c r="I449" s="363"/>
      <c r="J449" s="363"/>
      <c r="K449" s="363"/>
      <c r="L449" s="285"/>
      <c r="M449" s="285"/>
      <c r="N449" s="285"/>
      <c r="O449" s="285"/>
      <c r="P449" s="285"/>
      <c r="Q449" s="285"/>
      <c r="R449" s="285"/>
      <c r="S449" s="285"/>
      <c r="T449" s="285"/>
      <c r="U449" s="285"/>
      <c r="V449" s="285"/>
      <c r="W449" s="285"/>
      <c r="X449" s="285"/>
      <c r="Y449" s="285"/>
      <c r="Z449" s="285"/>
      <c r="AA449" s="285"/>
      <c r="AB449" s="285"/>
      <c r="AC449" s="285"/>
      <c r="AD449" s="285"/>
      <c r="AE449" s="285"/>
      <c r="AF449" s="285"/>
    </row>
    <row r="450">
      <c r="A450" s="285"/>
      <c r="B450" s="362"/>
      <c r="C450" s="362"/>
      <c r="D450" s="17"/>
      <c r="E450" s="362"/>
      <c r="F450" s="315"/>
      <c r="G450" s="363"/>
      <c r="H450" s="363"/>
      <c r="I450" s="363"/>
      <c r="J450" s="363"/>
      <c r="K450" s="363"/>
      <c r="L450" s="285"/>
      <c r="M450" s="285"/>
      <c r="N450" s="285"/>
      <c r="O450" s="285"/>
      <c r="P450" s="285"/>
      <c r="Q450" s="285"/>
      <c r="R450" s="285"/>
      <c r="S450" s="285"/>
      <c r="T450" s="285"/>
      <c r="U450" s="285"/>
      <c r="V450" s="285"/>
      <c r="W450" s="285"/>
      <c r="X450" s="285"/>
      <c r="Y450" s="285"/>
      <c r="Z450" s="285"/>
      <c r="AA450" s="285"/>
      <c r="AB450" s="285"/>
      <c r="AC450" s="285"/>
      <c r="AD450" s="285"/>
      <c r="AE450" s="285"/>
      <c r="AF450" s="285"/>
    </row>
    <row r="451">
      <c r="A451" s="285"/>
      <c r="B451" s="362"/>
      <c r="C451" s="362"/>
      <c r="D451" s="17"/>
      <c r="E451" s="362"/>
      <c r="F451" s="315"/>
      <c r="G451" s="363"/>
      <c r="H451" s="363"/>
      <c r="I451" s="363"/>
      <c r="J451" s="363"/>
      <c r="K451" s="363"/>
      <c r="L451" s="285"/>
      <c r="M451" s="285"/>
      <c r="N451" s="285"/>
      <c r="O451" s="285"/>
      <c r="P451" s="285"/>
      <c r="Q451" s="285"/>
      <c r="R451" s="285"/>
      <c r="S451" s="285"/>
      <c r="T451" s="285"/>
      <c r="U451" s="285"/>
      <c r="V451" s="285"/>
      <c r="W451" s="285"/>
      <c r="X451" s="285"/>
      <c r="Y451" s="285"/>
      <c r="Z451" s="285"/>
      <c r="AA451" s="285"/>
      <c r="AB451" s="285"/>
      <c r="AC451" s="285"/>
      <c r="AD451" s="285"/>
      <c r="AE451" s="285"/>
      <c r="AF451" s="285"/>
    </row>
    <row r="452">
      <c r="A452" s="285"/>
      <c r="B452" s="362"/>
      <c r="C452" s="362"/>
      <c r="D452" s="17"/>
      <c r="E452" s="362"/>
      <c r="F452" s="315"/>
      <c r="G452" s="363"/>
      <c r="H452" s="363"/>
      <c r="I452" s="363"/>
      <c r="J452" s="363"/>
      <c r="K452" s="363"/>
      <c r="L452" s="285"/>
      <c r="M452" s="285"/>
      <c r="N452" s="285"/>
      <c r="O452" s="285"/>
      <c r="P452" s="285"/>
      <c r="Q452" s="285"/>
      <c r="R452" s="285"/>
      <c r="S452" s="285"/>
      <c r="T452" s="285"/>
      <c r="U452" s="285"/>
      <c r="V452" s="285"/>
      <c r="W452" s="285"/>
      <c r="X452" s="285"/>
      <c r="Y452" s="285"/>
      <c r="Z452" s="285"/>
      <c r="AA452" s="285"/>
      <c r="AB452" s="285"/>
      <c r="AC452" s="285"/>
      <c r="AD452" s="285"/>
      <c r="AE452" s="285"/>
      <c r="AF452" s="285"/>
    </row>
    <row r="453">
      <c r="A453" s="285"/>
      <c r="B453" s="362"/>
      <c r="C453" s="362"/>
      <c r="D453" s="17"/>
      <c r="E453" s="362"/>
      <c r="F453" s="315"/>
      <c r="G453" s="363"/>
      <c r="H453" s="363"/>
      <c r="I453" s="363"/>
      <c r="J453" s="363"/>
      <c r="K453" s="363"/>
      <c r="L453" s="285"/>
      <c r="M453" s="285"/>
      <c r="N453" s="285"/>
      <c r="O453" s="285"/>
      <c r="P453" s="285"/>
      <c r="Q453" s="285"/>
      <c r="R453" s="285"/>
      <c r="S453" s="285"/>
      <c r="T453" s="285"/>
      <c r="U453" s="285"/>
      <c r="V453" s="285"/>
      <c r="W453" s="285"/>
      <c r="X453" s="285"/>
      <c r="Y453" s="285"/>
      <c r="Z453" s="285"/>
      <c r="AA453" s="285"/>
      <c r="AB453" s="285"/>
      <c r="AC453" s="285"/>
      <c r="AD453" s="285"/>
      <c r="AE453" s="285"/>
      <c r="AF453" s="285"/>
    </row>
    <row r="454">
      <c r="A454" s="285"/>
      <c r="B454" s="362"/>
      <c r="C454" s="362"/>
      <c r="D454" s="17"/>
      <c r="E454" s="362"/>
      <c r="F454" s="315"/>
      <c r="G454" s="363"/>
      <c r="H454" s="363"/>
      <c r="I454" s="363"/>
      <c r="J454" s="363"/>
      <c r="K454" s="363"/>
      <c r="L454" s="285"/>
      <c r="M454" s="285"/>
      <c r="N454" s="285"/>
      <c r="O454" s="285"/>
      <c r="P454" s="285"/>
      <c r="Q454" s="285"/>
      <c r="R454" s="285"/>
      <c r="S454" s="285"/>
      <c r="T454" s="285"/>
      <c r="U454" s="285"/>
      <c r="V454" s="285"/>
      <c r="W454" s="285"/>
      <c r="X454" s="285"/>
      <c r="Y454" s="285"/>
      <c r="Z454" s="285"/>
      <c r="AA454" s="285"/>
      <c r="AB454" s="285"/>
      <c r="AC454" s="285"/>
      <c r="AD454" s="285"/>
      <c r="AE454" s="285"/>
      <c r="AF454" s="285"/>
    </row>
    <row r="455">
      <c r="A455" s="285"/>
      <c r="B455" s="362"/>
      <c r="C455" s="362"/>
      <c r="D455" s="17"/>
      <c r="E455" s="362"/>
      <c r="F455" s="315"/>
      <c r="G455" s="363"/>
      <c r="H455" s="363"/>
      <c r="I455" s="363"/>
      <c r="J455" s="363"/>
      <c r="K455" s="363"/>
      <c r="L455" s="285"/>
      <c r="M455" s="285"/>
      <c r="N455" s="285"/>
      <c r="O455" s="285"/>
      <c r="P455" s="285"/>
      <c r="Q455" s="285"/>
      <c r="R455" s="285"/>
      <c r="S455" s="285"/>
      <c r="T455" s="285"/>
      <c r="U455" s="285"/>
      <c r="V455" s="285"/>
      <c r="W455" s="285"/>
      <c r="X455" s="285"/>
      <c r="Y455" s="285"/>
      <c r="Z455" s="285"/>
      <c r="AA455" s="285"/>
      <c r="AB455" s="285"/>
      <c r="AC455" s="285"/>
      <c r="AD455" s="285"/>
      <c r="AE455" s="285"/>
      <c r="AF455" s="285"/>
    </row>
    <row r="456">
      <c r="A456" s="285"/>
      <c r="B456" s="362"/>
      <c r="C456" s="362"/>
      <c r="D456" s="17"/>
      <c r="E456" s="362"/>
      <c r="F456" s="315"/>
      <c r="G456" s="363"/>
      <c r="H456" s="363"/>
      <c r="I456" s="363"/>
      <c r="J456" s="363"/>
      <c r="K456" s="363"/>
      <c r="L456" s="285"/>
      <c r="M456" s="285"/>
      <c r="N456" s="285"/>
      <c r="O456" s="285"/>
      <c r="P456" s="285"/>
      <c r="Q456" s="285"/>
      <c r="R456" s="285"/>
      <c r="S456" s="285"/>
      <c r="T456" s="285"/>
      <c r="U456" s="285"/>
      <c r="V456" s="285"/>
      <c r="W456" s="285"/>
      <c r="X456" s="285"/>
      <c r="Y456" s="285"/>
      <c r="Z456" s="285"/>
      <c r="AA456" s="285"/>
      <c r="AB456" s="285"/>
      <c r="AC456" s="285"/>
      <c r="AD456" s="285"/>
      <c r="AE456" s="285"/>
      <c r="AF456" s="285"/>
    </row>
    <row r="457">
      <c r="A457" s="285"/>
      <c r="B457" s="362"/>
      <c r="C457" s="362"/>
      <c r="D457" s="17"/>
      <c r="E457" s="362"/>
      <c r="F457" s="315"/>
      <c r="G457" s="363"/>
      <c r="H457" s="363"/>
      <c r="I457" s="363"/>
      <c r="J457" s="363"/>
      <c r="K457" s="363"/>
      <c r="L457" s="285"/>
      <c r="M457" s="285"/>
      <c r="N457" s="285"/>
      <c r="O457" s="285"/>
      <c r="P457" s="285"/>
      <c r="Q457" s="285"/>
      <c r="R457" s="285"/>
      <c r="S457" s="285"/>
      <c r="T457" s="285"/>
      <c r="U457" s="285"/>
      <c r="V457" s="285"/>
      <c r="W457" s="285"/>
      <c r="X457" s="285"/>
      <c r="Y457" s="285"/>
      <c r="Z457" s="285"/>
      <c r="AA457" s="285"/>
      <c r="AB457" s="285"/>
      <c r="AC457" s="285"/>
      <c r="AD457" s="285"/>
      <c r="AE457" s="285"/>
      <c r="AF457" s="285"/>
    </row>
    <row r="458">
      <c r="A458" s="285"/>
      <c r="B458" s="362"/>
      <c r="C458" s="362"/>
      <c r="D458" s="17"/>
      <c r="E458" s="362"/>
      <c r="F458" s="315"/>
      <c r="G458" s="363"/>
      <c r="H458" s="363"/>
      <c r="I458" s="363"/>
      <c r="J458" s="363"/>
      <c r="K458" s="363"/>
      <c r="L458" s="285"/>
      <c r="M458" s="285"/>
      <c r="N458" s="285"/>
      <c r="O458" s="285"/>
      <c r="P458" s="285"/>
      <c r="Q458" s="285"/>
      <c r="R458" s="285"/>
      <c r="S458" s="285"/>
      <c r="T458" s="285"/>
      <c r="U458" s="285"/>
      <c r="V458" s="285"/>
      <c r="W458" s="285"/>
      <c r="X458" s="285"/>
      <c r="Y458" s="285"/>
      <c r="Z458" s="285"/>
      <c r="AA458" s="285"/>
      <c r="AB458" s="285"/>
      <c r="AC458" s="285"/>
      <c r="AD458" s="285"/>
      <c r="AE458" s="285"/>
      <c r="AF458" s="285"/>
    </row>
    <row r="459">
      <c r="A459" s="285"/>
      <c r="B459" s="362"/>
      <c r="C459" s="362"/>
      <c r="D459" s="17"/>
      <c r="E459" s="362"/>
      <c r="F459" s="315"/>
      <c r="G459" s="363"/>
      <c r="H459" s="363"/>
      <c r="I459" s="363"/>
      <c r="J459" s="363"/>
      <c r="K459" s="363"/>
      <c r="L459" s="285"/>
      <c r="M459" s="285"/>
      <c r="N459" s="285"/>
      <c r="O459" s="285"/>
      <c r="P459" s="285"/>
      <c r="Q459" s="285"/>
      <c r="R459" s="285"/>
      <c r="S459" s="285"/>
      <c r="T459" s="285"/>
      <c r="U459" s="285"/>
      <c r="V459" s="285"/>
      <c r="W459" s="285"/>
      <c r="X459" s="285"/>
      <c r="Y459" s="285"/>
      <c r="Z459" s="285"/>
      <c r="AA459" s="285"/>
      <c r="AB459" s="285"/>
      <c r="AC459" s="285"/>
      <c r="AD459" s="285"/>
      <c r="AE459" s="285"/>
      <c r="AF459" s="285"/>
    </row>
    <row r="460">
      <c r="A460" s="285"/>
      <c r="B460" s="362"/>
      <c r="C460" s="362"/>
      <c r="D460" s="17"/>
      <c r="E460" s="362"/>
      <c r="F460" s="315"/>
      <c r="G460" s="363"/>
      <c r="H460" s="363"/>
      <c r="I460" s="363"/>
      <c r="J460" s="363"/>
      <c r="K460" s="363"/>
      <c r="L460" s="285"/>
      <c r="M460" s="285"/>
      <c r="N460" s="285"/>
      <c r="O460" s="285"/>
      <c r="P460" s="285"/>
      <c r="Q460" s="285"/>
      <c r="R460" s="285"/>
      <c r="S460" s="285"/>
      <c r="T460" s="285"/>
      <c r="U460" s="285"/>
      <c r="V460" s="285"/>
      <c r="W460" s="285"/>
      <c r="X460" s="285"/>
      <c r="Y460" s="285"/>
      <c r="Z460" s="285"/>
      <c r="AA460" s="285"/>
      <c r="AB460" s="285"/>
      <c r="AC460" s="285"/>
      <c r="AD460" s="285"/>
      <c r="AE460" s="285"/>
      <c r="AF460" s="285"/>
    </row>
    <row r="461">
      <c r="A461" s="285"/>
      <c r="B461" s="362"/>
      <c r="C461" s="362"/>
      <c r="D461" s="17"/>
      <c r="E461" s="362"/>
      <c r="F461" s="315"/>
      <c r="G461" s="363"/>
      <c r="H461" s="363"/>
      <c r="I461" s="363"/>
      <c r="J461" s="363"/>
      <c r="K461" s="363"/>
      <c r="L461" s="285"/>
      <c r="M461" s="285"/>
      <c r="N461" s="285"/>
      <c r="O461" s="285"/>
      <c r="P461" s="285"/>
      <c r="Q461" s="285"/>
      <c r="R461" s="285"/>
      <c r="S461" s="285"/>
      <c r="T461" s="285"/>
      <c r="U461" s="285"/>
      <c r="V461" s="285"/>
      <c r="W461" s="285"/>
      <c r="X461" s="285"/>
      <c r="Y461" s="285"/>
      <c r="Z461" s="285"/>
      <c r="AA461" s="285"/>
      <c r="AB461" s="285"/>
      <c r="AC461" s="285"/>
      <c r="AD461" s="285"/>
      <c r="AE461" s="285"/>
      <c r="AF461" s="285"/>
    </row>
    <row r="462">
      <c r="A462" s="285"/>
      <c r="B462" s="362"/>
      <c r="C462" s="362"/>
      <c r="D462" s="17"/>
      <c r="E462" s="362"/>
      <c r="F462" s="315"/>
      <c r="G462" s="363"/>
      <c r="H462" s="363"/>
      <c r="I462" s="363"/>
      <c r="J462" s="363"/>
      <c r="K462" s="363"/>
      <c r="L462" s="285"/>
      <c r="M462" s="285"/>
      <c r="N462" s="285"/>
      <c r="O462" s="285"/>
      <c r="P462" s="285"/>
      <c r="Q462" s="285"/>
      <c r="R462" s="285"/>
      <c r="S462" s="285"/>
      <c r="T462" s="285"/>
      <c r="U462" s="285"/>
      <c r="V462" s="285"/>
      <c r="W462" s="285"/>
      <c r="X462" s="285"/>
      <c r="Y462" s="285"/>
      <c r="Z462" s="285"/>
      <c r="AA462" s="285"/>
      <c r="AB462" s="285"/>
      <c r="AC462" s="285"/>
      <c r="AD462" s="285"/>
      <c r="AE462" s="285"/>
      <c r="AF462" s="285"/>
    </row>
    <row r="463">
      <c r="A463" s="285"/>
      <c r="B463" s="362"/>
      <c r="C463" s="362"/>
      <c r="D463" s="17"/>
      <c r="E463" s="362"/>
      <c r="F463" s="315"/>
      <c r="G463" s="363"/>
      <c r="H463" s="363"/>
      <c r="I463" s="363"/>
      <c r="J463" s="363"/>
      <c r="K463" s="363"/>
      <c r="L463" s="285"/>
      <c r="M463" s="285"/>
      <c r="N463" s="285"/>
      <c r="O463" s="285"/>
      <c r="P463" s="285"/>
      <c r="Q463" s="285"/>
      <c r="R463" s="285"/>
      <c r="S463" s="285"/>
      <c r="T463" s="285"/>
      <c r="U463" s="285"/>
      <c r="V463" s="285"/>
      <c r="W463" s="285"/>
      <c r="X463" s="285"/>
      <c r="Y463" s="285"/>
      <c r="Z463" s="285"/>
      <c r="AA463" s="285"/>
      <c r="AB463" s="285"/>
      <c r="AC463" s="285"/>
      <c r="AD463" s="285"/>
      <c r="AE463" s="285"/>
      <c r="AF463" s="285"/>
    </row>
    <row r="464">
      <c r="A464" s="285"/>
      <c r="B464" s="362"/>
      <c r="C464" s="362"/>
      <c r="D464" s="17"/>
      <c r="E464" s="362"/>
      <c r="F464" s="315"/>
      <c r="G464" s="363"/>
      <c r="H464" s="363"/>
      <c r="I464" s="363"/>
      <c r="J464" s="363"/>
      <c r="K464" s="363"/>
      <c r="L464" s="285"/>
      <c r="M464" s="285"/>
      <c r="N464" s="285"/>
      <c r="O464" s="285"/>
      <c r="P464" s="285"/>
      <c r="Q464" s="285"/>
      <c r="R464" s="285"/>
      <c r="S464" s="285"/>
      <c r="T464" s="285"/>
      <c r="U464" s="285"/>
      <c r="V464" s="285"/>
      <c r="W464" s="285"/>
      <c r="X464" s="285"/>
      <c r="Y464" s="285"/>
      <c r="Z464" s="285"/>
      <c r="AA464" s="285"/>
      <c r="AB464" s="285"/>
      <c r="AC464" s="285"/>
      <c r="AD464" s="285"/>
      <c r="AE464" s="285"/>
      <c r="AF464" s="285"/>
    </row>
    <row r="465">
      <c r="A465" s="285"/>
      <c r="B465" s="362"/>
      <c r="C465" s="362"/>
      <c r="D465" s="17"/>
      <c r="E465" s="362"/>
      <c r="F465" s="315"/>
      <c r="G465" s="363"/>
      <c r="H465" s="363"/>
      <c r="I465" s="363"/>
      <c r="J465" s="363"/>
      <c r="K465" s="363"/>
      <c r="L465" s="285"/>
      <c r="M465" s="285"/>
      <c r="N465" s="285"/>
      <c r="O465" s="285"/>
      <c r="P465" s="285"/>
      <c r="Q465" s="285"/>
      <c r="R465" s="285"/>
      <c r="S465" s="285"/>
      <c r="T465" s="285"/>
      <c r="U465" s="285"/>
      <c r="V465" s="285"/>
      <c r="W465" s="285"/>
      <c r="X465" s="285"/>
      <c r="Y465" s="285"/>
      <c r="Z465" s="285"/>
      <c r="AA465" s="285"/>
      <c r="AB465" s="285"/>
      <c r="AC465" s="285"/>
      <c r="AD465" s="285"/>
      <c r="AE465" s="285"/>
      <c r="AF465" s="285"/>
    </row>
    <row r="466">
      <c r="A466" s="285"/>
      <c r="B466" s="362"/>
      <c r="C466" s="362"/>
      <c r="D466" s="17"/>
      <c r="E466" s="362"/>
      <c r="F466" s="315"/>
      <c r="G466" s="363"/>
      <c r="H466" s="363"/>
      <c r="I466" s="363"/>
      <c r="J466" s="363"/>
      <c r="K466" s="363"/>
      <c r="L466" s="285"/>
      <c r="M466" s="285"/>
      <c r="N466" s="285"/>
      <c r="O466" s="285"/>
      <c r="P466" s="285"/>
      <c r="Q466" s="285"/>
      <c r="R466" s="285"/>
      <c r="S466" s="285"/>
      <c r="T466" s="285"/>
      <c r="U466" s="285"/>
      <c r="V466" s="285"/>
      <c r="W466" s="285"/>
      <c r="X466" s="285"/>
      <c r="Y466" s="285"/>
      <c r="Z466" s="285"/>
      <c r="AA466" s="285"/>
      <c r="AB466" s="285"/>
      <c r="AC466" s="285"/>
      <c r="AD466" s="285"/>
      <c r="AE466" s="285"/>
      <c r="AF466" s="285"/>
    </row>
    <row r="467">
      <c r="A467" s="285"/>
      <c r="B467" s="362"/>
      <c r="C467" s="362"/>
      <c r="D467" s="17"/>
      <c r="E467" s="362"/>
      <c r="F467" s="315"/>
      <c r="G467" s="363"/>
      <c r="H467" s="363"/>
      <c r="I467" s="363"/>
      <c r="J467" s="363"/>
      <c r="K467" s="363"/>
      <c r="L467" s="285"/>
      <c r="M467" s="285"/>
      <c r="N467" s="285"/>
      <c r="O467" s="285"/>
      <c r="P467" s="285"/>
      <c r="Q467" s="285"/>
      <c r="R467" s="285"/>
      <c r="S467" s="285"/>
      <c r="T467" s="285"/>
      <c r="U467" s="285"/>
      <c r="V467" s="285"/>
      <c r="W467" s="285"/>
      <c r="X467" s="285"/>
      <c r="Y467" s="285"/>
      <c r="Z467" s="285"/>
      <c r="AA467" s="285"/>
      <c r="AB467" s="285"/>
      <c r="AC467" s="285"/>
      <c r="AD467" s="285"/>
      <c r="AE467" s="285"/>
      <c r="AF467" s="285"/>
    </row>
    <row r="468">
      <c r="A468" s="285"/>
      <c r="B468" s="362"/>
      <c r="C468" s="362"/>
      <c r="D468" s="17"/>
      <c r="E468" s="362"/>
      <c r="F468" s="315"/>
      <c r="G468" s="363"/>
      <c r="H468" s="363"/>
      <c r="I468" s="363"/>
      <c r="J468" s="363"/>
      <c r="K468" s="363"/>
      <c r="L468" s="285"/>
      <c r="M468" s="285"/>
      <c r="N468" s="285"/>
      <c r="O468" s="285"/>
      <c r="P468" s="285"/>
      <c r="Q468" s="285"/>
      <c r="R468" s="285"/>
      <c r="S468" s="285"/>
      <c r="T468" s="285"/>
      <c r="U468" s="285"/>
      <c r="V468" s="285"/>
      <c r="W468" s="285"/>
      <c r="X468" s="285"/>
      <c r="Y468" s="285"/>
      <c r="Z468" s="285"/>
      <c r="AA468" s="285"/>
      <c r="AB468" s="285"/>
      <c r="AC468" s="285"/>
      <c r="AD468" s="285"/>
      <c r="AE468" s="285"/>
      <c r="AF468" s="285"/>
    </row>
    <row r="469">
      <c r="A469" s="285"/>
      <c r="B469" s="362"/>
      <c r="C469" s="362"/>
      <c r="D469" s="17"/>
      <c r="E469" s="362"/>
      <c r="F469" s="315"/>
      <c r="G469" s="363"/>
      <c r="H469" s="363"/>
      <c r="I469" s="363"/>
      <c r="J469" s="363"/>
      <c r="K469" s="363"/>
      <c r="L469" s="285"/>
      <c r="M469" s="285"/>
      <c r="N469" s="285"/>
      <c r="O469" s="285"/>
      <c r="P469" s="285"/>
      <c r="Q469" s="285"/>
      <c r="R469" s="285"/>
      <c r="S469" s="285"/>
      <c r="T469" s="285"/>
      <c r="U469" s="285"/>
      <c r="V469" s="285"/>
      <c r="W469" s="285"/>
      <c r="X469" s="285"/>
      <c r="Y469" s="285"/>
      <c r="Z469" s="285"/>
      <c r="AA469" s="285"/>
      <c r="AB469" s="285"/>
      <c r="AC469" s="285"/>
      <c r="AD469" s="285"/>
      <c r="AE469" s="285"/>
      <c r="AF469" s="285"/>
    </row>
    <row r="470">
      <c r="A470" s="285"/>
      <c r="B470" s="362"/>
      <c r="C470" s="362"/>
      <c r="D470" s="17"/>
      <c r="E470" s="362"/>
      <c r="F470" s="315"/>
      <c r="G470" s="363"/>
      <c r="H470" s="363"/>
      <c r="I470" s="363"/>
      <c r="J470" s="363"/>
      <c r="K470" s="363"/>
      <c r="L470" s="285"/>
      <c r="M470" s="285"/>
      <c r="N470" s="285"/>
      <c r="O470" s="285"/>
      <c r="P470" s="285"/>
      <c r="Q470" s="285"/>
      <c r="R470" s="285"/>
      <c r="S470" s="285"/>
      <c r="T470" s="285"/>
      <c r="U470" s="285"/>
      <c r="V470" s="285"/>
      <c r="W470" s="285"/>
      <c r="X470" s="285"/>
      <c r="Y470" s="285"/>
      <c r="Z470" s="285"/>
      <c r="AA470" s="285"/>
      <c r="AB470" s="285"/>
      <c r="AC470" s="285"/>
      <c r="AD470" s="285"/>
      <c r="AE470" s="285"/>
      <c r="AF470" s="285"/>
    </row>
    <row r="471">
      <c r="A471" s="285"/>
      <c r="B471" s="362"/>
      <c r="C471" s="362"/>
      <c r="D471" s="17"/>
      <c r="E471" s="362"/>
      <c r="F471" s="315"/>
      <c r="G471" s="363"/>
      <c r="H471" s="363"/>
      <c r="I471" s="363"/>
      <c r="J471" s="363"/>
      <c r="K471" s="363"/>
      <c r="L471" s="285"/>
      <c r="M471" s="285"/>
      <c r="N471" s="285"/>
      <c r="O471" s="285"/>
      <c r="P471" s="285"/>
      <c r="Q471" s="285"/>
      <c r="R471" s="285"/>
      <c r="S471" s="285"/>
      <c r="T471" s="285"/>
      <c r="U471" s="285"/>
      <c r="V471" s="285"/>
      <c r="W471" s="285"/>
      <c r="X471" s="285"/>
      <c r="Y471" s="285"/>
      <c r="Z471" s="285"/>
      <c r="AA471" s="285"/>
      <c r="AB471" s="285"/>
      <c r="AC471" s="285"/>
      <c r="AD471" s="285"/>
      <c r="AE471" s="285"/>
      <c r="AF471" s="285"/>
    </row>
    <row r="472">
      <c r="A472" s="285"/>
      <c r="B472" s="362"/>
      <c r="C472" s="362"/>
      <c r="D472" s="17"/>
      <c r="E472" s="362"/>
      <c r="F472" s="315"/>
      <c r="G472" s="363"/>
      <c r="H472" s="363"/>
      <c r="I472" s="363"/>
      <c r="J472" s="363"/>
      <c r="K472" s="363"/>
      <c r="L472" s="285"/>
      <c r="M472" s="285"/>
      <c r="N472" s="285"/>
      <c r="O472" s="285"/>
      <c r="P472" s="285"/>
      <c r="Q472" s="285"/>
      <c r="R472" s="285"/>
      <c r="S472" s="285"/>
      <c r="T472" s="285"/>
      <c r="U472" s="285"/>
      <c r="V472" s="285"/>
      <c r="W472" s="285"/>
      <c r="X472" s="285"/>
      <c r="Y472" s="285"/>
      <c r="Z472" s="285"/>
      <c r="AA472" s="285"/>
      <c r="AB472" s="285"/>
      <c r="AC472" s="285"/>
      <c r="AD472" s="285"/>
      <c r="AE472" s="285"/>
      <c r="AF472" s="285"/>
    </row>
    <row r="473">
      <c r="A473" s="285"/>
      <c r="B473" s="362"/>
      <c r="C473" s="362"/>
      <c r="D473" s="17"/>
      <c r="E473" s="362"/>
      <c r="F473" s="315"/>
      <c r="G473" s="363"/>
      <c r="H473" s="363"/>
      <c r="I473" s="363"/>
      <c r="J473" s="363"/>
      <c r="K473" s="363"/>
      <c r="L473" s="285"/>
      <c r="M473" s="285"/>
      <c r="N473" s="285"/>
      <c r="O473" s="285"/>
      <c r="P473" s="285"/>
      <c r="Q473" s="285"/>
      <c r="R473" s="285"/>
      <c r="S473" s="285"/>
      <c r="T473" s="285"/>
      <c r="U473" s="285"/>
      <c r="V473" s="285"/>
      <c r="W473" s="285"/>
      <c r="X473" s="285"/>
      <c r="Y473" s="285"/>
      <c r="Z473" s="285"/>
      <c r="AA473" s="285"/>
      <c r="AB473" s="285"/>
      <c r="AC473" s="285"/>
      <c r="AD473" s="285"/>
      <c r="AE473" s="285"/>
      <c r="AF473" s="285"/>
    </row>
    <row r="474">
      <c r="A474" s="285"/>
      <c r="B474" s="362"/>
      <c r="C474" s="362"/>
      <c r="D474" s="17"/>
      <c r="E474" s="362"/>
      <c r="F474" s="315"/>
      <c r="G474" s="363"/>
      <c r="H474" s="363"/>
      <c r="I474" s="363"/>
      <c r="J474" s="363"/>
      <c r="K474" s="363"/>
      <c r="L474" s="285"/>
      <c r="M474" s="285"/>
      <c r="N474" s="285"/>
      <c r="O474" s="285"/>
      <c r="P474" s="285"/>
      <c r="Q474" s="285"/>
      <c r="R474" s="285"/>
      <c r="S474" s="285"/>
      <c r="T474" s="285"/>
      <c r="U474" s="285"/>
      <c r="V474" s="285"/>
      <c r="W474" s="285"/>
      <c r="X474" s="285"/>
      <c r="Y474" s="285"/>
      <c r="Z474" s="285"/>
      <c r="AA474" s="285"/>
      <c r="AB474" s="285"/>
      <c r="AC474" s="285"/>
      <c r="AD474" s="285"/>
      <c r="AE474" s="285"/>
      <c r="AF474" s="285"/>
    </row>
    <row r="475">
      <c r="A475" s="285"/>
      <c r="B475" s="362"/>
      <c r="C475" s="362"/>
      <c r="D475" s="17"/>
      <c r="E475" s="362"/>
      <c r="F475" s="315"/>
      <c r="G475" s="363"/>
      <c r="H475" s="363"/>
      <c r="I475" s="363"/>
      <c r="J475" s="363"/>
      <c r="K475" s="363"/>
      <c r="L475" s="285"/>
      <c r="M475" s="285"/>
      <c r="N475" s="285"/>
      <c r="O475" s="285"/>
      <c r="P475" s="285"/>
      <c r="Q475" s="285"/>
      <c r="R475" s="285"/>
      <c r="S475" s="285"/>
      <c r="T475" s="285"/>
      <c r="U475" s="285"/>
      <c r="V475" s="285"/>
      <c r="W475" s="285"/>
      <c r="X475" s="285"/>
      <c r="Y475" s="285"/>
      <c r="Z475" s="285"/>
      <c r="AA475" s="285"/>
      <c r="AB475" s="285"/>
      <c r="AC475" s="285"/>
      <c r="AD475" s="285"/>
      <c r="AE475" s="285"/>
      <c r="AF475" s="285"/>
    </row>
    <row r="476">
      <c r="A476" s="285"/>
      <c r="B476" s="362"/>
      <c r="C476" s="362"/>
      <c r="D476" s="17"/>
      <c r="E476" s="362"/>
      <c r="F476" s="315"/>
      <c r="G476" s="363"/>
      <c r="H476" s="363"/>
      <c r="I476" s="363"/>
      <c r="J476" s="363"/>
      <c r="K476" s="363"/>
      <c r="L476" s="285"/>
      <c r="M476" s="285"/>
      <c r="N476" s="285"/>
      <c r="O476" s="285"/>
      <c r="P476" s="285"/>
      <c r="Q476" s="285"/>
      <c r="R476" s="285"/>
      <c r="S476" s="285"/>
      <c r="T476" s="285"/>
      <c r="U476" s="285"/>
      <c r="V476" s="285"/>
      <c r="W476" s="285"/>
      <c r="X476" s="285"/>
      <c r="Y476" s="285"/>
      <c r="Z476" s="285"/>
      <c r="AA476" s="285"/>
      <c r="AB476" s="285"/>
      <c r="AC476" s="285"/>
      <c r="AD476" s="285"/>
      <c r="AE476" s="285"/>
      <c r="AF476" s="285"/>
    </row>
    <row r="477">
      <c r="A477" s="285"/>
      <c r="B477" s="362"/>
      <c r="C477" s="362"/>
      <c r="D477" s="17"/>
      <c r="E477" s="362"/>
      <c r="F477" s="315"/>
      <c r="G477" s="363"/>
      <c r="H477" s="363"/>
      <c r="I477" s="363"/>
      <c r="J477" s="363"/>
      <c r="K477" s="363"/>
      <c r="L477" s="285"/>
      <c r="M477" s="285"/>
      <c r="N477" s="285"/>
      <c r="O477" s="285"/>
      <c r="P477" s="285"/>
      <c r="Q477" s="285"/>
      <c r="R477" s="285"/>
      <c r="S477" s="285"/>
      <c r="T477" s="285"/>
      <c r="U477" s="285"/>
      <c r="V477" s="285"/>
      <c r="W477" s="285"/>
      <c r="X477" s="285"/>
      <c r="Y477" s="285"/>
      <c r="Z477" s="285"/>
      <c r="AA477" s="285"/>
      <c r="AB477" s="285"/>
      <c r="AC477" s="285"/>
      <c r="AD477" s="285"/>
      <c r="AE477" s="285"/>
      <c r="AF477" s="285"/>
    </row>
    <row r="478">
      <c r="A478" s="285"/>
      <c r="B478" s="362"/>
      <c r="C478" s="362"/>
      <c r="D478" s="17"/>
      <c r="E478" s="362"/>
      <c r="F478" s="315"/>
      <c r="G478" s="363"/>
      <c r="H478" s="363"/>
      <c r="I478" s="363"/>
      <c r="J478" s="363"/>
      <c r="K478" s="363"/>
      <c r="L478" s="285"/>
      <c r="M478" s="285"/>
      <c r="N478" s="285"/>
      <c r="O478" s="285"/>
      <c r="P478" s="285"/>
      <c r="Q478" s="285"/>
      <c r="R478" s="285"/>
      <c r="S478" s="285"/>
      <c r="T478" s="285"/>
      <c r="U478" s="285"/>
      <c r="V478" s="285"/>
      <c r="W478" s="285"/>
      <c r="X478" s="285"/>
      <c r="Y478" s="285"/>
      <c r="Z478" s="285"/>
      <c r="AA478" s="285"/>
      <c r="AB478" s="285"/>
      <c r="AC478" s="285"/>
      <c r="AD478" s="285"/>
      <c r="AE478" s="285"/>
      <c r="AF478" s="285"/>
    </row>
    <row r="479">
      <c r="A479" s="285"/>
      <c r="B479" s="362"/>
      <c r="C479" s="362"/>
      <c r="D479" s="17"/>
      <c r="E479" s="362"/>
      <c r="F479" s="315"/>
      <c r="G479" s="363"/>
      <c r="H479" s="363"/>
      <c r="I479" s="363"/>
      <c r="J479" s="363"/>
      <c r="K479" s="363"/>
      <c r="L479" s="285"/>
      <c r="M479" s="285"/>
      <c r="N479" s="285"/>
      <c r="O479" s="285"/>
      <c r="P479" s="285"/>
      <c r="Q479" s="285"/>
      <c r="R479" s="285"/>
      <c r="S479" s="285"/>
      <c r="T479" s="285"/>
      <c r="U479" s="285"/>
      <c r="V479" s="285"/>
      <c r="W479" s="285"/>
      <c r="X479" s="285"/>
      <c r="Y479" s="285"/>
      <c r="Z479" s="285"/>
      <c r="AA479" s="285"/>
      <c r="AB479" s="285"/>
      <c r="AC479" s="285"/>
      <c r="AD479" s="285"/>
      <c r="AE479" s="285"/>
      <c r="AF479" s="285"/>
    </row>
    <row r="480">
      <c r="A480" s="285"/>
      <c r="B480" s="362"/>
      <c r="C480" s="362"/>
      <c r="D480" s="17"/>
      <c r="E480" s="362"/>
      <c r="F480" s="315"/>
      <c r="G480" s="363"/>
      <c r="H480" s="363"/>
      <c r="I480" s="363"/>
      <c r="J480" s="363"/>
      <c r="K480" s="363"/>
      <c r="L480" s="285"/>
      <c r="M480" s="285"/>
      <c r="N480" s="285"/>
      <c r="O480" s="285"/>
      <c r="P480" s="285"/>
      <c r="Q480" s="285"/>
      <c r="R480" s="285"/>
      <c r="S480" s="285"/>
      <c r="T480" s="285"/>
      <c r="U480" s="285"/>
      <c r="V480" s="285"/>
      <c r="W480" s="285"/>
      <c r="X480" s="285"/>
      <c r="Y480" s="285"/>
      <c r="Z480" s="285"/>
      <c r="AA480" s="285"/>
      <c r="AB480" s="285"/>
      <c r="AC480" s="285"/>
      <c r="AD480" s="285"/>
      <c r="AE480" s="285"/>
      <c r="AF480" s="285"/>
    </row>
    <row r="481">
      <c r="A481" s="285"/>
      <c r="B481" s="362"/>
      <c r="C481" s="362"/>
      <c r="D481" s="17"/>
      <c r="E481" s="362"/>
      <c r="F481" s="315"/>
      <c r="G481" s="363"/>
      <c r="H481" s="363"/>
      <c r="I481" s="363"/>
      <c r="J481" s="363"/>
      <c r="K481" s="363"/>
      <c r="L481" s="285"/>
      <c r="M481" s="285"/>
      <c r="N481" s="285"/>
      <c r="O481" s="285"/>
      <c r="P481" s="285"/>
      <c r="Q481" s="285"/>
      <c r="R481" s="285"/>
      <c r="S481" s="285"/>
      <c r="T481" s="285"/>
      <c r="U481" s="285"/>
      <c r="V481" s="285"/>
      <c r="W481" s="285"/>
      <c r="X481" s="285"/>
      <c r="Y481" s="285"/>
      <c r="Z481" s="285"/>
      <c r="AA481" s="285"/>
      <c r="AB481" s="285"/>
      <c r="AC481" s="285"/>
      <c r="AD481" s="285"/>
      <c r="AE481" s="285"/>
      <c r="AF481" s="285"/>
    </row>
    <row r="482">
      <c r="A482" s="285"/>
      <c r="B482" s="362"/>
      <c r="C482" s="362"/>
      <c r="D482" s="17"/>
      <c r="E482" s="362"/>
      <c r="F482" s="315"/>
      <c r="G482" s="363"/>
      <c r="H482" s="363"/>
      <c r="I482" s="363"/>
      <c r="J482" s="363"/>
      <c r="K482" s="363"/>
      <c r="L482" s="285"/>
      <c r="M482" s="285"/>
      <c r="N482" s="285"/>
      <c r="O482" s="285"/>
      <c r="P482" s="285"/>
      <c r="Q482" s="285"/>
      <c r="R482" s="285"/>
      <c r="S482" s="285"/>
      <c r="T482" s="285"/>
      <c r="U482" s="285"/>
      <c r="V482" s="285"/>
      <c r="W482" s="285"/>
      <c r="X482" s="285"/>
      <c r="Y482" s="285"/>
      <c r="Z482" s="285"/>
      <c r="AA482" s="285"/>
      <c r="AB482" s="285"/>
      <c r="AC482" s="285"/>
      <c r="AD482" s="285"/>
      <c r="AE482" s="285"/>
      <c r="AF482" s="285"/>
    </row>
    <row r="483">
      <c r="A483" s="285"/>
      <c r="B483" s="362"/>
      <c r="C483" s="362"/>
      <c r="D483" s="17"/>
      <c r="E483" s="362"/>
      <c r="F483" s="315"/>
      <c r="G483" s="363"/>
      <c r="H483" s="363"/>
      <c r="I483" s="363"/>
      <c r="J483" s="363"/>
      <c r="K483" s="363"/>
      <c r="L483" s="285"/>
      <c r="M483" s="285"/>
      <c r="N483" s="285"/>
      <c r="O483" s="285"/>
      <c r="P483" s="285"/>
      <c r="Q483" s="285"/>
      <c r="R483" s="285"/>
      <c r="S483" s="285"/>
      <c r="T483" s="285"/>
      <c r="U483" s="285"/>
      <c r="V483" s="285"/>
      <c r="W483" s="285"/>
      <c r="X483" s="285"/>
      <c r="Y483" s="285"/>
      <c r="Z483" s="285"/>
      <c r="AA483" s="285"/>
      <c r="AB483" s="285"/>
      <c r="AC483" s="285"/>
      <c r="AD483" s="285"/>
      <c r="AE483" s="285"/>
      <c r="AF483" s="285"/>
    </row>
    <row r="484">
      <c r="A484" s="285"/>
      <c r="B484" s="362"/>
      <c r="C484" s="362"/>
      <c r="D484" s="17"/>
      <c r="E484" s="362"/>
      <c r="F484" s="315"/>
      <c r="G484" s="363"/>
      <c r="H484" s="363"/>
      <c r="I484" s="363"/>
      <c r="J484" s="363"/>
      <c r="K484" s="363"/>
      <c r="L484" s="285"/>
      <c r="M484" s="285"/>
      <c r="N484" s="285"/>
      <c r="O484" s="285"/>
      <c r="P484" s="285"/>
      <c r="Q484" s="285"/>
      <c r="R484" s="285"/>
      <c r="S484" s="285"/>
      <c r="T484" s="285"/>
      <c r="U484" s="285"/>
      <c r="V484" s="285"/>
      <c r="W484" s="285"/>
      <c r="X484" s="285"/>
      <c r="Y484" s="285"/>
      <c r="Z484" s="285"/>
      <c r="AA484" s="285"/>
      <c r="AB484" s="285"/>
      <c r="AC484" s="285"/>
      <c r="AD484" s="285"/>
      <c r="AE484" s="285"/>
      <c r="AF484" s="285"/>
    </row>
    <row r="485">
      <c r="A485" s="285"/>
      <c r="B485" s="362"/>
      <c r="C485" s="362"/>
      <c r="D485" s="17"/>
      <c r="E485" s="362"/>
      <c r="F485" s="315"/>
      <c r="G485" s="363"/>
      <c r="H485" s="363"/>
      <c r="I485" s="363"/>
      <c r="J485" s="363"/>
      <c r="K485" s="363"/>
      <c r="L485" s="285"/>
      <c r="M485" s="285"/>
      <c r="N485" s="285"/>
      <c r="O485" s="285"/>
      <c r="P485" s="285"/>
      <c r="Q485" s="285"/>
      <c r="R485" s="285"/>
      <c r="S485" s="285"/>
      <c r="T485" s="285"/>
      <c r="U485" s="285"/>
      <c r="V485" s="285"/>
      <c r="W485" s="285"/>
      <c r="X485" s="285"/>
      <c r="Y485" s="285"/>
      <c r="Z485" s="285"/>
      <c r="AA485" s="285"/>
      <c r="AB485" s="285"/>
      <c r="AC485" s="285"/>
      <c r="AD485" s="285"/>
      <c r="AE485" s="285"/>
      <c r="AF485" s="285"/>
    </row>
    <row r="486">
      <c r="A486" s="285"/>
      <c r="B486" s="362"/>
      <c r="C486" s="362"/>
      <c r="D486" s="17"/>
      <c r="E486" s="362"/>
      <c r="F486" s="315"/>
      <c r="G486" s="363"/>
      <c r="H486" s="363"/>
      <c r="I486" s="363"/>
      <c r="J486" s="363"/>
      <c r="K486" s="363"/>
      <c r="L486" s="285"/>
      <c r="M486" s="285"/>
      <c r="N486" s="285"/>
      <c r="O486" s="285"/>
      <c r="P486" s="285"/>
      <c r="Q486" s="285"/>
      <c r="R486" s="285"/>
      <c r="S486" s="285"/>
      <c r="T486" s="285"/>
      <c r="U486" s="285"/>
      <c r="V486" s="285"/>
      <c r="W486" s="285"/>
      <c r="X486" s="285"/>
      <c r="Y486" s="285"/>
      <c r="Z486" s="285"/>
      <c r="AA486" s="285"/>
      <c r="AB486" s="285"/>
      <c r="AC486" s="285"/>
      <c r="AD486" s="285"/>
      <c r="AE486" s="285"/>
      <c r="AF486" s="285"/>
    </row>
    <row r="487">
      <c r="A487" s="285"/>
      <c r="B487" s="362"/>
      <c r="C487" s="362"/>
      <c r="D487" s="17"/>
      <c r="E487" s="362"/>
      <c r="F487" s="315"/>
      <c r="G487" s="363"/>
      <c r="H487" s="363"/>
      <c r="I487" s="363"/>
      <c r="J487" s="363"/>
      <c r="K487" s="363"/>
      <c r="L487" s="285"/>
      <c r="M487" s="285"/>
      <c r="N487" s="285"/>
      <c r="O487" s="285"/>
      <c r="P487" s="285"/>
      <c r="Q487" s="285"/>
      <c r="R487" s="285"/>
      <c r="S487" s="285"/>
      <c r="T487" s="285"/>
      <c r="U487" s="285"/>
      <c r="V487" s="285"/>
      <c r="W487" s="285"/>
      <c r="X487" s="285"/>
      <c r="Y487" s="285"/>
      <c r="Z487" s="285"/>
      <c r="AA487" s="285"/>
      <c r="AB487" s="285"/>
      <c r="AC487" s="285"/>
      <c r="AD487" s="285"/>
      <c r="AE487" s="285"/>
      <c r="AF487" s="285"/>
    </row>
    <row r="488">
      <c r="A488" s="285"/>
      <c r="B488" s="362"/>
      <c r="C488" s="362"/>
      <c r="D488" s="17"/>
      <c r="E488" s="362"/>
      <c r="F488" s="315"/>
      <c r="G488" s="363"/>
      <c r="H488" s="363"/>
      <c r="I488" s="363"/>
      <c r="J488" s="363"/>
      <c r="K488" s="363"/>
      <c r="L488" s="285"/>
      <c r="M488" s="285"/>
      <c r="N488" s="285"/>
      <c r="O488" s="285"/>
      <c r="P488" s="285"/>
      <c r="Q488" s="285"/>
      <c r="R488" s="285"/>
      <c r="S488" s="285"/>
      <c r="T488" s="285"/>
      <c r="U488" s="285"/>
      <c r="V488" s="285"/>
      <c r="W488" s="285"/>
      <c r="X488" s="285"/>
      <c r="Y488" s="285"/>
      <c r="Z488" s="285"/>
      <c r="AA488" s="285"/>
      <c r="AB488" s="285"/>
      <c r="AC488" s="285"/>
      <c r="AD488" s="285"/>
      <c r="AE488" s="285"/>
      <c r="AF488" s="285"/>
    </row>
    <row r="489">
      <c r="A489" s="285"/>
      <c r="B489" s="362"/>
      <c r="C489" s="362"/>
      <c r="D489" s="17"/>
      <c r="E489" s="362"/>
      <c r="F489" s="315"/>
      <c r="G489" s="363"/>
      <c r="H489" s="363"/>
      <c r="I489" s="363"/>
      <c r="J489" s="363"/>
      <c r="K489" s="363"/>
      <c r="L489" s="285"/>
      <c r="M489" s="285"/>
      <c r="N489" s="285"/>
      <c r="O489" s="285"/>
      <c r="P489" s="285"/>
      <c r="Q489" s="285"/>
      <c r="R489" s="285"/>
      <c r="S489" s="285"/>
      <c r="T489" s="285"/>
      <c r="U489" s="285"/>
      <c r="V489" s="285"/>
      <c r="W489" s="285"/>
      <c r="X489" s="285"/>
      <c r="Y489" s="285"/>
      <c r="Z489" s="285"/>
      <c r="AA489" s="285"/>
      <c r="AB489" s="285"/>
      <c r="AC489" s="285"/>
      <c r="AD489" s="285"/>
      <c r="AE489" s="285"/>
      <c r="AF489" s="285"/>
    </row>
    <row r="490">
      <c r="A490" s="285"/>
      <c r="B490" s="362"/>
      <c r="C490" s="362"/>
      <c r="D490" s="17"/>
      <c r="E490" s="362"/>
      <c r="F490" s="315"/>
      <c r="G490" s="363"/>
      <c r="H490" s="363"/>
      <c r="I490" s="363"/>
      <c r="J490" s="363"/>
      <c r="K490" s="363"/>
      <c r="L490" s="285"/>
      <c r="M490" s="285"/>
      <c r="N490" s="285"/>
      <c r="O490" s="285"/>
      <c r="P490" s="285"/>
      <c r="Q490" s="285"/>
      <c r="R490" s="285"/>
      <c r="S490" s="285"/>
      <c r="T490" s="285"/>
      <c r="U490" s="285"/>
      <c r="V490" s="285"/>
      <c r="W490" s="285"/>
      <c r="X490" s="285"/>
      <c r="Y490" s="285"/>
      <c r="Z490" s="285"/>
      <c r="AA490" s="285"/>
      <c r="AB490" s="285"/>
      <c r="AC490" s="285"/>
      <c r="AD490" s="285"/>
      <c r="AE490" s="285"/>
      <c r="AF490" s="285"/>
    </row>
    <row r="491">
      <c r="A491" s="285"/>
      <c r="B491" s="362"/>
      <c r="C491" s="362"/>
      <c r="D491" s="17"/>
      <c r="E491" s="362"/>
      <c r="F491" s="315"/>
      <c r="G491" s="363"/>
      <c r="H491" s="363"/>
      <c r="I491" s="363"/>
      <c r="J491" s="363"/>
      <c r="K491" s="363"/>
      <c r="L491" s="285"/>
      <c r="M491" s="285"/>
      <c r="N491" s="285"/>
      <c r="O491" s="285"/>
      <c r="P491" s="285"/>
      <c r="Q491" s="285"/>
      <c r="R491" s="285"/>
      <c r="S491" s="285"/>
      <c r="T491" s="285"/>
      <c r="U491" s="285"/>
      <c r="V491" s="285"/>
      <c r="W491" s="285"/>
      <c r="X491" s="285"/>
      <c r="Y491" s="285"/>
      <c r="Z491" s="285"/>
      <c r="AA491" s="285"/>
      <c r="AB491" s="285"/>
      <c r="AC491" s="285"/>
      <c r="AD491" s="285"/>
      <c r="AE491" s="285"/>
      <c r="AF491" s="285"/>
    </row>
    <row r="492">
      <c r="A492" s="285"/>
      <c r="B492" s="362"/>
      <c r="C492" s="362"/>
      <c r="D492" s="17"/>
      <c r="E492" s="362"/>
      <c r="F492" s="315"/>
      <c r="G492" s="363"/>
      <c r="H492" s="363"/>
      <c r="I492" s="363"/>
      <c r="J492" s="363"/>
      <c r="K492" s="363"/>
      <c r="L492" s="285"/>
      <c r="M492" s="285"/>
      <c r="N492" s="285"/>
      <c r="O492" s="285"/>
      <c r="P492" s="285"/>
      <c r="Q492" s="285"/>
      <c r="R492" s="285"/>
      <c r="S492" s="285"/>
      <c r="T492" s="285"/>
      <c r="U492" s="285"/>
      <c r="V492" s="285"/>
      <c r="W492" s="285"/>
      <c r="X492" s="285"/>
      <c r="Y492" s="285"/>
      <c r="Z492" s="285"/>
      <c r="AA492" s="285"/>
      <c r="AB492" s="285"/>
      <c r="AC492" s="285"/>
      <c r="AD492" s="285"/>
      <c r="AE492" s="285"/>
      <c r="AF492" s="285"/>
    </row>
    <row r="493">
      <c r="A493" s="285"/>
      <c r="B493" s="362"/>
      <c r="C493" s="362"/>
      <c r="D493" s="17"/>
      <c r="E493" s="362"/>
      <c r="F493" s="315"/>
      <c r="G493" s="363"/>
      <c r="H493" s="363"/>
      <c r="I493" s="363"/>
      <c r="J493" s="363"/>
      <c r="K493" s="363"/>
      <c r="L493" s="285"/>
      <c r="M493" s="285"/>
      <c r="N493" s="285"/>
      <c r="O493" s="285"/>
      <c r="P493" s="285"/>
      <c r="Q493" s="285"/>
      <c r="R493" s="285"/>
      <c r="S493" s="285"/>
      <c r="T493" s="285"/>
      <c r="U493" s="285"/>
      <c r="V493" s="285"/>
      <c r="W493" s="285"/>
      <c r="X493" s="285"/>
      <c r="Y493" s="285"/>
      <c r="Z493" s="285"/>
      <c r="AA493" s="285"/>
      <c r="AB493" s="285"/>
      <c r="AC493" s="285"/>
      <c r="AD493" s="285"/>
      <c r="AE493" s="285"/>
      <c r="AF493" s="285"/>
    </row>
    <row r="494">
      <c r="A494" s="285"/>
      <c r="B494" s="362"/>
      <c r="C494" s="362"/>
      <c r="D494" s="17"/>
      <c r="E494" s="362"/>
      <c r="F494" s="315"/>
      <c r="G494" s="363"/>
      <c r="H494" s="363"/>
      <c r="I494" s="363"/>
      <c r="J494" s="363"/>
      <c r="K494" s="363"/>
      <c r="L494" s="285"/>
      <c r="M494" s="285"/>
      <c r="N494" s="285"/>
      <c r="O494" s="285"/>
      <c r="P494" s="285"/>
      <c r="Q494" s="285"/>
      <c r="R494" s="285"/>
      <c r="S494" s="285"/>
      <c r="T494" s="285"/>
      <c r="U494" s="285"/>
      <c r="V494" s="285"/>
      <c r="W494" s="285"/>
      <c r="X494" s="285"/>
      <c r="Y494" s="285"/>
      <c r="Z494" s="285"/>
      <c r="AA494" s="285"/>
      <c r="AB494" s="285"/>
      <c r="AC494" s="285"/>
      <c r="AD494" s="285"/>
      <c r="AE494" s="285"/>
      <c r="AF494" s="285"/>
    </row>
    <row r="495">
      <c r="A495" s="285"/>
      <c r="B495" s="362"/>
      <c r="C495" s="362"/>
      <c r="D495" s="17"/>
      <c r="E495" s="362"/>
      <c r="F495" s="315"/>
      <c r="G495" s="363"/>
      <c r="H495" s="363"/>
      <c r="I495" s="363"/>
      <c r="J495" s="363"/>
      <c r="K495" s="363"/>
      <c r="L495" s="285"/>
      <c r="M495" s="285"/>
      <c r="N495" s="285"/>
      <c r="O495" s="285"/>
      <c r="P495" s="285"/>
      <c r="Q495" s="285"/>
      <c r="R495" s="285"/>
      <c r="S495" s="285"/>
      <c r="T495" s="285"/>
      <c r="U495" s="285"/>
      <c r="V495" s="285"/>
      <c r="W495" s="285"/>
      <c r="X495" s="285"/>
      <c r="Y495" s="285"/>
      <c r="Z495" s="285"/>
      <c r="AA495" s="285"/>
      <c r="AB495" s="285"/>
      <c r="AC495" s="285"/>
      <c r="AD495" s="285"/>
      <c r="AE495" s="285"/>
      <c r="AF495" s="285"/>
    </row>
    <row r="496">
      <c r="A496" s="285"/>
      <c r="B496" s="362"/>
      <c r="C496" s="362"/>
      <c r="D496" s="17"/>
      <c r="E496" s="362"/>
      <c r="F496" s="315"/>
      <c r="G496" s="363"/>
      <c r="H496" s="363"/>
      <c r="I496" s="363"/>
      <c r="J496" s="363"/>
      <c r="K496" s="363"/>
      <c r="L496" s="285"/>
      <c r="M496" s="285"/>
      <c r="N496" s="285"/>
      <c r="O496" s="285"/>
      <c r="P496" s="285"/>
      <c r="Q496" s="285"/>
      <c r="R496" s="285"/>
      <c r="S496" s="285"/>
      <c r="T496" s="285"/>
      <c r="U496" s="285"/>
      <c r="V496" s="285"/>
      <c r="W496" s="285"/>
      <c r="X496" s="285"/>
      <c r="Y496" s="285"/>
      <c r="Z496" s="285"/>
      <c r="AA496" s="285"/>
      <c r="AB496" s="285"/>
      <c r="AC496" s="285"/>
      <c r="AD496" s="285"/>
      <c r="AE496" s="285"/>
      <c r="AF496" s="285"/>
    </row>
    <row r="497">
      <c r="A497" s="285"/>
      <c r="B497" s="362"/>
      <c r="C497" s="362"/>
      <c r="D497" s="17"/>
      <c r="E497" s="362"/>
      <c r="F497" s="315"/>
      <c r="G497" s="363"/>
      <c r="H497" s="363"/>
      <c r="I497" s="363"/>
      <c r="J497" s="363"/>
      <c r="K497" s="363"/>
      <c r="L497" s="285"/>
      <c r="M497" s="285"/>
      <c r="N497" s="285"/>
      <c r="O497" s="285"/>
      <c r="P497" s="285"/>
      <c r="Q497" s="285"/>
      <c r="R497" s="285"/>
      <c r="S497" s="285"/>
      <c r="T497" s="285"/>
      <c r="U497" s="285"/>
      <c r="V497" s="285"/>
      <c r="W497" s="285"/>
      <c r="X497" s="285"/>
      <c r="Y497" s="285"/>
      <c r="Z497" s="285"/>
      <c r="AA497" s="285"/>
      <c r="AB497" s="285"/>
      <c r="AC497" s="285"/>
      <c r="AD497" s="285"/>
      <c r="AE497" s="285"/>
      <c r="AF497" s="285"/>
    </row>
    <row r="498">
      <c r="A498" s="285"/>
      <c r="B498" s="362"/>
      <c r="C498" s="362"/>
      <c r="D498" s="17"/>
      <c r="E498" s="362"/>
      <c r="F498" s="315"/>
      <c r="G498" s="363"/>
      <c r="H498" s="363"/>
      <c r="I498" s="363"/>
      <c r="J498" s="363"/>
      <c r="K498" s="363"/>
      <c r="L498" s="285"/>
      <c r="M498" s="285"/>
      <c r="N498" s="285"/>
      <c r="O498" s="285"/>
      <c r="P498" s="285"/>
      <c r="Q498" s="285"/>
      <c r="R498" s="285"/>
      <c r="S498" s="285"/>
      <c r="T498" s="285"/>
      <c r="U498" s="285"/>
      <c r="V498" s="285"/>
      <c r="W498" s="285"/>
      <c r="X498" s="285"/>
      <c r="Y498" s="285"/>
      <c r="Z498" s="285"/>
      <c r="AA498" s="285"/>
      <c r="AB498" s="285"/>
      <c r="AC498" s="285"/>
      <c r="AD498" s="285"/>
      <c r="AE498" s="285"/>
      <c r="AF498" s="285"/>
    </row>
    <row r="499">
      <c r="A499" s="285"/>
      <c r="B499" s="362"/>
      <c r="C499" s="362"/>
      <c r="D499" s="17"/>
      <c r="E499" s="362"/>
      <c r="F499" s="315"/>
      <c r="G499" s="363"/>
      <c r="H499" s="363"/>
      <c r="I499" s="363"/>
      <c r="J499" s="363"/>
      <c r="K499" s="363"/>
      <c r="L499" s="285"/>
      <c r="M499" s="285"/>
      <c r="N499" s="285"/>
      <c r="O499" s="285"/>
      <c r="P499" s="285"/>
      <c r="Q499" s="285"/>
      <c r="R499" s="285"/>
      <c r="S499" s="285"/>
      <c r="T499" s="285"/>
      <c r="U499" s="285"/>
      <c r="V499" s="285"/>
      <c r="W499" s="285"/>
      <c r="X499" s="285"/>
      <c r="Y499" s="285"/>
      <c r="Z499" s="285"/>
      <c r="AA499" s="285"/>
      <c r="AB499" s="285"/>
      <c r="AC499" s="285"/>
      <c r="AD499" s="285"/>
      <c r="AE499" s="285"/>
      <c r="AF499" s="285"/>
    </row>
    <row r="500">
      <c r="A500" s="285"/>
      <c r="B500" s="362"/>
      <c r="C500" s="362"/>
      <c r="D500" s="17"/>
      <c r="E500" s="362"/>
      <c r="F500" s="315"/>
      <c r="G500" s="363"/>
      <c r="H500" s="363"/>
      <c r="I500" s="363"/>
      <c r="J500" s="363"/>
      <c r="K500" s="363"/>
      <c r="L500" s="285"/>
      <c r="M500" s="285"/>
      <c r="N500" s="285"/>
      <c r="O500" s="285"/>
      <c r="P500" s="285"/>
      <c r="Q500" s="285"/>
      <c r="R500" s="285"/>
      <c r="S500" s="285"/>
      <c r="T500" s="285"/>
      <c r="U500" s="285"/>
      <c r="V500" s="285"/>
      <c r="W500" s="285"/>
      <c r="X500" s="285"/>
      <c r="Y500" s="285"/>
      <c r="Z500" s="285"/>
      <c r="AA500" s="285"/>
      <c r="AB500" s="285"/>
      <c r="AC500" s="285"/>
      <c r="AD500" s="285"/>
      <c r="AE500" s="285"/>
      <c r="AF500" s="285"/>
    </row>
    <row r="501">
      <c r="A501" s="285"/>
      <c r="B501" s="362"/>
      <c r="C501" s="362"/>
      <c r="D501" s="17"/>
      <c r="E501" s="362"/>
      <c r="F501" s="315"/>
      <c r="G501" s="363"/>
      <c r="H501" s="363"/>
      <c r="I501" s="363"/>
      <c r="J501" s="363"/>
      <c r="K501" s="363"/>
      <c r="L501" s="285"/>
      <c r="M501" s="285"/>
      <c r="N501" s="285"/>
      <c r="O501" s="285"/>
      <c r="P501" s="285"/>
      <c r="Q501" s="285"/>
      <c r="R501" s="285"/>
      <c r="S501" s="285"/>
      <c r="T501" s="285"/>
      <c r="U501" s="285"/>
      <c r="V501" s="285"/>
      <c r="W501" s="285"/>
      <c r="X501" s="285"/>
      <c r="Y501" s="285"/>
      <c r="Z501" s="285"/>
      <c r="AA501" s="285"/>
      <c r="AB501" s="285"/>
      <c r="AC501" s="285"/>
      <c r="AD501" s="285"/>
      <c r="AE501" s="285"/>
      <c r="AF501" s="285"/>
    </row>
    <row r="502">
      <c r="A502" s="285"/>
      <c r="B502" s="362"/>
      <c r="C502" s="362"/>
      <c r="D502" s="17"/>
      <c r="E502" s="362"/>
      <c r="F502" s="315"/>
      <c r="G502" s="363"/>
      <c r="H502" s="363"/>
      <c r="I502" s="363"/>
      <c r="J502" s="363"/>
      <c r="K502" s="363"/>
      <c r="L502" s="285"/>
      <c r="M502" s="285"/>
      <c r="N502" s="285"/>
      <c r="O502" s="285"/>
      <c r="P502" s="285"/>
      <c r="Q502" s="285"/>
      <c r="R502" s="285"/>
      <c r="S502" s="285"/>
      <c r="T502" s="285"/>
      <c r="U502" s="285"/>
      <c r="V502" s="285"/>
      <c r="W502" s="285"/>
      <c r="X502" s="285"/>
      <c r="Y502" s="285"/>
      <c r="Z502" s="285"/>
      <c r="AA502" s="285"/>
      <c r="AB502" s="285"/>
      <c r="AC502" s="285"/>
      <c r="AD502" s="285"/>
      <c r="AE502" s="285"/>
      <c r="AF502" s="285"/>
    </row>
    <row r="503">
      <c r="A503" s="285"/>
      <c r="B503" s="362"/>
      <c r="C503" s="362"/>
      <c r="D503" s="17"/>
      <c r="E503" s="362"/>
      <c r="F503" s="315"/>
      <c r="G503" s="363"/>
      <c r="H503" s="363"/>
      <c r="I503" s="363"/>
      <c r="J503" s="363"/>
      <c r="K503" s="363"/>
      <c r="L503" s="285"/>
      <c r="M503" s="285"/>
      <c r="N503" s="285"/>
      <c r="O503" s="285"/>
      <c r="P503" s="285"/>
      <c r="Q503" s="285"/>
      <c r="R503" s="285"/>
      <c r="S503" s="285"/>
      <c r="T503" s="285"/>
      <c r="U503" s="285"/>
      <c r="V503" s="285"/>
      <c r="W503" s="285"/>
      <c r="X503" s="285"/>
      <c r="Y503" s="285"/>
      <c r="Z503" s="285"/>
      <c r="AA503" s="285"/>
      <c r="AB503" s="285"/>
      <c r="AC503" s="285"/>
      <c r="AD503" s="285"/>
      <c r="AE503" s="285"/>
      <c r="AF503" s="285"/>
    </row>
    <row r="504">
      <c r="A504" s="285"/>
      <c r="B504" s="362"/>
      <c r="C504" s="362"/>
      <c r="D504" s="17"/>
      <c r="E504" s="362"/>
      <c r="F504" s="315"/>
      <c r="G504" s="363"/>
      <c r="H504" s="363"/>
      <c r="I504" s="363"/>
      <c r="J504" s="363"/>
      <c r="K504" s="363"/>
      <c r="L504" s="285"/>
      <c r="M504" s="285"/>
      <c r="N504" s="285"/>
      <c r="O504" s="285"/>
      <c r="P504" s="285"/>
      <c r="Q504" s="285"/>
      <c r="R504" s="285"/>
      <c r="S504" s="285"/>
      <c r="T504" s="285"/>
      <c r="U504" s="285"/>
      <c r="V504" s="285"/>
      <c r="W504" s="285"/>
      <c r="X504" s="285"/>
      <c r="Y504" s="285"/>
      <c r="Z504" s="285"/>
      <c r="AA504" s="285"/>
      <c r="AB504" s="285"/>
      <c r="AC504" s="285"/>
      <c r="AD504" s="285"/>
      <c r="AE504" s="285"/>
      <c r="AF504" s="285"/>
    </row>
    <row r="505">
      <c r="A505" s="285"/>
      <c r="B505" s="362"/>
      <c r="C505" s="362"/>
      <c r="D505" s="17"/>
      <c r="E505" s="362"/>
      <c r="F505" s="315"/>
      <c r="G505" s="363"/>
      <c r="H505" s="363"/>
      <c r="I505" s="363"/>
      <c r="J505" s="363"/>
      <c r="K505" s="363"/>
      <c r="L505" s="285"/>
      <c r="M505" s="285"/>
      <c r="N505" s="285"/>
      <c r="O505" s="285"/>
      <c r="P505" s="285"/>
      <c r="Q505" s="285"/>
      <c r="R505" s="285"/>
      <c r="S505" s="285"/>
      <c r="T505" s="285"/>
      <c r="U505" s="285"/>
      <c r="V505" s="285"/>
      <c r="W505" s="285"/>
      <c r="X505" s="285"/>
      <c r="Y505" s="285"/>
      <c r="Z505" s="285"/>
      <c r="AA505" s="285"/>
      <c r="AB505" s="285"/>
      <c r="AC505" s="285"/>
      <c r="AD505" s="285"/>
      <c r="AE505" s="285"/>
      <c r="AF505" s="285"/>
    </row>
    <row r="506">
      <c r="A506" s="285"/>
      <c r="B506" s="362"/>
      <c r="C506" s="362"/>
      <c r="D506" s="17"/>
      <c r="E506" s="362"/>
      <c r="F506" s="315"/>
      <c r="G506" s="363"/>
      <c r="H506" s="363"/>
      <c r="I506" s="363"/>
      <c r="J506" s="363"/>
      <c r="K506" s="363"/>
      <c r="L506" s="285"/>
      <c r="M506" s="285"/>
      <c r="N506" s="285"/>
      <c r="O506" s="285"/>
      <c r="P506" s="285"/>
      <c r="Q506" s="285"/>
      <c r="R506" s="285"/>
      <c r="S506" s="285"/>
      <c r="T506" s="285"/>
      <c r="U506" s="285"/>
      <c r="V506" s="285"/>
      <c r="W506" s="285"/>
      <c r="X506" s="285"/>
      <c r="Y506" s="285"/>
      <c r="Z506" s="285"/>
      <c r="AA506" s="285"/>
      <c r="AB506" s="285"/>
      <c r="AC506" s="285"/>
      <c r="AD506" s="285"/>
      <c r="AE506" s="285"/>
      <c r="AF506" s="285"/>
    </row>
    <row r="507">
      <c r="A507" s="285"/>
      <c r="B507" s="362"/>
      <c r="C507" s="362"/>
      <c r="D507" s="17"/>
      <c r="E507" s="362"/>
      <c r="F507" s="315"/>
      <c r="G507" s="363"/>
      <c r="H507" s="363"/>
      <c r="I507" s="363"/>
      <c r="J507" s="363"/>
      <c r="K507" s="363"/>
      <c r="L507" s="285"/>
      <c r="M507" s="285"/>
      <c r="N507" s="285"/>
      <c r="O507" s="285"/>
      <c r="P507" s="285"/>
      <c r="Q507" s="285"/>
      <c r="R507" s="285"/>
      <c r="S507" s="285"/>
      <c r="T507" s="285"/>
      <c r="U507" s="285"/>
      <c r="V507" s="285"/>
      <c r="W507" s="285"/>
      <c r="X507" s="285"/>
      <c r="Y507" s="285"/>
      <c r="Z507" s="285"/>
      <c r="AA507" s="285"/>
      <c r="AB507" s="285"/>
      <c r="AC507" s="285"/>
      <c r="AD507" s="285"/>
      <c r="AE507" s="285"/>
      <c r="AF507" s="285"/>
    </row>
    <row r="508">
      <c r="A508" s="285"/>
      <c r="B508" s="362"/>
      <c r="C508" s="362"/>
      <c r="D508" s="17"/>
      <c r="E508" s="362"/>
      <c r="F508" s="315"/>
      <c r="G508" s="363"/>
      <c r="H508" s="363"/>
      <c r="I508" s="363"/>
      <c r="J508" s="363"/>
      <c r="K508" s="363"/>
      <c r="L508" s="285"/>
      <c r="M508" s="285"/>
      <c r="N508" s="285"/>
      <c r="O508" s="285"/>
      <c r="P508" s="285"/>
      <c r="Q508" s="285"/>
      <c r="R508" s="285"/>
      <c r="S508" s="285"/>
      <c r="T508" s="285"/>
      <c r="U508" s="285"/>
      <c r="V508" s="285"/>
      <c r="W508" s="285"/>
      <c r="X508" s="285"/>
      <c r="Y508" s="285"/>
      <c r="Z508" s="285"/>
      <c r="AA508" s="285"/>
      <c r="AB508" s="285"/>
      <c r="AC508" s="285"/>
      <c r="AD508" s="285"/>
      <c r="AE508" s="285"/>
      <c r="AF508" s="285"/>
    </row>
    <row r="509">
      <c r="A509" s="285"/>
      <c r="B509" s="362"/>
      <c r="C509" s="362"/>
      <c r="D509" s="17"/>
      <c r="E509" s="362"/>
      <c r="F509" s="315"/>
      <c r="G509" s="363"/>
      <c r="H509" s="363"/>
      <c r="I509" s="363"/>
      <c r="J509" s="363"/>
      <c r="K509" s="363"/>
      <c r="L509" s="285"/>
      <c r="M509" s="285"/>
      <c r="N509" s="285"/>
      <c r="O509" s="285"/>
      <c r="P509" s="285"/>
      <c r="Q509" s="285"/>
      <c r="R509" s="285"/>
      <c r="S509" s="285"/>
      <c r="T509" s="285"/>
      <c r="U509" s="285"/>
      <c r="V509" s="285"/>
      <c r="W509" s="285"/>
      <c r="X509" s="285"/>
      <c r="Y509" s="285"/>
      <c r="Z509" s="285"/>
      <c r="AA509" s="285"/>
      <c r="AB509" s="285"/>
      <c r="AC509" s="285"/>
      <c r="AD509" s="285"/>
      <c r="AE509" s="285"/>
      <c r="AF509" s="285"/>
    </row>
    <row r="510">
      <c r="A510" s="285"/>
      <c r="B510" s="362"/>
      <c r="C510" s="362"/>
      <c r="D510" s="17"/>
      <c r="E510" s="362"/>
      <c r="F510" s="315"/>
      <c r="G510" s="363"/>
      <c r="H510" s="363"/>
      <c r="I510" s="363"/>
      <c r="J510" s="363"/>
      <c r="K510" s="363"/>
      <c r="L510" s="285"/>
      <c r="M510" s="285"/>
      <c r="N510" s="285"/>
      <c r="O510" s="285"/>
      <c r="P510" s="285"/>
      <c r="Q510" s="285"/>
      <c r="R510" s="285"/>
      <c r="S510" s="285"/>
      <c r="T510" s="285"/>
      <c r="U510" s="285"/>
      <c r="V510" s="285"/>
      <c r="W510" s="285"/>
      <c r="X510" s="285"/>
      <c r="Y510" s="285"/>
      <c r="Z510" s="285"/>
      <c r="AA510" s="285"/>
      <c r="AB510" s="285"/>
      <c r="AC510" s="285"/>
      <c r="AD510" s="285"/>
      <c r="AE510" s="285"/>
      <c r="AF510" s="285"/>
    </row>
    <row r="511">
      <c r="A511" s="285"/>
      <c r="B511" s="362"/>
      <c r="C511" s="362"/>
      <c r="D511" s="17"/>
      <c r="E511" s="362"/>
      <c r="F511" s="315"/>
      <c r="G511" s="363"/>
      <c r="H511" s="363"/>
      <c r="I511" s="363"/>
      <c r="J511" s="363"/>
      <c r="K511" s="363"/>
      <c r="L511" s="285"/>
      <c r="M511" s="285"/>
      <c r="N511" s="285"/>
      <c r="O511" s="285"/>
      <c r="P511" s="285"/>
      <c r="Q511" s="285"/>
      <c r="R511" s="285"/>
      <c r="S511" s="285"/>
      <c r="T511" s="285"/>
      <c r="U511" s="285"/>
      <c r="V511" s="285"/>
      <c r="W511" s="285"/>
      <c r="X511" s="285"/>
      <c r="Y511" s="285"/>
      <c r="Z511" s="285"/>
      <c r="AA511" s="285"/>
      <c r="AB511" s="285"/>
      <c r="AC511" s="285"/>
      <c r="AD511" s="285"/>
      <c r="AE511" s="285"/>
      <c r="AF511" s="285"/>
    </row>
    <row r="512">
      <c r="A512" s="285"/>
      <c r="B512" s="362"/>
      <c r="C512" s="362"/>
      <c r="D512" s="17"/>
      <c r="E512" s="362"/>
      <c r="F512" s="315"/>
      <c r="G512" s="363"/>
      <c r="H512" s="363"/>
      <c r="I512" s="363"/>
      <c r="J512" s="363"/>
      <c r="K512" s="363"/>
      <c r="L512" s="285"/>
      <c r="M512" s="285"/>
      <c r="N512" s="285"/>
      <c r="O512" s="285"/>
      <c r="P512" s="285"/>
      <c r="Q512" s="285"/>
      <c r="R512" s="285"/>
      <c r="S512" s="285"/>
      <c r="T512" s="285"/>
      <c r="U512" s="285"/>
      <c r="V512" s="285"/>
      <c r="W512" s="285"/>
      <c r="X512" s="285"/>
      <c r="Y512" s="285"/>
      <c r="Z512" s="285"/>
      <c r="AA512" s="285"/>
      <c r="AB512" s="285"/>
      <c r="AC512" s="285"/>
      <c r="AD512" s="285"/>
      <c r="AE512" s="285"/>
      <c r="AF512" s="285"/>
    </row>
    <row r="513">
      <c r="A513" s="285"/>
      <c r="B513" s="362"/>
      <c r="C513" s="362"/>
      <c r="D513" s="17"/>
      <c r="E513" s="362"/>
      <c r="F513" s="315"/>
      <c r="G513" s="363"/>
      <c r="H513" s="363"/>
      <c r="I513" s="363"/>
      <c r="J513" s="363"/>
      <c r="K513" s="363"/>
      <c r="L513" s="285"/>
      <c r="M513" s="285"/>
      <c r="N513" s="285"/>
      <c r="O513" s="285"/>
      <c r="P513" s="285"/>
      <c r="Q513" s="285"/>
      <c r="R513" s="285"/>
      <c r="S513" s="285"/>
      <c r="T513" s="285"/>
      <c r="U513" s="285"/>
      <c r="V513" s="285"/>
      <c r="W513" s="285"/>
      <c r="X513" s="285"/>
      <c r="Y513" s="285"/>
      <c r="Z513" s="285"/>
      <c r="AA513" s="285"/>
      <c r="AB513" s="285"/>
      <c r="AC513" s="285"/>
      <c r="AD513" s="285"/>
      <c r="AE513" s="285"/>
      <c r="AF513" s="285"/>
    </row>
    <row r="514">
      <c r="A514" s="285"/>
      <c r="B514" s="362"/>
      <c r="C514" s="362"/>
      <c r="D514" s="17"/>
      <c r="E514" s="362"/>
      <c r="F514" s="315"/>
      <c r="G514" s="363"/>
      <c r="H514" s="363"/>
      <c r="I514" s="363"/>
      <c r="J514" s="363"/>
      <c r="K514" s="363"/>
      <c r="L514" s="285"/>
      <c r="M514" s="285"/>
      <c r="N514" s="285"/>
      <c r="O514" s="285"/>
      <c r="P514" s="285"/>
      <c r="Q514" s="285"/>
      <c r="R514" s="285"/>
      <c r="S514" s="285"/>
      <c r="T514" s="285"/>
      <c r="U514" s="285"/>
      <c r="V514" s="285"/>
      <c r="W514" s="285"/>
      <c r="X514" s="285"/>
      <c r="Y514" s="285"/>
      <c r="Z514" s="285"/>
      <c r="AA514" s="285"/>
      <c r="AB514" s="285"/>
      <c r="AC514" s="285"/>
      <c r="AD514" s="285"/>
      <c r="AE514" s="285"/>
      <c r="AF514" s="285"/>
    </row>
    <row r="515">
      <c r="A515" s="285"/>
      <c r="B515" s="362"/>
      <c r="C515" s="362"/>
      <c r="D515" s="17"/>
      <c r="E515" s="362"/>
      <c r="F515" s="315"/>
      <c r="G515" s="363"/>
      <c r="H515" s="363"/>
      <c r="I515" s="363"/>
      <c r="J515" s="363"/>
      <c r="K515" s="363"/>
      <c r="L515" s="285"/>
      <c r="M515" s="285"/>
      <c r="N515" s="285"/>
      <c r="O515" s="285"/>
      <c r="P515" s="285"/>
      <c r="Q515" s="285"/>
      <c r="R515" s="285"/>
      <c r="S515" s="285"/>
      <c r="T515" s="285"/>
      <c r="U515" s="285"/>
      <c r="V515" s="285"/>
      <c r="W515" s="285"/>
      <c r="X515" s="285"/>
      <c r="Y515" s="285"/>
      <c r="Z515" s="285"/>
      <c r="AA515" s="285"/>
      <c r="AB515" s="285"/>
      <c r="AC515" s="285"/>
      <c r="AD515" s="285"/>
      <c r="AE515" s="285"/>
      <c r="AF515" s="285"/>
    </row>
    <row r="516">
      <c r="A516" s="285"/>
      <c r="B516" s="362"/>
      <c r="C516" s="362"/>
      <c r="D516" s="17"/>
      <c r="E516" s="362"/>
      <c r="F516" s="315"/>
      <c r="G516" s="363"/>
      <c r="H516" s="363"/>
      <c r="I516" s="363"/>
      <c r="J516" s="363"/>
      <c r="K516" s="363"/>
      <c r="L516" s="285"/>
      <c r="M516" s="285"/>
      <c r="N516" s="285"/>
      <c r="O516" s="285"/>
      <c r="P516" s="285"/>
      <c r="Q516" s="285"/>
      <c r="R516" s="285"/>
      <c r="S516" s="285"/>
      <c r="T516" s="285"/>
      <c r="U516" s="285"/>
      <c r="V516" s="285"/>
      <c r="W516" s="285"/>
      <c r="X516" s="285"/>
      <c r="Y516" s="285"/>
      <c r="Z516" s="285"/>
      <c r="AA516" s="285"/>
      <c r="AB516" s="285"/>
      <c r="AC516" s="285"/>
      <c r="AD516" s="285"/>
      <c r="AE516" s="285"/>
      <c r="AF516" s="285"/>
    </row>
    <row r="517">
      <c r="A517" s="285"/>
      <c r="B517" s="362"/>
      <c r="C517" s="362"/>
      <c r="D517" s="17"/>
      <c r="E517" s="362"/>
      <c r="F517" s="315"/>
      <c r="G517" s="363"/>
      <c r="H517" s="363"/>
      <c r="I517" s="363"/>
      <c r="J517" s="363"/>
      <c r="K517" s="363"/>
      <c r="L517" s="285"/>
      <c r="M517" s="285"/>
      <c r="N517" s="285"/>
      <c r="O517" s="285"/>
      <c r="P517" s="285"/>
      <c r="Q517" s="285"/>
      <c r="R517" s="285"/>
      <c r="S517" s="285"/>
      <c r="T517" s="285"/>
      <c r="U517" s="285"/>
      <c r="V517" s="285"/>
      <c r="W517" s="285"/>
      <c r="X517" s="285"/>
      <c r="Y517" s="285"/>
      <c r="Z517" s="285"/>
      <c r="AA517" s="285"/>
      <c r="AB517" s="285"/>
      <c r="AC517" s="285"/>
      <c r="AD517" s="285"/>
      <c r="AE517" s="285"/>
      <c r="AF517" s="285"/>
    </row>
    <row r="518">
      <c r="A518" s="285"/>
      <c r="B518" s="362"/>
      <c r="C518" s="362"/>
      <c r="D518" s="17"/>
      <c r="E518" s="362"/>
      <c r="F518" s="315"/>
      <c r="G518" s="363"/>
      <c r="H518" s="363"/>
      <c r="I518" s="363"/>
      <c r="J518" s="363"/>
      <c r="K518" s="363"/>
      <c r="L518" s="285"/>
      <c r="M518" s="285"/>
      <c r="N518" s="285"/>
      <c r="O518" s="285"/>
      <c r="P518" s="285"/>
      <c r="Q518" s="285"/>
      <c r="R518" s="285"/>
      <c r="S518" s="285"/>
      <c r="T518" s="285"/>
      <c r="U518" s="285"/>
      <c r="V518" s="285"/>
      <c r="W518" s="285"/>
      <c r="X518" s="285"/>
      <c r="Y518" s="285"/>
      <c r="Z518" s="285"/>
      <c r="AA518" s="285"/>
      <c r="AB518" s="285"/>
      <c r="AC518" s="285"/>
      <c r="AD518" s="285"/>
      <c r="AE518" s="285"/>
      <c r="AF518" s="285"/>
    </row>
    <row r="519">
      <c r="A519" s="285"/>
      <c r="B519" s="362"/>
      <c r="C519" s="362"/>
      <c r="D519" s="17"/>
      <c r="E519" s="362"/>
      <c r="F519" s="315"/>
      <c r="G519" s="363"/>
      <c r="H519" s="363"/>
      <c r="I519" s="363"/>
      <c r="J519" s="363"/>
      <c r="K519" s="363"/>
      <c r="L519" s="285"/>
      <c r="M519" s="285"/>
      <c r="N519" s="285"/>
      <c r="O519" s="285"/>
      <c r="P519" s="285"/>
      <c r="Q519" s="285"/>
      <c r="R519" s="285"/>
      <c r="S519" s="285"/>
      <c r="T519" s="285"/>
      <c r="U519" s="285"/>
      <c r="V519" s="285"/>
      <c r="W519" s="285"/>
      <c r="X519" s="285"/>
      <c r="Y519" s="285"/>
      <c r="Z519" s="285"/>
      <c r="AA519" s="285"/>
      <c r="AB519" s="285"/>
      <c r="AC519" s="285"/>
      <c r="AD519" s="285"/>
      <c r="AE519" s="285"/>
      <c r="AF519" s="285"/>
    </row>
    <row r="520">
      <c r="A520" s="285"/>
      <c r="B520" s="362"/>
      <c r="C520" s="362"/>
      <c r="D520" s="17"/>
      <c r="E520" s="362"/>
      <c r="F520" s="315"/>
      <c r="G520" s="363"/>
      <c r="H520" s="363"/>
      <c r="I520" s="363"/>
      <c r="J520" s="363"/>
      <c r="K520" s="363"/>
      <c r="L520" s="285"/>
      <c r="M520" s="285"/>
      <c r="N520" s="285"/>
      <c r="O520" s="285"/>
      <c r="P520" s="285"/>
      <c r="Q520" s="285"/>
      <c r="R520" s="285"/>
      <c r="S520" s="285"/>
      <c r="T520" s="285"/>
      <c r="U520" s="285"/>
      <c r="V520" s="285"/>
      <c r="W520" s="285"/>
      <c r="X520" s="285"/>
      <c r="Y520" s="285"/>
      <c r="Z520" s="285"/>
      <c r="AA520" s="285"/>
      <c r="AB520" s="285"/>
      <c r="AC520" s="285"/>
      <c r="AD520" s="285"/>
      <c r="AE520" s="285"/>
      <c r="AF520" s="285"/>
    </row>
    <row r="521">
      <c r="A521" s="285"/>
      <c r="B521" s="362"/>
      <c r="C521" s="362"/>
      <c r="D521" s="17"/>
      <c r="E521" s="362"/>
      <c r="F521" s="315"/>
      <c r="G521" s="363"/>
      <c r="H521" s="363"/>
      <c r="I521" s="363"/>
      <c r="J521" s="363"/>
      <c r="K521" s="363"/>
      <c r="L521" s="285"/>
      <c r="M521" s="285"/>
      <c r="N521" s="285"/>
      <c r="O521" s="285"/>
      <c r="P521" s="285"/>
      <c r="Q521" s="285"/>
      <c r="R521" s="285"/>
      <c r="S521" s="285"/>
      <c r="T521" s="285"/>
      <c r="U521" s="285"/>
      <c r="V521" s="285"/>
      <c r="W521" s="285"/>
      <c r="X521" s="285"/>
      <c r="Y521" s="285"/>
      <c r="Z521" s="285"/>
      <c r="AA521" s="285"/>
      <c r="AB521" s="285"/>
      <c r="AC521" s="285"/>
      <c r="AD521" s="285"/>
      <c r="AE521" s="285"/>
      <c r="AF521" s="285"/>
    </row>
    <row r="522">
      <c r="A522" s="285"/>
      <c r="B522" s="362"/>
      <c r="C522" s="362"/>
      <c r="D522" s="17"/>
      <c r="E522" s="362"/>
      <c r="F522" s="315"/>
      <c r="G522" s="363"/>
      <c r="H522" s="363"/>
      <c r="I522" s="363"/>
      <c r="J522" s="363"/>
      <c r="K522" s="363"/>
      <c r="L522" s="285"/>
      <c r="M522" s="285"/>
      <c r="N522" s="285"/>
      <c r="O522" s="285"/>
      <c r="P522" s="285"/>
      <c r="Q522" s="285"/>
      <c r="R522" s="285"/>
      <c r="S522" s="285"/>
      <c r="T522" s="285"/>
      <c r="U522" s="285"/>
      <c r="V522" s="285"/>
      <c r="W522" s="285"/>
      <c r="X522" s="285"/>
      <c r="Y522" s="285"/>
      <c r="Z522" s="285"/>
      <c r="AA522" s="285"/>
      <c r="AB522" s="285"/>
      <c r="AC522" s="285"/>
      <c r="AD522" s="285"/>
      <c r="AE522" s="285"/>
      <c r="AF522" s="285"/>
    </row>
    <row r="523">
      <c r="A523" s="285"/>
      <c r="B523" s="362"/>
      <c r="C523" s="362"/>
      <c r="D523" s="17"/>
      <c r="E523" s="362"/>
      <c r="F523" s="315"/>
      <c r="G523" s="363"/>
      <c r="H523" s="363"/>
      <c r="I523" s="363"/>
      <c r="J523" s="363"/>
      <c r="K523" s="363"/>
      <c r="L523" s="285"/>
      <c r="M523" s="285"/>
      <c r="N523" s="285"/>
      <c r="O523" s="285"/>
      <c r="P523" s="285"/>
      <c r="Q523" s="285"/>
      <c r="R523" s="285"/>
      <c r="S523" s="285"/>
      <c r="T523" s="285"/>
      <c r="U523" s="285"/>
      <c r="V523" s="285"/>
      <c r="W523" s="285"/>
      <c r="X523" s="285"/>
      <c r="Y523" s="285"/>
      <c r="Z523" s="285"/>
      <c r="AA523" s="285"/>
      <c r="AB523" s="285"/>
      <c r="AC523" s="285"/>
      <c r="AD523" s="285"/>
      <c r="AE523" s="285"/>
      <c r="AF523" s="285"/>
    </row>
    <row r="524">
      <c r="A524" s="285"/>
      <c r="B524" s="362"/>
      <c r="C524" s="362"/>
      <c r="D524" s="17"/>
      <c r="E524" s="362"/>
      <c r="F524" s="315"/>
      <c r="G524" s="363"/>
      <c r="H524" s="363"/>
      <c r="I524" s="363"/>
      <c r="J524" s="363"/>
      <c r="K524" s="363"/>
      <c r="L524" s="285"/>
      <c r="M524" s="285"/>
      <c r="N524" s="285"/>
      <c r="O524" s="285"/>
      <c r="P524" s="285"/>
      <c r="Q524" s="285"/>
      <c r="R524" s="285"/>
      <c r="S524" s="285"/>
      <c r="T524" s="285"/>
      <c r="U524" s="285"/>
      <c r="V524" s="285"/>
      <c r="W524" s="285"/>
      <c r="X524" s="285"/>
      <c r="Y524" s="285"/>
      <c r="Z524" s="285"/>
      <c r="AA524" s="285"/>
      <c r="AB524" s="285"/>
      <c r="AC524" s="285"/>
      <c r="AD524" s="285"/>
      <c r="AE524" s="285"/>
      <c r="AF524" s="285"/>
    </row>
    <row r="525">
      <c r="A525" s="285"/>
      <c r="B525" s="362"/>
      <c r="C525" s="362"/>
      <c r="D525" s="17"/>
      <c r="E525" s="362"/>
      <c r="F525" s="315"/>
      <c r="G525" s="363"/>
      <c r="H525" s="363"/>
      <c r="I525" s="363"/>
      <c r="J525" s="363"/>
      <c r="K525" s="363"/>
      <c r="L525" s="285"/>
      <c r="M525" s="285"/>
      <c r="N525" s="285"/>
      <c r="O525" s="285"/>
      <c r="P525" s="285"/>
      <c r="Q525" s="285"/>
      <c r="R525" s="285"/>
      <c r="S525" s="285"/>
      <c r="T525" s="285"/>
      <c r="U525" s="285"/>
      <c r="V525" s="285"/>
      <c r="W525" s="285"/>
      <c r="X525" s="285"/>
      <c r="Y525" s="285"/>
      <c r="Z525" s="285"/>
      <c r="AA525" s="285"/>
      <c r="AB525" s="285"/>
      <c r="AC525" s="285"/>
      <c r="AD525" s="285"/>
      <c r="AE525" s="285"/>
      <c r="AF525" s="285"/>
    </row>
    <row r="526">
      <c r="A526" s="285"/>
      <c r="B526" s="362"/>
      <c r="C526" s="362"/>
      <c r="D526" s="17"/>
      <c r="E526" s="362"/>
      <c r="F526" s="315"/>
      <c r="G526" s="363"/>
      <c r="H526" s="363"/>
      <c r="I526" s="363"/>
      <c r="J526" s="363"/>
      <c r="K526" s="363"/>
      <c r="L526" s="285"/>
      <c r="M526" s="285"/>
      <c r="N526" s="285"/>
      <c r="O526" s="285"/>
      <c r="P526" s="285"/>
      <c r="Q526" s="285"/>
      <c r="R526" s="285"/>
      <c r="S526" s="285"/>
      <c r="T526" s="285"/>
      <c r="U526" s="285"/>
      <c r="V526" s="285"/>
      <c r="W526" s="285"/>
      <c r="X526" s="285"/>
      <c r="Y526" s="285"/>
      <c r="Z526" s="285"/>
      <c r="AA526" s="285"/>
      <c r="AB526" s="285"/>
      <c r="AC526" s="285"/>
      <c r="AD526" s="285"/>
      <c r="AE526" s="285"/>
      <c r="AF526" s="285"/>
    </row>
    <row r="527">
      <c r="A527" s="285"/>
      <c r="B527" s="362"/>
      <c r="C527" s="362"/>
      <c r="D527" s="17"/>
      <c r="E527" s="362"/>
      <c r="F527" s="315"/>
      <c r="G527" s="363"/>
      <c r="H527" s="363"/>
      <c r="I527" s="363"/>
      <c r="J527" s="363"/>
      <c r="K527" s="363"/>
      <c r="L527" s="285"/>
      <c r="M527" s="285"/>
      <c r="N527" s="285"/>
      <c r="O527" s="285"/>
      <c r="P527" s="285"/>
      <c r="Q527" s="285"/>
      <c r="R527" s="285"/>
      <c r="S527" s="285"/>
      <c r="T527" s="285"/>
      <c r="U527" s="285"/>
      <c r="V527" s="285"/>
      <c r="W527" s="285"/>
      <c r="X527" s="285"/>
      <c r="Y527" s="285"/>
      <c r="Z527" s="285"/>
      <c r="AA527" s="285"/>
      <c r="AB527" s="285"/>
      <c r="AC527" s="285"/>
      <c r="AD527" s="285"/>
      <c r="AE527" s="285"/>
      <c r="AF527" s="285"/>
    </row>
    <row r="528">
      <c r="A528" s="285"/>
      <c r="B528" s="362"/>
      <c r="C528" s="362"/>
      <c r="D528" s="17"/>
      <c r="E528" s="362"/>
      <c r="F528" s="315"/>
      <c r="G528" s="363"/>
      <c r="H528" s="363"/>
      <c r="I528" s="363"/>
      <c r="J528" s="363"/>
      <c r="K528" s="363"/>
      <c r="L528" s="285"/>
      <c r="M528" s="285"/>
      <c r="N528" s="285"/>
      <c r="O528" s="285"/>
      <c r="P528" s="285"/>
      <c r="Q528" s="285"/>
      <c r="R528" s="285"/>
      <c r="S528" s="285"/>
      <c r="T528" s="285"/>
      <c r="U528" s="285"/>
      <c r="V528" s="285"/>
      <c r="W528" s="285"/>
      <c r="X528" s="285"/>
      <c r="Y528" s="285"/>
      <c r="Z528" s="285"/>
      <c r="AA528" s="285"/>
      <c r="AB528" s="285"/>
      <c r="AC528" s="285"/>
      <c r="AD528" s="285"/>
      <c r="AE528" s="285"/>
      <c r="AF528" s="285"/>
    </row>
    <row r="529">
      <c r="A529" s="285"/>
      <c r="B529" s="362"/>
      <c r="C529" s="362"/>
      <c r="D529" s="17"/>
      <c r="E529" s="362"/>
      <c r="F529" s="315"/>
      <c r="G529" s="363"/>
      <c r="H529" s="363"/>
      <c r="I529" s="363"/>
      <c r="J529" s="363"/>
      <c r="K529" s="363"/>
      <c r="L529" s="285"/>
      <c r="M529" s="285"/>
      <c r="N529" s="285"/>
      <c r="O529" s="285"/>
      <c r="P529" s="285"/>
      <c r="Q529" s="285"/>
      <c r="R529" s="285"/>
      <c r="S529" s="285"/>
      <c r="T529" s="285"/>
      <c r="U529" s="285"/>
      <c r="V529" s="285"/>
      <c r="W529" s="285"/>
      <c r="X529" s="285"/>
      <c r="Y529" s="285"/>
      <c r="Z529" s="285"/>
      <c r="AA529" s="285"/>
      <c r="AB529" s="285"/>
      <c r="AC529" s="285"/>
      <c r="AD529" s="285"/>
      <c r="AE529" s="285"/>
      <c r="AF529" s="285"/>
    </row>
    <row r="530">
      <c r="A530" s="285"/>
      <c r="B530" s="362"/>
      <c r="C530" s="362"/>
      <c r="D530" s="17"/>
      <c r="E530" s="362"/>
      <c r="F530" s="315"/>
      <c r="G530" s="363"/>
      <c r="H530" s="363"/>
      <c r="I530" s="363"/>
      <c r="J530" s="363"/>
      <c r="K530" s="363"/>
      <c r="L530" s="285"/>
      <c r="M530" s="285"/>
      <c r="N530" s="285"/>
      <c r="O530" s="285"/>
      <c r="P530" s="285"/>
      <c r="Q530" s="285"/>
      <c r="R530" s="285"/>
      <c r="S530" s="285"/>
      <c r="T530" s="285"/>
      <c r="U530" s="285"/>
      <c r="V530" s="285"/>
      <c r="W530" s="285"/>
      <c r="X530" s="285"/>
      <c r="Y530" s="285"/>
      <c r="Z530" s="285"/>
      <c r="AA530" s="285"/>
      <c r="AB530" s="285"/>
      <c r="AC530" s="285"/>
      <c r="AD530" s="285"/>
      <c r="AE530" s="285"/>
      <c r="AF530" s="285"/>
    </row>
    <row r="531">
      <c r="A531" s="285"/>
      <c r="B531" s="362"/>
      <c r="C531" s="362"/>
      <c r="D531" s="17"/>
      <c r="E531" s="362"/>
      <c r="F531" s="315"/>
      <c r="G531" s="363"/>
      <c r="H531" s="363"/>
      <c r="I531" s="363"/>
      <c r="J531" s="363"/>
      <c r="K531" s="363"/>
      <c r="L531" s="285"/>
      <c r="M531" s="285"/>
      <c r="N531" s="285"/>
      <c r="O531" s="285"/>
      <c r="P531" s="285"/>
      <c r="Q531" s="285"/>
      <c r="R531" s="285"/>
      <c r="S531" s="285"/>
      <c r="T531" s="285"/>
      <c r="U531" s="285"/>
      <c r="V531" s="285"/>
      <c r="W531" s="285"/>
      <c r="X531" s="285"/>
      <c r="Y531" s="285"/>
      <c r="Z531" s="285"/>
      <c r="AA531" s="285"/>
      <c r="AB531" s="285"/>
      <c r="AC531" s="285"/>
      <c r="AD531" s="285"/>
      <c r="AE531" s="285"/>
      <c r="AF531" s="285"/>
    </row>
    <row r="532">
      <c r="A532" s="285"/>
      <c r="B532" s="362"/>
      <c r="C532" s="362"/>
      <c r="D532" s="17"/>
      <c r="E532" s="362"/>
      <c r="F532" s="315"/>
      <c r="G532" s="363"/>
      <c r="H532" s="363"/>
      <c r="I532" s="363"/>
      <c r="J532" s="363"/>
      <c r="K532" s="363"/>
      <c r="L532" s="285"/>
      <c r="M532" s="285"/>
      <c r="N532" s="285"/>
      <c r="O532" s="285"/>
      <c r="P532" s="285"/>
      <c r="Q532" s="285"/>
      <c r="R532" s="285"/>
      <c r="S532" s="285"/>
      <c r="T532" s="285"/>
      <c r="U532" s="285"/>
      <c r="V532" s="285"/>
      <c r="W532" s="285"/>
      <c r="X532" s="285"/>
      <c r="Y532" s="285"/>
      <c r="Z532" s="285"/>
      <c r="AA532" s="285"/>
      <c r="AB532" s="285"/>
      <c r="AC532" s="285"/>
      <c r="AD532" s="285"/>
      <c r="AE532" s="285"/>
      <c r="AF532" s="285"/>
    </row>
    <row r="533">
      <c r="A533" s="285"/>
      <c r="B533" s="362"/>
      <c r="C533" s="362"/>
      <c r="D533" s="17"/>
      <c r="E533" s="362"/>
      <c r="F533" s="315"/>
      <c r="G533" s="363"/>
      <c r="H533" s="363"/>
      <c r="I533" s="363"/>
      <c r="J533" s="363"/>
      <c r="K533" s="363"/>
      <c r="L533" s="285"/>
      <c r="M533" s="285"/>
      <c r="N533" s="285"/>
      <c r="O533" s="285"/>
      <c r="P533" s="285"/>
      <c r="Q533" s="285"/>
      <c r="R533" s="285"/>
      <c r="S533" s="285"/>
      <c r="T533" s="285"/>
      <c r="U533" s="285"/>
      <c r="V533" s="285"/>
      <c r="W533" s="285"/>
      <c r="X533" s="285"/>
      <c r="Y533" s="285"/>
      <c r="Z533" s="285"/>
      <c r="AA533" s="285"/>
      <c r="AB533" s="285"/>
      <c r="AC533" s="285"/>
      <c r="AD533" s="285"/>
      <c r="AE533" s="285"/>
      <c r="AF533" s="285"/>
    </row>
    <row r="534">
      <c r="A534" s="285"/>
      <c r="B534" s="362"/>
      <c r="C534" s="362"/>
      <c r="D534" s="17"/>
      <c r="E534" s="362"/>
      <c r="F534" s="315"/>
      <c r="G534" s="363"/>
      <c r="H534" s="363"/>
      <c r="I534" s="363"/>
      <c r="J534" s="363"/>
      <c r="K534" s="363"/>
      <c r="L534" s="285"/>
      <c r="M534" s="285"/>
      <c r="N534" s="285"/>
      <c r="O534" s="285"/>
      <c r="P534" s="285"/>
      <c r="Q534" s="285"/>
      <c r="R534" s="285"/>
      <c r="S534" s="285"/>
      <c r="T534" s="285"/>
      <c r="U534" s="285"/>
      <c r="V534" s="285"/>
      <c r="W534" s="285"/>
      <c r="X534" s="285"/>
      <c r="Y534" s="285"/>
      <c r="Z534" s="285"/>
      <c r="AA534" s="285"/>
      <c r="AB534" s="285"/>
      <c r="AC534" s="285"/>
      <c r="AD534" s="285"/>
      <c r="AE534" s="285"/>
      <c r="AF534" s="285"/>
    </row>
    <row r="535">
      <c r="A535" s="285"/>
      <c r="B535" s="362"/>
      <c r="C535" s="362"/>
      <c r="D535" s="17"/>
      <c r="E535" s="362"/>
      <c r="F535" s="315"/>
      <c r="G535" s="363"/>
      <c r="H535" s="363"/>
      <c r="I535" s="363"/>
      <c r="J535" s="363"/>
      <c r="K535" s="363"/>
      <c r="L535" s="285"/>
      <c r="M535" s="285"/>
      <c r="N535" s="285"/>
      <c r="O535" s="285"/>
      <c r="P535" s="285"/>
      <c r="Q535" s="285"/>
      <c r="R535" s="285"/>
      <c r="S535" s="285"/>
      <c r="T535" s="285"/>
      <c r="U535" s="285"/>
      <c r="V535" s="285"/>
      <c r="W535" s="285"/>
      <c r="X535" s="285"/>
      <c r="Y535" s="285"/>
      <c r="Z535" s="285"/>
      <c r="AA535" s="285"/>
      <c r="AB535" s="285"/>
      <c r="AC535" s="285"/>
      <c r="AD535" s="285"/>
      <c r="AE535" s="285"/>
      <c r="AF535" s="285"/>
    </row>
    <row r="536">
      <c r="A536" s="285"/>
      <c r="B536" s="362"/>
      <c r="C536" s="362"/>
      <c r="D536" s="17"/>
      <c r="E536" s="362"/>
      <c r="F536" s="315"/>
      <c r="G536" s="363"/>
      <c r="H536" s="363"/>
      <c r="I536" s="363"/>
      <c r="J536" s="363"/>
      <c r="K536" s="363"/>
      <c r="L536" s="285"/>
      <c r="M536" s="285"/>
      <c r="N536" s="285"/>
      <c r="O536" s="285"/>
      <c r="P536" s="285"/>
      <c r="Q536" s="285"/>
      <c r="R536" s="285"/>
      <c r="S536" s="285"/>
      <c r="T536" s="285"/>
      <c r="U536" s="285"/>
      <c r="V536" s="285"/>
      <c r="W536" s="285"/>
      <c r="X536" s="285"/>
      <c r="Y536" s="285"/>
      <c r="Z536" s="285"/>
      <c r="AA536" s="285"/>
      <c r="AB536" s="285"/>
      <c r="AC536" s="285"/>
      <c r="AD536" s="285"/>
      <c r="AE536" s="285"/>
      <c r="AF536" s="285"/>
    </row>
    <row r="537">
      <c r="A537" s="285"/>
      <c r="B537" s="362"/>
      <c r="C537" s="362"/>
      <c r="D537" s="17"/>
      <c r="E537" s="362"/>
      <c r="F537" s="315"/>
      <c r="G537" s="363"/>
      <c r="H537" s="363"/>
      <c r="I537" s="363"/>
      <c r="J537" s="363"/>
      <c r="K537" s="363"/>
      <c r="L537" s="285"/>
      <c r="M537" s="285"/>
      <c r="N537" s="285"/>
      <c r="O537" s="285"/>
      <c r="P537" s="285"/>
      <c r="Q537" s="285"/>
      <c r="R537" s="285"/>
      <c r="S537" s="285"/>
      <c r="T537" s="285"/>
      <c r="U537" s="285"/>
      <c r="V537" s="285"/>
      <c r="W537" s="285"/>
      <c r="X537" s="285"/>
      <c r="Y537" s="285"/>
      <c r="Z537" s="285"/>
      <c r="AA537" s="285"/>
      <c r="AB537" s="285"/>
      <c r="AC537" s="285"/>
      <c r="AD537" s="285"/>
      <c r="AE537" s="285"/>
      <c r="AF537" s="285"/>
    </row>
    <row r="538">
      <c r="A538" s="285"/>
      <c r="B538" s="362"/>
      <c r="C538" s="362"/>
      <c r="D538" s="17"/>
      <c r="E538" s="362"/>
      <c r="F538" s="315"/>
      <c r="G538" s="363"/>
      <c r="H538" s="363"/>
      <c r="I538" s="363"/>
      <c r="J538" s="363"/>
      <c r="K538" s="363"/>
      <c r="L538" s="285"/>
      <c r="M538" s="285"/>
      <c r="N538" s="285"/>
      <c r="O538" s="285"/>
      <c r="P538" s="285"/>
      <c r="Q538" s="285"/>
      <c r="R538" s="285"/>
      <c r="S538" s="285"/>
      <c r="T538" s="285"/>
      <c r="U538" s="285"/>
      <c r="V538" s="285"/>
      <c r="W538" s="285"/>
      <c r="X538" s="285"/>
      <c r="Y538" s="285"/>
      <c r="Z538" s="285"/>
      <c r="AA538" s="285"/>
      <c r="AB538" s="285"/>
      <c r="AC538" s="285"/>
      <c r="AD538" s="285"/>
      <c r="AE538" s="285"/>
      <c r="AF538" s="285"/>
    </row>
    <row r="539">
      <c r="A539" s="285"/>
      <c r="B539" s="362"/>
      <c r="C539" s="362"/>
      <c r="D539" s="17"/>
      <c r="E539" s="362"/>
      <c r="F539" s="315"/>
      <c r="G539" s="363"/>
      <c r="H539" s="363"/>
      <c r="I539" s="363"/>
      <c r="J539" s="363"/>
      <c r="K539" s="363"/>
      <c r="L539" s="285"/>
      <c r="M539" s="285"/>
      <c r="N539" s="285"/>
      <c r="O539" s="285"/>
      <c r="P539" s="285"/>
      <c r="Q539" s="285"/>
      <c r="R539" s="285"/>
      <c r="S539" s="285"/>
      <c r="T539" s="285"/>
      <c r="U539" s="285"/>
      <c r="V539" s="285"/>
      <c r="W539" s="285"/>
      <c r="X539" s="285"/>
      <c r="Y539" s="285"/>
      <c r="Z539" s="285"/>
      <c r="AA539" s="285"/>
      <c r="AB539" s="285"/>
      <c r="AC539" s="285"/>
      <c r="AD539" s="285"/>
      <c r="AE539" s="285"/>
      <c r="AF539" s="285"/>
    </row>
    <row r="540">
      <c r="A540" s="285"/>
      <c r="B540" s="362"/>
      <c r="C540" s="362"/>
      <c r="D540" s="17"/>
      <c r="E540" s="362"/>
      <c r="F540" s="315"/>
      <c r="G540" s="363"/>
      <c r="H540" s="363"/>
      <c r="I540" s="363"/>
      <c r="J540" s="363"/>
      <c r="K540" s="363"/>
      <c r="L540" s="285"/>
      <c r="M540" s="285"/>
      <c r="N540" s="285"/>
      <c r="O540" s="285"/>
      <c r="P540" s="285"/>
      <c r="Q540" s="285"/>
      <c r="R540" s="285"/>
      <c r="S540" s="285"/>
      <c r="T540" s="285"/>
      <c r="U540" s="285"/>
      <c r="V540" s="285"/>
      <c r="W540" s="285"/>
      <c r="X540" s="285"/>
      <c r="Y540" s="285"/>
      <c r="Z540" s="285"/>
      <c r="AA540" s="285"/>
      <c r="AB540" s="285"/>
      <c r="AC540" s="285"/>
      <c r="AD540" s="285"/>
      <c r="AE540" s="285"/>
      <c r="AF540" s="285"/>
    </row>
    <row r="541">
      <c r="A541" s="285"/>
      <c r="B541" s="362"/>
      <c r="C541" s="362"/>
      <c r="D541" s="17"/>
      <c r="E541" s="362"/>
      <c r="F541" s="315"/>
      <c r="G541" s="363"/>
      <c r="H541" s="363"/>
      <c r="I541" s="363"/>
      <c r="J541" s="363"/>
      <c r="K541" s="363"/>
      <c r="L541" s="285"/>
      <c r="M541" s="285"/>
      <c r="N541" s="285"/>
      <c r="O541" s="285"/>
      <c r="P541" s="285"/>
      <c r="Q541" s="285"/>
      <c r="R541" s="285"/>
      <c r="S541" s="285"/>
      <c r="T541" s="285"/>
      <c r="U541" s="285"/>
      <c r="V541" s="285"/>
      <c r="W541" s="285"/>
      <c r="X541" s="285"/>
      <c r="Y541" s="285"/>
      <c r="Z541" s="285"/>
      <c r="AA541" s="285"/>
      <c r="AB541" s="285"/>
      <c r="AC541" s="285"/>
      <c r="AD541" s="285"/>
      <c r="AE541" s="285"/>
      <c r="AF541" s="285"/>
    </row>
    <row r="542">
      <c r="A542" s="285"/>
      <c r="B542" s="362"/>
      <c r="C542" s="362"/>
      <c r="D542" s="17"/>
      <c r="E542" s="362"/>
      <c r="F542" s="315"/>
      <c r="G542" s="363"/>
      <c r="H542" s="363"/>
      <c r="I542" s="363"/>
      <c r="J542" s="363"/>
      <c r="K542" s="363"/>
      <c r="L542" s="285"/>
      <c r="M542" s="285"/>
      <c r="N542" s="285"/>
      <c r="O542" s="285"/>
      <c r="P542" s="285"/>
      <c r="Q542" s="285"/>
      <c r="R542" s="285"/>
      <c r="S542" s="285"/>
      <c r="T542" s="285"/>
      <c r="U542" s="285"/>
      <c r="V542" s="285"/>
      <c r="W542" s="285"/>
      <c r="X542" s="285"/>
      <c r="Y542" s="285"/>
      <c r="Z542" s="285"/>
      <c r="AA542" s="285"/>
      <c r="AB542" s="285"/>
      <c r="AC542" s="285"/>
      <c r="AD542" s="285"/>
      <c r="AE542" s="285"/>
      <c r="AF542" s="285"/>
    </row>
    <row r="543">
      <c r="A543" s="285"/>
      <c r="B543" s="362"/>
      <c r="C543" s="362"/>
      <c r="D543" s="17"/>
      <c r="E543" s="362"/>
      <c r="F543" s="315"/>
      <c r="G543" s="363"/>
      <c r="H543" s="363"/>
      <c r="I543" s="363"/>
      <c r="J543" s="363"/>
      <c r="K543" s="363"/>
      <c r="L543" s="285"/>
      <c r="M543" s="285"/>
      <c r="N543" s="285"/>
      <c r="O543" s="285"/>
      <c r="P543" s="285"/>
      <c r="Q543" s="285"/>
      <c r="R543" s="285"/>
      <c r="S543" s="285"/>
      <c r="T543" s="285"/>
      <c r="U543" s="285"/>
      <c r="V543" s="285"/>
      <c r="W543" s="285"/>
      <c r="X543" s="285"/>
      <c r="Y543" s="285"/>
      <c r="Z543" s="285"/>
      <c r="AA543" s="285"/>
      <c r="AB543" s="285"/>
      <c r="AC543" s="285"/>
      <c r="AD543" s="285"/>
      <c r="AE543" s="285"/>
      <c r="AF543" s="285"/>
    </row>
    <row r="544">
      <c r="A544" s="285"/>
      <c r="B544" s="362"/>
      <c r="C544" s="362"/>
      <c r="D544" s="17"/>
      <c r="E544" s="362"/>
      <c r="F544" s="315"/>
      <c r="G544" s="363"/>
      <c r="H544" s="363"/>
      <c r="I544" s="363"/>
      <c r="J544" s="363"/>
      <c r="K544" s="363"/>
      <c r="L544" s="285"/>
      <c r="M544" s="285"/>
      <c r="N544" s="285"/>
      <c r="O544" s="285"/>
      <c r="P544" s="285"/>
      <c r="Q544" s="285"/>
      <c r="R544" s="285"/>
      <c r="S544" s="285"/>
      <c r="T544" s="285"/>
      <c r="U544" s="285"/>
      <c r="V544" s="285"/>
      <c r="W544" s="285"/>
      <c r="X544" s="285"/>
      <c r="Y544" s="285"/>
      <c r="Z544" s="285"/>
      <c r="AA544" s="285"/>
      <c r="AB544" s="285"/>
      <c r="AC544" s="285"/>
      <c r="AD544" s="285"/>
      <c r="AE544" s="285"/>
      <c r="AF544" s="285"/>
    </row>
    <row r="545">
      <c r="A545" s="285"/>
      <c r="B545" s="362"/>
      <c r="C545" s="362"/>
      <c r="D545" s="17"/>
      <c r="E545" s="362"/>
      <c r="F545" s="315"/>
      <c r="G545" s="363"/>
      <c r="H545" s="363"/>
      <c r="I545" s="363"/>
      <c r="J545" s="363"/>
      <c r="K545" s="363"/>
      <c r="L545" s="285"/>
      <c r="M545" s="285"/>
      <c r="N545" s="285"/>
      <c r="O545" s="285"/>
      <c r="P545" s="285"/>
      <c r="Q545" s="285"/>
      <c r="R545" s="285"/>
      <c r="S545" s="285"/>
      <c r="T545" s="285"/>
      <c r="U545" s="285"/>
      <c r="V545" s="285"/>
      <c r="W545" s="285"/>
      <c r="X545" s="285"/>
      <c r="Y545" s="285"/>
      <c r="Z545" s="285"/>
      <c r="AA545" s="285"/>
      <c r="AB545" s="285"/>
      <c r="AC545" s="285"/>
      <c r="AD545" s="285"/>
      <c r="AE545" s="285"/>
      <c r="AF545" s="285"/>
    </row>
    <row r="546">
      <c r="A546" s="285"/>
      <c r="B546" s="362"/>
      <c r="C546" s="362"/>
      <c r="D546" s="17"/>
      <c r="E546" s="362"/>
      <c r="F546" s="315"/>
      <c r="G546" s="363"/>
      <c r="H546" s="363"/>
      <c r="I546" s="363"/>
      <c r="J546" s="363"/>
      <c r="K546" s="363"/>
      <c r="L546" s="285"/>
      <c r="M546" s="285"/>
      <c r="N546" s="285"/>
      <c r="O546" s="285"/>
      <c r="P546" s="285"/>
      <c r="Q546" s="285"/>
      <c r="R546" s="285"/>
      <c r="S546" s="285"/>
      <c r="T546" s="285"/>
      <c r="U546" s="285"/>
      <c r="V546" s="285"/>
      <c r="W546" s="285"/>
      <c r="X546" s="285"/>
      <c r="Y546" s="285"/>
      <c r="Z546" s="285"/>
      <c r="AA546" s="285"/>
      <c r="AB546" s="285"/>
      <c r="AC546" s="285"/>
      <c r="AD546" s="285"/>
      <c r="AE546" s="285"/>
      <c r="AF546" s="285"/>
    </row>
    <row r="547">
      <c r="A547" s="285"/>
      <c r="B547" s="362"/>
      <c r="C547" s="362"/>
      <c r="D547" s="17"/>
      <c r="E547" s="362"/>
      <c r="F547" s="315"/>
      <c r="G547" s="363"/>
      <c r="H547" s="363"/>
      <c r="I547" s="363"/>
      <c r="J547" s="363"/>
      <c r="K547" s="363"/>
      <c r="L547" s="285"/>
      <c r="M547" s="285"/>
      <c r="N547" s="285"/>
      <c r="O547" s="285"/>
      <c r="P547" s="285"/>
      <c r="Q547" s="285"/>
      <c r="R547" s="285"/>
      <c r="S547" s="285"/>
      <c r="T547" s="285"/>
      <c r="U547" s="285"/>
      <c r="V547" s="285"/>
      <c r="W547" s="285"/>
      <c r="X547" s="285"/>
      <c r="Y547" s="285"/>
      <c r="Z547" s="285"/>
      <c r="AA547" s="285"/>
      <c r="AB547" s="285"/>
      <c r="AC547" s="285"/>
      <c r="AD547" s="285"/>
      <c r="AE547" s="285"/>
      <c r="AF547" s="285"/>
    </row>
    <row r="548">
      <c r="A548" s="285"/>
      <c r="B548" s="362"/>
      <c r="C548" s="362"/>
      <c r="D548" s="17"/>
      <c r="E548" s="362"/>
      <c r="F548" s="315"/>
      <c r="G548" s="363"/>
      <c r="H548" s="363"/>
      <c r="I548" s="363"/>
      <c r="J548" s="363"/>
      <c r="K548" s="363"/>
      <c r="L548" s="285"/>
      <c r="M548" s="285"/>
      <c r="N548" s="285"/>
      <c r="O548" s="285"/>
      <c r="P548" s="285"/>
      <c r="Q548" s="285"/>
      <c r="R548" s="285"/>
      <c r="S548" s="285"/>
      <c r="T548" s="285"/>
      <c r="U548" s="285"/>
      <c r="V548" s="285"/>
      <c r="W548" s="285"/>
      <c r="X548" s="285"/>
      <c r="Y548" s="285"/>
      <c r="Z548" s="285"/>
      <c r="AA548" s="285"/>
      <c r="AB548" s="285"/>
      <c r="AC548" s="285"/>
      <c r="AD548" s="285"/>
      <c r="AE548" s="285"/>
      <c r="AF548" s="285"/>
    </row>
    <row r="549">
      <c r="A549" s="285"/>
      <c r="B549" s="362"/>
      <c r="C549" s="362"/>
      <c r="D549" s="17"/>
      <c r="E549" s="362"/>
      <c r="F549" s="315"/>
      <c r="G549" s="363"/>
      <c r="H549" s="363"/>
      <c r="I549" s="363"/>
      <c r="J549" s="363"/>
      <c r="K549" s="363"/>
      <c r="L549" s="285"/>
      <c r="M549" s="285"/>
      <c r="N549" s="285"/>
      <c r="O549" s="285"/>
      <c r="P549" s="285"/>
      <c r="Q549" s="285"/>
      <c r="R549" s="285"/>
      <c r="S549" s="285"/>
      <c r="T549" s="285"/>
      <c r="U549" s="285"/>
      <c r="V549" s="285"/>
      <c r="W549" s="285"/>
      <c r="X549" s="285"/>
      <c r="Y549" s="285"/>
      <c r="Z549" s="285"/>
      <c r="AA549" s="285"/>
      <c r="AB549" s="285"/>
      <c r="AC549" s="285"/>
      <c r="AD549" s="285"/>
      <c r="AE549" s="285"/>
      <c r="AF549" s="285"/>
    </row>
    <row r="550">
      <c r="A550" s="285"/>
      <c r="B550" s="362"/>
      <c r="C550" s="362"/>
      <c r="D550" s="17"/>
      <c r="E550" s="362"/>
      <c r="F550" s="315"/>
      <c r="G550" s="363"/>
      <c r="H550" s="363"/>
      <c r="I550" s="363"/>
      <c r="J550" s="363"/>
      <c r="K550" s="363"/>
      <c r="L550" s="285"/>
      <c r="M550" s="285"/>
      <c r="N550" s="285"/>
      <c r="O550" s="285"/>
      <c r="P550" s="285"/>
      <c r="Q550" s="285"/>
      <c r="R550" s="285"/>
      <c r="S550" s="285"/>
      <c r="T550" s="285"/>
      <c r="U550" s="285"/>
      <c r="V550" s="285"/>
      <c r="W550" s="285"/>
      <c r="X550" s="285"/>
      <c r="Y550" s="285"/>
      <c r="Z550" s="285"/>
      <c r="AA550" s="285"/>
      <c r="AB550" s="285"/>
      <c r="AC550" s="285"/>
      <c r="AD550" s="285"/>
      <c r="AE550" s="285"/>
      <c r="AF550" s="285"/>
    </row>
    <row r="551">
      <c r="A551" s="285"/>
      <c r="B551" s="362"/>
      <c r="C551" s="362"/>
      <c r="D551" s="17"/>
      <c r="E551" s="362"/>
      <c r="F551" s="315"/>
      <c r="G551" s="363"/>
      <c r="H551" s="363"/>
      <c r="I551" s="363"/>
      <c r="J551" s="363"/>
      <c r="K551" s="363"/>
      <c r="L551" s="285"/>
      <c r="M551" s="285"/>
      <c r="N551" s="285"/>
      <c r="O551" s="285"/>
      <c r="P551" s="285"/>
      <c r="Q551" s="285"/>
      <c r="R551" s="285"/>
      <c r="S551" s="285"/>
      <c r="T551" s="285"/>
      <c r="U551" s="285"/>
      <c r="V551" s="285"/>
      <c r="W551" s="285"/>
      <c r="X551" s="285"/>
      <c r="Y551" s="285"/>
      <c r="Z551" s="285"/>
      <c r="AA551" s="285"/>
      <c r="AB551" s="285"/>
      <c r="AC551" s="285"/>
      <c r="AD551" s="285"/>
      <c r="AE551" s="285"/>
      <c r="AF551" s="285"/>
    </row>
    <row r="552">
      <c r="A552" s="285"/>
      <c r="B552" s="362"/>
      <c r="C552" s="362"/>
      <c r="D552" s="17"/>
      <c r="E552" s="362"/>
      <c r="F552" s="315"/>
      <c r="G552" s="363"/>
      <c r="H552" s="363"/>
      <c r="I552" s="363"/>
      <c r="J552" s="363"/>
      <c r="K552" s="363"/>
      <c r="L552" s="285"/>
      <c r="M552" s="285"/>
      <c r="N552" s="285"/>
      <c r="O552" s="285"/>
      <c r="P552" s="285"/>
      <c r="Q552" s="285"/>
      <c r="R552" s="285"/>
      <c r="S552" s="285"/>
      <c r="T552" s="285"/>
      <c r="U552" s="285"/>
      <c r="V552" s="285"/>
      <c r="W552" s="285"/>
      <c r="X552" s="285"/>
      <c r="Y552" s="285"/>
      <c r="Z552" s="285"/>
      <c r="AA552" s="285"/>
      <c r="AB552" s="285"/>
      <c r="AC552" s="285"/>
      <c r="AD552" s="285"/>
      <c r="AE552" s="285"/>
      <c r="AF552" s="285"/>
    </row>
    <row r="553">
      <c r="A553" s="285"/>
      <c r="B553" s="362"/>
      <c r="C553" s="362"/>
      <c r="D553" s="17"/>
      <c r="E553" s="362"/>
      <c r="F553" s="315"/>
      <c r="G553" s="363"/>
      <c r="H553" s="363"/>
      <c r="I553" s="363"/>
      <c r="J553" s="363"/>
      <c r="K553" s="363"/>
      <c r="L553" s="285"/>
      <c r="M553" s="285"/>
      <c r="N553" s="285"/>
      <c r="O553" s="285"/>
      <c r="P553" s="285"/>
      <c r="Q553" s="285"/>
      <c r="R553" s="285"/>
      <c r="S553" s="285"/>
      <c r="T553" s="285"/>
      <c r="U553" s="285"/>
      <c r="V553" s="285"/>
      <c r="W553" s="285"/>
      <c r="X553" s="285"/>
      <c r="Y553" s="285"/>
      <c r="Z553" s="285"/>
      <c r="AA553" s="285"/>
      <c r="AB553" s="285"/>
      <c r="AC553" s="285"/>
      <c r="AD553" s="285"/>
      <c r="AE553" s="285"/>
      <c r="AF553" s="285"/>
    </row>
    <row r="554">
      <c r="A554" s="285"/>
      <c r="B554" s="362"/>
      <c r="C554" s="362"/>
      <c r="D554" s="17"/>
      <c r="E554" s="362"/>
      <c r="F554" s="315"/>
      <c r="G554" s="363"/>
      <c r="H554" s="363"/>
      <c r="I554" s="363"/>
      <c r="J554" s="363"/>
      <c r="K554" s="363"/>
      <c r="L554" s="285"/>
      <c r="M554" s="285"/>
      <c r="N554" s="285"/>
      <c r="O554" s="285"/>
      <c r="P554" s="285"/>
      <c r="Q554" s="285"/>
      <c r="R554" s="285"/>
      <c r="S554" s="285"/>
      <c r="T554" s="285"/>
      <c r="U554" s="285"/>
      <c r="V554" s="285"/>
      <c r="W554" s="285"/>
      <c r="X554" s="285"/>
      <c r="Y554" s="285"/>
      <c r="Z554" s="285"/>
      <c r="AA554" s="285"/>
      <c r="AB554" s="285"/>
      <c r="AC554" s="285"/>
      <c r="AD554" s="285"/>
      <c r="AE554" s="285"/>
      <c r="AF554" s="285"/>
    </row>
    <row r="555">
      <c r="A555" s="285"/>
      <c r="B555" s="362"/>
      <c r="C555" s="362"/>
      <c r="D555" s="17"/>
      <c r="E555" s="362"/>
      <c r="F555" s="315"/>
      <c r="G555" s="363"/>
      <c r="H555" s="363"/>
      <c r="I555" s="363"/>
      <c r="J555" s="363"/>
      <c r="K555" s="363"/>
      <c r="L555" s="285"/>
      <c r="M555" s="285"/>
      <c r="N555" s="285"/>
      <c r="O555" s="285"/>
      <c r="P555" s="285"/>
      <c r="Q555" s="285"/>
      <c r="R555" s="285"/>
      <c r="S555" s="285"/>
      <c r="T555" s="285"/>
      <c r="U555" s="285"/>
      <c r="V555" s="285"/>
      <c r="W555" s="285"/>
      <c r="X555" s="285"/>
      <c r="Y555" s="285"/>
      <c r="Z555" s="285"/>
      <c r="AA555" s="285"/>
      <c r="AB555" s="285"/>
      <c r="AC555" s="285"/>
      <c r="AD555" s="285"/>
      <c r="AE555" s="285"/>
      <c r="AF555" s="285"/>
    </row>
    <row r="556">
      <c r="A556" s="285"/>
      <c r="B556" s="362"/>
      <c r="C556" s="362"/>
      <c r="D556" s="17"/>
      <c r="E556" s="362"/>
      <c r="F556" s="315"/>
      <c r="G556" s="363"/>
      <c r="H556" s="363"/>
      <c r="I556" s="363"/>
      <c r="J556" s="363"/>
      <c r="K556" s="363"/>
      <c r="L556" s="285"/>
      <c r="M556" s="285"/>
      <c r="N556" s="285"/>
      <c r="O556" s="285"/>
      <c r="P556" s="285"/>
      <c r="Q556" s="285"/>
      <c r="R556" s="285"/>
      <c r="S556" s="285"/>
      <c r="T556" s="285"/>
      <c r="U556" s="285"/>
      <c r="V556" s="285"/>
      <c r="W556" s="285"/>
      <c r="X556" s="285"/>
      <c r="Y556" s="285"/>
      <c r="Z556" s="285"/>
      <c r="AA556" s="285"/>
      <c r="AB556" s="285"/>
      <c r="AC556" s="285"/>
      <c r="AD556" s="285"/>
      <c r="AE556" s="285"/>
      <c r="AF556" s="285"/>
    </row>
    <row r="557">
      <c r="A557" s="285"/>
      <c r="B557" s="362"/>
      <c r="C557" s="362"/>
      <c r="D557" s="17"/>
      <c r="E557" s="362"/>
      <c r="F557" s="315"/>
      <c r="G557" s="363"/>
      <c r="H557" s="363"/>
      <c r="I557" s="363"/>
      <c r="J557" s="363"/>
      <c r="K557" s="363"/>
      <c r="L557" s="285"/>
      <c r="M557" s="285"/>
      <c r="N557" s="285"/>
      <c r="O557" s="285"/>
      <c r="P557" s="285"/>
      <c r="Q557" s="285"/>
      <c r="R557" s="285"/>
      <c r="S557" s="285"/>
      <c r="T557" s="285"/>
      <c r="U557" s="285"/>
      <c r="V557" s="285"/>
      <c r="W557" s="285"/>
      <c r="X557" s="285"/>
      <c r="Y557" s="285"/>
      <c r="Z557" s="285"/>
      <c r="AA557" s="285"/>
      <c r="AB557" s="285"/>
      <c r="AC557" s="285"/>
      <c r="AD557" s="285"/>
      <c r="AE557" s="285"/>
      <c r="AF557" s="285"/>
    </row>
    <row r="558">
      <c r="A558" s="285"/>
      <c r="B558" s="362"/>
      <c r="C558" s="362"/>
      <c r="D558" s="17"/>
      <c r="E558" s="362"/>
      <c r="F558" s="315"/>
      <c r="G558" s="363"/>
      <c r="H558" s="363"/>
      <c r="I558" s="363"/>
      <c r="J558" s="363"/>
      <c r="K558" s="363"/>
      <c r="L558" s="285"/>
      <c r="M558" s="285"/>
      <c r="N558" s="285"/>
      <c r="O558" s="285"/>
      <c r="P558" s="285"/>
      <c r="Q558" s="285"/>
      <c r="R558" s="285"/>
      <c r="S558" s="285"/>
      <c r="T558" s="285"/>
      <c r="U558" s="285"/>
      <c r="V558" s="285"/>
      <c r="W558" s="285"/>
      <c r="X558" s="285"/>
      <c r="Y558" s="285"/>
      <c r="Z558" s="285"/>
      <c r="AA558" s="285"/>
      <c r="AB558" s="285"/>
      <c r="AC558" s="285"/>
      <c r="AD558" s="285"/>
      <c r="AE558" s="285"/>
      <c r="AF558" s="285"/>
    </row>
    <row r="559">
      <c r="A559" s="285"/>
      <c r="B559" s="362"/>
      <c r="C559" s="362"/>
      <c r="D559" s="17"/>
      <c r="E559" s="362"/>
      <c r="F559" s="315"/>
      <c r="G559" s="363"/>
      <c r="H559" s="363"/>
      <c r="I559" s="363"/>
      <c r="J559" s="363"/>
      <c r="K559" s="363"/>
      <c r="L559" s="285"/>
      <c r="M559" s="285"/>
      <c r="N559" s="285"/>
      <c r="O559" s="285"/>
      <c r="P559" s="285"/>
      <c r="Q559" s="285"/>
      <c r="R559" s="285"/>
      <c r="S559" s="285"/>
      <c r="T559" s="285"/>
      <c r="U559" s="285"/>
      <c r="V559" s="285"/>
      <c r="W559" s="285"/>
      <c r="X559" s="285"/>
      <c r="Y559" s="285"/>
      <c r="Z559" s="285"/>
      <c r="AA559" s="285"/>
      <c r="AB559" s="285"/>
      <c r="AC559" s="285"/>
      <c r="AD559" s="285"/>
      <c r="AE559" s="285"/>
      <c r="AF559" s="285"/>
    </row>
    <row r="560">
      <c r="A560" s="285"/>
      <c r="B560" s="362"/>
      <c r="C560" s="362"/>
      <c r="D560" s="17"/>
      <c r="E560" s="362"/>
      <c r="F560" s="315"/>
      <c r="G560" s="363"/>
      <c r="H560" s="363"/>
      <c r="I560" s="363"/>
      <c r="J560" s="363"/>
      <c r="K560" s="363"/>
      <c r="L560" s="285"/>
      <c r="M560" s="285"/>
      <c r="N560" s="285"/>
      <c r="O560" s="285"/>
      <c r="P560" s="285"/>
      <c r="Q560" s="285"/>
      <c r="R560" s="285"/>
      <c r="S560" s="285"/>
      <c r="T560" s="285"/>
      <c r="U560" s="285"/>
      <c r="V560" s="285"/>
      <c r="W560" s="285"/>
      <c r="X560" s="285"/>
      <c r="Y560" s="285"/>
      <c r="Z560" s="285"/>
      <c r="AA560" s="285"/>
      <c r="AB560" s="285"/>
      <c r="AC560" s="285"/>
      <c r="AD560" s="285"/>
      <c r="AE560" s="285"/>
      <c r="AF560" s="285"/>
    </row>
    <row r="561">
      <c r="A561" s="285"/>
      <c r="B561" s="362"/>
      <c r="C561" s="362"/>
      <c r="D561" s="17"/>
      <c r="E561" s="362"/>
      <c r="F561" s="315"/>
      <c r="G561" s="363"/>
      <c r="H561" s="363"/>
      <c r="I561" s="363"/>
      <c r="J561" s="363"/>
      <c r="K561" s="363"/>
      <c r="L561" s="285"/>
      <c r="M561" s="285"/>
      <c r="N561" s="285"/>
      <c r="O561" s="285"/>
      <c r="P561" s="285"/>
      <c r="Q561" s="285"/>
      <c r="R561" s="285"/>
      <c r="S561" s="285"/>
      <c r="T561" s="285"/>
      <c r="U561" s="285"/>
      <c r="V561" s="285"/>
      <c r="W561" s="285"/>
      <c r="X561" s="285"/>
      <c r="Y561" s="285"/>
      <c r="Z561" s="285"/>
      <c r="AA561" s="285"/>
      <c r="AB561" s="285"/>
      <c r="AC561" s="285"/>
      <c r="AD561" s="285"/>
      <c r="AE561" s="285"/>
      <c r="AF561" s="285"/>
    </row>
    <row r="562">
      <c r="A562" s="285"/>
      <c r="B562" s="362"/>
      <c r="C562" s="362"/>
      <c r="D562" s="17"/>
      <c r="E562" s="362"/>
      <c r="F562" s="315"/>
      <c r="G562" s="363"/>
      <c r="H562" s="363"/>
      <c r="I562" s="363"/>
      <c r="J562" s="363"/>
      <c r="K562" s="363"/>
      <c r="L562" s="285"/>
      <c r="M562" s="285"/>
      <c r="N562" s="285"/>
      <c r="O562" s="285"/>
      <c r="P562" s="285"/>
      <c r="Q562" s="285"/>
      <c r="R562" s="285"/>
      <c r="S562" s="285"/>
      <c r="T562" s="285"/>
      <c r="U562" s="285"/>
      <c r="V562" s="285"/>
      <c r="W562" s="285"/>
      <c r="X562" s="285"/>
      <c r="Y562" s="285"/>
      <c r="Z562" s="285"/>
      <c r="AA562" s="285"/>
      <c r="AB562" s="285"/>
      <c r="AC562" s="285"/>
      <c r="AD562" s="285"/>
      <c r="AE562" s="285"/>
      <c r="AF562" s="285"/>
    </row>
    <row r="563">
      <c r="A563" s="285"/>
      <c r="B563" s="362"/>
      <c r="C563" s="362"/>
      <c r="D563" s="17"/>
      <c r="E563" s="362"/>
      <c r="F563" s="315"/>
      <c r="G563" s="363"/>
      <c r="H563" s="363"/>
      <c r="I563" s="363"/>
      <c r="J563" s="363"/>
      <c r="K563" s="363"/>
      <c r="L563" s="285"/>
      <c r="M563" s="285"/>
      <c r="N563" s="285"/>
      <c r="O563" s="285"/>
      <c r="P563" s="285"/>
      <c r="Q563" s="285"/>
      <c r="R563" s="285"/>
      <c r="S563" s="285"/>
      <c r="T563" s="285"/>
      <c r="U563" s="285"/>
      <c r="V563" s="285"/>
      <c r="W563" s="285"/>
      <c r="X563" s="285"/>
      <c r="Y563" s="285"/>
      <c r="Z563" s="285"/>
      <c r="AA563" s="285"/>
      <c r="AB563" s="285"/>
      <c r="AC563" s="285"/>
      <c r="AD563" s="285"/>
      <c r="AE563" s="285"/>
      <c r="AF563" s="285"/>
    </row>
    <row r="564">
      <c r="A564" s="285"/>
      <c r="B564" s="362"/>
      <c r="C564" s="362"/>
      <c r="D564" s="17"/>
      <c r="E564" s="362"/>
      <c r="F564" s="315"/>
      <c r="G564" s="363"/>
      <c r="H564" s="363"/>
      <c r="I564" s="363"/>
      <c r="J564" s="363"/>
      <c r="K564" s="363"/>
      <c r="L564" s="285"/>
      <c r="M564" s="285"/>
      <c r="N564" s="285"/>
      <c r="O564" s="285"/>
      <c r="P564" s="285"/>
      <c r="Q564" s="285"/>
      <c r="R564" s="285"/>
      <c r="S564" s="285"/>
      <c r="T564" s="285"/>
      <c r="U564" s="285"/>
      <c r="V564" s="285"/>
      <c r="W564" s="285"/>
      <c r="X564" s="285"/>
      <c r="Y564" s="285"/>
      <c r="Z564" s="285"/>
      <c r="AA564" s="285"/>
      <c r="AB564" s="285"/>
      <c r="AC564" s="285"/>
      <c r="AD564" s="285"/>
      <c r="AE564" s="285"/>
      <c r="AF564" s="285"/>
    </row>
    <row r="565">
      <c r="A565" s="285"/>
      <c r="B565" s="362"/>
      <c r="C565" s="362"/>
      <c r="D565" s="17"/>
      <c r="E565" s="362"/>
      <c r="F565" s="315"/>
      <c r="G565" s="363"/>
      <c r="H565" s="363"/>
      <c r="I565" s="363"/>
      <c r="J565" s="363"/>
      <c r="K565" s="363"/>
      <c r="L565" s="285"/>
      <c r="M565" s="285"/>
      <c r="N565" s="285"/>
      <c r="O565" s="285"/>
      <c r="P565" s="285"/>
      <c r="Q565" s="285"/>
      <c r="R565" s="285"/>
      <c r="S565" s="285"/>
      <c r="T565" s="285"/>
      <c r="U565" s="285"/>
      <c r="V565" s="285"/>
      <c r="W565" s="285"/>
      <c r="X565" s="285"/>
      <c r="Y565" s="285"/>
      <c r="Z565" s="285"/>
      <c r="AA565" s="285"/>
      <c r="AB565" s="285"/>
      <c r="AC565" s="285"/>
      <c r="AD565" s="285"/>
      <c r="AE565" s="285"/>
      <c r="AF565" s="285"/>
    </row>
    <row r="566">
      <c r="A566" s="285"/>
      <c r="B566" s="362"/>
      <c r="C566" s="362"/>
      <c r="D566" s="17"/>
      <c r="E566" s="362"/>
      <c r="F566" s="315"/>
      <c r="G566" s="363"/>
      <c r="H566" s="363"/>
      <c r="I566" s="363"/>
      <c r="J566" s="363"/>
      <c r="K566" s="363"/>
      <c r="L566" s="285"/>
      <c r="M566" s="285"/>
      <c r="N566" s="285"/>
      <c r="O566" s="285"/>
      <c r="P566" s="285"/>
      <c r="Q566" s="285"/>
      <c r="R566" s="285"/>
      <c r="S566" s="285"/>
      <c r="T566" s="285"/>
      <c r="U566" s="285"/>
      <c r="V566" s="285"/>
      <c r="W566" s="285"/>
      <c r="X566" s="285"/>
      <c r="Y566" s="285"/>
      <c r="Z566" s="285"/>
      <c r="AA566" s="285"/>
      <c r="AB566" s="285"/>
      <c r="AC566" s="285"/>
      <c r="AD566" s="285"/>
      <c r="AE566" s="285"/>
      <c r="AF566" s="285"/>
    </row>
    <row r="567">
      <c r="A567" s="285"/>
      <c r="B567" s="362"/>
      <c r="C567" s="362"/>
      <c r="D567" s="17"/>
      <c r="E567" s="362"/>
      <c r="F567" s="315"/>
      <c r="G567" s="363"/>
      <c r="H567" s="363"/>
      <c r="I567" s="363"/>
      <c r="J567" s="363"/>
      <c r="K567" s="363"/>
      <c r="L567" s="285"/>
      <c r="M567" s="285"/>
      <c r="N567" s="285"/>
      <c r="O567" s="285"/>
      <c r="P567" s="285"/>
      <c r="Q567" s="285"/>
      <c r="R567" s="285"/>
      <c r="S567" s="285"/>
      <c r="T567" s="285"/>
      <c r="U567" s="285"/>
      <c r="V567" s="285"/>
      <c r="W567" s="285"/>
      <c r="X567" s="285"/>
      <c r="Y567" s="285"/>
      <c r="Z567" s="285"/>
      <c r="AA567" s="285"/>
      <c r="AB567" s="285"/>
      <c r="AC567" s="285"/>
      <c r="AD567" s="285"/>
      <c r="AE567" s="285"/>
      <c r="AF567" s="285"/>
    </row>
    <row r="568">
      <c r="A568" s="285"/>
      <c r="B568" s="362"/>
      <c r="C568" s="362"/>
      <c r="D568" s="17"/>
      <c r="E568" s="362"/>
      <c r="F568" s="315"/>
      <c r="G568" s="363"/>
      <c r="H568" s="363"/>
      <c r="I568" s="363"/>
      <c r="J568" s="363"/>
      <c r="K568" s="363"/>
      <c r="L568" s="285"/>
      <c r="M568" s="285"/>
      <c r="N568" s="285"/>
      <c r="O568" s="285"/>
      <c r="P568" s="285"/>
      <c r="Q568" s="285"/>
      <c r="R568" s="285"/>
      <c r="S568" s="285"/>
      <c r="T568" s="285"/>
      <c r="U568" s="285"/>
      <c r="V568" s="285"/>
      <c r="W568" s="285"/>
      <c r="X568" s="285"/>
      <c r="Y568" s="285"/>
      <c r="Z568" s="285"/>
      <c r="AA568" s="285"/>
      <c r="AB568" s="285"/>
      <c r="AC568" s="285"/>
      <c r="AD568" s="285"/>
      <c r="AE568" s="285"/>
      <c r="AF568" s="285"/>
    </row>
    <row r="569">
      <c r="A569" s="285"/>
      <c r="B569" s="362"/>
      <c r="C569" s="362"/>
      <c r="D569" s="17"/>
      <c r="E569" s="362"/>
      <c r="F569" s="315"/>
      <c r="G569" s="363"/>
      <c r="H569" s="363"/>
      <c r="I569" s="363"/>
      <c r="J569" s="363"/>
      <c r="K569" s="363"/>
      <c r="L569" s="285"/>
      <c r="M569" s="285"/>
      <c r="N569" s="285"/>
      <c r="O569" s="285"/>
      <c r="P569" s="285"/>
      <c r="Q569" s="285"/>
      <c r="R569" s="285"/>
      <c r="S569" s="285"/>
      <c r="T569" s="285"/>
      <c r="U569" s="285"/>
      <c r="V569" s="285"/>
      <c r="W569" s="285"/>
      <c r="X569" s="285"/>
      <c r="Y569" s="285"/>
      <c r="Z569" s="285"/>
      <c r="AA569" s="285"/>
      <c r="AB569" s="285"/>
      <c r="AC569" s="285"/>
      <c r="AD569" s="285"/>
      <c r="AE569" s="285"/>
      <c r="AF569" s="285"/>
    </row>
    <row r="570">
      <c r="A570" s="285"/>
      <c r="B570" s="362"/>
      <c r="C570" s="362"/>
      <c r="D570" s="17"/>
      <c r="E570" s="362"/>
      <c r="F570" s="315"/>
      <c r="G570" s="363"/>
      <c r="H570" s="363"/>
      <c r="I570" s="363"/>
      <c r="J570" s="363"/>
      <c r="K570" s="363"/>
      <c r="L570" s="285"/>
      <c r="M570" s="285"/>
      <c r="N570" s="285"/>
      <c r="O570" s="285"/>
      <c r="P570" s="285"/>
      <c r="Q570" s="285"/>
      <c r="R570" s="285"/>
      <c r="S570" s="285"/>
      <c r="T570" s="285"/>
      <c r="U570" s="285"/>
      <c r="V570" s="285"/>
      <c r="W570" s="285"/>
      <c r="X570" s="285"/>
      <c r="Y570" s="285"/>
      <c r="Z570" s="285"/>
      <c r="AA570" s="285"/>
      <c r="AB570" s="285"/>
      <c r="AC570" s="285"/>
      <c r="AD570" s="285"/>
      <c r="AE570" s="285"/>
      <c r="AF570" s="285"/>
    </row>
    <row r="571">
      <c r="A571" s="285"/>
      <c r="B571" s="362"/>
      <c r="C571" s="362"/>
      <c r="D571" s="17"/>
      <c r="E571" s="362"/>
      <c r="F571" s="315"/>
      <c r="G571" s="363"/>
      <c r="H571" s="363"/>
      <c r="I571" s="363"/>
      <c r="J571" s="363"/>
      <c r="K571" s="363"/>
      <c r="L571" s="285"/>
      <c r="M571" s="285"/>
      <c r="N571" s="285"/>
      <c r="O571" s="285"/>
      <c r="P571" s="285"/>
      <c r="Q571" s="285"/>
      <c r="R571" s="285"/>
      <c r="S571" s="285"/>
      <c r="T571" s="285"/>
      <c r="U571" s="285"/>
      <c r="V571" s="285"/>
      <c r="W571" s="285"/>
      <c r="X571" s="285"/>
      <c r="Y571" s="285"/>
      <c r="Z571" s="285"/>
      <c r="AA571" s="285"/>
      <c r="AB571" s="285"/>
      <c r="AC571" s="285"/>
      <c r="AD571" s="285"/>
      <c r="AE571" s="285"/>
      <c r="AF571" s="285"/>
    </row>
    <row r="572">
      <c r="A572" s="285"/>
      <c r="B572" s="362"/>
      <c r="C572" s="362"/>
      <c r="D572" s="17"/>
      <c r="E572" s="362"/>
      <c r="F572" s="315"/>
      <c r="G572" s="363"/>
      <c r="H572" s="363"/>
      <c r="I572" s="363"/>
      <c r="J572" s="363"/>
      <c r="K572" s="363"/>
      <c r="L572" s="285"/>
      <c r="M572" s="285"/>
      <c r="N572" s="285"/>
      <c r="O572" s="285"/>
      <c r="P572" s="285"/>
      <c r="Q572" s="285"/>
      <c r="R572" s="285"/>
      <c r="S572" s="285"/>
      <c r="T572" s="285"/>
      <c r="U572" s="285"/>
      <c r="V572" s="285"/>
      <c r="W572" s="285"/>
      <c r="X572" s="285"/>
      <c r="Y572" s="285"/>
      <c r="Z572" s="285"/>
      <c r="AA572" s="285"/>
      <c r="AB572" s="285"/>
      <c r="AC572" s="285"/>
      <c r="AD572" s="285"/>
      <c r="AE572" s="285"/>
      <c r="AF572" s="285"/>
    </row>
    <row r="573">
      <c r="A573" s="285"/>
      <c r="B573" s="362"/>
      <c r="C573" s="362"/>
      <c r="D573" s="17"/>
      <c r="E573" s="362"/>
      <c r="F573" s="315"/>
      <c r="G573" s="363"/>
      <c r="H573" s="363"/>
      <c r="I573" s="363"/>
      <c r="J573" s="363"/>
      <c r="K573" s="363"/>
      <c r="L573" s="285"/>
      <c r="M573" s="285"/>
      <c r="N573" s="285"/>
      <c r="O573" s="285"/>
      <c r="P573" s="285"/>
      <c r="Q573" s="285"/>
      <c r="R573" s="285"/>
      <c r="S573" s="285"/>
      <c r="T573" s="285"/>
      <c r="U573" s="285"/>
      <c r="V573" s="285"/>
      <c r="W573" s="285"/>
      <c r="X573" s="285"/>
      <c r="Y573" s="285"/>
      <c r="Z573" s="285"/>
      <c r="AA573" s="285"/>
      <c r="AB573" s="285"/>
      <c r="AC573" s="285"/>
      <c r="AD573" s="285"/>
      <c r="AE573" s="285"/>
      <c r="AF573" s="285"/>
    </row>
    <row r="574">
      <c r="A574" s="285"/>
      <c r="B574" s="362"/>
      <c r="C574" s="362"/>
      <c r="D574" s="17"/>
      <c r="E574" s="362"/>
      <c r="F574" s="315"/>
      <c r="G574" s="363"/>
      <c r="H574" s="363"/>
      <c r="I574" s="363"/>
      <c r="J574" s="363"/>
      <c r="K574" s="363"/>
      <c r="L574" s="285"/>
      <c r="M574" s="285"/>
      <c r="N574" s="285"/>
      <c r="O574" s="285"/>
      <c r="P574" s="285"/>
      <c r="Q574" s="285"/>
      <c r="R574" s="285"/>
      <c r="S574" s="285"/>
      <c r="T574" s="285"/>
      <c r="U574" s="285"/>
      <c r="V574" s="285"/>
      <c r="W574" s="285"/>
      <c r="X574" s="285"/>
      <c r="Y574" s="285"/>
      <c r="Z574" s="285"/>
      <c r="AA574" s="285"/>
      <c r="AB574" s="285"/>
      <c r="AC574" s="285"/>
      <c r="AD574" s="285"/>
      <c r="AE574" s="285"/>
      <c r="AF574" s="285"/>
    </row>
    <row r="575">
      <c r="A575" s="285"/>
      <c r="B575" s="362"/>
      <c r="C575" s="362"/>
      <c r="D575" s="17"/>
      <c r="E575" s="362"/>
      <c r="F575" s="315"/>
      <c r="G575" s="363"/>
      <c r="H575" s="363"/>
      <c r="I575" s="363"/>
      <c r="J575" s="363"/>
      <c r="K575" s="363"/>
      <c r="L575" s="285"/>
      <c r="M575" s="285"/>
      <c r="N575" s="285"/>
      <c r="O575" s="285"/>
      <c r="P575" s="285"/>
      <c r="Q575" s="285"/>
      <c r="R575" s="285"/>
      <c r="S575" s="285"/>
      <c r="T575" s="285"/>
      <c r="U575" s="285"/>
      <c r="V575" s="285"/>
      <c r="W575" s="285"/>
      <c r="X575" s="285"/>
      <c r="Y575" s="285"/>
      <c r="Z575" s="285"/>
      <c r="AA575" s="285"/>
      <c r="AB575" s="285"/>
      <c r="AC575" s="285"/>
      <c r="AD575" s="285"/>
      <c r="AE575" s="285"/>
      <c r="AF575" s="285"/>
    </row>
    <row r="576">
      <c r="A576" s="285"/>
      <c r="B576" s="362"/>
      <c r="C576" s="362"/>
      <c r="D576" s="17"/>
      <c r="E576" s="362"/>
      <c r="F576" s="315"/>
      <c r="G576" s="363"/>
      <c r="H576" s="363"/>
      <c r="I576" s="363"/>
      <c r="J576" s="363"/>
      <c r="K576" s="363"/>
      <c r="L576" s="285"/>
      <c r="M576" s="285"/>
      <c r="N576" s="285"/>
      <c r="O576" s="285"/>
      <c r="P576" s="285"/>
      <c r="Q576" s="285"/>
      <c r="R576" s="285"/>
      <c r="S576" s="285"/>
      <c r="T576" s="285"/>
      <c r="U576" s="285"/>
      <c r="V576" s="285"/>
      <c r="W576" s="285"/>
      <c r="X576" s="285"/>
      <c r="Y576" s="285"/>
      <c r="Z576" s="285"/>
      <c r="AA576" s="285"/>
      <c r="AB576" s="285"/>
      <c r="AC576" s="285"/>
      <c r="AD576" s="285"/>
      <c r="AE576" s="285"/>
      <c r="AF576" s="285"/>
    </row>
    <row r="577">
      <c r="A577" s="285"/>
      <c r="B577" s="362"/>
      <c r="C577" s="362"/>
      <c r="D577" s="17"/>
      <c r="E577" s="362"/>
      <c r="F577" s="315"/>
      <c r="G577" s="363"/>
      <c r="H577" s="363"/>
      <c r="I577" s="363"/>
      <c r="J577" s="363"/>
      <c r="K577" s="363"/>
      <c r="L577" s="285"/>
      <c r="M577" s="285"/>
      <c r="N577" s="285"/>
      <c r="O577" s="285"/>
      <c r="P577" s="285"/>
      <c r="Q577" s="285"/>
      <c r="R577" s="285"/>
      <c r="S577" s="285"/>
      <c r="T577" s="285"/>
      <c r="U577" s="285"/>
      <c r="V577" s="285"/>
      <c r="W577" s="285"/>
      <c r="X577" s="285"/>
      <c r="Y577" s="285"/>
      <c r="Z577" s="285"/>
      <c r="AA577" s="285"/>
      <c r="AB577" s="285"/>
      <c r="AC577" s="285"/>
      <c r="AD577" s="285"/>
      <c r="AE577" s="285"/>
      <c r="AF577" s="285"/>
    </row>
    <row r="578">
      <c r="A578" s="285"/>
      <c r="B578" s="362"/>
      <c r="C578" s="362"/>
      <c r="D578" s="17"/>
      <c r="E578" s="362"/>
      <c r="F578" s="315"/>
      <c r="G578" s="363"/>
      <c r="H578" s="363"/>
      <c r="I578" s="363"/>
      <c r="J578" s="363"/>
      <c r="K578" s="363"/>
      <c r="L578" s="285"/>
      <c r="M578" s="285"/>
      <c r="N578" s="285"/>
      <c r="O578" s="285"/>
      <c r="P578" s="285"/>
      <c r="Q578" s="285"/>
      <c r="R578" s="285"/>
      <c r="S578" s="285"/>
      <c r="T578" s="285"/>
      <c r="U578" s="285"/>
      <c r="V578" s="285"/>
      <c r="W578" s="285"/>
      <c r="X578" s="285"/>
      <c r="Y578" s="285"/>
      <c r="Z578" s="285"/>
      <c r="AA578" s="285"/>
      <c r="AB578" s="285"/>
      <c r="AC578" s="285"/>
      <c r="AD578" s="285"/>
      <c r="AE578" s="285"/>
      <c r="AF578" s="285"/>
    </row>
    <row r="579">
      <c r="A579" s="285"/>
      <c r="B579" s="362"/>
      <c r="C579" s="362"/>
      <c r="D579" s="17"/>
      <c r="E579" s="362"/>
      <c r="F579" s="315"/>
      <c r="G579" s="363"/>
      <c r="H579" s="363"/>
      <c r="I579" s="363"/>
      <c r="J579" s="363"/>
      <c r="K579" s="363"/>
      <c r="L579" s="285"/>
      <c r="M579" s="285"/>
      <c r="N579" s="285"/>
      <c r="O579" s="285"/>
      <c r="P579" s="285"/>
      <c r="Q579" s="285"/>
      <c r="R579" s="285"/>
      <c r="S579" s="285"/>
      <c r="T579" s="285"/>
      <c r="U579" s="285"/>
      <c r="V579" s="285"/>
      <c r="W579" s="285"/>
      <c r="X579" s="285"/>
      <c r="Y579" s="285"/>
      <c r="Z579" s="285"/>
      <c r="AA579" s="285"/>
      <c r="AB579" s="285"/>
      <c r="AC579" s="285"/>
      <c r="AD579" s="285"/>
      <c r="AE579" s="285"/>
      <c r="AF579" s="285"/>
    </row>
    <row r="580">
      <c r="A580" s="285"/>
      <c r="B580" s="362"/>
      <c r="C580" s="362"/>
      <c r="D580" s="17"/>
      <c r="E580" s="362"/>
      <c r="F580" s="315"/>
      <c r="G580" s="363"/>
      <c r="H580" s="363"/>
      <c r="I580" s="363"/>
      <c r="J580" s="363"/>
      <c r="K580" s="363"/>
      <c r="L580" s="285"/>
      <c r="M580" s="285"/>
      <c r="N580" s="285"/>
      <c r="O580" s="285"/>
      <c r="P580" s="285"/>
      <c r="Q580" s="285"/>
      <c r="R580" s="285"/>
      <c r="S580" s="285"/>
      <c r="T580" s="285"/>
      <c r="U580" s="285"/>
      <c r="V580" s="285"/>
      <c r="W580" s="285"/>
      <c r="X580" s="285"/>
      <c r="Y580" s="285"/>
      <c r="Z580" s="285"/>
      <c r="AA580" s="285"/>
      <c r="AB580" s="285"/>
      <c r="AC580" s="285"/>
      <c r="AD580" s="285"/>
      <c r="AE580" s="285"/>
      <c r="AF580" s="285"/>
    </row>
    <row r="581">
      <c r="A581" s="285"/>
      <c r="B581" s="362"/>
      <c r="C581" s="362"/>
      <c r="D581" s="17"/>
      <c r="E581" s="362"/>
      <c r="F581" s="315"/>
      <c r="G581" s="363"/>
      <c r="H581" s="363"/>
      <c r="I581" s="363"/>
      <c r="J581" s="363"/>
      <c r="K581" s="363"/>
      <c r="L581" s="285"/>
      <c r="M581" s="285"/>
      <c r="N581" s="285"/>
      <c r="O581" s="285"/>
      <c r="P581" s="285"/>
      <c r="Q581" s="285"/>
      <c r="R581" s="285"/>
      <c r="S581" s="285"/>
      <c r="T581" s="285"/>
      <c r="U581" s="285"/>
      <c r="V581" s="285"/>
      <c r="W581" s="285"/>
      <c r="X581" s="285"/>
      <c r="Y581" s="285"/>
      <c r="Z581" s="285"/>
      <c r="AA581" s="285"/>
      <c r="AB581" s="285"/>
      <c r="AC581" s="285"/>
      <c r="AD581" s="285"/>
      <c r="AE581" s="285"/>
      <c r="AF581" s="285"/>
    </row>
    <row r="582">
      <c r="A582" s="285"/>
      <c r="B582" s="362"/>
      <c r="C582" s="362"/>
      <c r="D582" s="17"/>
      <c r="E582" s="362"/>
      <c r="F582" s="315"/>
      <c r="G582" s="363"/>
      <c r="H582" s="363"/>
      <c r="I582" s="363"/>
      <c r="J582" s="363"/>
      <c r="K582" s="363"/>
      <c r="L582" s="285"/>
      <c r="M582" s="285"/>
      <c r="N582" s="285"/>
      <c r="O582" s="285"/>
      <c r="P582" s="285"/>
      <c r="Q582" s="285"/>
      <c r="R582" s="285"/>
      <c r="S582" s="285"/>
      <c r="T582" s="285"/>
      <c r="U582" s="285"/>
      <c r="V582" s="285"/>
      <c r="W582" s="285"/>
      <c r="X582" s="285"/>
      <c r="Y582" s="285"/>
      <c r="Z582" s="285"/>
      <c r="AA582" s="285"/>
      <c r="AB582" s="285"/>
      <c r="AC582" s="285"/>
      <c r="AD582" s="285"/>
      <c r="AE582" s="285"/>
      <c r="AF582" s="285"/>
    </row>
    <row r="583">
      <c r="A583" s="285"/>
      <c r="B583" s="362"/>
      <c r="C583" s="362"/>
      <c r="D583" s="17"/>
      <c r="E583" s="362"/>
      <c r="F583" s="315"/>
      <c r="G583" s="363"/>
      <c r="H583" s="363"/>
      <c r="I583" s="363"/>
      <c r="J583" s="363"/>
      <c r="K583" s="363"/>
      <c r="L583" s="285"/>
      <c r="M583" s="285"/>
      <c r="N583" s="285"/>
      <c r="O583" s="285"/>
      <c r="P583" s="285"/>
      <c r="Q583" s="285"/>
      <c r="R583" s="285"/>
      <c r="S583" s="285"/>
      <c r="T583" s="285"/>
      <c r="U583" s="285"/>
      <c r="V583" s="285"/>
      <c r="W583" s="285"/>
      <c r="X583" s="285"/>
      <c r="Y583" s="285"/>
      <c r="Z583" s="285"/>
      <c r="AA583" s="285"/>
      <c r="AB583" s="285"/>
      <c r="AC583" s="285"/>
      <c r="AD583" s="285"/>
      <c r="AE583" s="285"/>
      <c r="AF583" s="285"/>
    </row>
    <row r="584">
      <c r="A584" s="285"/>
      <c r="B584" s="362"/>
      <c r="C584" s="362"/>
      <c r="D584" s="17"/>
      <c r="E584" s="362"/>
      <c r="F584" s="315"/>
      <c r="G584" s="363"/>
      <c r="H584" s="363"/>
      <c r="I584" s="363"/>
      <c r="J584" s="363"/>
      <c r="K584" s="363"/>
      <c r="L584" s="285"/>
      <c r="M584" s="285"/>
      <c r="N584" s="285"/>
      <c r="O584" s="285"/>
      <c r="P584" s="285"/>
      <c r="Q584" s="285"/>
      <c r="R584" s="285"/>
      <c r="S584" s="285"/>
      <c r="T584" s="285"/>
      <c r="U584" s="285"/>
      <c r="V584" s="285"/>
      <c r="W584" s="285"/>
      <c r="X584" s="285"/>
      <c r="Y584" s="285"/>
      <c r="Z584" s="285"/>
      <c r="AA584" s="285"/>
      <c r="AB584" s="285"/>
      <c r="AC584" s="285"/>
      <c r="AD584" s="285"/>
      <c r="AE584" s="285"/>
      <c r="AF584" s="285"/>
    </row>
    <row r="585">
      <c r="A585" s="285"/>
      <c r="B585" s="362"/>
      <c r="C585" s="362"/>
      <c r="D585" s="17"/>
      <c r="E585" s="362"/>
      <c r="F585" s="315"/>
      <c r="G585" s="363"/>
      <c r="H585" s="363"/>
      <c r="I585" s="363"/>
      <c r="J585" s="363"/>
      <c r="K585" s="363"/>
      <c r="L585" s="285"/>
      <c r="M585" s="285"/>
      <c r="N585" s="285"/>
      <c r="O585" s="285"/>
      <c r="P585" s="285"/>
      <c r="Q585" s="285"/>
      <c r="R585" s="285"/>
      <c r="S585" s="285"/>
      <c r="T585" s="285"/>
      <c r="U585" s="285"/>
      <c r="V585" s="285"/>
      <c r="W585" s="285"/>
      <c r="X585" s="285"/>
      <c r="Y585" s="285"/>
      <c r="Z585" s="285"/>
      <c r="AA585" s="285"/>
      <c r="AB585" s="285"/>
      <c r="AC585" s="285"/>
      <c r="AD585" s="285"/>
      <c r="AE585" s="285"/>
      <c r="AF585" s="285"/>
    </row>
    <row r="586">
      <c r="A586" s="285"/>
      <c r="B586" s="362"/>
      <c r="C586" s="362"/>
      <c r="D586" s="17"/>
      <c r="E586" s="362"/>
      <c r="F586" s="315"/>
      <c r="G586" s="363"/>
      <c r="H586" s="363"/>
      <c r="I586" s="363"/>
      <c r="J586" s="363"/>
      <c r="K586" s="363"/>
      <c r="L586" s="285"/>
      <c r="M586" s="285"/>
      <c r="N586" s="285"/>
      <c r="O586" s="285"/>
      <c r="P586" s="285"/>
      <c r="Q586" s="285"/>
      <c r="R586" s="285"/>
      <c r="S586" s="285"/>
      <c r="T586" s="285"/>
      <c r="U586" s="285"/>
      <c r="V586" s="285"/>
      <c r="W586" s="285"/>
      <c r="X586" s="285"/>
      <c r="Y586" s="285"/>
      <c r="Z586" s="285"/>
      <c r="AA586" s="285"/>
      <c r="AB586" s="285"/>
      <c r="AC586" s="285"/>
      <c r="AD586" s="285"/>
      <c r="AE586" s="285"/>
      <c r="AF586" s="285"/>
    </row>
    <row r="587">
      <c r="A587" s="285"/>
      <c r="B587" s="362"/>
      <c r="C587" s="362"/>
      <c r="D587" s="17"/>
      <c r="E587" s="362"/>
      <c r="F587" s="315"/>
      <c r="G587" s="363"/>
      <c r="H587" s="363"/>
      <c r="I587" s="363"/>
      <c r="J587" s="363"/>
      <c r="K587" s="363"/>
      <c r="L587" s="285"/>
      <c r="M587" s="285"/>
      <c r="N587" s="285"/>
      <c r="O587" s="285"/>
      <c r="P587" s="285"/>
      <c r="Q587" s="285"/>
      <c r="R587" s="285"/>
      <c r="S587" s="285"/>
      <c r="T587" s="285"/>
      <c r="U587" s="285"/>
      <c r="V587" s="285"/>
      <c r="W587" s="285"/>
      <c r="X587" s="285"/>
      <c r="Y587" s="285"/>
      <c r="Z587" s="285"/>
      <c r="AA587" s="285"/>
      <c r="AB587" s="285"/>
      <c r="AC587" s="285"/>
      <c r="AD587" s="285"/>
      <c r="AE587" s="285"/>
      <c r="AF587" s="285"/>
    </row>
    <row r="588">
      <c r="A588" s="285"/>
      <c r="B588" s="362"/>
      <c r="C588" s="362"/>
      <c r="D588" s="17"/>
      <c r="E588" s="362"/>
      <c r="F588" s="315"/>
      <c r="G588" s="363"/>
      <c r="H588" s="363"/>
      <c r="I588" s="363"/>
      <c r="J588" s="363"/>
      <c r="K588" s="363"/>
      <c r="L588" s="285"/>
      <c r="M588" s="285"/>
      <c r="N588" s="285"/>
      <c r="O588" s="285"/>
      <c r="P588" s="285"/>
      <c r="Q588" s="285"/>
      <c r="R588" s="285"/>
      <c r="S588" s="285"/>
      <c r="T588" s="285"/>
      <c r="U588" s="285"/>
      <c r="V588" s="285"/>
      <c r="W588" s="285"/>
      <c r="X588" s="285"/>
      <c r="Y588" s="285"/>
      <c r="Z588" s="285"/>
      <c r="AA588" s="285"/>
      <c r="AB588" s="285"/>
      <c r="AC588" s="285"/>
      <c r="AD588" s="285"/>
      <c r="AE588" s="285"/>
      <c r="AF588" s="285"/>
    </row>
    <row r="589">
      <c r="A589" s="285"/>
      <c r="B589" s="362"/>
      <c r="C589" s="362"/>
      <c r="D589" s="17"/>
      <c r="E589" s="362"/>
      <c r="F589" s="315"/>
      <c r="G589" s="363"/>
      <c r="H589" s="363"/>
      <c r="I589" s="363"/>
      <c r="J589" s="363"/>
      <c r="K589" s="363"/>
      <c r="L589" s="285"/>
      <c r="M589" s="285"/>
      <c r="N589" s="285"/>
      <c r="O589" s="285"/>
      <c r="P589" s="285"/>
      <c r="Q589" s="285"/>
      <c r="R589" s="285"/>
      <c r="S589" s="285"/>
      <c r="T589" s="285"/>
      <c r="U589" s="285"/>
      <c r="V589" s="285"/>
      <c r="W589" s="285"/>
      <c r="X589" s="285"/>
      <c r="Y589" s="285"/>
      <c r="Z589" s="285"/>
      <c r="AA589" s="285"/>
      <c r="AB589" s="285"/>
      <c r="AC589" s="285"/>
      <c r="AD589" s="285"/>
      <c r="AE589" s="285"/>
      <c r="AF589" s="285"/>
    </row>
    <row r="590">
      <c r="A590" s="285"/>
      <c r="B590" s="362"/>
      <c r="C590" s="362"/>
      <c r="D590" s="17"/>
      <c r="E590" s="362"/>
      <c r="F590" s="315"/>
      <c r="G590" s="363"/>
      <c r="H590" s="363"/>
      <c r="I590" s="363"/>
      <c r="J590" s="363"/>
      <c r="K590" s="363"/>
      <c r="L590" s="285"/>
      <c r="M590" s="285"/>
      <c r="N590" s="285"/>
      <c r="O590" s="285"/>
      <c r="P590" s="285"/>
      <c r="Q590" s="285"/>
      <c r="R590" s="285"/>
      <c r="S590" s="285"/>
      <c r="T590" s="285"/>
      <c r="U590" s="285"/>
      <c r="V590" s="285"/>
      <c r="W590" s="285"/>
      <c r="X590" s="285"/>
      <c r="Y590" s="285"/>
      <c r="Z590" s="285"/>
      <c r="AA590" s="285"/>
      <c r="AB590" s="285"/>
      <c r="AC590" s="285"/>
      <c r="AD590" s="285"/>
      <c r="AE590" s="285"/>
      <c r="AF590" s="285"/>
    </row>
    <row r="591">
      <c r="A591" s="285"/>
      <c r="B591" s="362"/>
      <c r="C591" s="362"/>
      <c r="D591" s="17"/>
      <c r="E591" s="362"/>
      <c r="F591" s="315"/>
      <c r="G591" s="363"/>
      <c r="H591" s="363"/>
      <c r="I591" s="363"/>
      <c r="J591" s="363"/>
      <c r="K591" s="363"/>
      <c r="L591" s="285"/>
      <c r="M591" s="285"/>
      <c r="N591" s="285"/>
      <c r="O591" s="285"/>
      <c r="P591" s="285"/>
      <c r="Q591" s="285"/>
      <c r="R591" s="285"/>
      <c r="S591" s="285"/>
      <c r="T591" s="285"/>
      <c r="U591" s="285"/>
      <c r="V591" s="285"/>
      <c r="W591" s="285"/>
      <c r="X591" s="285"/>
      <c r="Y591" s="285"/>
      <c r="Z591" s="285"/>
      <c r="AA591" s="285"/>
      <c r="AB591" s="285"/>
      <c r="AC591" s="285"/>
      <c r="AD591" s="285"/>
      <c r="AE591" s="285"/>
      <c r="AF591" s="285"/>
    </row>
    <row r="592">
      <c r="A592" s="285"/>
      <c r="B592" s="362"/>
      <c r="C592" s="362"/>
      <c r="D592" s="17"/>
      <c r="E592" s="362"/>
      <c r="F592" s="315"/>
      <c r="G592" s="363"/>
      <c r="H592" s="363"/>
      <c r="I592" s="363"/>
      <c r="J592" s="363"/>
      <c r="K592" s="363"/>
      <c r="L592" s="285"/>
      <c r="M592" s="285"/>
      <c r="N592" s="285"/>
      <c r="O592" s="285"/>
      <c r="P592" s="285"/>
      <c r="Q592" s="285"/>
      <c r="R592" s="285"/>
      <c r="S592" s="285"/>
      <c r="T592" s="285"/>
      <c r="U592" s="285"/>
      <c r="V592" s="285"/>
      <c r="W592" s="285"/>
      <c r="X592" s="285"/>
      <c r="Y592" s="285"/>
      <c r="Z592" s="285"/>
      <c r="AA592" s="285"/>
      <c r="AB592" s="285"/>
      <c r="AC592" s="285"/>
      <c r="AD592" s="285"/>
      <c r="AE592" s="285"/>
      <c r="AF592" s="285"/>
    </row>
    <row r="593">
      <c r="A593" s="285"/>
      <c r="B593" s="362"/>
      <c r="C593" s="362"/>
      <c r="D593" s="17"/>
      <c r="E593" s="362"/>
      <c r="F593" s="315"/>
      <c r="G593" s="363"/>
      <c r="H593" s="363"/>
      <c r="I593" s="363"/>
      <c r="J593" s="363"/>
      <c r="K593" s="363"/>
      <c r="L593" s="285"/>
      <c r="M593" s="285"/>
      <c r="N593" s="285"/>
      <c r="O593" s="285"/>
      <c r="P593" s="285"/>
      <c r="Q593" s="285"/>
      <c r="R593" s="285"/>
      <c r="S593" s="285"/>
      <c r="T593" s="285"/>
      <c r="U593" s="285"/>
      <c r="V593" s="285"/>
      <c r="W593" s="285"/>
      <c r="X593" s="285"/>
      <c r="Y593" s="285"/>
      <c r="Z593" s="285"/>
      <c r="AA593" s="285"/>
      <c r="AB593" s="285"/>
      <c r="AC593" s="285"/>
      <c r="AD593" s="285"/>
      <c r="AE593" s="285"/>
      <c r="AF593" s="285"/>
    </row>
    <row r="594">
      <c r="A594" s="285"/>
      <c r="B594" s="362"/>
      <c r="C594" s="362"/>
      <c r="D594" s="17"/>
      <c r="E594" s="362"/>
      <c r="F594" s="315"/>
      <c r="G594" s="363"/>
      <c r="H594" s="363"/>
      <c r="I594" s="363"/>
      <c r="J594" s="363"/>
      <c r="K594" s="363"/>
      <c r="L594" s="285"/>
      <c r="M594" s="285"/>
      <c r="N594" s="285"/>
      <c r="O594" s="285"/>
      <c r="P594" s="285"/>
      <c r="Q594" s="285"/>
      <c r="R594" s="285"/>
      <c r="S594" s="285"/>
      <c r="T594" s="285"/>
      <c r="U594" s="285"/>
      <c r="V594" s="285"/>
      <c r="W594" s="285"/>
      <c r="X594" s="285"/>
      <c r="Y594" s="285"/>
      <c r="Z594" s="285"/>
      <c r="AA594" s="285"/>
      <c r="AB594" s="285"/>
      <c r="AC594" s="285"/>
      <c r="AD594" s="285"/>
      <c r="AE594" s="285"/>
      <c r="AF594" s="285"/>
    </row>
    <row r="595">
      <c r="A595" s="285"/>
      <c r="B595" s="362"/>
      <c r="C595" s="362"/>
      <c r="D595" s="17"/>
      <c r="E595" s="362"/>
      <c r="F595" s="315"/>
      <c r="G595" s="363"/>
      <c r="H595" s="363"/>
      <c r="I595" s="363"/>
      <c r="J595" s="363"/>
      <c r="K595" s="363"/>
      <c r="L595" s="285"/>
      <c r="M595" s="285"/>
      <c r="N595" s="285"/>
      <c r="O595" s="285"/>
      <c r="P595" s="285"/>
      <c r="Q595" s="285"/>
      <c r="R595" s="285"/>
      <c r="S595" s="285"/>
      <c r="T595" s="285"/>
      <c r="U595" s="285"/>
      <c r="V595" s="285"/>
      <c r="W595" s="285"/>
      <c r="X595" s="285"/>
      <c r="Y595" s="285"/>
      <c r="Z595" s="285"/>
      <c r="AA595" s="285"/>
      <c r="AB595" s="285"/>
      <c r="AC595" s="285"/>
      <c r="AD595" s="285"/>
      <c r="AE595" s="285"/>
      <c r="AF595" s="285"/>
    </row>
    <row r="596">
      <c r="A596" s="285"/>
      <c r="B596" s="362"/>
      <c r="C596" s="362"/>
      <c r="D596" s="17"/>
      <c r="E596" s="362"/>
      <c r="F596" s="315"/>
      <c r="G596" s="363"/>
      <c r="H596" s="363"/>
      <c r="I596" s="363"/>
      <c r="J596" s="363"/>
      <c r="K596" s="363"/>
      <c r="L596" s="285"/>
      <c r="M596" s="285"/>
      <c r="N596" s="285"/>
      <c r="O596" s="285"/>
      <c r="P596" s="285"/>
      <c r="Q596" s="285"/>
      <c r="R596" s="285"/>
      <c r="S596" s="285"/>
      <c r="T596" s="285"/>
      <c r="U596" s="285"/>
      <c r="V596" s="285"/>
      <c r="W596" s="285"/>
      <c r="X596" s="285"/>
      <c r="Y596" s="285"/>
      <c r="Z596" s="285"/>
      <c r="AA596" s="285"/>
      <c r="AB596" s="285"/>
      <c r="AC596" s="285"/>
      <c r="AD596" s="285"/>
      <c r="AE596" s="285"/>
      <c r="AF596" s="285"/>
    </row>
    <row r="597">
      <c r="A597" s="285"/>
      <c r="B597" s="362"/>
      <c r="C597" s="362"/>
      <c r="D597" s="17"/>
      <c r="E597" s="362"/>
      <c r="F597" s="315"/>
      <c r="G597" s="363"/>
      <c r="H597" s="363"/>
      <c r="I597" s="363"/>
      <c r="J597" s="363"/>
      <c r="K597" s="363"/>
      <c r="L597" s="285"/>
      <c r="M597" s="285"/>
      <c r="N597" s="285"/>
      <c r="O597" s="285"/>
      <c r="P597" s="285"/>
      <c r="Q597" s="285"/>
      <c r="R597" s="285"/>
      <c r="S597" s="285"/>
      <c r="T597" s="285"/>
      <c r="U597" s="285"/>
      <c r="V597" s="285"/>
      <c r="W597" s="285"/>
      <c r="X597" s="285"/>
      <c r="Y597" s="285"/>
      <c r="Z597" s="285"/>
      <c r="AA597" s="285"/>
      <c r="AB597" s="285"/>
      <c r="AC597" s="285"/>
      <c r="AD597" s="285"/>
      <c r="AE597" s="285"/>
      <c r="AF597" s="285"/>
    </row>
    <row r="598">
      <c r="A598" s="285"/>
      <c r="B598" s="362"/>
      <c r="C598" s="362"/>
      <c r="D598" s="17"/>
      <c r="E598" s="362"/>
      <c r="F598" s="315"/>
      <c r="G598" s="363"/>
      <c r="H598" s="363"/>
      <c r="I598" s="363"/>
      <c r="J598" s="363"/>
      <c r="K598" s="363"/>
      <c r="L598" s="285"/>
      <c r="M598" s="285"/>
      <c r="N598" s="285"/>
      <c r="O598" s="285"/>
      <c r="P598" s="285"/>
      <c r="Q598" s="285"/>
      <c r="R598" s="285"/>
      <c r="S598" s="285"/>
      <c r="T598" s="285"/>
      <c r="U598" s="285"/>
      <c r="V598" s="285"/>
      <c r="W598" s="285"/>
      <c r="X598" s="285"/>
      <c r="Y598" s="285"/>
      <c r="Z598" s="285"/>
      <c r="AA598" s="285"/>
      <c r="AB598" s="285"/>
      <c r="AC598" s="285"/>
      <c r="AD598" s="285"/>
      <c r="AE598" s="285"/>
      <c r="AF598" s="285"/>
    </row>
    <row r="599">
      <c r="A599" s="285"/>
      <c r="B599" s="362"/>
      <c r="C599" s="362"/>
      <c r="D599" s="17"/>
      <c r="E599" s="362"/>
      <c r="F599" s="315"/>
      <c r="G599" s="363"/>
      <c r="H599" s="363"/>
      <c r="I599" s="363"/>
      <c r="J599" s="363"/>
      <c r="K599" s="363"/>
      <c r="L599" s="285"/>
      <c r="M599" s="285"/>
      <c r="N599" s="285"/>
      <c r="O599" s="285"/>
      <c r="P599" s="285"/>
      <c r="Q599" s="285"/>
      <c r="R599" s="285"/>
      <c r="S599" s="285"/>
      <c r="T599" s="285"/>
      <c r="U599" s="285"/>
      <c r="V599" s="285"/>
      <c r="W599" s="285"/>
      <c r="X599" s="285"/>
      <c r="Y599" s="285"/>
      <c r="Z599" s="285"/>
      <c r="AA599" s="285"/>
      <c r="AB599" s="285"/>
      <c r="AC599" s="285"/>
      <c r="AD599" s="285"/>
      <c r="AE599" s="285"/>
      <c r="AF599" s="285"/>
    </row>
    <row r="600">
      <c r="A600" s="285"/>
      <c r="B600" s="362"/>
      <c r="C600" s="362"/>
      <c r="D600" s="17"/>
      <c r="E600" s="362"/>
      <c r="F600" s="315"/>
      <c r="G600" s="363"/>
      <c r="H600" s="363"/>
      <c r="I600" s="363"/>
      <c r="J600" s="363"/>
      <c r="K600" s="363"/>
      <c r="L600" s="285"/>
      <c r="M600" s="285"/>
      <c r="N600" s="285"/>
      <c r="O600" s="285"/>
      <c r="P600" s="285"/>
      <c r="Q600" s="285"/>
      <c r="R600" s="285"/>
      <c r="S600" s="285"/>
      <c r="T600" s="285"/>
      <c r="U600" s="285"/>
      <c r="V600" s="285"/>
      <c r="W600" s="285"/>
      <c r="X600" s="285"/>
      <c r="Y600" s="285"/>
      <c r="Z600" s="285"/>
      <c r="AA600" s="285"/>
      <c r="AB600" s="285"/>
      <c r="AC600" s="285"/>
      <c r="AD600" s="285"/>
      <c r="AE600" s="285"/>
      <c r="AF600" s="285"/>
    </row>
    <row r="601">
      <c r="A601" s="285"/>
      <c r="B601" s="362"/>
      <c r="C601" s="362"/>
      <c r="D601" s="17"/>
      <c r="E601" s="362"/>
      <c r="F601" s="315"/>
      <c r="G601" s="363"/>
      <c r="H601" s="363"/>
      <c r="I601" s="363"/>
      <c r="J601" s="363"/>
      <c r="K601" s="363"/>
      <c r="L601" s="285"/>
      <c r="M601" s="285"/>
      <c r="N601" s="285"/>
      <c r="O601" s="285"/>
      <c r="P601" s="285"/>
      <c r="Q601" s="285"/>
      <c r="R601" s="285"/>
      <c r="S601" s="285"/>
      <c r="T601" s="285"/>
      <c r="U601" s="285"/>
      <c r="V601" s="285"/>
      <c r="W601" s="285"/>
      <c r="X601" s="285"/>
      <c r="Y601" s="285"/>
      <c r="Z601" s="285"/>
      <c r="AA601" s="285"/>
      <c r="AB601" s="285"/>
      <c r="AC601" s="285"/>
      <c r="AD601" s="285"/>
      <c r="AE601" s="285"/>
      <c r="AF601" s="285"/>
    </row>
    <row r="602">
      <c r="A602" s="285"/>
      <c r="B602" s="362"/>
      <c r="C602" s="362"/>
      <c r="D602" s="17"/>
      <c r="E602" s="362"/>
      <c r="F602" s="315"/>
      <c r="G602" s="363"/>
      <c r="H602" s="363"/>
      <c r="I602" s="363"/>
      <c r="J602" s="363"/>
      <c r="K602" s="363"/>
      <c r="L602" s="285"/>
      <c r="M602" s="285"/>
      <c r="N602" s="285"/>
      <c r="O602" s="285"/>
      <c r="P602" s="285"/>
      <c r="Q602" s="285"/>
      <c r="R602" s="285"/>
      <c r="S602" s="285"/>
      <c r="T602" s="285"/>
      <c r="U602" s="285"/>
      <c r="V602" s="285"/>
      <c r="W602" s="285"/>
      <c r="X602" s="285"/>
      <c r="Y602" s="285"/>
      <c r="Z602" s="285"/>
      <c r="AA602" s="285"/>
      <c r="AB602" s="285"/>
      <c r="AC602" s="285"/>
      <c r="AD602" s="285"/>
      <c r="AE602" s="285"/>
      <c r="AF602" s="285"/>
    </row>
    <row r="603">
      <c r="A603" s="285"/>
      <c r="B603" s="362"/>
      <c r="C603" s="362"/>
      <c r="D603" s="17"/>
      <c r="E603" s="362"/>
      <c r="F603" s="315"/>
      <c r="G603" s="363"/>
      <c r="H603" s="363"/>
      <c r="I603" s="363"/>
      <c r="J603" s="363"/>
      <c r="K603" s="363"/>
      <c r="L603" s="285"/>
      <c r="M603" s="285"/>
      <c r="N603" s="285"/>
      <c r="O603" s="285"/>
      <c r="P603" s="285"/>
      <c r="Q603" s="285"/>
      <c r="R603" s="285"/>
      <c r="S603" s="285"/>
      <c r="T603" s="285"/>
      <c r="U603" s="285"/>
      <c r="V603" s="285"/>
      <c r="W603" s="285"/>
      <c r="X603" s="285"/>
      <c r="Y603" s="285"/>
      <c r="Z603" s="285"/>
      <c r="AA603" s="285"/>
      <c r="AB603" s="285"/>
      <c r="AC603" s="285"/>
      <c r="AD603" s="285"/>
      <c r="AE603" s="285"/>
      <c r="AF603" s="285"/>
    </row>
    <row r="604">
      <c r="A604" s="285"/>
      <c r="B604" s="362"/>
      <c r="C604" s="362"/>
      <c r="D604" s="17"/>
      <c r="E604" s="362"/>
      <c r="F604" s="315"/>
      <c r="G604" s="363"/>
      <c r="H604" s="363"/>
      <c r="I604" s="363"/>
      <c r="J604" s="363"/>
      <c r="K604" s="363"/>
      <c r="L604" s="285"/>
      <c r="M604" s="285"/>
      <c r="N604" s="285"/>
      <c r="O604" s="285"/>
      <c r="P604" s="285"/>
      <c r="Q604" s="285"/>
      <c r="R604" s="285"/>
      <c r="S604" s="285"/>
      <c r="T604" s="285"/>
      <c r="U604" s="285"/>
      <c r="V604" s="285"/>
      <c r="W604" s="285"/>
      <c r="X604" s="285"/>
      <c r="Y604" s="285"/>
      <c r="Z604" s="285"/>
      <c r="AA604" s="285"/>
      <c r="AB604" s="285"/>
      <c r="AC604" s="285"/>
      <c r="AD604" s="285"/>
      <c r="AE604" s="285"/>
      <c r="AF604" s="285"/>
    </row>
    <row r="605">
      <c r="A605" s="285"/>
      <c r="B605" s="362"/>
      <c r="C605" s="362"/>
      <c r="D605" s="17"/>
      <c r="E605" s="362"/>
      <c r="F605" s="315"/>
      <c r="G605" s="363"/>
      <c r="H605" s="363"/>
      <c r="I605" s="363"/>
      <c r="J605" s="363"/>
      <c r="K605" s="363"/>
      <c r="L605" s="285"/>
      <c r="M605" s="285"/>
      <c r="N605" s="285"/>
      <c r="O605" s="285"/>
      <c r="P605" s="285"/>
      <c r="Q605" s="285"/>
      <c r="R605" s="285"/>
      <c r="S605" s="285"/>
      <c r="T605" s="285"/>
      <c r="U605" s="285"/>
      <c r="V605" s="285"/>
      <c r="W605" s="285"/>
      <c r="X605" s="285"/>
      <c r="Y605" s="285"/>
      <c r="Z605" s="285"/>
      <c r="AA605" s="285"/>
      <c r="AB605" s="285"/>
      <c r="AC605" s="285"/>
      <c r="AD605" s="285"/>
      <c r="AE605" s="285"/>
      <c r="AF605" s="285"/>
    </row>
    <row r="606">
      <c r="A606" s="285"/>
      <c r="B606" s="362"/>
      <c r="C606" s="362"/>
      <c r="D606" s="17"/>
      <c r="E606" s="362"/>
      <c r="F606" s="315"/>
      <c r="G606" s="363"/>
      <c r="H606" s="363"/>
      <c r="I606" s="363"/>
      <c r="J606" s="363"/>
      <c r="K606" s="363"/>
      <c r="L606" s="285"/>
      <c r="M606" s="285"/>
      <c r="N606" s="285"/>
      <c r="O606" s="285"/>
      <c r="P606" s="285"/>
      <c r="Q606" s="285"/>
      <c r="R606" s="285"/>
      <c r="S606" s="285"/>
      <c r="T606" s="285"/>
      <c r="U606" s="285"/>
      <c r="V606" s="285"/>
      <c r="W606" s="285"/>
      <c r="X606" s="285"/>
      <c r="Y606" s="285"/>
      <c r="Z606" s="285"/>
      <c r="AA606" s="285"/>
      <c r="AB606" s="285"/>
      <c r="AC606" s="285"/>
      <c r="AD606" s="285"/>
      <c r="AE606" s="285"/>
      <c r="AF606" s="285"/>
    </row>
    <row r="607">
      <c r="A607" s="285"/>
      <c r="B607" s="362"/>
      <c r="C607" s="362"/>
      <c r="D607" s="17"/>
      <c r="E607" s="362"/>
      <c r="F607" s="315"/>
      <c r="G607" s="363"/>
      <c r="H607" s="363"/>
      <c r="I607" s="363"/>
      <c r="J607" s="363"/>
      <c r="K607" s="363"/>
      <c r="L607" s="285"/>
      <c r="M607" s="285"/>
      <c r="N607" s="285"/>
      <c r="O607" s="285"/>
      <c r="P607" s="285"/>
      <c r="Q607" s="285"/>
      <c r="R607" s="285"/>
      <c r="S607" s="285"/>
      <c r="T607" s="285"/>
      <c r="U607" s="285"/>
      <c r="V607" s="285"/>
      <c r="W607" s="285"/>
      <c r="X607" s="285"/>
      <c r="Y607" s="285"/>
      <c r="Z607" s="285"/>
      <c r="AA607" s="285"/>
      <c r="AB607" s="285"/>
      <c r="AC607" s="285"/>
      <c r="AD607" s="285"/>
      <c r="AE607" s="285"/>
      <c r="AF607" s="285"/>
    </row>
    <row r="608">
      <c r="A608" s="285"/>
      <c r="B608" s="362"/>
      <c r="C608" s="362"/>
      <c r="D608" s="17"/>
      <c r="E608" s="362"/>
      <c r="F608" s="315"/>
      <c r="G608" s="363"/>
      <c r="H608" s="363"/>
      <c r="I608" s="363"/>
      <c r="J608" s="363"/>
      <c r="K608" s="363"/>
      <c r="L608" s="285"/>
      <c r="M608" s="285"/>
      <c r="N608" s="285"/>
      <c r="O608" s="285"/>
      <c r="P608" s="285"/>
      <c r="Q608" s="285"/>
      <c r="R608" s="285"/>
      <c r="S608" s="285"/>
      <c r="T608" s="285"/>
      <c r="U608" s="285"/>
      <c r="V608" s="285"/>
      <c r="W608" s="285"/>
      <c r="X608" s="285"/>
      <c r="Y608" s="285"/>
      <c r="Z608" s="285"/>
      <c r="AA608" s="285"/>
      <c r="AB608" s="285"/>
      <c r="AC608" s="285"/>
      <c r="AD608" s="285"/>
      <c r="AE608" s="285"/>
      <c r="AF608" s="285"/>
    </row>
    <row r="609">
      <c r="A609" s="285"/>
      <c r="B609" s="362"/>
      <c r="C609" s="362"/>
      <c r="D609" s="17"/>
      <c r="E609" s="362"/>
      <c r="F609" s="315"/>
      <c r="G609" s="363"/>
      <c r="H609" s="363"/>
      <c r="I609" s="363"/>
      <c r="J609" s="363"/>
      <c r="K609" s="363"/>
      <c r="L609" s="285"/>
      <c r="M609" s="285"/>
      <c r="N609" s="285"/>
      <c r="O609" s="285"/>
      <c r="P609" s="285"/>
      <c r="Q609" s="285"/>
      <c r="R609" s="285"/>
      <c r="S609" s="285"/>
      <c r="T609" s="285"/>
      <c r="U609" s="285"/>
      <c r="V609" s="285"/>
      <c r="W609" s="285"/>
      <c r="X609" s="285"/>
      <c r="Y609" s="285"/>
      <c r="Z609" s="285"/>
      <c r="AA609" s="285"/>
      <c r="AB609" s="285"/>
      <c r="AC609" s="285"/>
      <c r="AD609" s="285"/>
      <c r="AE609" s="285"/>
      <c r="AF609" s="285"/>
    </row>
    <row r="610">
      <c r="A610" s="285"/>
      <c r="B610" s="362"/>
      <c r="C610" s="362"/>
      <c r="D610" s="17"/>
      <c r="E610" s="362"/>
      <c r="F610" s="315"/>
      <c r="G610" s="363"/>
      <c r="H610" s="363"/>
      <c r="I610" s="363"/>
      <c r="J610" s="363"/>
      <c r="K610" s="363"/>
      <c r="L610" s="285"/>
      <c r="M610" s="285"/>
      <c r="N610" s="285"/>
      <c r="O610" s="285"/>
      <c r="P610" s="285"/>
      <c r="Q610" s="285"/>
      <c r="R610" s="285"/>
      <c r="S610" s="285"/>
      <c r="T610" s="285"/>
      <c r="U610" s="285"/>
      <c r="V610" s="285"/>
      <c r="W610" s="285"/>
      <c r="X610" s="285"/>
      <c r="Y610" s="285"/>
      <c r="Z610" s="285"/>
      <c r="AA610" s="285"/>
      <c r="AB610" s="285"/>
      <c r="AC610" s="285"/>
      <c r="AD610" s="285"/>
      <c r="AE610" s="285"/>
      <c r="AF610" s="285"/>
    </row>
    <row r="611">
      <c r="A611" s="285"/>
      <c r="B611" s="362"/>
      <c r="C611" s="362"/>
      <c r="D611" s="17"/>
      <c r="E611" s="362"/>
      <c r="F611" s="315"/>
      <c r="G611" s="363"/>
      <c r="H611" s="363"/>
      <c r="I611" s="363"/>
      <c r="J611" s="363"/>
      <c r="K611" s="363"/>
      <c r="L611" s="285"/>
      <c r="M611" s="285"/>
      <c r="N611" s="285"/>
      <c r="O611" s="285"/>
      <c r="P611" s="285"/>
      <c r="Q611" s="285"/>
      <c r="R611" s="285"/>
      <c r="S611" s="285"/>
      <c r="T611" s="285"/>
      <c r="U611" s="285"/>
      <c r="V611" s="285"/>
      <c r="W611" s="285"/>
      <c r="X611" s="285"/>
      <c r="Y611" s="285"/>
      <c r="Z611" s="285"/>
      <c r="AA611" s="285"/>
      <c r="AB611" s="285"/>
      <c r="AC611" s="285"/>
      <c r="AD611" s="285"/>
      <c r="AE611" s="285"/>
      <c r="AF611" s="285"/>
    </row>
    <row r="612">
      <c r="A612" s="285"/>
      <c r="B612" s="362"/>
      <c r="C612" s="362"/>
      <c r="D612" s="17"/>
      <c r="E612" s="362"/>
      <c r="F612" s="315"/>
      <c r="G612" s="363"/>
      <c r="H612" s="363"/>
      <c r="I612" s="363"/>
      <c r="J612" s="363"/>
      <c r="K612" s="363"/>
      <c r="L612" s="285"/>
      <c r="M612" s="285"/>
      <c r="N612" s="285"/>
      <c r="O612" s="285"/>
      <c r="P612" s="285"/>
      <c r="Q612" s="285"/>
      <c r="R612" s="285"/>
      <c r="S612" s="285"/>
      <c r="T612" s="285"/>
      <c r="U612" s="285"/>
      <c r="V612" s="285"/>
      <c r="W612" s="285"/>
      <c r="X612" s="285"/>
      <c r="Y612" s="285"/>
      <c r="Z612" s="285"/>
      <c r="AA612" s="285"/>
      <c r="AB612" s="285"/>
      <c r="AC612" s="285"/>
      <c r="AD612" s="285"/>
      <c r="AE612" s="285"/>
      <c r="AF612" s="285"/>
    </row>
    <row r="613">
      <c r="A613" s="285"/>
      <c r="B613" s="362"/>
      <c r="C613" s="362"/>
      <c r="D613" s="17"/>
      <c r="E613" s="362"/>
      <c r="F613" s="315"/>
      <c r="G613" s="363"/>
      <c r="H613" s="363"/>
      <c r="I613" s="363"/>
      <c r="J613" s="363"/>
      <c r="K613" s="363"/>
      <c r="L613" s="285"/>
      <c r="M613" s="285"/>
      <c r="N613" s="285"/>
      <c r="O613" s="285"/>
      <c r="P613" s="285"/>
      <c r="Q613" s="285"/>
      <c r="R613" s="285"/>
      <c r="S613" s="285"/>
      <c r="T613" s="285"/>
      <c r="U613" s="285"/>
      <c r="V613" s="285"/>
      <c r="W613" s="285"/>
      <c r="X613" s="285"/>
      <c r="Y613" s="285"/>
      <c r="Z613" s="285"/>
      <c r="AA613" s="285"/>
      <c r="AB613" s="285"/>
      <c r="AC613" s="285"/>
      <c r="AD613" s="285"/>
      <c r="AE613" s="285"/>
      <c r="AF613" s="285"/>
    </row>
    <row r="614">
      <c r="A614" s="285"/>
      <c r="B614" s="362"/>
      <c r="C614" s="362"/>
      <c r="D614" s="17"/>
      <c r="E614" s="362"/>
      <c r="F614" s="315"/>
      <c r="G614" s="363"/>
      <c r="H614" s="363"/>
      <c r="I614" s="363"/>
      <c r="J614" s="363"/>
      <c r="K614" s="363"/>
      <c r="L614" s="285"/>
      <c r="M614" s="285"/>
      <c r="N614" s="285"/>
      <c r="O614" s="285"/>
      <c r="P614" s="285"/>
      <c r="Q614" s="285"/>
      <c r="R614" s="285"/>
      <c r="S614" s="285"/>
      <c r="T614" s="285"/>
      <c r="U614" s="285"/>
      <c r="V614" s="285"/>
      <c r="W614" s="285"/>
      <c r="X614" s="285"/>
      <c r="Y614" s="285"/>
      <c r="Z614" s="285"/>
      <c r="AA614" s="285"/>
      <c r="AB614" s="285"/>
      <c r="AC614" s="285"/>
      <c r="AD614" s="285"/>
      <c r="AE614" s="285"/>
      <c r="AF614" s="285"/>
    </row>
    <row r="615">
      <c r="A615" s="285"/>
      <c r="B615" s="362"/>
      <c r="C615" s="362"/>
      <c r="D615" s="17"/>
      <c r="E615" s="362"/>
      <c r="F615" s="315"/>
      <c r="G615" s="363"/>
      <c r="H615" s="363"/>
      <c r="I615" s="363"/>
      <c r="J615" s="363"/>
      <c r="K615" s="363"/>
      <c r="L615" s="285"/>
      <c r="M615" s="285"/>
      <c r="N615" s="285"/>
      <c r="O615" s="285"/>
      <c r="P615" s="285"/>
      <c r="Q615" s="285"/>
      <c r="R615" s="285"/>
      <c r="S615" s="285"/>
      <c r="T615" s="285"/>
      <c r="U615" s="285"/>
      <c r="V615" s="285"/>
      <c r="W615" s="285"/>
      <c r="X615" s="285"/>
      <c r="Y615" s="285"/>
      <c r="Z615" s="285"/>
      <c r="AA615" s="285"/>
      <c r="AB615" s="285"/>
      <c r="AC615" s="285"/>
      <c r="AD615" s="285"/>
      <c r="AE615" s="285"/>
      <c r="AF615" s="285"/>
    </row>
    <row r="616">
      <c r="A616" s="285"/>
      <c r="B616" s="362"/>
      <c r="C616" s="362"/>
      <c r="D616" s="17"/>
      <c r="E616" s="362"/>
      <c r="F616" s="315"/>
      <c r="G616" s="363"/>
      <c r="H616" s="363"/>
      <c r="I616" s="363"/>
      <c r="J616" s="363"/>
      <c r="K616" s="363"/>
      <c r="L616" s="285"/>
      <c r="M616" s="285"/>
      <c r="N616" s="285"/>
      <c r="O616" s="285"/>
      <c r="P616" s="285"/>
      <c r="Q616" s="285"/>
      <c r="R616" s="285"/>
      <c r="S616" s="285"/>
      <c r="T616" s="285"/>
      <c r="U616" s="285"/>
      <c r="V616" s="285"/>
      <c r="W616" s="285"/>
      <c r="X616" s="285"/>
      <c r="Y616" s="285"/>
      <c r="Z616" s="285"/>
      <c r="AA616" s="285"/>
      <c r="AB616" s="285"/>
      <c r="AC616" s="285"/>
      <c r="AD616" s="285"/>
      <c r="AE616" s="285"/>
      <c r="AF616" s="285"/>
    </row>
    <row r="617">
      <c r="A617" s="285"/>
      <c r="B617" s="362"/>
      <c r="C617" s="362"/>
      <c r="D617" s="17"/>
      <c r="E617" s="362"/>
      <c r="F617" s="315"/>
      <c r="G617" s="363"/>
      <c r="H617" s="363"/>
      <c r="I617" s="363"/>
      <c r="J617" s="363"/>
      <c r="K617" s="363"/>
      <c r="L617" s="285"/>
      <c r="M617" s="285"/>
      <c r="N617" s="285"/>
      <c r="O617" s="285"/>
      <c r="P617" s="285"/>
      <c r="Q617" s="285"/>
      <c r="R617" s="285"/>
      <c r="S617" s="285"/>
      <c r="T617" s="285"/>
      <c r="U617" s="285"/>
      <c r="V617" s="285"/>
      <c r="W617" s="285"/>
      <c r="X617" s="285"/>
      <c r="Y617" s="285"/>
      <c r="Z617" s="285"/>
      <c r="AA617" s="285"/>
      <c r="AB617" s="285"/>
      <c r="AC617" s="285"/>
      <c r="AD617" s="285"/>
      <c r="AE617" s="285"/>
      <c r="AF617" s="285"/>
    </row>
    <row r="618">
      <c r="A618" s="285"/>
      <c r="B618" s="362"/>
      <c r="C618" s="362"/>
      <c r="D618" s="17"/>
      <c r="E618" s="362"/>
      <c r="F618" s="315"/>
      <c r="G618" s="363"/>
      <c r="H618" s="363"/>
      <c r="I618" s="363"/>
      <c r="J618" s="363"/>
      <c r="K618" s="363"/>
      <c r="L618" s="285"/>
      <c r="M618" s="285"/>
      <c r="N618" s="285"/>
      <c r="O618" s="285"/>
      <c r="P618" s="285"/>
      <c r="Q618" s="285"/>
      <c r="R618" s="285"/>
      <c r="S618" s="285"/>
      <c r="T618" s="285"/>
      <c r="U618" s="285"/>
      <c r="V618" s="285"/>
      <c r="W618" s="285"/>
      <c r="X618" s="285"/>
      <c r="Y618" s="285"/>
      <c r="Z618" s="285"/>
      <c r="AA618" s="285"/>
      <c r="AB618" s="285"/>
      <c r="AC618" s="285"/>
      <c r="AD618" s="285"/>
      <c r="AE618" s="285"/>
      <c r="AF618" s="285"/>
    </row>
    <row r="619">
      <c r="A619" s="285"/>
      <c r="B619" s="362"/>
      <c r="C619" s="362"/>
      <c r="D619" s="17"/>
      <c r="E619" s="362"/>
      <c r="F619" s="315"/>
      <c r="G619" s="363"/>
      <c r="H619" s="363"/>
      <c r="I619" s="363"/>
      <c r="J619" s="363"/>
      <c r="K619" s="363"/>
      <c r="L619" s="285"/>
      <c r="M619" s="285"/>
      <c r="N619" s="285"/>
      <c r="O619" s="285"/>
      <c r="P619" s="285"/>
      <c r="Q619" s="285"/>
      <c r="R619" s="285"/>
      <c r="S619" s="285"/>
      <c r="T619" s="285"/>
      <c r="U619" s="285"/>
      <c r="V619" s="285"/>
      <c r="W619" s="285"/>
      <c r="X619" s="285"/>
      <c r="Y619" s="285"/>
      <c r="Z619" s="285"/>
      <c r="AA619" s="285"/>
      <c r="AB619" s="285"/>
      <c r="AC619" s="285"/>
      <c r="AD619" s="285"/>
      <c r="AE619" s="285"/>
      <c r="AF619" s="285"/>
    </row>
    <row r="620">
      <c r="A620" s="285"/>
      <c r="B620" s="362"/>
      <c r="C620" s="362"/>
      <c r="D620" s="17"/>
      <c r="E620" s="362"/>
      <c r="F620" s="315"/>
      <c r="G620" s="363"/>
      <c r="H620" s="363"/>
      <c r="I620" s="363"/>
      <c r="J620" s="363"/>
      <c r="K620" s="363"/>
      <c r="L620" s="285"/>
      <c r="M620" s="285"/>
      <c r="N620" s="285"/>
      <c r="O620" s="285"/>
      <c r="P620" s="285"/>
      <c r="Q620" s="285"/>
      <c r="R620" s="285"/>
      <c r="S620" s="285"/>
      <c r="T620" s="285"/>
      <c r="U620" s="285"/>
      <c r="V620" s="285"/>
      <c r="W620" s="285"/>
      <c r="X620" s="285"/>
      <c r="Y620" s="285"/>
      <c r="Z620" s="285"/>
      <c r="AA620" s="285"/>
      <c r="AB620" s="285"/>
      <c r="AC620" s="285"/>
      <c r="AD620" s="285"/>
      <c r="AE620" s="285"/>
      <c r="AF620" s="285"/>
    </row>
    <row r="621">
      <c r="A621" s="285"/>
      <c r="B621" s="362"/>
      <c r="C621" s="362"/>
      <c r="D621" s="17"/>
      <c r="E621" s="362"/>
      <c r="F621" s="315"/>
      <c r="G621" s="363"/>
      <c r="H621" s="363"/>
      <c r="I621" s="363"/>
      <c r="J621" s="363"/>
      <c r="K621" s="363"/>
      <c r="L621" s="285"/>
      <c r="M621" s="285"/>
      <c r="N621" s="285"/>
      <c r="O621" s="285"/>
      <c r="P621" s="285"/>
      <c r="Q621" s="285"/>
      <c r="R621" s="285"/>
      <c r="S621" s="285"/>
      <c r="T621" s="285"/>
      <c r="U621" s="285"/>
      <c r="V621" s="285"/>
      <c r="W621" s="285"/>
      <c r="X621" s="285"/>
      <c r="Y621" s="285"/>
      <c r="Z621" s="285"/>
      <c r="AA621" s="285"/>
      <c r="AB621" s="285"/>
      <c r="AC621" s="285"/>
      <c r="AD621" s="285"/>
      <c r="AE621" s="285"/>
      <c r="AF621" s="285"/>
    </row>
    <row r="622">
      <c r="A622" s="285"/>
      <c r="B622" s="362"/>
      <c r="C622" s="362"/>
      <c r="D622" s="17"/>
      <c r="E622" s="362"/>
      <c r="F622" s="315"/>
      <c r="G622" s="363"/>
      <c r="H622" s="363"/>
      <c r="I622" s="363"/>
      <c r="J622" s="363"/>
      <c r="K622" s="363"/>
      <c r="L622" s="285"/>
      <c r="M622" s="285"/>
      <c r="N622" s="285"/>
      <c r="O622" s="285"/>
      <c r="P622" s="285"/>
      <c r="Q622" s="285"/>
      <c r="R622" s="285"/>
      <c r="S622" s="285"/>
      <c r="T622" s="285"/>
      <c r="U622" s="285"/>
      <c r="V622" s="285"/>
      <c r="W622" s="285"/>
      <c r="X622" s="285"/>
      <c r="Y622" s="285"/>
      <c r="Z622" s="285"/>
      <c r="AA622" s="285"/>
      <c r="AB622" s="285"/>
      <c r="AC622" s="285"/>
      <c r="AD622" s="285"/>
      <c r="AE622" s="285"/>
      <c r="AF622" s="285"/>
    </row>
    <row r="623">
      <c r="A623" s="285"/>
      <c r="B623" s="362"/>
      <c r="C623" s="362"/>
      <c r="D623" s="17"/>
      <c r="E623" s="362"/>
      <c r="F623" s="315"/>
      <c r="G623" s="363"/>
      <c r="H623" s="363"/>
      <c r="I623" s="363"/>
      <c r="J623" s="363"/>
      <c r="K623" s="363"/>
      <c r="L623" s="285"/>
      <c r="M623" s="285"/>
      <c r="N623" s="285"/>
      <c r="O623" s="285"/>
      <c r="P623" s="285"/>
      <c r="Q623" s="285"/>
      <c r="R623" s="285"/>
      <c r="S623" s="285"/>
      <c r="T623" s="285"/>
      <c r="U623" s="285"/>
      <c r="V623" s="285"/>
      <c r="W623" s="285"/>
      <c r="X623" s="285"/>
      <c r="Y623" s="285"/>
      <c r="Z623" s="285"/>
      <c r="AA623" s="285"/>
      <c r="AB623" s="285"/>
      <c r="AC623" s="285"/>
      <c r="AD623" s="285"/>
      <c r="AE623" s="285"/>
      <c r="AF623" s="285"/>
    </row>
    <row r="624">
      <c r="A624" s="285"/>
      <c r="B624" s="362"/>
      <c r="C624" s="362"/>
      <c r="D624" s="17"/>
      <c r="E624" s="362"/>
      <c r="F624" s="315"/>
      <c r="G624" s="363"/>
      <c r="H624" s="363"/>
      <c r="I624" s="363"/>
      <c r="J624" s="363"/>
      <c r="K624" s="363"/>
      <c r="L624" s="285"/>
      <c r="M624" s="285"/>
      <c r="N624" s="285"/>
      <c r="O624" s="285"/>
      <c r="P624" s="285"/>
      <c r="Q624" s="285"/>
      <c r="R624" s="285"/>
      <c r="S624" s="285"/>
      <c r="T624" s="285"/>
      <c r="U624" s="285"/>
      <c r="V624" s="285"/>
      <c r="W624" s="285"/>
      <c r="X624" s="285"/>
      <c r="Y624" s="285"/>
      <c r="Z624" s="285"/>
      <c r="AA624" s="285"/>
      <c r="AB624" s="285"/>
      <c r="AC624" s="285"/>
      <c r="AD624" s="285"/>
      <c r="AE624" s="285"/>
      <c r="AF624" s="285"/>
    </row>
    <row r="625">
      <c r="A625" s="285"/>
      <c r="B625" s="362"/>
      <c r="C625" s="362"/>
      <c r="D625" s="17"/>
      <c r="E625" s="362"/>
      <c r="F625" s="315"/>
      <c r="G625" s="363"/>
      <c r="H625" s="363"/>
      <c r="I625" s="363"/>
      <c r="J625" s="363"/>
      <c r="K625" s="363"/>
      <c r="L625" s="285"/>
      <c r="M625" s="285"/>
      <c r="N625" s="285"/>
      <c r="O625" s="285"/>
      <c r="P625" s="285"/>
      <c r="Q625" s="285"/>
      <c r="R625" s="285"/>
      <c r="S625" s="285"/>
      <c r="T625" s="285"/>
      <c r="U625" s="285"/>
      <c r="V625" s="285"/>
      <c r="W625" s="285"/>
      <c r="X625" s="285"/>
      <c r="Y625" s="285"/>
      <c r="Z625" s="285"/>
      <c r="AA625" s="285"/>
      <c r="AB625" s="285"/>
      <c r="AC625" s="285"/>
      <c r="AD625" s="285"/>
      <c r="AE625" s="285"/>
      <c r="AF625" s="285"/>
    </row>
    <row r="626">
      <c r="A626" s="285"/>
      <c r="B626" s="362"/>
      <c r="C626" s="362"/>
      <c r="D626" s="17"/>
      <c r="E626" s="362"/>
      <c r="F626" s="315"/>
      <c r="G626" s="363"/>
      <c r="H626" s="363"/>
      <c r="I626" s="363"/>
      <c r="J626" s="363"/>
      <c r="K626" s="363"/>
      <c r="L626" s="285"/>
      <c r="M626" s="285"/>
      <c r="N626" s="285"/>
      <c r="O626" s="285"/>
      <c r="P626" s="285"/>
      <c r="Q626" s="285"/>
      <c r="R626" s="285"/>
      <c r="S626" s="285"/>
      <c r="T626" s="285"/>
      <c r="U626" s="285"/>
      <c r="V626" s="285"/>
      <c r="W626" s="285"/>
      <c r="X626" s="285"/>
      <c r="Y626" s="285"/>
      <c r="Z626" s="285"/>
      <c r="AA626" s="285"/>
      <c r="AB626" s="285"/>
      <c r="AC626" s="285"/>
      <c r="AD626" s="285"/>
      <c r="AE626" s="285"/>
      <c r="AF626" s="285"/>
    </row>
    <row r="627">
      <c r="A627" s="285"/>
      <c r="B627" s="362"/>
      <c r="C627" s="362"/>
      <c r="D627" s="17"/>
      <c r="E627" s="362"/>
      <c r="F627" s="315"/>
      <c r="G627" s="363"/>
      <c r="H627" s="363"/>
      <c r="I627" s="363"/>
      <c r="J627" s="363"/>
      <c r="K627" s="363"/>
      <c r="L627" s="285"/>
      <c r="M627" s="285"/>
      <c r="N627" s="285"/>
      <c r="O627" s="285"/>
      <c r="P627" s="285"/>
      <c r="Q627" s="285"/>
      <c r="R627" s="285"/>
      <c r="S627" s="285"/>
      <c r="T627" s="285"/>
      <c r="U627" s="285"/>
      <c r="V627" s="285"/>
      <c r="W627" s="285"/>
      <c r="X627" s="285"/>
      <c r="Y627" s="285"/>
      <c r="Z627" s="285"/>
      <c r="AA627" s="285"/>
      <c r="AB627" s="285"/>
      <c r="AC627" s="285"/>
      <c r="AD627" s="285"/>
      <c r="AE627" s="285"/>
      <c r="AF627" s="285"/>
    </row>
    <row r="628">
      <c r="A628" s="285"/>
      <c r="B628" s="362"/>
      <c r="C628" s="362"/>
      <c r="D628" s="17"/>
      <c r="E628" s="362"/>
      <c r="F628" s="315"/>
      <c r="G628" s="363"/>
      <c r="H628" s="363"/>
      <c r="I628" s="363"/>
      <c r="J628" s="363"/>
      <c r="K628" s="363"/>
      <c r="L628" s="285"/>
      <c r="M628" s="285"/>
      <c r="N628" s="285"/>
      <c r="O628" s="285"/>
      <c r="P628" s="285"/>
      <c r="Q628" s="285"/>
      <c r="R628" s="285"/>
      <c r="S628" s="285"/>
      <c r="T628" s="285"/>
      <c r="U628" s="285"/>
      <c r="V628" s="285"/>
      <c r="W628" s="285"/>
      <c r="X628" s="285"/>
      <c r="Y628" s="285"/>
      <c r="Z628" s="285"/>
      <c r="AA628" s="285"/>
      <c r="AB628" s="285"/>
      <c r="AC628" s="285"/>
      <c r="AD628" s="285"/>
      <c r="AE628" s="285"/>
      <c r="AF628" s="285"/>
    </row>
    <row r="629">
      <c r="A629" s="285"/>
      <c r="B629" s="362"/>
      <c r="C629" s="362"/>
      <c r="D629" s="17"/>
      <c r="E629" s="362"/>
      <c r="F629" s="315"/>
      <c r="G629" s="363"/>
      <c r="H629" s="363"/>
      <c r="I629" s="363"/>
      <c r="J629" s="363"/>
      <c r="K629" s="363"/>
      <c r="L629" s="285"/>
      <c r="M629" s="285"/>
      <c r="N629" s="285"/>
      <c r="O629" s="285"/>
      <c r="P629" s="285"/>
      <c r="Q629" s="285"/>
      <c r="R629" s="285"/>
      <c r="S629" s="285"/>
      <c r="T629" s="285"/>
      <c r="U629" s="285"/>
      <c r="V629" s="285"/>
      <c r="W629" s="285"/>
      <c r="X629" s="285"/>
      <c r="Y629" s="285"/>
      <c r="Z629" s="285"/>
      <c r="AA629" s="285"/>
      <c r="AB629" s="285"/>
      <c r="AC629" s="285"/>
      <c r="AD629" s="285"/>
      <c r="AE629" s="285"/>
      <c r="AF629" s="285"/>
    </row>
    <row r="630">
      <c r="A630" s="285"/>
      <c r="B630" s="362"/>
      <c r="C630" s="362"/>
      <c r="D630" s="17"/>
      <c r="E630" s="362"/>
      <c r="F630" s="315"/>
      <c r="G630" s="363"/>
      <c r="H630" s="363"/>
      <c r="I630" s="363"/>
      <c r="J630" s="363"/>
      <c r="K630" s="363"/>
      <c r="L630" s="285"/>
      <c r="M630" s="285"/>
      <c r="N630" s="285"/>
      <c r="O630" s="285"/>
      <c r="P630" s="285"/>
      <c r="Q630" s="285"/>
      <c r="R630" s="285"/>
      <c r="S630" s="285"/>
      <c r="T630" s="285"/>
      <c r="U630" s="285"/>
      <c r="V630" s="285"/>
      <c r="W630" s="285"/>
      <c r="X630" s="285"/>
      <c r="Y630" s="285"/>
      <c r="Z630" s="285"/>
      <c r="AA630" s="285"/>
      <c r="AB630" s="285"/>
      <c r="AC630" s="285"/>
      <c r="AD630" s="285"/>
      <c r="AE630" s="285"/>
      <c r="AF630" s="285"/>
    </row>
    <row r="631">
      <c r="A631" s="285"/>
      <c r="B631" s="362"/>
      <c r="C631" s="362"/>
      <c r="D631" s="17"/>
      <c r="E631" s="362"/>
      <c r="F631" s="315"/>
      <c r="G631" s="363"/>
      <c r="H631" s="363"/>
      <c r="I631" s="363"/>
      <c r="J631" s="363"/>
      <c r="K631" s="363"/>
      <c r="L631" s="285"/>
      <c r="M631" s="285"/>
      <c r="N631" s="285"/>
      <c r="O631" s="285"/>
      <c r="P631" s="285"/>
      <c r="Q631" s="285"/>
      <c r="R631" s="285"/>
      <c r="S631" s="285"/>
      <c r="T631" s="285"/>
      <c r="U631" s="285"/>
      <c r="V631" s="285"/>
      <c r="W631" s="285"/>
      <c r="X631" s="285"/>
      <c r="Y631" s="285"/>
      <c r="Z631" s="285"/>
      <c r="AA631" s="285"/>
      <c r="AB631" s="285"/>
      <c r="AC631" s="285"/>
      <c r="AD631" s="285"/>
      <c r="AE631" s="285"/>
      <c r="AF631" s="285"/>
    </row>
    <row r="632">
      <c r="A632" s="285"/>
      <c r="B632" s="362"/>
      <c r="C632" s="362"/>
      <c r="D632" s="17"/>
      <c r="E632" s="362"/>
      <c r="F632" s="315"/>
      <c r="G632" s="363"/>
      <c r="H632" s="363"/>
      <c r="I632" s="363"/>
      <c r="J632" s="363"/>
      <c r="K632" s="363"/>
      <c r="L632" s="285"/>
      <c r="M632" s="285"/>
      <c r="N632" s="285"/>
      <c r="O632" s="285"/>
      <c r="P632" s="285"/>
      <c r="Q632" s="285"/>
      <c r="R632" s="285"/>
      <c r="S632" s="285"/>
      <c r="T632" s="285"/>
      <c r="U632" s="285"/>
      <c r="V632" s="285"/>
      <c r="W632" s="285"/>
      <c r="X632" s="285"/>
      <c r="Y632" s="285"/>
      <c r="Z632" s="285"/>
      <c r="AA632" s="285"/>
      <c r="AB632" s="285"/>
      <c r="AC632" s="285"/>
      <c r="AD632" s="285"/>
      <c r="AE632" s="285"/>
      <c r="AF632" s="285"/>
    </row>
    <row r="633">
      <c r="A633" s="285"/>
      <c r="B633" s="362"/>
      <c r="C633" s="362"/>
      <c r="D633" s="17"/>
      <c r="E633" s="362"/>
      <c r="F633" s="315"/>
      <c r="G633" s="363"/>
      <c r="H633" s="363"/>
      <c r="I633" s="363"/>
      <c r="J633" s="363"/>
      <c r="K633" s="363"/>
      <c r="L633" s="285"/>
      <c r="M633" s="285"/>
      <c r="N633" s="285"/>
      <c r="O633" s="285"/>
      <c r="P633" s="285"/>
      <c r="Q633" s="285"/>
      <c r="R633" s="285"/>
      <c r="S633" s="285"/>
      <c r="T633" s="285"/>
      <c r="U633" s="285"/>
      <c r="V633" s="285"/>
      <c r="W633" s="285"/>
      <c r="X633" s="285"/>
      <c r="Y633" s="285"/>
      <c r="Z633" s="285"/>
      <c r="AA633" s="285"/>
      <c r="AB633" s="285"/>
      <c r="AC633" s="285"/>
      <c r="AD633" s="285"/>
      <c r="AE633" s="285"/>
      <c r="AF633" s="285"/>
    </row>
    <row r="634">
      <c r="A634" s="285"/>
      <c r="B634" s="362"/>
      <c r="C634" s="362"/>
      <c r="D634" s="17"/>
      <c r="E634" s="362"/>
      <c r="F634" s="315"/>
      <c r="G634" s="363"/>
      <c r="H634" s="363"/>
      <c r="I634" s="363"/>
      <c r="J634" s="363"/>
      <c r="K634" s="363"/>
      <c r="L634" s="285"/>
      <c r="M634" s="285"/>
      <c r="N634" s="285"/>
      <c r="O634" s="285"/>
      <c r="P634" s="285"/>
      <c r="Q634" s="285"/>
      <c r="R634" s="285"/>
      <c r="S634" s="285"/>
      <c r="T634" s="285"/>
      <c r="U634" s="285"/>
      <c r="V634" s="285"/>
      <c r="W634" s="285"/>
      <c r="X634" s="285"/>
      <c r="Y634" s="285"/>
      <c r="Z634" s="285"/>
      <c r="AA634" s="285"/>
      <c r="AB634" s="285"/>
      <c r="AC634" s="285"/>
      <c r="AD634" s="285"/>
      <c r="AE634" s="285"/>
      <c r="AF634" s="285"/>
    </row>
    <row r="635">
      <c r="A635" s="285"/>
      <c r="B635" s="362"/>
      <c r="C635" s="362"/>
      <c r="D635" s="17"/>
      <c r="E635" s="362"/>
      <c r="F635" s="315"/>
      <c r="G635" s="363"/>
      <c r="H635" s="363"/>
      <c r="I635" s="363"/>
      <c r="J635" s="363"/>
      <c r="K635" s="363"/>
      <c r="L635" s="285"/>
      <c r="M635" s="285"/>
      <c r="N635" s="285"/>
      <c r="O635" s="285"/>
      <c r="P635" s="285"/>
      <c r="Q635" s="285"/>
      <c r="R635" s="285"/>
      <c r="S635" s="285"/>
      <c r="T635" s="285"/>
      <c r="U635" s="285"/>
      <c r="V635" s="285"/>
      <c r="W635" s="285"/>
      <c r="X635" s="285"/>
      <c r="Y635" s="285"/>
      <c r="Z635" s="285"/>
      <c r="AA635" s="285"/>
      <c r="AB635" s="285"/>
      <c r="AC635" s="285"/>
      <c r="AD635" s="285"/>
      <c r="AE635" s="285"/>
      <c r="AF635" s="285"/>
    </row>
    <row r="636">
      <c r="A636" s="285"/>
      <c r="B636" s="362"/>
      <c r="C636" s="362"/>
      <c r="D636" s="17"/>
      <c r="E636" s="362"/>
      <c r="F636" s="315"/>
      <c r="G636" s="363"/>
      <c r="H636" s="363"/>
      <c r="I636" s="363"/>
      <c r="J636" s="363"/>
      <c r="K636" s="363"/>
      <c r="L636" s="285"/>
      <c r="M636" s="285"/>
      <c r="N636" s="285"/>
      <c r="O636" s="285"/>
      <c r="P636" s="285"/>
      <c r="Q636" s="285"/>
      <c r="R636" s="285"/>
      <c r="S636" s="285"/>
      <c r="T636" s="285"/>
      <c r="U636" s="285"/>
      <c r="V636" s="285"/>
      <c r="W636" s="285"/>
      <c r="X636" s="285"/>
      <c r="Y636" s="285"/>
      <c r="Z636" s="285"/>
      <c r="AA636" s="285"/>
      <c r="AB636" s="285"/>
      <c r="AC636" s="285"/>
      <c r="AD636" s="285"/>
      <c r="AE636" s="285"/>
      <c r="AF636" s="285"/>
    </row>
    <row r="637">
      <c r="A637" s="285"/>
      <c r="B637" s="362"/>
      <c r="C637" s="362"/>
      <c r="D637" s="17"/>
      <c r="E637" s="362"/>
      <c r="F637" s="315"/>
      <c r="G637" s="363"/>
      <c r="H637" s="363"/>
      <c r="I637" s="363"/>
      <c r="J637" s="363"/>
      <c r="K637" s="363"/>
      <c r="L637" s="285"/>
      <c r="M637" s="285"/>
      <c r="N637" s="285"/>
      <c r="O637" s="285"/>
      <c r="P637" s="285"/>
      <c r="Q637" s="285"/>
      <c r="R637" s="285"/>
      <c r="S637" s="285"/>
      <c r="T637" s="285"/>
      <c r="U637" s="285"/>
      <c r="V637" s="285"/>
      <c r="W637" s="285"/>
      <c r="X637" s="285"/>
      <c r="Y637" s="285"/>
      <c r="Z637" s="285"/>
      <c r="AA637" s="285"/>
      <c r="AB637" s="285"/>
      <c r="AC637" s="285"/>
      <c r="AD637" s="285"/>
      <c r="AE637" s="285"/>
      <c r="AF637" s="285"/>
    </row>
    <row r="638">
      <c r="A638" s="285"/>
      <c r="B638" s="362"/>
      <c r="C638" s="362"/>
      <c r="D638" s="17"/>
      <c r="E638" s="362"/>
      <c r="F638" s="315"/>
      <c r="G638" s="363"/>
      <c r="H638" s="363"/>
      <c r="I638" s="363"/>
      <c r="J638" s="363"/>
      <c r="K638" s="363"/>
      <c r="L638" s="285"/>
      <c r="M638" s="285"/>
      <c r="N638" s="285"/>
      <c r="O638" s="285"/>
      <c r="P638" s="285"/>
      <c r="Q638" s="285"/>
      <c r="R638" s="285"/>
      <c r="S638" s="285"/>
      <c r="T638" s="285"/>
      <c r="U638" s="285"/>
      <c r="V638" s="285"/>
      <c r="W638" s="285"/>
      <c r="X638" s="285"/>
      <c r="Y638" s="285"/>
      <c r="Z638" s="285"/>
      <c r="AA638" s="285"/>
      <c r="AB638" s="285"/>
      <c r="AC638" s="285"/>
      <c r="AD638" s="285"/>
      <c r="AE638" s="285"/>
      <c r="AF638" s="285"/>
    </row>
    <row r="639">
      <c r="A639" s="285"/>
      <c r="B639" s="362"/>
      <c r="C639" s="362"/>
      <c r="D639" s="17"/>
      <c r="E639" s="362"/>
      <c r="F639" s="315"/>
      <c r="G639" s="363"/>
      <c r="H639" s="363"/>
      <c r="I639" s="363"/>
      <c r="J639" s="363"/>
      <c r="K639" s="363"/>
      <c r="L639" s="285"/>
      <c r="M639" s="285"/>
      <c r="N639" s="285"/>
      <c r="O639" s="285"/>
      <c r="P639" s="285"/>
      <c r="Q639" s="285"/>
      <c r="R639" s="285"/>
      <c r="S639" s="285"/>
      <c r="T639" s="285"/>
      <c r="U639" s="285"/>
      <c r="V639" s="285"/>
      <c r="W639" s="285"/>
      <c r="X639" s="285"/>
      <c r="Y639" s="285"/>
      <c r="Z639" s="285"/>
      <c r="AA639" s="285"/>
      <c r="AB639" s="285"/>
      <c r="AC639" s="285"/>
      <c r="AD639" s="285"/>
      <c r="AE639" s="285"/>
      <c r="AF639" s="285"/>
    </row>
    <row r="640">
      <c r="A640" s="285"/>
      <c r="B640" s="362"/>
      <c r="C640" s="362"/>
      <c r="D640" s="17"/>
      <c r="E640" s="362"/>
      <c r="F640" s="315"/>
      <c r="G640" s="363"/>
      <c r="H640" s="363"/>
      <c r="I640" s="363"/>
      <c r="J640" s="363"/>
      <c r="K640" s="363"/>
      <c r="L640" s="285"/>
      <c r="M640" s="285"/>
      <c r="N640" s="285"/>
      <c r="O640" s="285"/>
      <c r="P640" s="285"/>
      <c r="Q640" s="285"/>
      <c r="R640" s="285"/>
      <c r="S640" s="285"/>
      <c r="T640" s="285"/>
      <c r="U640" s="285"/>
      <c r="V640" s="285"/>
      <c r="W640" s="285"/>
      <c r="X640" s="285"/>
      <c r="Y640" s="285"/>
      <c r="Z640" s="285"/>
      <c r="AA640" s="285"/>
      <c r="AB640" s="285"/>
      <c r="AC640" s="285"/>
      <c r="AD640" s="285"/>
      <c r="AE640" s="285"/>
      <c r="AF640" s="285"/>
    </row>
    <row r="641">
      <c r="A641" s="285"/>
      <c r="B641" s="362"/>
      <c r="C641" s="362"/>
      <c r="D641" s="17"/>
      <c r="E641" s="362"/>
      <c r="F641" s="315"/>
      <c r="G641" s="363"/>
      <c r="H641" s="363"/>
      <c r="I641" s="363"/>
      <c r="J641" s="363"/>
      <c r="K641" s="363"/>
      <c r="L641" s="285"/>
      <c r="M641" s="285"/>
      <c r="N641" s="285"/>
      <c r="O641" s="285"/>
      <c r="P641" s="285"/>
      <c r="Q641" s="285"/>
      <c r="R641" s="285"/>
      <c r="S641" s="285"/>
      <c r="T641" s="285"/>
      <c r="U641" s="285"/>
      <c r="V641" s="285"/>
      <c r="W641" s="285"/>
      <c r="X641" s="285"/>
      <c r="Y641" s="285"/>
      <c r="Z641" s="285"/>
      <c r="AA641" s="285"/>
      <c r="AB641" s="285"/>
      <c r="AC641" s="285"/>
      <c r="AD641" s="285"/>
      <c r="AE641" s="285"/>
      <c r="AF641" s="285"/>
    </row>
    <row r="642">
      <c r="A642" s="285"/>
      <c r="B642" s="362"/>
      <c r="C642" s="362"/>
      <c r="D642" s="17"/>
      <c r="E642" s="362"/>
      <c r="F642" s="315"/>
      <c r="G642" s="363"/>
      <c r="H642" s="363"/>
      <c r="I642" s="363"/>
      <c r="J642" s="363"/>
      <c r="K642" s="363"/>
      <c r="L642" s="285"/>
      <c r="M642" s="285"/>
      <c r="N642" s="285"/>
      <c r="O642" s="285"/>
      <c r="P642" s="285"/>
      <c r="Q642" s="285"/>
      <c r="R642" s="285"/>
      <c r="S642" s="285"/>
      <c r="T642" s="285"/>
      <c r="U642" s="285"/>
      <c r="V642" s="285"/>
      <c r="W642" s="285"/>
      <c r="X642" s="285"/>
      <c r="Y642" s="285"/>
      <c r="Z642" s="285"/>
      <c r="AA642" s="285"/>
      <c r="AB642" s="285"/>
      <c r="AC642" s="285"/>
      <c r="AD642" s="285"/>
      <c r="AE642" s="285"/>
      <c r="AF642" s="285"/>
    </row>
    <row r="643">
      <c r="A643" s="285"/>
      <c r="B643" s="362"/>
      <c r="C643" s="362"/>
      <c r="D643" s="17"/>
      <c r="E643" s="362"/>
      <c r="F643" s="315"/>
      <c r="G643" s="363"/>
      <c r="H643" s="363"/>
      <c r="I643" s="363"/>
      <c r="J643" s="363"/>
      <c r="K643" s="363"/>
      <c r="L643" s="285"/>
      <c r="M643" s="285"/>
      <c r="N643" s="285"/>
      <c r="O643" s="285"/>
      <c r="P643" s="285"/>
      <c r="Q643" s="285"/>
      <c r="R643" s="285"/>
      <c r="S643" s="285"/>
      <c r="T643" s="285"/>
      <c r="U643" s="285"/>
      <c r="V643" s="285"/>
      <c r="W643" s="285"/>
      <c r="X643" s="285"/>
      <c r="Y643" s="285"/>
      <c r="Z643" s="285"/>
      <c r="AA643" s="285"/>
      <c r="AB643" s="285"/>
      <c r="AC643" s="285"/>
      <c r="AD643" s="285"/>
      <c r="AE643" s="285"/>
      <c r="AF643" s="285"/>
    </row>
    <row r="644">
      <c r="A644" s="285"/>
      <c r="B644" s="362"/>
      <c r="C644" s="362"/>
      <c r="D644" s="17"/>
      <c r="E644" s="362"/>
      <c r="F644" s="315"/>
      <c r="G644" s="363"/>
      <c r="H644" s="363"/>
      <c r="I644" s="363"/>
      <c r="J644" s="363"/>
      <c r="K644" s="363"/>
      <c r="L644" s="285"/>
      <c r="M644" s="285"/>
      <c r="N644" s="285"/>
      <c r="O644" s="285"/>
      <c r="P644" s="285"/>
      <c r="Q644" s="285"/>
      <c r="R644" s="285"/>
      <c r="S644" s="285"/>
      <c r="T644" s="285"/>
      <c r="U644" s="285"/>
      <c r="V644" s="285"/>
      <c r="W644" s="285"/>
      <c r="X644" s="285"/>
      <c r="Y644" s="285"/>
      <c r="Z644" s="285"/>
      <c r="AA644" s="285"/>
      <c r="AB644" s="285"/>
      <c r="AC644" s="285"/>
      <c r="AD644" s="285"/>
      <c r="AE644" s="285"/>
      <c r="AF644" s="285"/>
    </row>
    <row r="645">
      <c r="A645" s="285"/>
      <c r="B645" s="362"/>
      <c r="C645" s="362"/>
      <c r="D645" s="17"/>
      <c r="E645" s="362"/>
      <c r="F645" s="315"/>
      <c r="G645" s="363"/>
      <c r="H645" s="363"/>
      <c r="I645" s="363"/>
      <c r="J645" s="363"/>
      <c r="K645" s="363"/>
      <c r="L645" s="285"/>
      <c r="M645" s="285"/>
      <c r="N645" s="285"/>
      <c r="O645" s="285"/>
      <c r="P645" s="285"/>
      <c r="Q645" s="285"/>
      <c r="R645" s="285"/>
      <c r="S645" s="285"/>
      <c r="T645" s="285"/>
      <c r="U645" s="285"/>
      <c r="V645" s="285"/>
      <c r="W645" s="285"/>
      <c r="X645" s="285"/>
      <c r="Y645" s="285"/>
      <c r="Z645" s="285"/>
      <c r="AA645" s="285"/>
      <c r="AB645" s="285"/>
      <c r="AC645" s="285"/>
      <c r="AD645" s="285"/>
      <c r="AE645" s="285"/>
      <c r="AF645" s="285"/>
    </row>
    <row r="646">
      <c r="A646" s="285"/>
      <c r="B646" s="362"/>
      <c r="C646" s="362"/>
      <c r="D646" s="17"/>
      <c r="E646" s="362"/>
      <c r="F646" s="315"/>
      <c r="G646" s="363"/>
      <c r="H646" s="363"/>
      <c r="I646" s="363"/>
      <c r="J646" s="363"/>
      <c r="K646" s="363"/>
      <c r="L646" s="285"/>
      <c r="M646" s="285"/>
      <c r="N646" s="285"/>
      <c r="O646" s="285"/>
      <c r="P646" s="285"/>
      <c r="Q646" s="285"/>
      <c r="R646" s="285"/>
      <c r="S646" s="285"/>
      <c r="T646" s="285"/>
      <c r="U646" s="285"/>
      <c r="V646" s="285"/>
      <c r="W646" s="285"/>
      <c r="X646" s="285"/>
      <c r="Y646" s="285"/>
      <c r="Z646" s="285"/>
      <c r="AA646" s="285"/>
      <c r="AB646" s="285"/>
      <c r="AC646" s="285"/>
      <c r="AD646" s="285"/>
      <c r="AE646" s="285"/>
      <c r="AF646" s="285"/>
    </row>
    <row r="647">
      <c r="A647" s="285"/>
      <c r="B647" s="362"/>
      <c r="C647" s="362"/>
      <c r="D647" s="17"/>
      <c r="E647" s="362"/>
      <c r="F647" s="315"/>
      <c r="G647" s="363"/>
      <c r="H647" s="363"/>
      <c r="I647" s="363"/>
      <c r="J647" s="363"/>
      <c r="K647" s="363"/>
      <c r="L647" s="285"/>
      <c r="M647" s="285"/>
      <c r="N647" s="285"/>
      <c r="O647" s="285"/>
      <c r="P647" s="285"/>
      <c r="Q647" s="285"/>
      <c r="R647" s="285"/>
      <c r="S647" s="285"/>
      <c r="T647" s="285"/>
      <c r="U647" s="285"/>
      <c r="V647" s="285"/>
      <c r="W647" s="285"/>
      <c r="X647" s="285"/>
      <c r="Y647" s="285"/>
      <c r="Z647" s="285"/>
      <c r="AA647" s="285"/>
      <c r="AB647" s="285"/>
      <c r="AC647" s="285"/>
      <c r="AD647" s="285"/>
      <c r="AE647" s="285"/>
      <c r="AF647" s="285"/>
    </row>
    <row r="648">
      <c r="A648" s="285"/>
      <c r="B648" s="362"/>
      <c r="C648" s="362"/>
      <c r="D648" s="17"/>
      <c r="E648" s="362"/>
      <c r="F648" s="315"/>
      <c r="G648" s="363"/>
      <c r="H648" s="363"/>
      <c r="I648" s="363"/>
      <c r="J648" s="363"/>
      <c r="K648" s="363"/>
      <c r="L648" s="285"/>
      <c r="M648" s="285"/>
      <c r="N648" s="285"/>
      <c r="O648" s="285"/>
      <c r="P648" s="285"/>
      <c r="Q648" s="285"/>
      <c r="R648" s="285"/>
      <c r="S648" s="285"/>
      <c r="T648" s="285"/>
      <c r="U648" s="285"/>
      <c r="V648" s="285"/>
      <c r="W648" s="285"/>
      <c r="X648" s="285"/>
      <c r="Y648" s="285"/>
      <c r="Z648" s="285"/>
      <c r="AA648" s="285"/>
      <c r="AB648" s="285"/>
      <c r="AC648" s="285"/>
      <c r="AD648" s="285"/>
      <c r="AE648" s="285"/>
      <c r="AF648" s="285"/>
    </row>
    <row r="649">
      <c r="A649" s="285"/>
      <c r="B649" s="362"/>
      <c r="C649" s="362"/>
      <c r="D649" s="17"/>
      <c r="E649" s="362"/>
      <c r="F649" s="315"/>
      <c r="G649" s="363"/>
      <c r="H649" s="363"/>
      <c r="I649" s="363"/>
      <c r="J649" s="363"/>
      <c r="K649" s="363"/>
      <c r="L649" s="285"/>
      <c r="M649" s="285"/>
      <c r="N649" s="285"/>
      <c r="O649" s="285"/>
      <c r="P649" s="285"/>
      <c r="Q649" s="285"/>
      <c r="R649" s="285"/>
      <c r="S649" s="285"/>
      <c r="T649" s="285"/>
      <c r="U649" s="285"/>
      <c r="V649" s="285"/>
      <c r="W649" s="285"/>
      <c r="X649" s="285"/>
      <c r="Y649" s="285"/>
      <c r="Z649" s="285"/>
      <c r="AA649" s="285"/>
      <c r="AB649" s="285"/>
      <c r="AC649" s="285"/>
      <c r="AD649" s="285"/>
      <c r="AE649" s="285"/>
      <c r="AF649" s="285"/>
    </row>
    <row r="650">
      <c r="A650" s="285"/>
      <c r="B650" s="362"/>
      <c r="C650" s="362"/>
      <c r="D650" s="17"/>
      <c r="E650" s="362"/>
      <c r="F650" s="315"/>
      <c r="G650" s="363"/>
      <c r="H650" s="363"/>
      <c r="I650" s="363"/>
      <c r="J650" s="363"/>
      <c r="K650" s="363"/>
      <c r="L650" s="285"/>
      <c r="M650" s="285"/>
      <c r="N650" s="285"/>
      <c r="O650" s="285"/>
      <c r="P650" s="285"/>
      <c r="Q650" s="285"/>
      <c r="R650" s="285"/>
      <c r="S650" s="285"/>
      <c r="T650" s="285"/>
      <c r="U650" s="285"/>
      <c r="V650" s="285"/>
      <c r="W650" s="285"/>
      <c r="X650" s="285"/>
      <c r="Y650" s="285"/>
      <c r="Z650" s="285"/>
      <c r="AA650" s="285"/>
      <c r="AB650" s="285"/>
      <c r="AC650" s="285"/>
      <c r="AD650" s="285"/>
      <c r="AE650" s="285"/>
      <c r="AF650" s="285"/>
    </row>
    <row r="651">
      <c r="A651" s="285"/>
      <c r="B651" s="362"/>
      <c r="C651" s="362"/>
      <c r="D651" s="17"/>
      <c r="E651" s="362"/>
      <c r="F651" s="315"/>
      <c r="G651" s="363"/>
      <c r="H651" s="363"/>
      <c r="I651" s="363"/>
      <c r="J651" s="363"/>
      <c r="K651" s="363"/>
      <c r="L651" s="285"/>
      <c r="M651" s="285"/>
      <c r="N651" s="285"/>
      <c r="O651" s="285"/>
      <c r="P651" s="285"/>
      <c r="Q651" s="285"/>
      <c r="R651" s="285"/>
      <c r="S651" s="285"/>
      <c r="T651" s="285"/>
      <c r="U651" s="285"/>
      <c r="V651" s="285"/>
      <c r="W651" s="285"/>
      <c r="X651" s="285"/>
      <c r="Y651" s="285"/>
      <c r="Z651" s="285"/>
      <c r="AA651" s="285"/>
      <c r="AB651" s="285"/>
      <c r="AC651" s="285"/>
      <c r="AD651" s="285"/>
      <c r="AE651" s="285"/>
      <c r="AF651" s="285"/>
    </row>
    <row r="652">
      <c r="A652" s="285"/>
      <c r="B652" s="362"/>
      <c r="C652" s="362"/>
      <c r="D652" s="17"/>
      <c r="E652" s="362"/>
      <c r="F652" s="315"/>
      <c r="G652" s="363"/>
      <c r="H652" s="363"/>
      <c r="I652" s="363"/>
      <c r="J652" s="363"/>
      <c r="K652" s="363"/>
      <c r="L652" s="285"/>
      <c r="M652" s="285"/>
      <c r="N652" s="285"/>
      <c r="O652" s="285"/>
      <c r="P652" s="285"/>
      <c r="Q652" s="285"/>
      <c r="R652" s="285"/>
      <c r="S652" s="285"/>
      <c r="T652" s="285"/>
      <c r="U652" s="285"/>
      <c r="V652" s="285"/>
      <c r="W652" s="285"/>
      <c r="X652" s="285"/>
      <c r="Y652" s="285"/>
      <c r="Z652" s="285"/>
      <c r="AA652" s="285"/>
      <c r="AB652" s="285"/>
      <c r="AC652" s="285"/>
      <c r="AD652" s="285"/>
      <c r="AE652" s="285"/>
      <c r="AF652" s="285"/>
    </row>
    <row r="653">
      <c r="A653" s="285"/>
      <c r="B653" s="362"/>
      <c r="C653" s="362"/>
      <c r="D653" s="17"/>
      <c r="E653" s="362"/>
      <c r="F653" s="315"/>
      <c r="G653" s="363"/>
      <c r="H653" s="363"/>
      <c r="I653" s="363"/>
      <c r="J653" s="363"/>
      <c r="K653" s="363"/>
      <c r="L653" s="285"/>
      <c r="M653" s="285"/>
      <c r="N653" s="285"/>
      <c r="O653" s="285"/>
      <c r="P653" s="285"/>
      <c r="Q653" s="285"/>
      <c r="R653" s="285"/>
      <c r="S653" s="285"/>
      <c r="T653" s="285"/>
      <c r="U653" s="285"/>
      <c r="V653" s="285"/>
      <c r="W653" s="285"/>
      <c r="X653" s="285"/>
      <c r="Y653" s="285"/>
      <c r="Z653" s="285"/>
      <c r="AA653" s="285"/>
      <c r="AB653" s="285"/>
      <c r="AC653" s="285"/>
      <c r="AD653" s="285"/>
      <c r="AE653" s="285"/>
      <c r="AF653" s="285"/>
    </row>
    <row r="654">
      <c r="A654" s="285"/>
      <c r="B654" s="362"/>
      <c r="C654" s="362"/>
      <c r="D654" s="17"/>
      <c r="E654" s="362"/>
      <c r="F654" s="315"/>
      <c r="G654" s="363"/>
      <c r="H654" s="363"/>
      <c r="I654" s="363"/>
      <c r="J654" s="363"/>
      <c r="K654" s="363"/>
      <c r="L654" s="285"/>
      <c r="M654" s="285"/>
      <c r="N654" s="285"/>
      <c r="O654" s="285"/>
      <c r="P654" s="285"/>
      <c r="Q654" s="285"/>
      <c r="R654" s="285"/>
      <c r="S654" s="285"/>
      <c r="T654" s="285"/>
      <c r="U654" s="285"/>
      <c r="V654" s="285"/>
      <c r="W654" s="285"/>
      <c r="X654" s="285"/>
      <c r="Y654" s="285"/>
      <c r="Z654" s="285"/>
      <c r="AA654" s="285"/>
      <c r="AB654" s="285"/>
      <c r="AC654" s="285"/>
      <c r="AD654" s="285"/>
      <c r="AE654" s="285"/>
      <c r="AF654" s="285"/>
    </row>
    <row r="655">
      <c r="A655" s="285"/>
      <c r="B655" s="362"/>
      <c r="C655" s="362"/>
      <c r="D655" s="17"/>
      <c r="E655" s="362"/>
      <c r="F655" s="315"/>
      <c r="G655" s="363"/>
      <c r="H655" s="363"/>
      <c r="I655" s="363"/>
      <c r="J655" s="363"/>
      <c r="K655" s="363"/>
      <c r="L655" s="285"/>
      <c r="M655" s="285"/>
      <c r="N655" s="285"/>
      <c r="O655" s="285"/>
      <c r="P655" s="285"/>
      <c r="Q655" s="285"/>
      <c r="R655" s="285"/>
      <c r="S655" s="285"/>
      <c r="T655" s="285"/>
      <c r="U655" s="285"/>
      <c r="V655" s="285"/>
      <c r="W655" s="285"/>
      <c r="X655" s="285"/>
      <c r="Y655" s="285"/>
      <c r="Z655" s="285"/>
      <c r="AA655" s="285"/>
      <c r="AB655" s="285"/>
      <c r="AC655" s="285"/>
      <c r="AD655" s="285"/>
      <c r="AE655" s="285"/>
      <c r="AF655" s="285"/>
    </row>
    <row r="656">
      <c r="A656" s="285"/>
      <c r="B656" s="362"/>
      <c r="C656" s="362"/>
      <c r="D656" s="17"/>
      <c r="E656" s="362"/>
      <c r="F656" s="315"/>
      <c r="G656" s="363"/>
      <c r="H656" s="363"/>
      <c r="I656" s="363"/>
      <c r="J656" s="363"/>
      <c r="K656" s="363"/>
      <c r="L656" s="285"/>
      <c r="M656" s="285"/>
      <c r="N656" s="285"/>
      <c r="O656" s="285"/>
      <c r="P656" s="285"/>
      <c r="Q656" s="285"/>
      <c r="R656" s="285"/>
      <c r="S656" s="285"/>
      <c r="T656" s="285"/>
      <c r="U656" s="285"/>
      <c r="V656" s="285"/>
      <c r="W656" s="285"/>
      <c r="X656" s="285"/>
      <c r="Y656" s="285"/>
      <c r="Z656" s="285"/>
      <c r="AA656" s="285"/>
      <c r="AB656" s="285"/>
      <c r="AC656" s="285"/>
      <c r="AD656" s="285"/>
      <c r="AE656" s="285"/>
      <c r="AF656" s="285"/>
    </row>
    <row r="657">
      <c r="A657" s="285"/>
      <c r="B657" s="362"/>
      <c r="C657" s="362"/>
      <c r="D657" s="17"/>
      <c r="E657" s="362"/>
      <c r="F657" s="315"/>
      <c r="G657" s="363"/>
      <c r="H657" s="363"/>
      <c r="I657" s="363"/>
      <c r="J657" s="363"/>
      <c r="K657" s="363"/>
      <c r="L657" s="285"/>
      <c r="M657" s="285"/>
      <c r="N657" s="285"/>
      <c r="O657" s="285"/>
      <c r="P657" s="285"/>
      <c r="Q657" s="285"/>
      <c r="R657" s="285"/>
      <c r="S657" s="285"/>
      <c r="T657" s="285"/>
      <c r="U657" s="285"/>
      <c r="V657" s="285"/>
      <c r="W657" s="285"/>
      <c r="X657" s="285"/>
      <c r="Y657" s="285"/>
      <c r="Z657" s="285"/>
      <c r="AA657" s="285"/>
      <c r="AB657" s="285"/>
      <c r="AC657" s="285"/>
      <c r="AD657" s="285"/>
      <c r="AE657" s="285"/>
      <c r="AF657" s="285"/>
    </row>
    <row r="658">
      <c r="A658" s="285"/>
      <c r="B658" s="362"/>
      <c r="C658" s="362"/>
      <c r="D658" s="17"/>
      <c r="E658" s="362"/>
      <c r="F658" s="315"/>
      <c r="G658" s="363"/>
      <c r="H658" s="363"/>
      <c r="I658" s="363"/>
      <c r="J658" s="363"/>
      <c r="K658" s="363"/>
      <c r="L658" s="285"/>
      <c r="M658" s="285"/>
      <c r="N658" s="285"/>
      <c r="O658" s="285"/>
      <c r="P658" s="285"/>
      <c r="Q658" s="285"/>
      <c r="R658" s="285"/>
      <c r="S658" s="285"/>
      <c r="T658" s="285"/>
      <c r="U658" s="285"/>
      <c r="V658" s="285"/>
      <c r="W658" s="285"/>
      <c r="X658" s="285"/>
      <c r="Y658" s="285"/>
      <c r="Z658" s="285"/>
      <c r="AA658" s="285"/>
      <c r="AB658" s="285"/>
      <c r="AC658" s="285"/>
      <c r="AD658" s="285"/>
      <c r="AE658" s="285"/>
      <c r="AF658" s="285"/>
    </row>
    <row r="659">
      <c r="A659" s="285"/>
      <c r="B659" s="362"/>
      <c r="C659" s="362"/>
      <c r="D659" s="17"/>
      <c r="E659" s="362"/>
      <c r="F659" s="315"/>
      <c r="G659" s="363"/>
      <c r="H659" s="363"/>
      <c r="I659" s="363"/>
      <c r="J659" s="363"/>
      <c r="K659" s="363"/>
      <c r="L659" s="285"/>
      <c r="M659" s="285"/>
      <c r="N659" s="285"/>
      <c r="O659" s="285"/>
      <c r="P659" s="285"/>
      <c r="Q659" s="285"/>
      <c r="R659" s="285"/>
      <c r="S659" s="285"/>
      <c r="T659" s="285"/>
      <c r="U659" s="285"/>
      <c r="V659" s="285"/>
      <c r="W659" s="285"/>
      <c r="X659" s="285"/>
      <c r="Y659" s="285"/>
      <c r="Z659" s="285"/>
      <c r="AA659" s="285"/>
      <c r="AB659" s="285"/>
      <c r="AC659" s="285"/>
      <c r="AD659" s="285"/>
      <c r="AE659" s="285"/>
      <c r="AF659" s="285"/>
    </row>
    <row r="660">
      <c r="A660" s="285"/>
      <c r="B660" s="362"/>
      <c r="C660" s="362"/>
      <c r="D660" s="17"/>
      <c r="E660" s="362"/>
      <c r="F660" s="315"/>
      <c r="G660" s="363"/>
      <c r="H660" s="363"/>
      <c r="I660" s="363"/>
      <c r="J660" s="363"/>
      <c r="K660" s="363"/>
      <c r="L660" s="285"/>
      <c r="M660" s="285"/>
      <c r="N660" s="285"/>
      <c r="O660" s="285"/>
      <c r="P660" s="285"/>
      <c r="Q660" s="285"/>
      <c r="R660" s="285"/>
      <c r="S660" s="285"/>
      <c r="T660" s="285"/>
      <c r="U660" s="285"/>
      <c r="V660" s="285"/>
      <c r="W660" s="285"/>
      <c r="X660" s="285"/>
      <c r="Y660" s="285"/>
      <c r="Z660" s="285"/>
      <c r="AA660" s="285"/>
      <c r="AB660" s="285"/>
      <c r="AC660" s="285"/>
      <c r="AD660" s="285"/>
      <c r="AE660" s="285"/>
      <c r="AF660" s="285"/>
    </row>
    <row r="661">
      <c r="A661" s="285"/>
      <c r="B661" s="362"/>
      <c r="C661" s="362"/>
      <c r="D661" s="17"/>
      <c r="E661" s="362"/>
      <c r="F661" s="315"/>
      <c r="G661" s="363"/>
      <c r="H661" s="363"/>
      <c r="I661" s="363"/>
      <c r="J661" s="363"/>
      <c r="K661" s="363"/>
      <c r="L661" s="285"/>
      <c r="M661" s="285"/>
      <c r="N661" s="285"/>
      <c r="O661" s="285"/>
      <c r="P661" s="285"/>
      <c r="Q661" s="285"/>
      <c r="R661" s="285"/>
      <c r="S661" s="285"/>
      <c r="T661" s="285"/>
      <c r="U661" s="285"/>
      <c r="V661" s="285"/>
      <c r="W661" s="285"/>
      <c r="X661" s="285"/>
      <c r="Y661" s="285"/>
      <c r="Z661" s="285"/>
      <c r="AA661" s="285"/>
      <c r="AB661" s="285"/>
      <c r="AC661" s="285"/>
      <c r="AD661" s="285"/>
      <c r="AE661" s="285"/>
      <c r="AF661" s="285"/>
    </row>
    <row r="662">
      <c r="A662" s="285"/>
      <c r="B662" s="362"/>
      <c r="C662" s="362"/>
      <c r="D662" s="17"/>
      <c r="E662" s="362"/>
      <c r="F662" s="315"/>
      <c r="G662" s="363"/>
      <c r="H662" s="363"/>
      <c r="I662" s="363"/>
      <c r="J662" s="363"/>
      <c r="K662" s="363"/>
      <c r="L662" s="285"/>
      <c r="M662" s="285"/>
      <c r="N662" s="285"/>
      <c r="O662" s="285"/>
      <c r="P662" s="285"/>
      <c r="Q662" s="285"/>
      <c r="R662" s="285"/>
      <c r="S662" s="285"/>
      <c r="T662" s="285"/>
      <c r="U662" s="285"/>
      <c r="V662" s="285"/>
      <c r="W662" s="285"/>
      <c r="X662" s="285"/>
      <c r="Y662" s="285"/>
      <c r="Z662" s="285"/>
      <c r="AA662" s="285"/>
      <c r="AB662" s="285"/>
      <c r="AC662" s="285"/>
      <c r="AD662" s="285"/>
      <c r="AE662" s="285"/>
      <c r="AF662" s="285"/>
    </row>
    <row r="663">
      <c r="A663" s="285"/>
      <c r="B663" s="362"/>
      <c r="C663" s="362"/>
      <c r="D663" s="17"/>
      <c r="E663" s="362"/>
      <c r="F663" s="315"/>
      <c r="G663" s="363"/>
      <c r="H663" s="363"/>
      <c r="I663" s="363"/>
      <c r="J663" s="363"/>
      <c r="K663" s="363"/>
      <c r="L663" s="285"/>
      <c r="M663" s="285"/>
      <c r="N663" s="285"/>
      <c r="O663" s="285"/>
      <c r="P663" s="285"/>
      <c r="Q663" s="285"/>
      <c r="R663" s="285"/>
      <c r="S663" s="285"/>
      <c r="T663" s="285"/>
      <c r="U663" s="285"/>
      <c r="V663" s="285"/>
      <c r="W663" s="285"/>
      <c r="X663" s="285"/>
      <c r="Y663" s="285"/>
      <c r="Z663" s="285"/>
      <c r="AA663" s="285"/>
      <c r="AB663" s="285"/>
      <c r="AC663" s="285"/>
      <c r="AD663" s="285"/>
      <c r="AE663" s="285"/>
      <c r="AF663" s="285"/>
    </row>
    <row r="664">
      <c r="A664" s="285"/>
      <c r="B664" s="362"/>
      <c r="C664" s="362"/>
      <c r="D664" s="17"/>
      <c r="E664" s="362"/>
      <c r="F664" s="315"/>
      <c r="G664" s="363"/>
      <c r="H664" s="363"/>
      <c r="I664" s="363"/>
      <c r="J664" s="363"/>
      <c r="K664" s="363"/>
      <c r="L664" s="285"/>
      <c r="M664" s="285"/>
      <c r="N664" s="285"/>
      <c r="O664" s="285"/>
      <c r="P664" s="285"/>
      <c r="Q664" s="285"/>
      <c r="R664" s="285"/>
      <c r="S664" s="285"/>
      <c r="T664" s="285"/>
      <c r="U664" s="285"/>
      <c r="V664" s="285"/>
      <c r="W664" s="285"/>
      <c r="X664" s="285"/>
      <c r="Y664" s="285"/>
      <c r="Z664" s="285"/>
      <c r="AA664" s="285"/>
      <c r="AB664" s="285"/>
      <c r="AC664" s="285"/>
      <c r="AD664" s="285"/>
      <c r="AE664" s="285"/>
      <c r="AF664" s="285"/>
    </row>
    <row r="665">
      <c r="A665" s="285"/>
      <c r="B665" s="362"/>
      <c r="C665" s="362"/>
      <c r="D665" s="17"/>
      <c r="E665" s="362"/>
      <c r="F665" s="315"/>
      <c r="G665" s="363"/>
      <c r="H665" s="363"/>
      <c r="I665" s="363"/>
      <c r="J665" s="363"/>
      <c r="K665" s="363"/>
      <c r="L665" s="285"/>
      <c r="M665" s="285"/>
      <c r="N665" s="285"/>
      <c r="O665" s="285"/>
      <c r="P665" s="285"/>
      <c r="Q665" s="285"/>
      <c r="R665" s="285"/>
      <c r="S665" s="285"/>
      <c r="T665" s="285"/>
      <c r="U665" s="285"/>
      <c r="V665" s="285"/>
      <c r="W665" s="285"/>
      <c r="X665" s="285"/>
      <c r="Y665" s="285"/>
      <c r="Z665" s="285"/>
      <c r="AA665" s="285"/>
      <c r="AB665" s="285"/>
      <c r="AC665" s="285"/>
      <c r="AD665" s="285"/>
      <c r="AE665" s="285"/>
      <c r="AF665" s="285"/>
    </row>
    <row r="666">
      <c r="A666" s="285"/>
      <c r="B666" s="362"/>
      <c r="C666" s="362"/>
      <c r="D666" s="17"/>
      <c r="E666" s="362"/>
      <c r="F666" s="315"/>
      <c r="G666" s="363"/>
      <c r="H666" s="363"/>
      <c r="I666" s="363"/>
      <c r="J666" s="363"/>
      <c r="K666" s="363"/>
      <c r="L666" s="285"/>
      <c r="M666" s="285"/>
      <c r="N666" s="285"/>
      <c r="O666" s="285"/>
      <c r="P666" s="285"/>
      <c r="Q666" s="285"/>
      <c r="R666" s="285"/>
      <c r="S666" s="285"/>
      <c r="T666" s="285"/>
      <c r="U666" s="285"/>
      <c r="V666" s="285"/>
      <c r="W666" s="285"/>
      <c r="X666" s="285"/>
      <c r="Y666" s="285"/>
      <c r="Z666" s="285"/>
      <c r="AA666" s="285"/>
      <c r="AB666" s="285"/>
      <c r="AC666" s="285"/>
      <c r="AD666" s="285"/>
      <c r="AE666" s="285"/>
      <c r="AF666" s="285"/>
    </row>
    <row r="667">
      <c r="A667" s="285"/>
      <c r="B667" s="362"/>
      <c r="C667" s="362"/>
      <c r="D667" s="17"/>
      <c r="E667" s="362"/>
      <c r="F667" s="315"/>
      <c r="G667" s="363"/>
      <c r="H667" s="363"/>
      <c r="I667" s="363"/>
      <c r="J667" s="363"/>
      <c r="K667" s="363"/>
      <c r="L667" s="285"/>
      <c r="M667" s="285"/>
      <c r="N667" s="285"/>
      <c r="O667" s="285"/>
      <c r="P667" s="285"/>
      <c r="Q667" s="285"/>
      <c r="R667" s="285"/>
      <c r="S667" s="285"/>
      <c r="T667" s="285"/>
      <c r="U667" s="285"/>
      <c r="V667" s="285"/>
      <c r="W667" s="285"/>
      <c r="X667" s="285"/>
      <c r="Y667" s="285"/>
      <c r="Z667" s="285"/>
      <c r="AA667" s="285"/>
      <c r="AB667" s="285"/>
      <c r="AC667" s="285"/>
      <c r="AD667" s="285"/>
      <c r="AE667" s="285"/>
      <c r="AF667" s="285"/>
    </row>
    <row r="668">
      <c r="A668" s="285"/>
      <c r="B668" s="362"/>
      <c r="C668" s="362"/>
      <c r="D668" s="17"/>
      <c r="E668" s="362"/>
      <c r="F668" s="315"/>
      <c r="G668" s="363"/>
      <c r="H668" s="363"/>
      <c r="I668" s="363"/>
      <c r="J668" s="363"/>
      <c r="K668" s="363"/>
      <c r="L668" s="285"/>
      <c r="M668" s="285"/>
      <c r="N668" s="285"/>
      <c r="O668" s="285"/>
      <c r="P668" s="285"/>
      <c r="Q668" s="285"/>
      <c r="R668" s="285"/>
      <c r="S668" s="285"/>
      <c r="T668" s="285"/>
      <c r="U668" s="285"/>
      <c r="V668" s="285"/>
      <c r="W668" s="285"/>
      <c r="X668" s="285"/>
      <c r="Y668" s="285"/>
      <c r="Z668" s="285"/>
      <c r="AA668" s="285"/>
      <c r="AB668" s="285"/>
      <c r="AC668" s="285"/>
      <c r="AD668" s="285"/>
      <c r="AE668" s="285"/>
      <c r="AF668" s="285"/>
    </row>
    <row r="669">
      <c r="A669" s="285"/>
      <c r="B669" s="362"/>
      <c r="C669" s="362"/>
      <c r="D669" s="17"/>
      <c r="E669" s="362"/>
      <c r="F669" s="315"/>
      <c r="G669" s="363"/>
      <c r="H669" s="363"/>
      <c r="I669" s="363"/>
      <c r="J669" s="363"/>
      <c r="K669" s="363"/>
      <c r="L669" s="285"/>
      <c r="M669" s="285"/>
      <c r="N669" s="285"/>
      <c r="O669" s="285"/>
      <c r="P669" s="285"/>
      <c r="Q669" s="285"/>
      <c r="R669" s="285"/>
      <c r="S669" s="285"/>
      <c r="T669" s="285"/>
      <c r="U669" s="285"/>
      <c r="V669" s="285"/>
      <c r="W669" s="285"/>
      <c r="X669" s="285"/>
      <c r="Y669" s="285"/>
      <c r="Z669" s="285"/>
      <c r="AA669" s="285"/>
      <c r="AB669" s="285"/>
      <c r="AC669" s="285"/>
      <c r="AD669" s="285"/>
      <c r="AE669" s="285"/>
      <c r="AF669" s="285"/>
    </row>
    <row r="670">
      <c r="A670" s="285"/>
      <c r="B670" s="362"/>
      <c r="C670" s="362"/>
      <c r="D670" s="17"/>
      <c r="E670" s="362"/>
      <c r="F670" s="315"/>
      <c r="G670" s="363"/>
      <c r="H670" s="363"/>
      <c r="I670" s="363"/>
      <c r="J670" s="363"/>
      <c r="K670" s="363"/>
      <c r="L670" s="285"/>
      <c r="M670" s="285"/>
      <c r="N670" s="285"/>
      <c r="O670" s="285"/>
      <c r="P670" s="285"/>
      <c r="Q670" s="285"/>
      <c r="R670" s="285"/>
      <c r="S670" s="285"/>
      <c r="T670" s="285"/>
      <c r="U670" s="285"/>
      <c r="V670" s="285"/>
      <c r="W670" s="285"/>
      <c r="X670" s="285"/>
      <c r="Y670" s="285"/>
      <c r="Z670" s="285"/>
      <c r="AA670" s="285"/>
      <c r="AB670" s="285"/>
      <c r="AC670" s="285"/>
      <c r="AD670" s="285"/>
      <c r="AE670" s="285"/>
      <c r="AF670" s="285"/>
    </row>
    <row r="671">
      <c r="A671" s="285"/>
      <c r="B671" s="362"/>
      <c r="C671" s="362"/>
      <c r="D671" s="17"/>
      <c r="E671" s="362"/>
      <c r="F671" s="315"/>
      <c r="G671" s="363"/>
      <c r="H671" s="363"/>
      <c r="I671" s="363"/>
      <c r="J671" s="363"/>
      <c r="K671" s="363"/>
      <c r="L671" s="285"/>
      <c r="M671" s="285"/>
      <c r="N671" s="285"/>
      <c r="O671" s="285"/>
      <c r="P671" s="285"/>
      <c r="Q671" s="285"/>
      <c r="R671" s="285"/>
      <c r="S671" s="285"/>
      <c r="T671" s="285"/>
      <c r="U671" s="285"/>
      <c r="V671" s="285"/>
      <c r="W671" s="285"/>
      <c r="X671" s="285"/>
      <c r="Y671" s="285"/>
      <c r="Z671" s="285"/>
      <c r="AA671" s="285"/>
      <c r="AB671" s="285"/>
      <c r="AC671" s="285"/>
      <c r="AD671" s="285"/>
      <c r="AE671" s="285"/>
      <c r="AF671" s="285"/>
    </row>
    <row r="672">
      <c r="A672" s="285"/>
      <c r="B672" s="362"/>
      <c r="C672" s="362"/>
      <c r="D672" s="17"/>
      <c r="E672" s="362"/>
      <c r="F672" s="315"/>
      <c r="G672" s="363"/>
      <c r="H672" s="363"/>
      <c r="I672" s="363"/>
      <c r="J672" s="363"/>
      <c r="K672" s="363"/>
      <c r="L672" s="285"/>
      <c r="M672" s="285"/>
      <c r="N672" s="285"/>
      <c r="O672" s="285"/>
      <c r="P672" s="285"/>
      <c r="Q672" s="285"/>
      <c r="R672" s="285"/>
      <c r="S672" s="285"/>
      <c r="T672" s="285"/>
      <c r="U672" s="285"/>
      <c r="V672" s="285"/>
      <c r="W672" s="285"/>
      <c r="X672" s="285"/>
      <c r="Y672" s="285"/>
      <c r="Z672" s="285"/>
      <c r="AA672" s="285"/>
      <c r="AB672" s="285"/>
      <c r="AC672" s="285"/>
      <c r="AD672" s="285"/>
      <c r="AE672" s="285"/>
      <c r="AF672" s="285"/>
    </row>
    <row r="673">
      <c r="A673" s="285"/>
      <c r="B673" s="362"/>
      <c r="C673" s="362"/>
      <c r="D673" s="17"/>
      <c r="E673" s="362"/>
      <c r="F673" s="315"/>
      <c r="G673" s="363"/>
      <c r="H673" s="363"/>
      <c r="I673" s="363"/>
      <c r="J673" s="363"/>
      <c r="K673" s="363"/>
      <c r="L673" s="285"/>
      <c r="M673" s="285"/>
      <c r="N673" s="285"/>
      <c r="O673" s="285"/>
      <c r="P673" s="285"/>
      <c r="Q673" s="285"/>
      <c r="R673" s="285"/>
      <c r="S673" s="285"/>
      <c r="T673" s="285"/>
      <c r="U673" s="285"/>
      <c r="V673" s="285"/>
      <c r="W673" s="285"/>
      <c r="X673" s="285"/>
      <c r="Y673" s="285"/>
      <c r="Z673" s="285"/>
      <c r="AA673" s="285"/>
      <c r="AB673" s="285"/>
      <c r="AC673" s="285"/>
      <c r="AD673" s="285"/>
      <c r="AE673" s="285"/>
      <c r="AF673" s="285"/>
    </row>
    <row r="674">
      <c r="A674" s="285"/>
      <c r="B674" s="362"/>
      <c r="C674" s="362"/>
      <c r="D674" s="17"/>
      <c r="E674" s="362"/>
      <c r="F674" s="315"/>
      <c r="G674" s="363"/>
      <c r="H674" s="363"/>
      <c r="I674" s="363"/>
      <c r="J674" s="363"/>
      <c r="K674" s="363"/>
      <c r="L674" s="285"/>
      <c r="M674" s="285"/>
      <c r="N674" s="285"/>
      <c r="O674" s="285"/>
      <c r="P674" s="285"/>
      <c r="Q674" s="285"/>
      <c r="R674" s="285"/>
      <c r="S674" s="285"/>
      <c r="T674" s="285"/>
      <c r="U674" s="285"/>
      <c r="V674" s="285"/>
      <c r="W674" s="285"/>
      <c r="X674" s="285"/>
      <c r="Y674" s="285"/>
      <c r="Z674" s="285"/>
      <c r="AA674" s="285"/>
      <c r="AB674" s="285"/>
      <c r="AC674" s="285"/>
      <c r="AD674" s="285"/>
      <c r="AE674" s="285"/>
      <c r="AF674" s="285"/>
    </row>
    <row r="675">
      <c r="A675" s="285"/>
      <c r="B675" s="362"/>
      <c r="C675" s="362"/>
      <c r="D675" s="17"/>
      <c r="E675" s="362"/>
      <c r="F675" s="315"/>
      <c r="G675" s="363"/>
      <c r="H675" s="363"/>
      <c r="I675" s="363"/>
      <c r="J675" s="363"/>
      <c r="K675" s="363"/>
      <c r="L675" s="285"/>
      <c r="M675" s="285"/>
      <c r="N675" s="285"/>
      <c r="O675" s="285"/>
      <c r="P675" s="285"/>
      <c r="Q675" s="285"/>
      <c r="R675" s="285"/>
      <c r="S675" s="285"/>
      <c r="T675" s="285"/>
      <c r="U675" s="285"/>
      <c r="V675" s="285"/>
      <c r="W675" s="285"/>
      <c r="X675" s="285"/>
      <c r="Y675" s="285"/>
      <c r="Z675" s="285"/>
      <c r="AA675" s="285"/>
      <c r="AB675" s="285"/>
      <c r="AC675" s="285"/>
      <c r="AD675" s="285"/>
      <c r="AE675" s="285"/>
      <c r="AF675" s="285"/>
    </row>
    <row r="676">
      <c r="A676" s="285"/>
      <c r="B676" s="362"/>
      <c r="C676" s="362"/>
      <c r="D676" s="17"/>
      <c r="E676" s="362"/>
      <c r="F676" s="315"/>
      <c r="G676" s="363"/>
      <c r="H676" s="363"/>
      <c r="I676" s="363"/>
      <c r="J676" s="363"/>
      <c r="K676" s="363"/>
      <c r="L676" s="285"/>
      <c r="M676" s="285"/>
      <c r="N676" s="285"/>
      <c r="O676" s="285"/>
      <c r="P676" s="285"/>
      <c r="Q676" s="285"/>
      <c r="R676" s="285"/>
      <c r="S676" s="285"/>
      <c r="T676" s="285"/>
      <c r="U676" s="285"/>
      <c r="V676" s="285"/>
      <c r="W676" s="285"/>
      <c r="X676" s="285"/>
      <c r="Y676" s="285"/>
      <c r="Z676" s="285"/>
      <c r="AA676" s="285"/>
      <c r="AB676" s="285"/>
      <c r="AC676" s="285"/>
      <c r="AD676" s="285"/>
      <c r="AE676" s="285"/>
      <c r="AF676" s="285"/>
    </row>
    <row r="677">
      <c r="A677" s="285"/>
      <c r="B677" s="362"/>
      <c r="C677" s="362"/>
      <c r="D677" s="17"/>
      <c r="E677" s="362"/>
      <c r="F677" s="315"/>
      <c r="G677" s="363"/>
      <c r="H677" s="363"/>
      <c r="I677" s="363"/>
      <c r="J677" s="363"/>
      <c r="K677" s="363"/>
      <c r="L677" s="285"/>
      <c r="M677" s="285"/>
      <c r="N677" s="285"/>
      <c r="O677" s="285"/>
      <c r="P677" s="285"/>
      <c r="Q677" s="285"/>
      <c r="R677" s="285"/>
      <c r="S677" s="285"/>
      <c r="T677" s="285"/>
      <c r="U677" s="285"/>
      <c r="V677" s="285"/>
      <c r="W677" s="285"/>
      <c r="X677" s="285"/>
      <c r="Y677" s="285"/>
      <c r="Z677" s="285"/>
      <c r="AA677" s="285"/>
      <c r="AB677" s="285"/>
      <c r="AC677" s="285"/>
      <c r="AD677" s="285"/>
      <c r="AE677" s="285"/>
      <c r="AF677" s="285"/>
    </row>
    <row r="678">
      <c r="A678" s="285"/>
      <c r="B678" s="362"/>
      <c r="C678" s="362"/>
      <c r="D678" s="17"/>
      <c r="E678" s="362"/>
      <c r="F678" s="315"/>
      <c r="G678" s="363"/>
      <c r="H678" s="363"/>
      <c r="I678" s="363"/>
      <c r="J678" s="363"/>
      <c r="K678" s="363"/>
      <c r="L678" s="285"/>
      <c r="M678" s="285"/>
      <c r="N678" s="285"/>
      <c r="O678" s="285"/>
      <c r="P678" s="285"/>
      <c r="Q678" s="285"/>
      <c r="R678" s="285"/>
      <c r="S678" s="285"/>
      <c r="T678" s="285"/>
      <c r="U678" s="285"/>
      <c r="V678" s="285"/>
      <c r="W678" s="285"/>
      <c r="X678" s="285"/>
      <c r="Y678" s="285"/>
      <c r="Z678" s="285"/>
      <c r="AA678" s="285"/>
      <c r="AB678" s="285"/>
      <c r="AC678" s="285"/>
      <c r="AD678" s="285"/>
      <c r="AE678" s="285"/>
      <c r="AF678" s="285"/>
    </row>
    <row r="679">
      <c r="A679" s="285"/>
      <c r="B679" s="362"/>
      <c r="C679" s="362"/>
      <c r="D679" s="17"/>
      <c r="E679" s="362"/>
      <c r="F679" s="315"/>
      <c r="G679" s="363"/>
      <c r="H679" s="363"/>
      <c r="I679" s="363"/>
      <c r="J679" s="363"/>
      <c r="K679" s="363"/>
      <c r="L679" s="285"/>
      <c r="M679" s="285"/>
      <c r="N679" s="285"/>
      <c r="O679" s="285"/>
      <c r="P679" s="285"/>
      <c r="Q679" s="285"/>
      <c r="R679" s="285"/>
      <c r="S679" s="285"/>
      <c r="T679" s="285"/>
      <c r="U679" s="285"/>
      <c r="V679" s="285"/>
      <c r="W679" s="285"/>
      <c r="X679" s="285"/>
      <c r="Y679" s="285"/>
      <c r="Z679" s="285"/>
      <c r="AA679" s="285"/>
      <c r="AB679" s="285"/>
      <c r="AC679" s="285"/>
      <c r="AD679" s="285"/>
      <c r="AE679" s="285"/>
      <c r="AF679" s="285"/>
    </row>
    <row r="680">
      <c r="A680" s="285"/>
      <c r="B680" s="362"/>
      <c r="C680" s="362"/>
      <c r="D680" s="17"/>
      <c r="E680" s="362"/>
      <c r="F680" s="315"/>
      <c r="G680" s="363"/>
      <c r="H680" s="363"/>
      <c r="I680" s="363"/>
      <c r="J680" s="363"/>
      <c r="K680" s="363"/>
      <c r="L680" s="285"/>
      <c r="M680" s="285"/>
      <c r="N680" s="285"/>
      <c r="O680" s="285"/>
      <c r="P680" s="285"/>
      <c r="Q680" s="285"/>
      <c r="R680" s="285"/>
      <c r="S680" s="285"/>
      <c r="T680" s="285"/>
      <c r="U680" s="285"/>
      <c r="V680" s="285"/>
      <c r="W680" s="285"/>
      <c r="X680" s="285"/>
      <c r="Y680" s="285"/>
      <c r="Z680" s="285"/>
      <c r="AA680" s="285"/>
      <c r="AB680" s="285"/>
      <c r="AC680" s="285"/>
      <c r="AD680" s="285"/>
      <c r="AE680" s="285"/>
      <c r="AF680" s="285"/>
    </row>
    <row r="681">
      <c r="A681" s="285"/>
      <c r="B681" s="362"/>
      <c r="C681" s="362"/>
      <c r="D681" s="17"/>
      <c r="E681" s="362"/>
      <c r="F681" s="315"/>
      <c r="G681" s="363"/>
      <c r="H681" s="363"/>
      <c r="I681" s="363"/>
      <c r="J681" s="363"/>
      <c r="K681" s="363"/>
      <c r="L681" s="285"/>
      <c r="M681" s="285"/>
      <c r="N681" s="285"/>
      <c r="O681" s="285"/>
      <c r="P681" s="285"/>
      <c r="Q681" s="285"/>
      <c r="R681" s="285"/>
      <c r="S681" s="285"/>
      <c r="T681" s="285"/>
      <c r="U681" s="285"/>
      <c r="V681" s="285"/>
      <c r="W681" s="285"/>
      <c r="X681" s="285"/>
      <c r="Y681" s="285"/>
      <c r="Z681" s="285"/>
      <c r="AA681" s="285"/>
      <c r="AB681" s="285"/>
      <c r="AC681" s="285"/>
      <c r="AD681" s="285"/>
      <c r="AE681" s="285"/>
      <c r="AF681" s="285"/>
    </row>
    <row r="682">
      <c r="A682" s="285"/>
      <c r="B682" s="362"/>
      <c r="C682" s="362"/>
      <c r="D682" s="17"/>
      <c r="E682" s="362"/>
      <c r="F682" s="315"/>
      <c r="G682" s="363"/>
      <c r="H682" s="363"/>
      <c r="I682" s="363"/>
      <c r="J682" s="363"/>
      <c r="K682" s="363"/>
      <c r="L682" s="285"/>
      <c r="M682" s="285"/>
      <c r="N682" s="285"/>
      <c r="O682" s="285"/>
      <c r="P682" s="285"/>
      <c r="Q682" s="285"/>
      <c r="R682" s="285"/>
      <c r="S682" s="285"/>
      <c r="T682" s="285"/>
      <c r="U682" s="285"/>
      <c r="V682" s="285"/>
      <c r="W682" s="285"/>
      <c r="X682" s="285"/>
      <c r="Y682" s="285"/>
      <c r="Z682" s="285"/>
      <c r="AA682" s="285"/>
      <c r="AB682" s="285"/>
      <c r="AC682" s="285"/>
      <c r="AD682" s="285"/>
      <c r="AE682" s="285"/>
      <c r="AF682" s="285"/>
    </row>
    <row r="683">
      <c r="A683" s="285"/>
      <c r="B683" s="362"/>
      <c r="C683" s="362"/>
      <c r="D683" s="17"/>
      <c r="E683" s="362"/>
      <c r="F683" s="315"/>
      <c r="G683" s="363"/>
      <c r="H683" s="363"/>
      <c r="I683" s="363"/>
      <c r="J683" s="363"/>
      <c r="K683" s="363"/>
      <c r="L683" s="285"/>
      <c r="M683" s="285"/>
      <c r="N683" s="285"/>
      <c r="O683" s="285"/>
      <c r="P683" s="285"/>
      <c r="Q683" s="285"/>
      <c r="R683" s="285"/>
      <c r="S683" s="285"/>
      <c r="T683" s="285"/>
      <c r="U683" s="285"/>
      <c r="V683" s="285"/>
      <c r="W683" s="285"/>
      <c r="X683" s="285"/>
      <c r="Y683" s="285"/>
      <c r="Z683" s="285"/>
      <c r="AA683" s="285"/>
      <c r="AB683" s="285"/>
      <c r="AC683" s="285"/>
      <c r="AD683" s="285"/>
      <c r="AE683" s="285"/>
      <c r="AF683" s="285"/>
    </row>
    <row r="684">
      <c r="A684" s="285"/>
      <c r="B684" s="362"/>
      <c r="C684" s="362"/>
      <c r="D684" s="17"/>
      <c r="E684" s="362"/>
      <c r="F684" s="315"/>
      <c r="G684" s="363"/>
      <c r="H684" s="363"/>
      <c r="I684" s="363"/>
      <c r="J684" s="363"/>
      <c r="K684" s="363"/>
      <c r="L684" s="285"/>
      <c r="M684" s="285"/>
      <c r="N684" s="285"/>
      <c r="O684" s="285"/>
      <c r="P684" s="285"/>
      <c r="Q684" s="285"/>
      <c r="R684" s="285"/>
      <c r="S684" s="285"/>
      <c r="T684" s="285"/>
      <c r="U684" s="285"/>
      <c r="V684" s="285"/>
      <c r="W684" s="285"/>
      <c r="X684" s="285"/>
      <c r="Y684" s="285"/>
      <c r="Z684" s="285"/>
      <c r="AA684" s="285"/>
      <c r="AB684" s="285"/>
      <c r="AC684" s="285"/>
      <c r="AD684" s="285"/>
      <c r="AE684" s="285"/>
      <c r="AF684" s="285"/>
    </row>
    <row r="685">
      <c r="A685" s="285"/>
      <c r="B685" s="362"/>
      <c r="C685" s="362"/>
      <c r="D685" s="17"/>
      <c r="E685" s="362"/>
      <c r="F685" s="315"/>
      <c r="G685" s="363"/>
      <c r="H685" s="363"/>
      <c r="I685" s="363"/>
      <c r="J685" s="363"/>
      <c r="K685" s="363"/>
      <c r="L685" s="285"/>
      <c r="M685" s="285"/>
      <c r="N685" s="285"/>
      <c r="O685" s="285"/>
      <c r="P685" s="285"/>
      <c r="Q685" s="285"/>
      <c r="R685" s="285"/>
      <c r="S685" s="285"/>
      <c r="T685" s="285"/>
      <c r="U685" s="285"/>
      <c r="V685" s="285"/>
      <c r="W685" s="285"/>
      <c r="X685" s="285"/>
      <c r="Y685" s="285"/>
      <c r="Z685" s="285"/>
      <c r="AA685" s="285"/>
      <c r="AB685" s="285"/>
      <c r="AC685" s="285"/>
      <c r="AD685" s="285"/>
      <c r="AE685" s="285"/>
      <c r="AF685" s="285"/>
    </row>
    <row r="686">
      <c r="A686" s="285"/>
      <c r="B686" s="362"/>
      <c r="C686" s="362"/>
      <c r="D686" s="17"/>
      <c r="E686" s="362"/>
      <c r="F686" s="315"/>
      <c r="G686" s="363"/>
      <c r="H686" s="363"/>
      <c r="I686" s="363"/>
      <c r="J686" s="363"/>
      <c r="K686" s="363"/>
      <c r="L686" s="285"/>
      <c r="M686" s="285"/>
      <c r="N686" s="285"/>
      <c r="O686" s="285"/>
      <c r="P686" s="285"/>
      <c r="Q686" s="285"/>
      <c r="R686" s="285"/>
      <c r="S686" s="285"/>
      <c r="T686" s="285"/>
      <c r="U686" s="285"/>
      <c r="V686" s="285"/>
      <c r="W686" s="285"/>
      <c r="X686" s="285"/>
      <c r="Y686" s="285"/>
      <c r="Z686" s="285"/>
      <c r="AA686" s="285"/>
      <c r="AB686" s="285"/>
      <c r="AC686" s="285"/>
      <c r="AD686" s="285"/>
      <c r="AE686" s="285"/>
      <c r="AF686" s="285"/>
    </row>
    <row r="687">
      <c r="A687" s="285"/>
      <c r="B687" s="362"/>
      <c r="C687" s="362"/>
      <c r="D687" s="17"/>
      <c r="E687" s="362"/>
      <c r="F687" s="315"/>
      <c r="G687" s="363"/>
      <c r="H687" s="363"/>
      <c r="I687" s="363"/>
      <c r="J687" s="363"/>
      <c r="K687" s="363"/>
      <c r="L687" s="285"/>
      <c r="M687" s="285"/>
      <c r="N687" s="285"/>
      <c r="O687" s="285"/>
      <c r="P687" s="285"/>
      <c r="Q687" s="285"/>
      <c r="R687" s="285"/>
      <c r="S687" s="285"/>
      <c r="T687" s="285"/>
      <c r="U687" s="285"/>
      <c r="V687" s="285"/>
      <c r="W687" s="285"/>
      <c r="X687" s="285"/>
      <c r="Y687" s="285"/>
      <c r="Z687" s="285"/>
      <c r="AA687" s="285"/>
      <c r="AB687" s="285"/>
      <c r="AC687" s="285"/>
      <c r="AD687" s="285"/>
      <c r="AE687" s="285"/>
      <c r="AF687" s="285"/>
    </row>
    <row r="688">
      <c r="A688" s="285"/>
      <c r="B688" s="362"/>
      <c r="C688" s="362"/>
      <c r="D688" s="17"/>
      <c r="E688" s="362"/>
      <c r="F688" s="315"/>
      <c r="G688" s="363"/>
      <c r="H688" s="363"/>
      <c r="I688" s="363"/>
      <c r="J688" s="363"/>
      <c r="K688" s="363"/>
      <c r="L688" s="285"/>
      <c r="M688" s="285"/>
      <c r="N688" s="285"/>
      <c r="O688" s="285"/>
      <c r="P688" s="285"/>
      <c r="Q688" s="285"/>
      <c r="R688" s="285"/>
      <c r="S688" s="285"/>
      <c r="T688" s="285"/>
      <c r="U688" s="285"/>
      <c r="V688" s="285"/>
      <c r="W688" s="285"/>
      <c r="X688" s="285"/>
      <c r="Y688" s="285"/>
      <c r="Z688" s="285"/>
      <c r="AA688" s="285"/>
      <c r="AB688" s="285"/>
      <c r="AC688" s="285"/>
      <c r="AD688" s="285"/>
      <c r="AE688" s="285"/>
      <c r="AF688" s="285"/>
    </row>
    <row r="689">
      <c r="A689" s="285"/>
      <c r="B689" s="362"/>
      <c r="C689" s="362"/>
      <c r="D689" s="17"/>
      <c r="E689" s="362"/>
      <c r="F689" s="315"/>
      <c r="G689" s="363"/>
      <c r="H689" s="363"/>
      <c r="I689" s="363"/>
      <c r="J689" s="363"/>
      <c r="K689" s="363"/>
      <c r="L689" s="285"/>
      <c r="M689" s="285"/>
      <c r="N689" s="285"/>
      <c r="O689" s="285"/>
      <c r="P689" s="285"/>
      <c r="Q689" s="285"/>
      <c r="R689" s="285"/>
      <c r="S689" s="285"/>
      <c r="T689" s="285"/>
      <c r="U689" s="285"/>
      <c r="V689" s="285"/>
      <c r="W689" s="285"/>
      <c r="X689" s="285"/>
      <c r="Y689" s="285"/>
      <c r="Z689" s="285"/>
      <c r="AA689" s="285"/>
      <c r="AB689" s="285"/>
      <c r="AC689" s="285"/>
      <c r="AD689" s="285"/>
      <c r="AE689" s="285"/>
      <c r="AF689" s="285"/>
    </row>
    <row r="690">
      <c r="A690" s="285"/>
      <c r="B690" s="362"/>
      <c r="C690" s="362"/>
      <c r="D690" s="17"/>
      <c r="E690" s="362"/>
      <c r="F690" s="315"/>
      <c r="G690" s="363"/>
      <c r="H690" s="363"/>
      <c r="I690" s="363"/>
      <c r="J690" s="363"/>
      <c r="K690" s="363"/>
      <c r="L690" s="285"/>
      <c r="M690" s="285"/>
      <c r="N690" s="285"/>
      <c r="O690" s="285"/>
      <c r="P690" s="285"/>
      <c r="Q690" s="285"/>
      <c r="R690" s="285"/>
      <c r="S690" s="285"/>
      <c r="T690" s="285"/>
      <c r="U690" s="285"/>
      <c r="V690" s="285"/>
      <c r="W690" s="285"/>
      <c r="X690" s="285"/>
      <c r="Y690" s="285"/>
      <c r="Z690" s="285"/>
      <c r="AA690" s="285"/>
      <c r="AB690" s="285"/>
      <c r="AC690" s="285"/>
      <c r="AD690" s="285"/>
      <c r="AE690" s="285"/>
      <c r="AF690" s="285"/>
    </row>
    <row r="691">
      <c r="A691" s="285"/>
      <c r="B691" s="362"/>
      <c r="C691" s="362"/>
      <c r="D691" s="17"/>
      <c r="E691" s="362"/>
      <c r="F691" s="315"/>
      <c r="G691" s="363"/>
      <c r="H691" s="363"/>
      <c r="I691" s="363"/>
      <c r="J691" s="363"/>
      <c r="K691" s="363"/>
      <c r="L691" s="285"/>
      <c r="M691" s="285"/>
      <c r="N691" s="285"/>
      <c r="O691" s="285"/>
      <c r="P691" s="285"/>
      <c r="Q691" s="285"/>
      <c r="R691" s="285"/>
      <c r="S691" s="285"/>
      <c r="T691" s="285"/>
      <c r="U691" s="285"/>
      <c r="V691" s="285"/>
      <c r="W691" s="285"/>
      <c r="X691" s="285"/>
      <c r="Y691" s="285"/>
      <c r="Z691" s="285"/>
      <c r="AA691" s="285"/>
      <c r="AB691" s="285"/>
      <c r="AC691" s="285"/>
      <c r="AD691" s="285"/>
      <c r="AE691" s="285"/>
      <c r="AF691" s="285"/>
    </row>
    <row r="692">
      <c r="A692" s="285"/>
      <c r="B692" s="362"/>
      <c r="C692" s="362"/>
      <c r="D692" s="17"/>
      <c r="E692" s="362"/>
      <c r="F692" s="315"/>
      <c r="G692" s="363"/>
      <c r="H692" s="363"/>
      <c r="I692" s="363"/>
      <c r="J692" s="363"/>
      <c r="K692" s="363"/>
      <c r="L692" s="285"/>
      <c r="M692" s="285"/>
      <c r="N692" s="285"/>
      <c r="O692" s="285"/>
      <c r="P692" s="285"/>
      <c r="Q692" s="285"/>
      <c r="R692" s="285"/>
      <c r="S692" s="285"/>
      <c r="T692" s="285"/>
      <c r="U692" s="285"/>
      <c r="V692" s="285"/>
      <c r="W692" s="285"/>
      <c r="X692" s="285"/>
      <c r="Y692" s="285"/>
      <c r="Z692" s="285"/>
      <c r="AA692" s="285"/>
      <c r="AB692" s="285"/>
      <c r="AC692" s="285"/>
      <c r="AD692" s="285"/>
      <c r="AE692" s="285"/>
      <c r="AF692" s="285"/>
    </row>
    <row r="693">
      <c r="A693" s="285"/>
      <c r="B693" s="362"/>
      <c r="C693" s="362"/>
      <c r="D693" s="17"/>
      <c r="E693" s="362"/>
      <c r="F693" s="315"/>
      <c r="G693" s="363"/>
      <c r="H693" s="363"/>
      <c r="I693" s="363"/>
      <c r="J693" s="363"/>
      <c r="K693" s="363"/>
      <c r="L693" s="285"/>
      <c r="M693" s="285"/>
      <c r="N693" s="285"/>
      <c r="O693" s="285"/>
      <c r="P693" s="285"/>
      <c r="Q693" s="285"/>
      <c r="R693" s="285"/>
      <c r="S693" s="285"/>
      <c r="T693" s="285"/>
      <c r="U693" s="285"/>
      <c r="V693" s="285"/>
      <c r="W693" s="285"/>
      <c r="X693" s="285"/>
      <c r="Y693" s="285"/>
      <c r="Z693" s="285"/>
      <c r="AA693" s="285"/>
      <c r="AB693" s="285"/>
      <c r="AC693" s="285"/>
      <c r="AD693" s="285"/>
      <c r="AE693" s="285"/>
      <c r="AF693" s="285"/>
    </row>
    <row r="694">
      <c r="A694" s="285"/>
      <c r="B694" s="362"/>
      <c r="C694" s="362"/>
      <c r="D694" s="17"/>
      <c r="E694" s="362"/>
      <c r="F694" s="315"/>
      <c r="G694" s="363"/>
      <c r="H694" s="363"/>
      <c r="I694" s="363"/>
      <c r="J694" s="363"/>
      <c r="K694" s="363"/>
      <c r="L694" s="285"/>
      <c r="M694" s="285"/>
      <c r="N694" s="285"/>
      <c r="O694" s="285"/>
      <c r="P694" s="285"/>
      <c r="Q694" s="285"/>
      <c r="R694" s="285"/>
      <c r="S694" s="285"/>
      <c r="T694" s="285"/>
      <c r="U694" s="285"/>
      <c r="V694" s="285"/>
      <c r="W694" s="285"/>
      <c r="X694" s="285"/>
      <c r="Y694" s="285"/>
      <c r="Z694" s="285"/>
      <c r="AA694" s="285"/>
      <c r="AB694" s="285"/>
      <c r="AC694" s="285"/>
      <c r="AD694" s="285"/>
      <c r="AE694" s="285"/>
      <c r="AF694" s="285"/>
    </row>
    <row r="695">
      <c r="A695" s="285"/>
      <c r="B695" s="362"/>
      <c r="C695" s="362"/>
      <c r="D695" s="17"/>
      <c r="E695" s="362"/>
      <c r="F695" s="315"/>
      <c r="G695" s="363"/>
      <c r="H695" s="363"/>
      <c r="I695" s="363"/>
      <c r="J695" s="363"/>
      <c r="K695" s="363"/>
      <c r="L695" s="285"/>
      <c r="M695" s="285"/>
      <c r="N695" s="285"/>
      <c r="O695" s="285"/>
      <c r="P695" s="285"/>
      <c r="Q695" s="285"/>
      <c r="R695" s="285"/>
      <c r="S695" s="285"/>
      <c r="T695" s="285"/>
      <c r="U695" s="285"/>
      <c r="V695" s="285"/>
      <c r="W695" s="285"/>
      <c r="X695" s="285"/>
      <c r="Y695" s="285"/>
      <c r="Z695" s="285"/>
      <c r="AA695" s="285"/>
      <c r="AB695" s="285"/>
      <c r="AC695" s="285"/>
      <c r="AD695" s="285"/>
      <c r="AE695" s="285"/>
      <c r="AF695" s="285"/>
    </row>
    <row r="696">
      <c r="A696" s="285"/>
      <c r="B696" s="362"/>
      <c r="C696" s="362"/>
      <c r="D696" s="17"/>
      <c r="E696" s="362"/>
      <c r="F696" s="315"/>
      <c r="G696" s="363"/>
      <c r="H696" s="363"/>
      <c r="I696" s="363"/>
      <c r="J696" s="363"/>
      <c r="K696" s="363"/>
      <c r="L696" s="285"/>
      <c r="M696" s="285"/>
      <c r="N696" s="285"/>
      <c r="O696" s="285"/>
      <c r="P696" s="285"/>
      <c r="Q696" s="285"/>
      <c r="R696" s="285"/>
      <c r="S696" s="285"/>
      <c r="T696" s="285"/>
      <c r="U696" s="285"/>
      <c r="V696" s="285"/>
      <c r="W696" s="285"/>
      <c r="X696" s="285"/>
      <c r="Y696" s="285"/>
      <c r="Z696" s="285"/>
      <c r="AA696" s="285"/>
      <c r="AB696" s="285"/>
      <c r="AC696" s="285"/>
      <c r="AD696" s="285"/>
      <c r="AE696" s="285"/>
      <c r="AF696" s="285"/>
    </row>
    <row r="697">
      <c r="A697" s="285"/>
      <c r="B697" s="362"/>
      <c r="C697" s="362"/>
      <c r="D697" s="17"/>
      <c r="E697" s="362"/>
      <c r="F697" s="315"/>
      <c r="G697" s="363"/>
      <c r="H697" s="363"/>
      <c r="I697" s="363"/>
      <c r="J697" s="363"/>
      <c r="K697" s="363"/>
      <c r="L697" s="285"/>
      <c r="M697" s="285"/>
      <c r="N697" s="285"/>
      <c r="O697" s="285"/>
      <c r="P697" s="285"/>
      <c r="Q697" s="285"/>
      <c r="R697" s="285"/>
      <c r="S697" s="285"/>
      <c r="T697" s="285"/>
      <c r="U697" s="285"/>
      <c r="V697" s="285"/>
      <c r="W697" s="285"/>
      <c r="X697" s="285"/>
      <c r="Y697" s="285"/>
      <c r="Z697" s="285"/>
      <c r="AA697" s="285"/>
      <c r="AB697" s="285"/>
      <c r="AC697" s="285"/>
      <c r="AD697" s="285"/>
      <c r="AE697" s="285"/>
      <c r="AF697" s="285"/>
    </row>
    <row r="698">
      <c r="A698" s="285"/>
      <c r="B698" s="362"/>
      <c r="C698" s="362"/>
      <c r="D698" s="17"/>
      <c r="E698" s="362"/>
      <c r="F698" s="315"/>
      <c r="G698" s="363"/>
      <c r="H698" s="363"/>
      <c r="I698" s="363"/>
      <c r="J698" s="363"/>
      <c r="K698" s="363"/>
      <c r="L698" s="285"/>
      <c r="M698" s="285"/>
      <c r="N698" s="285"/>
      <c r="O698" s="285"/>
      <c r="P698" s="285"/>
      <c r="Q698" s="285"/>
      <c r="R698" s="285"/>
      <c r="S698" s="285"/>
      <c r="T698" s="285"/>
      <c r="U698" s="285"/>
      <c r="V698" s="285"/>
      <c r="W698" s="285"/>
      <c r="X698" s="285"/>
      <c r="Y698" s="285"/>
      <c r="Z698" s="285"/>
      <c r="AA698" s="285"/>
      <c r="AB698" s="285"/>
      <c r="AC698" s="285"/>
      <c r="AD698" s="285"/>
      <c r="AE698" s="285"/>
      <c r="AF698" s="285"/>
    </row>
    <row r="699">
      <c r="A699" s="285"/>
      <c r="B699" s="362"/>
      <c r="C699" s="362"/>
      <c r="D699" s="17"/>
      <c r="E699" s="362"/>
      <c r="F699" s="315"/>
      <c r="G699" s="363"/>
      <c r="H699" s="363"/>
      <c r="I699" s="363"/>
      <c r="J699" s="363"/>
      <c r="K699" s="363"/>
      <c r="L699" s="285"/>
      <c r="M699" s="285"/>
      <c r="N699" s="285"/>
      <c r="O699" s="285"/>
      <c r="P699" s="285"/>
      <c r="Q699" s="285"/>
      <c r="R699" s="285"/>
      <c r="S699" s="285"/>
      <c r="T699" s="285"/>
      <c r="U699" s="285"/>
      <c r="V699" s="285"/>
      <c r="W699" s="285"/>
      <c r="X699" s="285"/>
      <c r="Y699" s="285"/>
      <c r="Z699" s="285"/>
      <c r="AA699" s="285"/>
      <c r="AB699" s="285"/>
      <c r="AC699" s="285"/>
      <c r="AD699" s="285"/>
      <c r="AE699" s="285"/>
      <c r="AF699" s="285"/>
    </row>
    <row r="700">
      <c r="A700" s="285"/>
      <c r="B700" s="362"/>
      <c r="C700" s="362"/>
      <c r="D700" s="17"/>
      <c r="E700" s="362"/>
      <c r="F700" s="315"/>
      <c r="G700" s="363"/>
      <c r="H700" s="363"/>
      <c r="I700" s="363"/>
      <c r="J700" s="363"/>
      <c r="K700" s="363"/>
      <c r="L700" s="285"/>
      <c r="M700" s="285"/>
      <c r="N700" s="285"/>
      <c r="O700" s="285"/>
      <c r="P700" s="285"/>
      <c r="Q700" s="285"/>
      <c r="R700" s="285"/>
      <c r="S700" s="285"/>
      <c r="T700" s="285"/>
      <c r="U700" s="285"/>
      <c r="V700" s="285"/>
      <c r="W700" s="285"/>
      <c r="X700" s="285"/>
      <c r="Y700" s="285"/>
      <c r="Z700" s="285"/>
      <c r="AA700" s="285"/>
      <c r="AB700" s="285"/>
      <c r="AC700" s="285"/>
      <c r="AD700" s="285"/>
      <c r="AE700" s="285"/>
      <c r="AF700" s="285"/>
    </row>
    <row r="701">
      <c r="A701" s="285"/>
      <c r="B701" s="362"/>
      <c r="C701" s="362"/>
      <c r="D701" s="17"/>
      <c r="E701" s="362"/>
      <c r="F701" s="315"/>
      <c r="G701" s="363"/>
      <c r="H701" s="363"/>
      <c r="I701" s="363"/>
      <c r="J701" s="363"/>
      <c r="K701" s="363"/>
      <c r="L701" s="285"/>
      <c r="M701" s="285"/>
      <c r="N701" s="285"/>
      <c r="O701" s="285"/>
      <c r="P701" s="285"/>
      <c r="Q701" s="285"/>
      <c r="R701" s="285"/>
      <c r="S701" s="285"/>
      <c r="T701" s="285"/>
      <c r="U701" s="285"/>
      <c r="V701" s="285"/>
      <c r="W701" s="285"/>
      <c r="X701" s="285"/>
      <c r="Y701" s="285"/>
      <c r="Z701" s="285"/>
      <c r="AA701" s="285"/>
      <c r="AB701" s="285"/>
      <c r="AC701" s="285"/>
      <c r="AD701" s="285"/>
      <c r="AE701" s="285"/>
      <c r="AF701" s="285"/>
    </row>
    <row r="702">
      <c r="A702" s="285"/>
      <c r="B702" s="362"/>
      <c r="C702" s="362"/>
      <c r="D702" s="17"/>
      <c r="E702" s="362"/>
      <c r="F702" s="315"/>
      <c r="G702" s="363"/>
      <c r="H702" s="363"/>
      <c r="I702" s="363"/>
      <c r="J702" s="363"/>
      <c r="K702" s="363"/>
      <c r="L702" s="285"/>
      <c r="M702" s="285"/>
      <c r="N702" s="285"/>
      <c r="O702" s="285"/>
      <c r="P702" s="285"/>
      <c r="Q702" s="285"/>
      <c r="R702" s="285"/>
      <c r="S702" s="285"/>
      <c r="T702" s="285"/>
      <c r="U702" s="285"/>
      <c r="V702" s="285"/>
      <c r="W702" s="285"/>
      <c r="X702" s="285"/>
      <c r="Y702" s="285"/>
      <c r="Z702" s="285"/>
      <c r="AA702" s="285"/>
      <c r="AB702" s="285"/>
      <c r="AC702" s="285"/>
      <c r="AD702" s="285"/>
      <c r="AE702" s="285"/>
      <c r="AF702" s="285"/>
    </row>
    <row r="703">
      <c r="A703" s="285"/>
      <c r="B703" s="362"/>
      <c r="C703" s="362"/>
      <c r="D703" s="17"/>
      <c r="E703" s="362"/>
      <c r="F703" s="315"/>
      <c r="G703" s="363"/>
      <c r="H703" s="363"/>
      <c r="I703" s="363"/>
      <c r="J703" s="363"/>
      <c r="K703" s="363"/>
      <c r="L703" s="285"/>
      <c r="M703" s="285"/>
      <c r="N703" s="285"/>
      <c r="O703" s="285"/>
      <c r="P703" s="285"/>
      <c r="Q703" s="285"/>
      <c r="R703" s="285"/>
      <c r="S703" s="285"/>
      <c r="T703" s="285"/>
      <c r="U703" s="285"/>
      <c r="V703" s="285"/>
      <c r="W703" s="285"/>
      <c r="X703" s="285"/>
      <c r="Y703" s="285"/>
      <c r="Z703" s="285"/>
      <c r="AA703" s="285"/>
      <c r="AB703" s="285"/>
      <c r="AC703" s="285"/>
      <c r="AD703" s="285"/>
      <c r="AE703" s="285"/>
      <c r="AF703" s="285"/>
    </row>
    <row r="704">
      <c r="A704" s="285"/>
      <c r="B704" s="362"/>
      <c r="C704" s="362"/>
      <c r="D704" s="17"/>
      <c r="E704" s="362"/>
      <c r="F704" s="315"/>
      <c r="G704" s="363"/>
      <c r="H704" s="363"/>
      <c r="I704" s="363"/>
      <c r="J704" s="363"/>
      <c r="K704" s="363"/>
      <c r="L704" s="285"/>
      <c r="M704" s="285"/>
      <c r="N704" s="285"/>
      <c r="O704" s="285"/>
      <c r="P704" s="285"/>
      <c r="Q704" s="285"/>
      <c r="R704" s="285"/>
      <c r="S704" s="285"/>
      <c r="T704" s="285"/>
      <c r="U704" s="285"/>
      <c r="V704" s="285"/>
      <c r="W704" s="285"/>
      <c r="X704" s="285"/>
      <c r="Y704" s="285"/>
      <c r="Z704" s="285"/>
      <c r="AA704" s="285"/>
      <c r="AB704" s="285"/>
      <c r="AC704" s="285"/>
      <c r="AD704" s="285"/>
      <c r="AE704" s="285"/>
      <c r="AF704" s="285"/>
    </row>
    <row r="705">
      <c r="A705" s="285"/>
      <c r="B705" s="362"/>
      <c r="C705" s="362"/>
      <c r="D705" s="17"/>
      <c r="E705" s="362"/>
      <c r="F705" s="315"/>
      <c r="G705" s="363"/>
      <c r="H705" s="363"/>
      <c r="I705" s="363"/>
      <c r="J705" s="363"/>
      <c r="K705" s="363"/>
      <c r="L705" s="285"/>
      <c r="M705" s="285"/>
      <c r="N705" s="285"/>
      <c r="O705" s="285"/>
      <c r="P705" s="285"/>
      <c r="Q705" s="285"/>
      <c r="R705" s="285"/>
      <c r="S705" s="285"/>
      <c r="T705" s="285"/>
      <c r="U705" s="285"/>
      <c r="V705" s="285"/>
      <c r="W705" s="285"/>
      <c r="X705" s="285"/>
      <c r="Y705" s="285"/>
      <c r="Z705" s="285"/>
      <c r="AA705" s="285"/>
      <c r="AB705" s="285"/>
      <c r="AC705" s="285"/>
      <c r="AD705" s="285"/>
      <c r="AE705" s="285"/>
      <c r="AF705" s="285"/>
    </row>
    <row r="706">
      <c r="A706" s="285"/>
      <c r="B706" s="362"/>
      <c r="C706" s="362"/>
      <c r="D706" s="17"/>
      <c r="E706" s="362"/>
      <c r="F706" s="315"/>
      <c r="G706" s="363"/>
      <c r="H706" s="363"/>
      <c r="I706" s="363"/>
      <c r="J706" s="363"/>
      <c r="K706" s="363"/>
      <c r="L706" s="285"/>
      <c r="M706" s="285"/>
      <c r="N706" s="285"/>
      <c r="O706" s="285"/>
      <c r="P706" s="285"/>
      <c r="Q706" s="285"/>
      <c r="R706" s="285"/>
      <c r="S706" s="285"/>
      <c r="T706" s="285"/>
      <c r="U706" s="285"/>
      <c r="V706" s="285"/>
      <c r="W706" s="285"/>
      <c r="X706" s="285"/>
      <c r="Y706" s="285"/>
      <c r="Z706" s="285"/>
      <c r="AA706" s="285"/>
      <c r="AB706" s="285"/>
      <c r="AC706" s="285"/>
      <c r="AD706" s="285"/>
      <c r="AE706" s="285"/>
      <c r="AF706" s="285"/>
    </row>
    <row r="707">
      <c r="A707" s="285"/>
      <c r="B707" s="362"/>
      <c r="C707" s="362"/>
      <c r="D707" s="17"/>
      <c r="E707" s="362"/>
      <c r="F707" s="315"/>
      <c r="G707" s="363"/>
      <c r="H707" s="363"/>
      <c r="I707" s="363"/>
      <c r="J707" s="363"/>
      <c r="K707" s="363"/>
      <c r="L707" s="285"/>
      <c r="M707" s="285"/>
      <c r="N707" s="285"/>
      <c r="O707" s="285"/>
      <c r="P707" s="285"/>
      <c r="Q707" s="285"/>
      <c r="R707" s="285"/>
      <c r="S707" s="285"/>
      <c r="T707" s="285"/>
      <c r="U707" s="285"/>
      <c r="V707" s="285"/>
      <c r="W707" s="285"/>
      <c r="X707" s="285"/>
      <c r="Y707" s="285"/>
      <c r="Z707" s="285"/>
      <c r="AA707" s="285"/>
      <c r="AB707" s="285"/>
      <c r="AC707" s="285"/>
      <c r="AD707" s="285"/>
      <c r="AE707" s="285"/>
      <c r="AF707" s="285"/>
    </row>
    <row r="708">
      <c r="A708" s="285"/>
      <c r="B708" s="362"/>
      <c r="C708" s="362"/>
      <c r="D708" s="17"/>
      <c r="E708" s="362"/>
      <c r="F708" s="315"/>
      <c r="G708" s="363"/>
      <c r="H708" s="363"/>
      <c r="I708" s="363"/>
      <c r="J708" s="363"/>
      <c r="K708" s="363"/>
      <c r="L708" s="285"/>
      <c r="M708" s="285"/>
      <c r="N708" s="285"/>
      <c r="O708" s="285"/>
      <c r="P708" s="285"/>
      <c r="Q708" s="285"/>
      <c r="R708" s="285"/>
      <c r="S708" s="285"/>
      <c r="T708" s="285"/>
      <c r="U708" s="285"/>
      <c r="V708" s="285"/>
      <c r="W708" s="285"/>
      <c r="X708" s="285"/>
      <c r="Y708" s="285"/>
      <c r="Z708" s="285"/>
      <c r="AA708" s="285"/>
      <c r="AB708" s="285"/>
      <c r="AC708" s="285"/>
      <c r="AD708" s="285"/>
      <c r="AE708" s="285"/>
      <c r="AF708" s="285"/>
    </row>
    <row r="709">
      <c r="A709" s="285"/>
      <c r="B709" s="362"/>
      <c r="C709" s="362"/>
      <c r="D709" s="17"/>
      <c r="E709" s="362"/>
      <c r="F709" s="315"/>
      <c r="G709" s="363"/>
      <c r="H709" s="363"/>
      <c r="I709" s="363"/>
      <c r="J709" s="363"/>
      <c r="K709" s="363"/>
      <c r="L709" s="285"/>
      <c r="M709" s="285"/>
      <c r="N709" s="285"/>
      <c r="O709" s="285"/>
      <c r="P709" s="285"/>
      <c r="Q709" s="285"/>
      <c r="R709" s="285"/>
      <c r="S709" s="285"/>
      <c r="T709" s="285"/>
      <c r="U709" s="285"/>
      <c r="V709" s="285"/>
      <c r="W709" s="285"/>
      <c r="X709" s="285"/>
      <c r="Y709" s="285"/>
      <c r="Z709" s="285"/>
      <c r="AA709" s="285"/>
      <c r="AB709" s="285"/>
      <c r="AC709" s="285"/>
      <c r="AD709" s="285"/>
      <c r="AE709" s="285"/>
      <c r="AF709" s="285"/>
    </row>
    <row r="710">
      <c r="A710" s="285"/>
      <c r="B710" s="362"/>
      <c r="C710" s="362"/>
      <c r="D710" s="17"/>
      <c r="E710" s="362"/>
      <c r="F710" s="315"/>
      <c r="G710" s="363"/>
      <c r="H710" s="363"/>
      <c r="I710" s="363"/>
      <c r="J710" s="363"/>
      <c r="K710" s="363"/>
      <c r="L710" s="285"/>
      <c r="M710" s="285"/>
      <c r="N710" s="285"/>
      <c r="O710" s="285"/>
      <c r="P710" s="285"/>
      <c r="Q710" s="285"/>
      <c r="R710" s="285"/>
      <c r="S710" s="285"/>
      <c r="T710" s="285"/>
      <c r="U710" s="285"/>
      <c r="V710" s="285"/>
      <c r="W710" s="285"/>
      <c r="X710" s="285"/>
      <c r="Y710" s="285"/>
      <c r="Z710" s="285"/>
      <c r="AA710" s="285"/>
      <c r="AB710" s="285"/>
      <c r="AC710" s="285"/>
      <c r="AD710" s="285"/>
      <c r="AE710" s="285"/>
      <c r="AF710" s="285"/>
    </row>
    <row r="711">
      <c r="A711" s="285"/>
      <c r="B711" s="362"/>
      <c r="C711" s="362"/>
      <c r="D711" s="17"/>
      <c r="E711" s="362"/>
      <c r="F711" s="315"/>
      <c r="G711" s="363"/>
      <c r="H711" s="363"/>
      <c r="I711" s="363"/>
      <c r="J711" s="363"/>
      <c r="K711" s="363"/>
      <c r="L711" s="285"/>
      <c r="M711" s="285"/>
      <c r="N711" s="285"/>
      <c r="O711" s="285"/>
      <c r="P711" s="285"/>
      <c r="Q711" s="285"/>
      <c r="R711" s="285"/>
      <c r="S711" s="285"/>
      <c r="T711" s="285"/>
      <c r="U711" s="285"/>
      <c r="V711" s="285"/>
      <c r="W711" s="285"/>
      <c r="X711" s="285"/>
      <c r="Y711" s="285"/>
      <c r="Z711" s="285"/>
      <c r="AA711" s="285"/>
      <c r="AB711" s="285"/>
      <c r="AC711" s="285"/>
      <c r="AD711" s="285"/>
      <c r="AE711" s="285"/>
      <c r="AF711" s="285"/>
    </row>
    <row r="712">
      <c r="A712" s="285"/>
      <c r="B712" s="362"/>
      <c r="C712" s="362"/>
      <c r="D712" s="17"/>
      <c r="E712" s="362"/>
      <c r="F712" s="315"/>
      <c r="G712" s="363"/>
      <c r="H712" s="363"/>
      <c r="I712" s="363"/>
      <c r="J712" s="363"/>
      <c r="K712" s="363"/>
      <c r="L712" s="285"/>
      <c r="M712" s="285"/>
      <c r="N712" s="285"/>
      <c r="O712" s="285"/>
      <c r="P712" s="285"/>
      <c r="Q712" s="285"/>
      <c r="R712" s="285"/>
      <c r="S712" s="285"/>
      <c r="T712" s="285"/>
      <c r="U712" s="285"/>
      <c r="V712" s="285"/>
      <c r="W712" s="285"/>
      <c r="X712" s="285"/>
      <c r="Y712" s="285"/>
      <c r="Z712" s="285"/>
      <c r="AA712" s="285"/>
      <c r="AB712" s="285"/>
      <c r="AC712" s="285"/>
      <c r="AD712" s="285"/>
      <c r="AE712" s="285"/>
      <c r="AF712" s="285"/>
    </row>
    <row r="713">
      <c r="A713" s="285"/>
      <c r="B713" s="362"/>
      <c r="C713" s="362"/>
      <c r="D713" s="17"/>
      <c r="E713" s="362"/>
      <c r="F713" s="315"/>
      <c r="G713" s="363"/>
      <c r="H713" s="363"/>
      <c r="I713" s="363"/>
      <c r="J713" s="363"/>
      <c r="K713" s="363"/>
      <c r="L713" s="285"/>
      <c r="M713" s="285"/>
      <c r="N713" s="285"/>
      <c r="O713" s="285"/>
      <c r="P713" s="285"/>
      <c r="Q713" s="285"/>
      <c r="R713" s="285"/>
      <c r="S713" s="285"/>
      <c r="T713" s="285"/>
      <c r="U713" s="285"/>
      <c r="V713" s="285"/>
      <c r="W713" s="285"/>
      <c r="X713" s="285"/>
      <c r="Y713" s="285"/>
      <c r="Z713" s="285"/>
      <c r="AA713" s="285"/>
      <c r="AB713" s="285"/>
      <c r="AC713" s="285"/>
      <c r="AD713" s="285"/>
      <c r="AE713" s="285"/>
      <c r="AF713" s="285"/>
    </row>
    <row r="714">
      <c r="A714" s="285"/>
      <c r="B714" s="362"/>
      <c r="C714" s="362"/>
      <c r="D714" s="17"/>
      <c r="E714" s="362"/>
      <c r="F714" s="315"/>
      <c r="G714" s="363"/>
      <c r="H714" s="363"/>
      <c r="I714" s="363"/>
      <c r="J714" s="363"/>
      <c r="K714" s="363"/>
      <c r="L714" s="285"/>
      <c r="M714" s="285"/>
      <c r="N714" s="285"/>
      <c r="O714" s="285"/>
      <c r="P714" s="285"/>
      <c r="Q714" s="285"/>
      <c r="R714" s="285"/>
      <c r="S714" s="285"/>
      <c r="T714" s="285"/>
      <c r="U714" s="285"/>
      <c r="V714" s="285"/>
      <c r="W714" s="285"/>
      <c r="X714" s="285"/>
      <c r="Y714" s="285"/>
      <c r="Z714" s="285"/>
      <c r="AA714" s="285"/>
      <c r="AB714" s="285"/>
      <c r="AC714" s="285"/>
      <c r="AD714" s="285"/>
      <c r="AE714" s="285"/>
      <c r="AF714" s="285"/>
    </row>
    <row r="715">
      <c r="A715" s="285"/>
      <c r="B715" s="362"/>
      <c r="C715" s="362"/>
      <c r="D715" s="17"/>
      <c r="E715" s="362"/>
      <c r="F715" s="315"/>
      <c r="G715" s="363"/>
      <c r="H715" s="363"/>
      <c r="I715" s="363"/>
      <c r="J715" s="363"/>
      <c r="K715" s="363"/>
      <c r="L715" s="285"/>
      <c r="M715" s="285"/>
      <c r="N715" s="285"/>
      <c r="O715" s="285"/>
      <c r="P715" s="285"/>
      <c r="Q715" s="285"/>
      <c r="R715" s="285"/>
      <c r="S715" s="285"/>
      <c r="T715" s="285"/>
      <c r="U715" s="285"/>
      <c r="V715" s="285"/>
      <c r="W715" s="285"/>
      <c r="X715" s="285"/>
      <c r="Y715" s="285"/>
      <c r="Z715" s="285"/>
      <c r="AA715" s="285"/>
      <c r="AB715" s="285"/>
      <c r="AC715" s="285"/>
      <c r="AD715" s="285"/>
      <c r="AE715" s="285"/>
      <c r="AF715" s="285"/>
    </row>
    <row r="716">
      <c r="A716" s="285"/>
      <c r="B716" s="362"/>
      <c r="C716" s="362"/>
      <c r="D716" s="17"/>
      <c r="E716" s="362"/>
      <c r="F716" s="315"/>
      <c r="G716" s="363"/>
      <c r="H716" s="363"/>
      <c r="I716" s="363"/>
      <c r="J716" s="363"/>
      <c r="K716" s="363"/>
      <c r="L716" s="285"/>
      <c r="M716" s="285"/>
      <c r="N716" s="285"/>
      <c r="O716" s="285"/>
      <c r="P716" s="285"/>
      <c r="Q716" s="285"/>
      <c r="R716" s="285"/>
      <c r="S716" s="285"/>
      <c r="T716" s="285"/>
      <c r="U716" s="285"/>
      <c r="V716" s="285"/>
      <c r="W716" s="285"/>
      <c r="X716" s="285"/>
      <c r="Y716" s="285"/>
      <c r="Z716" s="285"/>
      <c r="AA716" s="285"/>
      <c r="AB716" s="285"/>
      <c r="AC716" s="285"/>
      <c r="AD716" s="285"/>
      <c r="AE716" s="285"/>
      <c r="AF716" s="285"/>
    </row>
    <row r="717">
      <c r="A717" s="285"/>
      <c r="B717" s="362"/>
      <c r="C717" s="362"/>
      <c r="D717" s="17"/>
      <c r="E717" s="362"/>
      <c r="F717" s="315"/>
      <c r="G717" s="363"/>
      <c r="H717" s="363"/>
      <c r="I717" s="363"/>
      <c r="J717" s="363"/>
      <c r="K717" s="363"/>
      <c r="L717" s="285"/>
      <c r="M717" s="285"/>
      <c r="N717" s="285"/>
      <c r="O717" s="285"/>
      <c r="P717" s="285"/>
      <c r="Q717" s="285"/>
      <c r="R717" s="285"/>
      <c r="S717" s="285"/>
      <c r="T717" s="285"/>
      <c r="U717" s="285"/>
      <c r="V717" s="285"/>
      <c r="W717" s="285"/>
      <c r="X717" s="285"/>
      <c r="Y717" s="285"/>
      <c r="Z717" s="285"/>
      <c r="AA717" s="285"/>
      <c r="AB717" s="285"/>
      <c r="AC717" s="285"/>
      <c r="AD717" s="285"/>
      <c r="AE717" s="285"/>
      <c r="AF717" s="285"/>
    </row>
    <row r="718">
      <c r="A718" s="285"/>
      <c r="B718" s="362"/>
      <c r="C718" s="362"/>
      <c r="D718" s="17"/>
      <c r="E718" s="362"/>
      <c r="F718" s="315"/>
      <c r="G718" s="363"/>
      <c r="H718" s="363"/>
      <c r="I718" s="363"/>
      <c r="J718" s="363"/>
      <c r="K718" s="363"/>
      <c r="L718" s="285"/>
      <c r="M718" s="285"/>
      <c r="N718" s="285"/>
      <c r="O718" s="285"/>
      <c r="P718" s="285"/>
      <c r="Q718" s="285"/>
      <c r="R718" s="285"/>
      <c r="S718" s="285"/>
      <c r="T718" s="285"/>
      <c r="U718" s="285"/>
      <c r="V718" s="285"/>
      <c r="W718" s="285"/>
      <c r="X718" s="285"/>
      <c r="Y718" s="285"/>
      <c r="Z718" s="285"/>
      <c r="AA718" s="285"/>
      <c r="AB718" s="285"/>
      <c r="AC718" s="285"/>
      <c r="AD718" s="285"/>
      <c r="AE718" s="285"/>
      <c r="AF718" s="285"/>
    </row>
    <row r="719">
      <c r="A719" s="285"/>
      <c r="B719" s="362"/>
      <c r="C719" s="362"/>
      <c r="D719" s="17"/>
      <c r="E719" s="362"/>
      <c r="F719" s="315"/>
      <c r="G719" s="363"/>
      <c r="H719" s="363"/>
      <c r="I719" s="363"/>
      <c r="J719" s="363"/>
      <c r="K719" s="363"/>
      <c r="L719" s="285"/>
      <c r="M719" s="285"/>
      <c r="N719" s="285"/>
      <c r="O719" s="285"/>
      <c r="P719" s="285"/>
      <c r="Q719" s="285"/>
      <c r="R719" s="285"/>
      <c r="S719" s="285"/>
      <c r="T719" s="285"/>
      <c r="U719" s="285"/>
      <c r="V719" s="285"/>
      <c r="W719" s="285"/>
      <c r="X719" s="285"/>
      <c r="Y719" s="285"/>
      <c r="Z719" s="285"/>
      <c r="AA719" s="285"/>
      <c r="AB719" s="285"/>
      <c r="AC719" s="285"/>
      <c r="AD719" s="285"/>
      <c r="AE719" s="285"/>
      <c r="AF719" s="285"/>
    </row>
    <row r="720">
      <c r="A720" s="285"/>
      <c r="B720" s="362"/>
      <c r="C720" s="362"/>
      <c r="D720" s="17"/>
      <c r="E720" s="362"/>
      <c r="F720" s="315"/>
      <c r="G720" s="363"/>
      <c r="H720" s="363"/>
      <c r="I720" s="363"/>
      <c r="J720" s="363"/>
      <c r="K720" s="363"/>
      <c r="L720" s="285"/>
      <c r="M720" s="285"/>
      <c r="N720" s="285"/>
      <c r="O720" s="285"/>
      <c r="P720" s="285"/>
      <c r="Q720" s="285"/>
      <c r="R720" s="285"/>
      <c r="S720" s="285"/>
      <c r="T720" s="285"/>
      <c r="U720" s="285"/>
      <c r="V720" s="285"/>
      <c r="W720" s="285"/>
      <c r="X720" s="285"/>
      <c r="Y720" s="285"/>
      <c r="Z720" s="285"/>
      <c r="AA720" s="285"/>
      <c r="AB720" s="285"/>
      <c r="AC720" s="285"/>
      <c r="AD720" s="285"/>
      <c r="AE720" s="285"/>
      <c r="AF720" s="285"/>
    </row>
    <row r="721">
      <c r="A721" s="285"/>
      <c r="B721" s="362"/>
      <c r="C721" s="362"/>
      <c r="D721" s="17"/>
      <c r="E721" s="362"/>
      <c r="F721" s="315"/>
      <c r="G721" s="363"/>
      <c r="H721" s="363"/>
      <c r="I721" s="363"/>
      <c r="J721" s="363"/>
      <c r="K721" s="363"/>
      <c r="L721" s="285"/>
      <c r="M721" s="285"/>
      <c r="N721" s="285"/>
      <c r="O721" s="285"/>
      <c r="P721" s="285"/>
      <c r="Q721" s="285"/>
      <c r="R721" s="285"/>
      <c r="S721" s="285"/>
      <c r="T721" s="285"/>
      <c r="U721" s="285"/>
      <c r="V721" s="285"/>
      <c r="W721" s="285"/>
      <c r="X721" s="285"/>
      <c r="Y721" s="285"/>
      <c r="Z721" s="285"/>
      <c r="AA721" s="285"/>
      <c r="AB721" s="285"/>
      <c r="AC721" s="285"/>
      <c r="AD721" s="285"/>
      <c r="AE721" s="285"/>
      <c r="AF721" s="285"/>
    </row>
    <row r="722">
      <c r="A722" s="285"/>
      <c r="B722" s="362"/>
      <c r="C722" s="362"/>
      <c r="D722" s="17"/>
      <c r="E722" s="362"/>
      <c r="F722" s="315"/>
      <c r="G722" s="363"/>
      <c r="H722" s="363"/>
      <c r="I722" s="363"/>
      <c r="J722" s="363"/>
      <c r="K722" s="363"/>
      <c r="L722" s="285"/>
      <c r="M722" s="285"/>
      <c r="N722" s="285"/>
      <c r="O722" s="285"/>
      <c r="P722" s="285"/>
      <c r="Q722" s="285"/>
      <c r="R722" s="285"/>
      <c r="S722" s="285"/>
      <c r="T722" s="285"/>
      <c r="U722" s="285"/>
      <c r="V722" s="285"/>
      <c r="W722" s="285"/>
      <c r="X722" s="285"/>
      <c r="Y722" s="285"/>
      <c r="Z722" s="285"/>
      <c r="AA722" s="285"/>
      <c r="AB722" s="285"/>
      <c r="AC722" s="285"/>
      <c r="AD722" s="285"/>
      <c r="AE722" s="285"/>
      <c r="AF722" s="285"/>
    </row>
    <row r="723">
      <c r="A723" s="285"/>
      <c r="B723" s="362"/>
      <c r="C723" s="362"/>
      <c r="D723" s="17"/>
      <c r="E723" s="362"/>
      <c r="F723" s="315"/>
      <c r="G723" s="363"/>
      <c r="H723" s="363"/>
      <c r="I723" s="363"/>
      <c r="J723" s="363"/>
      <c r="K723" s="363"/>
      <c r="L723" s="285"/>
      <c r="M723" s="285"/>
      <c r="N723" s="285"/>
      <c r="O723" s="285"/>
      <c r="P723" s="285"/>
      <c r="Q723" s="285"/>
      <c r="R723" s="285"/>
      <c r="S723" s="285"/>
      <c r="T723" s="285"/>
      <c r="U723" s="285"/>
      <c r="V723" s="285"/>
      <c r="W723" s="285"/>
      <c r="X723" s="285"/>
      <c r="Y723" s="285"/>
      <c r="Z723" s="285"/>
      <c r="AA723" s="285"/>
      <c r="AB723" s="285"/>
      <c r="AC723" s="285"/>
      <c r="AD723" s="285"/>
      <c r="AE723" s="285"/>
      <c r="AF723" s="285"/>
    </row>
    <row r="724">
      <c r="A724" s="285"/>
      <c r="B724" s="362"/>
      <c r="C724" s="362"/>
      <c r="D724" s="17"/>
      <c r="E724" s="362"/>
      <c r="F724" s="315"/>
      <c r="G724" s="363"/>
      <c r="H724" s="363"/>
      <c r="I724" s="363"/>
      <c r="J724" s="363"/>
      <c r="K724" s="363"/>
      <c r="L724" s="285"/>
      <c r="M724" s="285"/>
      <c r="N724" s="285"/>
      <c r="O724" s="285"/>
      <c r="P724" s="285"/>
      <c r="Q724" s="285"/>
      <c r="R724" s="285"/>
      <c r="S724" s="285"/>
      <c r="T724" s="285"/>
      <c r="U724" s="285"/>
      <c r="V724" s="285"/>
      <c r="W724" s="285"/>
      <c r="X724" s="285"/>
      <c r="Y724" s="285"/>
      <c r="Z724" s="285"/>
      <c r="AA724" s="285"/>
      <c r="AB724" s="285"/>
      <c r="AC724" s="285"/>
      <c r="AD724" s="285"/>
      <c r="AE724" s="285"/>
      <c r="AF724" s="285"/>
    </row>
    <row r="725">
      <c r="A725" s="285"/>
      <c r="B725" s="362"/>
      <c r="C725" s="362"/>
      <c r="D725" s="17"/>
      <c r="E725" s="362"/>
      <c r="F725" s="315"/>
      <c r="G725" s="363"/>
      <c r="H725" s="363"/>
      <c r="I725" s="363"/>
      <c r="J725" s="363"/>
      <c r="K725" s="363"/>
      <c r="L725" s="285"/>
      <c r="M725" s="285"/>
      <c r="N725" s="285"/>
      <c r="O725" s="285"/>
      <c r="P725" s="285"/>
      <c r="Q725" s="285"/>
      <c r="R725" s="285"/>
      <c r="S725" s="285"/>
      <c r="T725" s="285"/>
      <c r="U725" s="285"/>
      <c r="V725" s="285"/>
      <c r="W725" s="285"/>
      <c r="X725" s="285"/>
      <c r="Y725" s="285"/>
      <c r="Z725" s="285"/>
      <c r="AA725" s="285"/>
      <c r="AB725" s="285"/>
      <c r="AC725" s="285"/>
      <c r="AD725" s="285"/>
      <c r="AE725" s="285"/>
      <c r="AF725" s="285"/>
    </row>
    <row r="726">
      <c r="A726" s="285"/>
      <c r="B726" s="362"/>
      <c r="C726" s="362"/>
      <c r="D726" s="17"/>
      <c r="E726" s="362"/>
      <c r="F726" s="315"/>
      <c r="G726" s="363"/>
      <c r="H726" s="363"/>
      <c r="I726" s="363"/>
      <c r="J726" s="363"/>
      <c r="K726" s="363"/>
      <c r="L726" s="285"/>
      <c r="M726" s="285"/>
      <c r="N726" s="285"/>
      <c r="O726" s="285"/>
      <c r="P726" s="285"/>
      <c r="Q726" s="285"/>
      <c r="R726" s="285"/>
      <c r="S726" s="285"/>
      <c r="T726" s="285"/>
      <c r="U726" s="285"/>
      <c r="V726" s="285"/>
      <c r="W726" s="285"/>
      <c r="X726" s="285"/>
      <c r="Y726" s="285"/>
      <c r="Z726" s="285"/>
      <c r="AA726" s="285"/>
      <c r="AB726" s="285"/>
      <c r="AC726" s="285"/>
      <c r="AD726" s="285"/>
      <c r="AE726" s="285"/>
      <c r="AF726" s="285"/>
    </row>
    <row r="727">
      <c r="A727" s="285"/>
      <c r="B727" s="362"/>
      <c r="C727" s="362"/>
      <c r="D727" s="17"/>
      <c r="E727" s="362"/>
      <c r="F727" s="315"/>
      <c r="G727" s="363"/>
      <c r="H727" s="363"/>
      <c r="I727" s="363"/>
      <c r="J727" s="363"/>
      <c r="K727" s="363"/>
      <c r="L727" s="285"/>
      <c r="M727" s="285"/>
      <c r="N727" s="285"/>
      <c r="O727" s="285"/>
      <c r="P727" s="285"/>
      <c r="Q727" s="285"/>
      <c r="R727" s="285"/>
      <c r="S727" s="285"/>
      <c r="T727" s="285"/>
      <c r="U727" s="285"/>
      <c r="V727" s="285"/>
      <c r="W727" s="285"/>
      <c r="X727" s="285"/>
      <c r="Y727" s="285"/>
      <c r="Z727" s="285"/>
      <c r="AA727" s="285"/>
      <c r="AB727" s="285"/>
      <c r="AC727" s="285"/>
      <c r="AD727" s="285"/>
      <c r="AE727" s="285"/>
      <c r="AF727" s="285"/>
    </row>
    <row r="728">
      <c r="A728" s="285"/>
      <c r="B728" s="362"/>
      <c r="C728" s="362"/>
      <c r="D728" s="17"/>
      <c r="E728" s="362"/>
      <c r="F728" s="315"/>
      <c r="G728" s="363"/>
      <c r="H728" s="363"/>
      <c r="I728" s="363"/>
      <c r="J728" s="363"/>
      <c r="K728" s="363"/>
      <c r="L728" s="285"/>
      <c r="M728" s="285"/>
      <c r="N728" s="285"/>
      <c r="O728" s="285"/>
      <c r="P728" s="285"/>
      <c r="Q728" s="285"/>
      <c r="R728" s="285"/>
      <c r="S728" s="285"/>
      <c r="T728" s="285"/>
      <c r="U728" s="285"/>
      <c r="V728" s="285"/>
      <c r="W728" s="285"/>
      <c r="X728" s="285"/>
      <c r="Y728" s="285"/>
      <c r="Z728" s="285"/>
      <c r="AA728" s="285"/>
      <c r="AB728" s="285"/>
      <c r="AC728" s="285"/>
      <c r="AD728" s="285"/>
      <c r="AE728" s="285"/>
      <c r="AF728" s="285"/>
    </row>
    <row r="729">
      <c r="A729" s="285"/>
      <c r="B729" s="362"/>
      <c r="C729" s="362"/>
      <c r="D729" s="17"/>
      <c r="E729" s="362"/>
      <c r="F729" s="315"/>
      <c r="G729" s="363"/>
      <c r="H729" s="363"/>
      <c r="I729" s="363"/>
      <c r="J729" s="363"/>
      <c r="K729" s="363"/>
      <c r="L729" s="285"/>
      <c r="M729" s="285"/>
      <c r="N729" s="285"/>
      <c r="O729" s="285"/>
      <c r="P729" s="285"/>
      <c r="Q729" s="285"/>
      <c r="R729" s="285"/>
      <c r="S729" s="285"/>
      <c r="T729" s="285"/>
      <c r="U729" s="285"/>
      <c r="V729" s="285"/>
      <c r="W729" s="285"/>
      <c r="X729" s="285"/>
      <c r="Y729" s="285"/>
      <c r="Z729" s="285"/>
      <c r="AA729" s="285"/>
      <c r="AB729" s="285"/>
      <c r="AC729" s="285"/>
      <c r="AD729" s="285"/>
      <c r="AE729" s="285"/>
      <c r="AF729" s="285"/>
    </row>
    <row r="730">
      <c r="A730" s="285"/>
      <c r="B730" s="362"/>
      <c r="C730" s="362"/>
      <c r="D730" s="17"/>
      <c r="E730" s="362"/>
      <c r="F730" s="315"/>
      <c r="G730" s="363"/>
      <c r="H730" s="363"/>
      <c r="I730" s="363"/>
      <c r="J730" s="363"/>
      <c r="K730" s="363"/>
      <c r="L730" s="285"/>
      <c r="M730" s="285"/>
      <c r="N730" s="285"/>
      <c r="O730" s="285"/>
      <c r="P730" s="285"/>
      <c r="Q730" s="285"/>
      <c r="R730" s="285"/>
      <c r="S730" s="285"/>
      <c r="T730" s="285"/>
      <c r="U730" s="285"/>
      <c r="V730" s="285"/>
      <c r="W730" s="285"/>
      <c r="X730" s="285"/>
      <c r="Y730" s="285"/>
      <c r="Z730" s="285"/>
      <c r="AA730" s="285"/>
      <c r="AB730" s="285"/>
      <c r="AC730" s="285"/>
      <c r="AD730" s="285"/>
      <c r="AE730" s="285"/>
      <c r="AF730" s="285"/>
    </row>
    <row r="731">
      <c r="A731" s="285"/>
      <c r="B731" s="362"/>
      <c r="C731" s="362"/>
      <c r="D731" s="17"/>
      <c r="E731" s="362"/>
      <c r="F731" s="315"/>
      <c r="G731" s="363"/>
      <c r="H731" s="363"/>
      <c r="I731" s="363"/>
      <c r="J731" s="363"/>
      <c r="K731" s="363"/>
      <c r="L731" s="285"/>
      <c r="M731" s="285"/>
      <c r="N731" s="285"/>
      <c r="O731" s="285"/>
      <c r="P731" s="285"/>
      <c r="Q731" s="285"/>
      <c r="R731" s="285"/>
      <c r="S731" s="285"/>
      <c r="T731" s="285"/>
      <c r="U731" s="285"/>
      <c r="V731" s="285"/>
      <c r="W731" s="285"/>
      <c r="X731" s="285"/>
      <c r="Y731" s="285"/>
      <c r="Z731" s="285"/>
      <c r="AA731" s="285"/>
      <c r="AB731" s="285"/>
      <c r="AC731" s="285"/>
      <c r="AD731" s="285"/>
      <c r="AE731" s="285"/>
      <c r="AF731" s="285"/>
    </row>
    <row r="732">
      <c r="A732" s="285"/>
      <c r="B732" s="362"/>
      <c r="C732" s="362"/>
      <c r="D732" s="17"/>
      <c r="E732" s="362"/>
      <c r="F732" s="315"/>
      <c r="G732" s="363"/>
      <c r="H732" s="363"/>
      <c r="I732" s="363"/>
      <c r="J732" s="363"/>
      <c r="K732" s="363"/>
      <c r="L732" s="285"/>
      <c r="M732" s="285"/>
      <c r="N732" s="285"/>
      <c r="O732" s="285"/>
      <c r="P732" s="285"/>
      <c r="Q732" s="285"/>
      <c r="R732" s="285"/>
      <c r="S732" s="285"/>
      <c r="T732" s="285"/>
      <c r="U732" s="285"/>
      <c r="V732" s="285"/>
      <c r="W732" s="285"/>
      <c r="X732" s="285"/>
      <c r="Y732" s="285"/>
      <c r="Z732" s="285"/>
      <c r="AA732" s="285"/>
      <c r="AB732" s="285"/>
      <c r="AC732" s="285"/>
      <c r="AD732" s="285"/>
      <c r="AE732" s="285"/>
      <c r="AF732" s="285"/>
    </row>
    <row r="733">
      <c r="A733" s="285"/>
      <c r="B733" s="362"/>
      <c r="C733" s="362"/>
      <c r="D733" s="17"/>
      <c r="E733" s="362"/>
      <c r="F733" s="315"/>
      <c r="G733" s="363"/>
      <c r="H733" s="363"/>
      <c r="I733" s="363"/>
      <c r="J733" s="363"/>
      <c r="K733" s="363"/>
      <c r="L733" s="285"/>
      <c r="M733" s="285"/>
      <c r="N733" s="285"/>
      <c r="O733" s="285"/>
      <c r="P733" s="285"/>
      <c r="Q733" s="285"/>
      <c r="R733" s="285"/>
      <c r="S733" s="285"/>
      <c r="T733" s="285"/>
      <c r="U733" s="285"/>
      <c r="V733" s="285"/>
      <c r="W733" s="285"/>
      <c r="X733" s="285"/>
      <c r="Y733" s="285"/>
      <c r="Z733" s="285"/>
      <c r="AA733" s="285"/>
      <c r="AB733" s="285"/>
      <c r="AC733" s="285"/>
      <c r="AD733" s="285"/>
      <c r="AE733" s="285"/>
      <c r="AF733" s="285"/>
    </row>
    <row r="734">
      <c r="A734" s="285"/>
      <c r="B734" s="362"/>
      <c r="C734" s="362"/>
      <c r="D734" s="17"/>
      <c r="E734" s="362"/>
      <c r="F734" s="315"/>
      <c r="G734" s="363"/>
      <c r="H734" s="363"/>
      <c r="I734" s="363"/>
      <c r="J734" s="363"/>
      <c r="K734" s="363"/>
      <c r="L734" s="285"/>
      <c r="M734" s="285"/>
      <c r="N734" s="285"/>
      <c r="O734" s="285"/>
      <c r="P734" s="285"/>
      <c r="Q734" s="285"/>
      <c r="R734" s="285"/>
      <c r="S734" s="285"/>
      <c r="T734" s="285"/>
      <c r="U734" s="285"/>
      <c r="V734" s="285"/>
      <c r="W734" s="285"/>
      <c r="X734" s="285"/>
      <c r="Y734" s="285"/>
      <c r="Z734" s="285"/>
      <c r="AA734" s="285"/>
      <c r="AB734" s="285"/>
      <c r="AC734" s="285"/>
      <c r="AD734" s="285"/>
      <c r="AE734" s="285"/>
      <c r="AF734" s="285"/>
    </row>
    <row r="735">
      <c r="A735" s="285"/>
      <c r="B735" s="362"/>
      <c r="C735" s="362"/>
      <c r="D735" s="17"/>
      <c r="E735" s="362"/>
      <c r="F735" s="315"/>
      <c r="G735" s="363"/>
      <c r="H735" s="363"/>
      <c r="I735" s="363"/>
      <c r="J735" s="363"/>
      <c r="K735" s="363"/>
      <c r="L735" s="285"/>
      <c r="M735" s="285"/>
      <c r="N735" s="285"/>
      <c r="O735" s="285"/>
      <c r="P735" s="285"/>
      <c r="Q735" s="285"/>
      <c r="R735" s="285"/>
      <c r="S735" s="285"/>
      <c r="T735" s="285"/>
      <c r="U735" s="285"/>
      <c r="V735" s="285"/>
      <c r="W735" s="285"/>
      <c r="X735" s="285"/>
      <c r="Y735" s="285"/>
      <c r="Z735" s="285"/>
      <c r="AA735" s="285"/>
      <c r="AB735" s="285"/>
      <c r="AC735" s="285"/>
      <c r="AD735" s="285"/>
      <c r="AE735" s="285"/>
      <c r="AF735" s="285"/>
    </row>
    <row r="736">
      <c r="A736" s="285"/>
      <c r="B736" s="362"/>
      <c r="C736" s="362"/>
      <c r="D736" s="17"/>
      <c r="E736" s="362"/>
      <c r="F736" s="315"/>
      <c r="G736" s="363"/>
      <c r="H736" s="363"/>
      <c r="I736" s="363"/>
      <c r="J736" s="363"/>
      <c r="K736" s="363"/>
      <c r="L736" s="285"/>
      <c r="M736" s="285"/>
      <c r="N736" s="285"/>
      <c r="O736" s="285"/>
      <c r="P736" s="285"/>
      <c r="Q736" s="285"/>
      <c r="R736" s="285"/>
      <c r="S736" s="285"/>
      <c r="T736" s="285"/>
      <c r="U736" s="285"/>
      <c r="V736" s="285"/>
      <c r="W736" s="285"/>
      <c r="X736" s="285"/>
      <c r="Y736" s="285"/>
      <c r="Z736" s="285"/>
      <c r="AA736" s="285"/>
      <c r="AB736" s="285"/>
      <c r="AC736" s="285"/>
      <c r="AD736" s="285"/>
      <c r="AE736" s="285"/>
      <c r="AF736" s="285"/>
    </row>
    <row r="737">
      <c r="A737" s="285"/>
      <c r="B737" s="362"/>
      <c r="C737" s="362"/>
      <c r="D737" s="17"/>
      <c r="E737" s="362"/>
      <c r="F737" s="315"/>
      <c r="G737" s="363"/>
      <c r="H737" s="363"/>
      <c r="I737" s="363"/>
      <c r="J737" s="363"/>
      <c r="K737" s="363"/>
      <c r="L737" s="285"/>
      <c r="M737" s="285"/>
      <c r="N737" s="285"/>
      <c r="O737" s="285"/>
      <c r="P737" s="285"/>
      <c r="Q737" s="285"/>
      <c r="R737" s="285"/>
      <c r="S737" s="285"/>
      <c r="T737" s="285"/>
      <c r="U737" s="285"/>
      <c r="V737" s="285"/>
      <c r="W737" s="285"/>
      <c r="X737" s="285"/>
      <c r="Y737" s="285"/>
      <c r="Z737" s="285"/>
      <c r="AA737" s="285"/>
      <c r="AB737" s="285"/>
      <c r="AC737" s="285"/>
      <c r="AD737" s="285"/>
      <c r="AE737" s="285"/>
      <c r="AF737" s="285"/>
    </row>
    <row r="738">
      <c r="A738" s="285"/>
      <c r="B738" s="362"/>
      <c r="C738" s="362"/>
      <c r="D738" s="17"/>
      <c r="E738" s="362"/>
      <c r="F738" s="315"/>
      <c r="G738" s="363"/>
      <c r="H738" s="363"/>
      <c r="I738" s="363"/>
      <c r="J738" s="363"/>
      <c r="K738" s="363"/>
      <c r="L738" s="285"/>
      <c r="M738" s="285"/>
      <c r="N738" s="285"/>
      <c r="O738" s="285"/>
      <c r="P738" s="285"/>
      <c r="Q738" s="285"/>
      <c r="R738" s="285"/>
      <c r="S738" s="285"/>
      <c r="T738" s="285"/>
      <c r="U738" s="285"/>
      <c r="V738" s="285"/>
      <c r="W738" s="285"/>
      <c r="X738" s="285"/>
      <c r="Y738" s="285"/>
      <c r="Z738" s="285"/>
      <c r="AA738" s="285"/>
      <c r="AB738" s="285"/>
      <c r="AC738" s="285"/>
      <c r="AD738" s="285"/>
      <c r="AE738" s="285"/>
      <c r="AF738" s="285"/>
    </row>
    <row r="739">
      <c r="A739" s="285"/>
      <c r="B739" s="362"/>
      <c r="C739" s="362"/>
      <c r="D739" s="17"/>
      <c r="E739" s="362"/>
      <c r="F739" s="315"/>
      <c r="G739" s="363"/>
      <c r="H739" s="363"/>
      <c r="I739" s="363"/>
      <c r="J739" s="363"/>
      <c r="K739" s="363"/>
      <c r="L739" s="285"/>
      <c r="M739" s="285"/>
      <c r="N739" s="285"/>
      <c r="O739" s="285"/>
      <c r="P739" s="285"/>
      <c r="Q739" s="285"/>
      <c r="R739" s="285"/>
      <c r="S739" s="285"/>
      <c r="T739" s="285"/>
      <c r="U739" s="285"/>
      <c r="V739" s="285"/>
      <c r="W739" s="285"/>
      <c r="X739" s="285"/>
      <c r="Y739" s="285"/>
      <c r="Z739" s="285"/>
      <c r="AA739" s="285"/>
      <c r="AB739" s="285"/>
      <c r="AC739" s="285"/>
      <c r="AD739" s="285"/>
      <c r="AE739" s="285"/>
      <c r="AF739" s="285"/>
    </row>
    <row r="740">
      <c r="A740" s="285"/>
      <c r="B740" s="362"/>
      <c r="C740" s="362"/>
      <c r="D740" s="17"/>
      <c r="E740" s="362"/>
      <c r="F740" s="315"/>
      <c r="G740" s="363"/>
      <c r="H740" s="363"/>
      <c r="I740" s="363"/>
      <c r="J740" s="363"/>
      <c r="K740" s="363"/>
      <c r="L740" s="285"/>
      <c r="M740" s="285"/>
      <c r="N740" s="285"/>
      <c r="O740" s="285"/>
      <c r="P740" s="285"/>
      <c r="Q740" s="285"/>
      <c r="R740" s="285"/>
      <c r="S740" s="285"/>
      <c r="T740" s="285"/>
      <c r="U740" s="285"/>
      <c r="V740" s="285"/>
      <c r="W740" s="285"/>
      <c r="X740" s="285"/>
      <c r="Y740" s="285"/>
      <c r="Z740" s="285"/>
      <c r="AA740" s="285"/>
      <c r="AB740" s="285"/>
      <c r="AC740" s="285"/>
      <c r="AD740" s="285"/>
      <c r="AE740" s="285"/>
      <c r="AF740" s="285"/>
    </row>
    <row r="741">
      <c r="A741" s="285"/>
      <c r="B741" s="362"/>
      <c r="C741" s="362"/>
      <c r="D741" s="17"/>
      <c r="E741" s="362"/>
      <c r="F741" s="315"/>
      <c r="G741" s="363"/>
      <c r="H741" s="363"/>
      <c r="I741" s="363"/>
      <c r="J741" s="363"/>
      <c r="K741" s="363"/>
      <c r="L741" s="285"/>
      <c r="M741" s="285"/>
      <c r="N741" s="285"/>
      <c r="O741" s="285"/>
      <c r="P741" s="285"/>
      <c r="Q741" s="285"/>
      <c r="R741" s="285"/>
      <c r="S741" s="285"/>
      <c r="T741" s="285"/>
      <c r="U741" s="285"/>
      <c r="V741" s="285"/>
      <c r="W741" s="285"/>
      <c r="X741" s="285"/>
      <c r="Y741" s="285"/>
      <c r="Z741" s="285"/>
      <c r="AA741" s="285"/>
      <c r="AB741" s="285"/>
      <c r="AC741" s="285"/>
      <c r="AD741" s="285"/>
      <c r="AE741" s="285"/>
      <c r="AF741" s="285"/>
    </row>
    <row r="742">
      <c r="A742" s="285"/>
      <c r="B742" s="362"/>
      <c r="C742" s="362"/>
      <c r="D742" s="17"/>
      <c r="E742" s="362"/>
      <c r="F742" s="315"/>
      <c r="G742" s="363"/>
      <c r="H742" s="363"/>
      <c r="I742" s="363"/>
      <c r="J742" s="363"/>
      <c r="K742" s="363"/>
      <c r="L742" s="285"/>
      <c r="M742" s="285"/>
      <c r="N742" s="285"/>
      <c r="O742" s="285"/>
      <c r="P742" s="285"/>
      <c r="Q742" s="285"/>
      <c r="R742" s="285"/>
      <c r="S742" s="285"/>
      <c r="T742" s="285"/>
      <c r="U742" s="285"/>
      <c r="V742" s="285"/>
      <c r="W742" s="285"/>
      <c r="X742" s="285"/>
      <c r="Y742" s="285"/>
      <c r="Z742" s="285"/>
      <c r="AA742" s="285"/>
      <c r="AB742" s="285"/>
      <c r="AC742" s="285"/>
      <c r="AD742" s="285"/>
      <c r="AE742" s="285"/>
      <c r="AF742" s="285"/>
    </row>
    <row r="743">
      <c r="A743" s="285"/>
      <c r="B743" s="362"/>
      <c r="C743" s="362"/>
      <c r="D743" s="17"/>
      <c r="E743" s="362"/>
      <c r="F743" s="315"/>
      <c r="G743" s="363"/>
      <c r="H743" s="363"/>
      <c r="I743" s="363"/>
      <c r="J743" s="363"/>
      <c r="K743" s="363"/>
      <c r="L743" s="285"/>
      <c r="M743" s="285"/>
      <c r="N743" s="285"/>
      <c r="O743" s="285"/>
      <c r="P743" s="285"/>
      <c r="Q743" s="285"/>
      <c r="R743" s="285"/>
      <c r="S743" s="285"/>
      <c r="T743" s="285"/>
      <c r="U743" s="285"/>
      <c r="V743" s="285"/>
      <c r="W743" s="285"/>
      <c r="X743" s="285"/>
      <c r="Y743" s="285"/>
      <c r="Z743" s="285"/>
      <c r="AA743" s="285"/>
      <c r="AB743" s="285"/>
      <c r="AC743" s="285"/>
      <c r="AD743" s="285"/>
      <c r="AE743" s="285"/>
      <c r="AF743" s="285"/>
    </row>
    <row r="744">
      <c r="A744" s="285"/>
      <c r="B744" s="362"/>
      <c r="C744" s="362"/>
      <c r="D744" s="17"/>
      <c r="E744" s="362"/>
      <c r="F744" s="315"/>
      <c r="G744" s="363"/>
      <c r="H744" s="363"/>
      <c r="I744" s="363"/>
      <c r="J744" s="363"/>
      <c r="K744" s="363"/>
      <c r="L744" s="285"/>
      <c r="M744" s="285"/>
      <c r="N744" s="285"/>
      <c r="O744" s="285"/>
      <c r="P744" s="285"/>
      <c r="Q744" s="285"/>
      <c r="R744" s="285"/>
      <c r="S744" s="285"/>
      <c r="T744" s="285"/>
      <c r="U744" s="285"/>
      <c r="V744" s="285"/>
      <c r="W744" s="285"/>
      <c r="X744" s="285"/>
      <c r="Y744" s="285"/>
      <c r="Z744" s="285"/>
      <c r="AA744" s="285"/>
      <c r="AB744" s="285"/>
      <c r="AC744" s="285"/>
      <c r="AD744" s="285"/>
      <c r="AE744" s="285"/>
      <c r="AF744" s="285"/>
    </row>
    <row r="745">
      <c r="A745" s="285"/>
      <c r="B745" s="362"/>
      <c r="C745" s="362"/>
      <c r="D745" s="17"/>
      <c r="E745" s="362"/>
      <c r="F745" s="315"/>
      <c r="G745" s="363"/>
      <c r="H745" s="363"/>
      <c r="I745" s="363"/>
      <c r="J745" s="363"/>
      <c r="K745" s="363"/>
      <c r="L745" s="285"/>
      <c r="M745" s="285"/>
      <c r="N745" s="285"/>
      <c r="O745" s="285"/>
      <c r="P745" s="285"/>
      <c r="Q745" s="285"/>
      <c r="R745" s="285"/>
      <c r="S745" s="285"/>
      <c r="T745" s="285"/>
      <c r="U745" s="285"/>
      <c r="V745" s="285"/>
      <c r="W745" s="285"/>
      <c r="X745" s="285"/>
      <c r="Y745" s="285"/>
      <c r="Z745" s="285"/>
      <c r="AA745" s="285"/>
      <c r="AB745" s="285"/>
      <c r="AC745" s="285"/>
      <c r="AD745" s="285"/>
      <c r="AE745" s="285"/>
      <c r="AF745" s="285"/>
    </row>
    <row r="746">
      <c r="A746" s="285"/>
      <c r="B746" s="362"/>
      <c r="C746" s="362"/>
      <c r="D746" s="17"/>
      <c r="E746" s="362"/>
      <c r="F746" s="315"/>
      <c r="G746" s="363"/>
      <c r="H746" s="363"/>
      <c r="I746" s="363"/>
      <c r="J746" s="363"/>
      <c r="K746" s="363"/>
      <c r="L746" s="285"/>
      <c r="M746" s="285"/>
      <c r="N746" s="285"/>
      <c r="O746" s="285"/>
      <c r="P746" s="285"/>
      <c r="Q746" s="285"/>
      <c r="R746" s="285"/>
      <c r="S746" s="285"/>
      <c r="T746" s="285"/>
      <c r="U746" s="285"/>
      <c r="V746" s="285"/>
      <c r="W746" s="285"/>
      <c r="X746" s="285"/>
      <c r="Y746" s="285"/>
      <c r="Z746" s="285"/>
      <c r="AA746" s="285"/>
      <c r="AB746" s="285"/>
      <c r="AC746" s="285"/>
      <c r="AD746" s="285"/>
      <c r="AE746" s="285"/>
      <c r="AF746" s="285"/>
    </row>
    <row r="747">
      <c r="A747" s="285"/>
      <c r="B747" s="362"/>
      <c r="C747" s="362"/>
      <c r="D747" s="17"/>
      <c r="E747" s="362"/>
      <c r="F747" s="315"/>
      <c r="G747" s="363"/>
      <c r="H747" s="363"/>
      <c r="I747" s="363"/>
      <c r="J747" s="363"/>
      <c r="K747" s="363"/>
      <c r="L747" s="285"/>
      <c r="M747" s="285"/>
      <c r="N747" s="285"/>
      <c r="O747" s="285"/>
      <c r="P747" s="285"/>
      <c r="Q747" s="285"/>
      <c r="R747" s="285"/>
      <c r="S747" s="285"/>
      <c r="T747" s="285"/>
      <c r="U747" s="285"/>
      <c r="V747" s="285"/>
      <c r="W747" s="285"/>
      <c r="X747" s="285"/>
      <c r="Y747" s="285"/>
      <c r="Z747" s="285"/>
      <c r="AA747" s="285"/>
      <c r="AB747" s="285"/>
      <c r="AC747" s="285"/>
      <c r="AD747" s="285"/>
      <c r="AE747" s="285"/>
      <c r="AF747" s="285"/>
    </row>
    <row r="748">
      <c r="A748" s="285"/>
      <c r="B748" s="362"/>
      <c r="C748" s="362"/>
      <c r="D748" s="17"/>
      <c r="E748" s="362"/>
      <c r="F748" s="315"/>
      <c r="G748" s="363"/>
      <c r="H748" s="363"/>
      <c r="I748" s="363"/>
      <c r="J748" s="363"/>
      <c r="K748" s="363"/>
      <c r="L748" s="285"/>
      <c r="M748" s="285"/>
      <c r="N748" s="285"/>
      <c r="O748" s="285"/>
      <c r="P748" s="285"/>
      <c r="Q748" s="285"/>
      <c r="R748" s="285"/>
      <c r="S748" s="285"/>
      <c r="T748" s="285"/>
      <c r="U748" s="285"/>
      <c r="V748" s="285"/>
      <c r="W748" s="285"/>
      <c r="X748" s="285"/>
      <c r="Y748" s="285"/>
      <c r="Z748" s="285"/>
      <c r="AA748" s="285"/>
      <c r="AB748" s="285"/>
      <c r="AC748" s="285"/>
      <c r="AD748" s="285"/>
      <c r="AE748" s="285"/>
      <c r="AF748" s="285"/>
    </row>
    <row r="749">
      <c r="A749" s="285"/>
      <c r="B749" s="362"/>
      <c r="C749" s="362"/>
      <c r="D749" s="17"/>
      <c r="E749" s="362"/>
      <c r="F749" s="315"/>
      <c r="G749" s="363"/>
      <c r="H749" s="363"/>
      <c r="I749" s="363"/>
      <c r="J749" s="363"/>
      <c r="K749" s="363"/>
      <c r="L749" s="285"/>
      <c r="M749" s="285"/>
      <c r="N749" s="285"/>
      <c r="O749" s="285"/>
      <c r="P749" s="285"/>
      <c r="Q749" s="285"/>
      <c r="R749" s="285"/>
      <c r="S749" s="285"/>
      <c r="T749" s="285"/>
      <c r="U749" s="285"/>
      <c r="V749" s="285"/>
      <c r="W749" s="285"/>
      <c r="X749" s="285"/>
      <c r="Y749" s="285"/>
      <c r="Z749" s="285"/>
      <c r="AA749" s="285"/>
      <c r="AB749" s="285"/>
      <c r="AC749" s="285"/>
      <c r="AD749" s="285"/>
      <c r="AE749" s="285"/>
      <c r="AF749" s="285"/>
    </row>
    <row r="750">
      <c r="A750" s="285"/>
      <c r="B750" s="362"/>
      <c r="C750" s="362"/>
      <c r="D750" s="17"/>
      <c r="E750" s="362"/>
      <c r="F750" s="315"/>
      <c r="G750" s="363"/>
      <c r="H750" s="363"/>
      <c r="I750" s="363"/>
      <c r="J750" s="363"/>
      <c r="K750" s="363"/>
      <c r="L750" s="285"/>
      <c r="M750" s="285"/>
      <c r="N750" s="285"/>
      <c r="O750" s="285"/>
      <c r="P750" s="285"/>
      <c r="Q750" s="285"/>
      <c r="R750" s="285"/>
      <c r="S750" s="285"/>
      <c r="T750" s="285"/>
      <c r="U750" s="285"/>
      <c r="V750" s="285"/>
      <c r="W750" s="285"/>
      <c r="X750" s="285"/>
      <c r="Y750" s="285"/>
      <c r="Z750" s="285"/>
      <c r="AA750" s="285"/>
      <c r="AB750" s="285"/>
      <c r="AC750" s="285"/>
      <c r="AD750" s="285"/>
      <c r="AE750" s="285"/>
      <c r="AF750" s="285"/>
    </row>
    <row r="751">
      <c r="A751" s="285"/>
      <c r="B751" s="362"/>
      <c r="C751" s="362"/>
      <c r="D751" s="17"/>
      <c r="E751" s="362"/>
      <c r="F751" s="315"/>
      <c r="G751" s="363"/>
      <c r="H751" s="363"/>
      <c r="I751" s="363"/>
      <c r="J751" s="363"/>
      <c r="K751" s="363"/>
      <c r="L751" s="285"/>
      <c r="M751" s="285"/>
      <c r="N751" s="285"/>
      <c r="O751" s="285"/>
      <c r="P751" s="285"/>
      <c r="Q751" s="285"/>
      <c r="R751" s="285"/>
      <c r="S751" s="285"/>
      <c r="T751" s="285"/>
      <c r="U751" s="285"/>
      <c r="V751" s="285"/>
      <c r="W751" s="285"/>
      <c r="X751" s="285"/>
      <c r="Y751" s="285"/>
      <c r="Z751" s="285"/>
      <c r="AA751" s="285"/>
      <c r="AB751" s="285"/>
      <c r="AC751" s="285"/>
      <c r="AD751" s="285"/>
      <c r="AE751" s="285"/>
      <c r="AF751" s="285"/>
    </row>
    <row r="752">
      <c r="A752" s="285"/>
      <c r="B752" s="362"/>
      <c r="C752" s="362"/>
      <c r="D752" s="17"/>
      <c r="E752" s="362"/>
      <c r="F752" s="315"/>
      <c r="G752" s="363"/>
      <c r="H752" s="363"/>
      <c r="I752" s="363"/>
      <c r="J752" s="363"/>
      <c r="K752" s="363"/>
      <c r="L752" s="285"/>
      <c r="M752" s="285"/>
      <c r="N752" s="285"/>
      <c r="O752" s="285"/>
      <c r="P752" s="285"/>
      <c r="Q752" s="285"/>
      <c r="R752" s="285"/>
      <c r="S752" s="285"/>
      <c r="T752" s="285"/>
      <c r="U752" s="285"/>
      <c r="V752" s="285"/>
      <c r="W752" s="285"/>
      <c r="X752" s="285"/>
      <c r="Y752" s="285"/>
      <c r="Z752" s="285"/>
      <c r="AA752" s="285"/>
      <c r="AB752" s="285"/>
      <c r="AC752" s="285"/>
      <c r="AD752" s="285"/>
      <c r="AE752" s="285"/>
      <c r="AF752" s="285"/>
    </row>
    <row r="753">
      <c r="A753" s="285"/>
      <c r="B753" s="362"/>
      <c r="C753" s="362"/>
      <c r="D753" s="17"/>
      <c r="E753" s="362"/>
      <c r="F753" s="315"/>
      <c r="G753" s="363"/>
      <c r="H753" s="363"/>
      <c r="I753" s="363"/>
      <c r="J753" s="363"/>
      <c r="K753" s="363"/>
      <c r="L753" s="285"/>
      <c r="M753" s="285"/>
      <c r="N753" s="285"/>
      <c r="O753" s="285"/>
      <c r="P753" s="285"/>
      <c r="Q753" s="285"/>
      <c r="R753" s="285"/>
      <c r="S753" s="285"/>
      <c r="T753" s="285"/>
      <c r="U753" s="285"/>
      <c r="V753" s="285"/>
      <c r="W753" s="285"/>
      <c r="X753" s="285"/>
      <c r="Y753" s="285"/>
      <c r="Z753" s="285"/>
      <c r="AA753" s="285"/>
      <c r="AB753" s="285"/>
      <c r="AC753" s="285"/>
      <c r="AD753" s="285"/>
      <c r="AE753" s="285"/>
      <c r="AF753" s="285"/>
    </row>
    <row r="754">
      <c r="A754" s="285"/>
      <c r="B754" s="362"/>
      <c r="C754" s="362"/>
      <c r="D754" s="17"/>
      <c r="E754" s="362"/>
      <c r="F754" s="315"/>
      <c r="G754" s="363"/>
      <c r="H754" s="363"/>
      <c r="I754" s="363"/>
      <c r="J754" s="363"/>
      <c r="K754" s="363"/>
      <c r="L754" s="285"/>
      <c r="M754" s="285"/>
      <c r="N754" s="285"/>
      <c r="O754" s="285"/>
      <c r="P754" s="285"/>
      <c r="Q754" s="285"/>
      <c r="R754" s="285"/>
      <c r="S754" s="285"/>
      <c r="T754" s="285"/>
      <c r="U754" s="285"/>
      <c r="V754" s="285"/>
      <c r="W754" s="285"/>
      <c r="X754" s="285"/>
      <c r="Y754" s="285"/>
      <c r="Z754" s="285"/>
      <c r="AA754" s="285"/>
      <c r="AB754" s="285"/>
      <c r="AC754" s="285"/>
      <c r="AD754" s="285"/>
      <c r="AE754" s="285"/>
      <c r="AF754" s="285"/>
    </row>
    <row r="755">
      <c r="A755" s="285"/>
      <c r="B755" s="362"/>
      <c r="C755" s="362"/>
      <c r="D755" s="17"/>
      <c r="E755" s="362"/>
      <c r="F755" s="315"/>
      <c r="G755" s="363"/>
      <c r="H755" s="363"/>
      <c r="I755" s="363"/>
      <c r="J755" s="363"/>
      <c r="K755" s="363"/>
      <c r="L755" s="285"/>
      <c r="M755" s="285"/>
      <c r="N755" s="285"/>
      <c r="O755" s="285"/>
      <c r="P755" s="285"/>
      <c r="Q755" s="285"/>
      <c r="R755" s="285"/>
      <c r="S755" s="285"/>
      <c r="T755" s="285"/>
      <c r="U755" s="285"/>
      <c r="V755" s="285"/>
      <c r="W755" s="285"/>
      <c r="X755" s="285"/>
      <c r="Y755" s="285"/>
      <c r="Z755" s="285"/>
      <c r="AA755" s="285"/>
      <c r="AB755" s="285"/>
      <c r="AC755" s="285"/>
      <c r="AD755" s="285"/>
      <c r="AE755" s="285"/>
      <c r="AF755" s="285"/>
    </row>
    <row r="756">
      <c r="A756" s="285"/>
      <c r="B756" s="362"/>
      <c r="C756" s="362"/>
      <c r="D756" s="17"/>
      <c r="E756" s="362"/>
      <c r="F756" s="315"/>
      <c r="G756" s="363"/>
      <c r="H756" s="363"/>
      <c r="I756" s="363"/>
      <c r="J756" s="363"/>
      <c r="K756" s="363"/>
      <c r="L756" s="285"/>
      <c r="M756" s="285"/>
      <c r="N756" s="285"/>
      <c r="O756" s="285"/>
      <c r="P756" s="285"/>
      <c r="Q756" s="285"/>
      <c r="R756" s="285"/>
      <c r="S756" s="285"/>
      <c r="T756" s="285"/>
      <c r="U756" s="285"/>
      <c r="V756" s="285"/>
      <c r="W756" s="285"/>
      <c r="X756" s="285"/>
      <c r="Y756" s="285"/>
      <c r="Z756" s="285"/>
      <c r="AA756" s="285"/>
      <c r="AB756" s="285"/>
      <c r="AC756" s="285"/>
      <c r="AD756" s="285"/>
      <c r="AE756" s="285"/>
      <c r="AF756" s="285"/>
    </row>
    <row r="757">
      <c r="A757" s="285"/>
      <c r="B757" s="362"/>
      <c r="C757" s="362"/>
      <c r="D757" s="17"/>
      <c r="E757" s="362"/>
      <c r="F757" s="315"/>
      <c r="G757" s="363"/>
      <c r="H757" s="363"/>
      <c r="I757" s="363"/>
      <c r="J757" s="363"/>
      <c r="K757" s="363"/>
      <c r="L757" s="285"/>
      <c r="M757" s="285"/>
      <c r="N757" s="285"/>
      <c r="O757" s="285"/>
      <c r="P757" s="285"/>
      <c r="Q757" s="285"/>
      <c r="R757" s="285"/>
      <c r="S757" s="285"/>
      <c r="T757" s="285"/>
      <c r="U757" s="285"/>
      <c r="V757" s="285"/>
      <c r="W757" s="285"/>
      <c r="X757" s="285"/>
      <c r="Y757" s="285"/>
      <c r="Z757" s="285"/>
      <c r="AA757" s="285"/>
      <c r="AB757" s="285"/>
      <c r="AC757" s="285"/>
      <c r="AD757" s="285"/>
      <c r="AE757" s="285"/>
      <c r="AF757" s="285"/>
    </row>
    <row r="758">
      <c r="A758" s="285"/>
      <c r="B758" s="362"/>
      <c r="C758" s="362"/>
      <c r="D758" s="17"/>
      <c r="E758" s="362"/>
      <c r="F758" s="315"/>
      <c r="G758" s="363"/>
      <c r="H758" s="363"/>
      <c r="I758" s="363"/>
      <c r="J758" s="363"/>
      <c r="K758" s="363"/>
      <c r="L758" s="285"/>
      <c r="M758" s="285"/>
      <c r="N758" s="285"/>
      <c r="O758" s="285"/>
      <c r="P758" s="285"/>
      <c r="Q758" s="285"/>
      <c r="R758" s="285"/>
      <c r="S758" s="285"/>
      <c r="T758" s="285"/>
      <c r="U758" s="285"/>
      <c r="V758" s="285"/>
      <c r="W758" s="285"/>
      <c r="X758" s="285"/>
      <c r="Y758" s="285"/>
      <c r="Z758" s="285"/>
      <c r="AA758" s="285"/>
      <c r="AB758" s="285"/>
      <c r="AC758" s="285"/>
      <c r="AD758" s="285"/>
      <c r="AE758" s="285"/>
      <c r="AF758" s="285"/>
    </row>
    <row r="759">
      <c r="A759" s="285"/>
      <c r="B759" s="362"/>
      <c r="C759" s="362"/>
      <c r="D759" s="17"/>
      <c r="E759" s="362"/>
      <c r="F759" s="315"/>
      <c r="G759" s="363"/>
      <c r="H759" s="363"/>
      <c r="I759" s="363"/>
      <c r="J759" s="363"/>
      <c r="K759" s="363"/>
      <c r="L759" s="285"/>
      <c r="M759" s="285"/>
      <c r="N759" s="285"/>
      <c r="O759" s="285"/>
      <c r="P759" s="285"/>
      <c r="Q759" s="285"/>
      <c r="R759" s="285"/>
      <c r="S759" s="285"/>
      <c r="T759" s="285"/>
      <c r="U759" s="285"/>
      <c r="V759" s="285"/>
      <c r="W759" s="285"/>
      <c r="X759" s="285"/>
      <c r="Y759" s="285"/>
      <c r="Z759" s="285"/>
      <c r="AA759" s="285"/>
      <c r="AB759" s="285"/>
      <c r="AC759" s="285"/>
      <c r="AD759" s="285"/>
      <c r="AE759" s="285"/>
      <c r="AF759" s="285"/>
    </row>
    <row r="760">
      <c r="A760" s="285"/>
      <c r="B760" s="362"/>
      <c r="C760" s="362"/>
      <c r="D760" s="17"/>
      <c r="E760" s="362"/>
      <c r="F760" s="315"/>
      <c r="G760" s="363"/>
      <c r="H760" s="363"/>
      <c r="I760" s="363"/>
      <c r="J760" s="363"/>
      <c r="K760" s="363"/>
      <c r="L760" s="285"/>
      <c r="M760" s="285"/>
      <c r="N760" s="285"/>
      <c r="O760" s="285"/>
      <c r="P760" s="285"/>
      <c r="Q760" s="285"/>
      <c r="R760" s="285"/>
      <c r="S760" s="285"/>
      <c r="T760" s="285"/>
      <c r="U760" s="285"/>
      <c r="V760" s="285"/>
      <c r="W760" s="285"/>
      <c r="X760" s="285"/>
      <c r="Y760" s="285"/>
      <c r="Z760" s="285"/>
      <c r="AA760" s="285"/>
      <c r="AB760" s="285"/>
      <c r="AC760" s="285"/>
      <c r="AD760" s="285"/>
      <c r="AE760" s="285"/>
      <c r="AF760" s="285"/>
    </row>
    <row r="761">
      <c r="A761" s="285"/>
      <c r="B761" s="362"/>
      <c r="C761" s="362"/>
      <c r="D761" s="17"/>
      <c r="E761" s="362"/>
      <c r="F761" s="315"/>
      <c r="G761" s="363"/>
      <c r="H761" s="363"/>
      <c r="I761" s="363"/>
      <c r="J761" s="363"/>
      <c r="K761" s="363"/>
      <c r="L761" s="285"/>
      <c r="M761" s="285"/>
      <c r="N761" s="285"/>
      <c r="O761" s="285"/>
      <c r="P761" s="285"/>
      <c r="Q761" s="285"/>
      <c r="R761" s="285"/>
      <c r="S761" s="285"/>
      <c r="T761" s="285"/>
      <c r="U761" s="285"/>
      <c r="V761" s="285"/>
      <c r="W761" s="285"/>
      <c r="X761" s="285"/>
      <c r="Y761" s="285"/>
      <c r="Z761" s="285"/>
      <c r="AA761" s="285"/>
      <c r="AB761" s="285"/>
      <c r="AC761" s="285"/>
      <c r="AD761" s="285"/>
      <c r="AE761" s="285"/>
      <c r="AF761" s="285"/>
    </row>
    <row r="762">
      <c r="A762" s="285"/>
      <c r="B762" s="362"/>
      <c r="C762" s="362"/>
      <c r="D762" s="17"/>
      <c r="E762" s="362"/>
      <c r="F762" s="315"/>
      <c r="G762" s="363"/>
      <c r="H762" s="363"/>
      <c r="I762" s="363"/>
      <c r="J762" s="363"/>
      <c r="K762" s="363"/>
      <c r="L762" s="285"/>
      <c r="M762" s="285"/>
      <c r="N762" s="285"/>
      <c r="O762" s="285"/>
      <c r="P762" s="285"/>
      <c r="Q762" s="285"/>
      <c r="R762" s="285"/>
      <c r="S762" s="285"/>
      <c r="T762" s="285"/>
      <c r="U762" s="285"/>
      <c r="V762" s="285"/>
      <c r="W762" s="285"/>
      <c r="X762" s="285"/>
      <c r="Y762" s="285"/>
      <c r="Z762" s="285"/>
      <c r="AA762" s="285"/>
      <c r="AB762" s="285"/>
      <c r="AC762" s="285"/>
      <c r="AD762" s="285"/>
      <c r="AE762" s="285"/>
      <c r="AF762" s="285"/>
    </row>
    <row r="763">
      <c r="A763" s="285"/>
      <c r="B763" s="362"/>
      <c r="C763" s="362"/>
      <c r="D763" s="17"/>
      <c r="E763" s="362"/>
      <c r="F763" s="315"/>
      <c r="G763" s="363"/>
      <c r="H763" s="363"/>
      <c r="I763" s="363"/>
      <c r="J763" s="363"/>
      <c r="K763" s="363"/>
      <c r="L763" s="285"/>
      <c r="M763" s="285"/>
      <c r="N763" s="285"/>
      <c r="O763" s="285"/>
      <c r="P763" s="285"/>
      <c r="Q763" s="285"/>
      <c r="R763" s="285"/>
      <c r="S763" s="285"/>
      <c r="T763" s="285"/>
      <c r="U763" s="285"/>
      <c r="V763" s="285"/>
      <c r="W763" s="285"/>
      <c r="X763" s="285"/>
      <c r="Y763" s="285"/>
      <c r="Z763" s="285"/>
      <c r="AA763" s="285"/>
      <c r="AB763" s="285"/>
      <c r="AC763" s="285"/>
      <c r="AD763" s="285"/>
      <c r="AE763" s="285"/>
      <c r="AF763" s="285"/>
    </row>
    <row r="764">
      <c r="A764" s="285"/>
      <c r="B764" s="362"/>
      <c r="C764" s="362"/>
      <c r="D764" s="17"/>
      <c r="E764" s="362"/>
      <c r="F764" s="315"/>
      <c r="G764" s="363"/>
      <c r="H764" s="363"/>
      <c r="I764" s="363"/>
      <c r="J764" s="363"/>
      <c r="K764" s="363"/>
      <c r="L764" s="285"/>
      <c r="M764" s="285"/>
      <c r="N764" s="285"/>
      <c r="O764" s="285"/>
      <c r="P764" s="285"/>
      <c r="Q764" s="285"/>
      <c r="R764" s="285"/>
      <c r="S764" s="285"/>
      <c r="T764" s="285"/>
      <c r="U764" s="285"/>
      <c r="V764" s="285"/>
      <c r="W764" s="285"/>
      <c r="X764" s="285"/>
      <c r="Y764" s="285"/>
      <c r="Z764" s="285"/>
      <c r="AA764" s="285"/>
      <c r="AB764" s="285"/>
      <c r="AC764" s="285"/>
      <c r="AD764" s="285"/>
      <c r="AE764" s="285"/>
      <c r="AF764" s="285"/>
    </row>
    <row r="765">
      <c r="A765" s="285"/>
      <c r="B765" s="362"/>
      <c r="C765" s="362"/>
      <c r="D765" s="17"/>
      <c r="E765" s="362"/>
      <c r="F765" s="315"/>
      <c r="G765" s="363"/>
      <c r="H765" s="363"/>
      <c r="I765" s="363"/>
      <c r="J765" s="363"/>
      <c r="K765" s="363"/>
      <c r="L765" s="285"/>
      <c r="M765" s="285"/>
      <c r="N765" s="285"/>
      <c r="O765" s="285"/>
      <c r="P765" s="285"/>
      <c r="Q765" s="285"/>
      <c r="R765" s="285"/>
      <c r="S765" s="285"/>
      <c r="T765" s="285"/>
      <c r="U765" s="285"/>
      <c r="V765" s="285"/>
      <c r="W765" s="285"/>
      <c r="X765" s="285"/>
      <c r="Y765" s="285"/>
      <c r="Z765" s="285"/>
      <c r="AA765" s="285"/>
      <c r="AB765" s="285"/>
      <c r="AC765" s="285"/>
      <c r="AD765" s="285"/>
      <c r="AE765" s="285"/>
      <c r="AF765" s="285"/>
    </row>
    <row r="766">
      <c r="A766" s="285"/>
      <c r="B766" s="362"/>
      <c r="C766" s="362"/>
      <c r="D766" s="17"/>
      <c r="E766" s="362"/>
      <c r="F766" s="315"/>
      <c r="G766" s="363"/>
      <c r="H766" s="363"/>
      <c r="I766" s="363"/>
      <c r="J766" s="363"/>
      <c r="K766" s="363"/>
      <c r="L766" s="285"/>
      <c r="M766" s="285"/>
      <c r="N766" s="285"/>
      <c r="O766" s="285"/>
      <c r="P766" s="285"/>
      <c r="Q766" s="285"/>
      <c r="R766" s="285"/>
      <c r="S766" s="285"/>
      <c r="T766" s="285"/>
      <c r="U766" s="285"/>
      <c r="V766" s="285"/>
      <c r="W766" s="285"/>
      <c r="X766" s="285"/>
      <c r="Y766" s="285"/>
      <c r="Z766" s="285"/>
      <c r="AA766" s="285"/>
      <c r="AB766" s="285"/>
      <c r="AC766" s="285"/>
      <c r="AD766" s="285"/>
      <c r="AE766" s="285"/>
      <c r="AF766" s="285"/>
    </row>
    <row r="767">
      <c r="A767" s="285"/>
      <c r="B767" s="362"/>
      <c r="C767" s="362"/>
      <c r="D767" s="17"/>
      <c r="E767" s="362"/>
      <c r="F767" s="315"/>
      <c r="G767" s="363"/>
      <c r="H767" s="363"/>
      <c r="I767" s="363"/>
      <c r="J767" s="363"/>
      <c r="K767" s="363"/>
      <c r="L767" s="285"/>
      <c r="M767" s="285"/>
      <c r="N767" s="285"/>
      <c r="O767" s="285"/>
      <c r="P767" s="285"/>
      <c r="Q767" s="285"/>
      <c r="R767" s="285"/>
      <c r="S767" s="285"/>
      <c r="T767" s="285"/>
      <c r="U767" s="285"/>
      <c r="V767" s="285"/>
      <c r="W767" s="285"/>
      <c r="X767" s="285"/>
      <c r="Y767" s="285"/>
      <c r="Z767" s="285"/>
      <c r="AA767" s="285"/>
      <c r="AB767" s="285"/>
      <c r="AC767" s="285"/>
      <c r="AD767" s="285"/>
      <c r="AE767" s="285"/>
      <c r="AF767" s="285"/>
    </row>
    <row r="768">
      <c r="A768" s="285"/>
      <c r="B768" s="362"/>
      <c r="C768" s="362"/>
      <c r="D768" s="17"/>
      <c r="E768" s="362"/>
      <c r="F768" s="315"/>
      <c r="G768" s="363"/>
      <c r="H768" s="363"/>
      <c r="I768" s="363"/>
      <c r="J768" s="363"/>
      <c r="K768" s="363"/>
      <c r="L768" s="285"/>
      <c r="M768" s="285"/>
      <c r="N768" s="285"/>
      <c r="O768" s="285"/>
      <c r="P768" s="285"/>
      <c r="Q768" s="285"/>
      <c r="R768" s="285"/>
      <c r="S768" s="285"/>
      <c r="T768" s="285"/>
      <c r="U768" s="285"/>
      <c r="V768" s="285"/>
      <c r="W768" s="285"/>
      <c r="X768" s="285"/>
      <c r="Y768" s="285"/>
      <c r="Z768" s="285"/>
      <c r="AA768" s="285"/>
      <c r="AB768" s="285"/>
      <c r="AC768" s="285"/>
      <c r="AD768" s="285"/>
      <c r="AE768" s="285"/>
      <c r="AF768" s="285"/>
    </row>
    <row r="769">
      <c r="A769" s="285"/>
      <c r="B769" s="362"/>
      <c r="C769" s="362"/>
      <c r="D769" s="17"/>
      <c r="E769" s="362"/>
      <c r="F769" s="315"/>
      <c r="G769" s="363"/>
      <c r="H769" s="363"/>
      <c r="I769" s="363"/>
      <c r="J769" s="363"/>
      <c r="K769" s="363"/>
      <c r="L769" s="285"/>
      <c r="M769" s="285"/>
      <c r="N769" s="285"/>
      <c r="O769" s="285"/>
      <c r="P769" s="285"/>
      <c r="Q769" s="285"/>
      <c r="R769" s="285"/>
      <c r="S769" s="285"/>
      <c r="T769" s="285"/>
      <c r="U769" s="285"/>
      <c r="V769" s="285"/>
      <c r="W769" s="285"/>
      <c r="X769" s="285"/>
      <c r="Y769" s="285"/>
      <c r="Z769" s="285"/>
      <c r="AA769" s="285"/>
      <c r="AB769" s="285"/>
      <c r="AC769" s="285"/>
      <c r="AD769" s="285"/>
      <c r="AE769" s="285"/>
      <c r="AF769" s="285"/>
    </row>
    <row r="770">
      <c r="A770" s="285"/>
      <c r="B770" s="362"/>
      <c r="C770" s="362"/>
      <c r="D770" s="17"/>
      <c r="E770" s="362"/>
      <c r="F770" s="315"/>
      <c r="G770" s="363"/>
      <c r="H770" s="363"/>
      <c r="I770" s="363"/>
      <c r="J770" s="363"/>
      <c r="K770" s="363"/>
      <c r="L770" s="285"/>
      <c r="M770" s="285"/>
      <c r="N770" s="285"/>
      <c r="O770" s="285"/>
      <c r="P770" s="285"/>
      <c r="Q770" s="285"/>
      <c r="R770" s="285"/>
      <c r="S770" s="285"/>
      <c r="T770" s="285"/>
      <c r="U770" s="285"/>
      <c r="V770" s="285"/>
      <c r="W770" s="285"/>
      <c r="X770" s="285"/>
      <c r="Y770" s="285"/>
      <c r="Z770" s="285"/>
      <c r="AA770" s="285"/>
      <c r="AB770" s="285"/>
      <c r="AC770" s="285"/>
      <c r="AD770" s="285"/>
      <c r="AE770" s="285"/>
      <c r="AF770" s="285"/>
    </row>
    <row r="771">
      <c r="A771" s="285"/>
      <c r="B771" s="362"/>
      <c r="C771" s="362"/>
      <c r="D771" s="17"/>
      <c r="E771" s="362"/>
      <c r="F771" s="315"/>
      <c r="G771" s="363"/>
      <c r="H771" s="363"/>
      <c r="I771" s="363"/>
      <c r="J771" s="363"/>
      <c r="K771" s="363"/>
      <c r="L771" s="285"/>
      <c r="M771" s="285"/>
      <c r="N771" s="285"/>
      <c r="O771" s="285"/>
      <c r="P771" s="285"/>
      <c r="Q771" s="285"/>
      <c r="R771" s="285"/>
      <c r="S771" s="285"/>
      <c r="T771" s="285"/>
      <c r="U771" s="285"/>
      <c r="V771" s="285"/>
      <c r="W771" s="285"/>
      <c r="X771" s="285"/>
      <c r="Y771" s="285"/>
      <c r="Z771" s="285"/>
      <c r="AA771" s="285"/>
      <c r="AB771" s="285"/>
      <c r="AC771" s="285"/>
      <c r="AD771" s="285"/>
      <c r="AE771" s="285"/>
      <c r="AF771" s="285"/>
    </row>
    <row r="772">
      <c r="A772" s="285"/>
      <c r="B772" s="362"/>
      <c r="C772" s="362"/>
      <c r="D772" s="17"/>
      <c r="E772" s="362"/>
      <c r="F772" s="315"/>
      <c r="G772" s="363"/>
      <c r="H772" s="363"/>
      <c r="I772" s="363"/>
      <c r="J772" s="363"/>
      <c r="K772" s="363"/>
      <c r="L772" s="285"/>
      <c r="M772" s="285"/>
      <c r="N772" s="285"/>
      <c r="O772" s="285"/>
      <c r="P772" s="285"/>
      <c r="Q772" s="285"/>
      <c r="R772" s="285"/>
      <c r="S772" s="285"/>
      <c r="T772" s="285"/>
      <c r="U772" s="285"/>
      <c r="V772" s="285"/>
      <c r="W772" s="285"/>
      <c r="X772" s="285"/>
      <c r="Y772" s="285"/>
      <c r="Z772" s="285"/>
      <c r="AA772" s="285"/>
      <c r="AB772" s="285"/>
      <c r="AC772" s="285"/>
      <c r="AD772" s="285"/>
      <c r="AE772" s="285"/>
      <c r="AF772" s="285"/>
    </row>
    <row r="773">
      <c r="A773" s="285"/>
      <c r="B773" s="362"/>
      <c r="C773" s="362"/>
      <c r="D773" s="17"/>
      <c r="E773" s="362"/>
      <c r="F773" s="315"/>
      <c r="G773" s="363"/>
      <c r="H773" s="363"/>
      <c r="I773" s="363"/>
      <c r="J773" s="363"/>
      <c r="K773" s="363"/>
      <c r="L773" s="285"/>
      <c r="M773" s="285"/>
      <c r="N773" s="285"/>
      <c r="O773" s="285"/>
      <c r="P773" s="285"/>
      <c r="Q773" s="285"/>
      <c r="R773" s="285"/>
      <c r="S773" s="285"/>
      <c r="T773" s="285"/>
      <c r="U773" s="285"/>
      <c r="V773" s="285"/>
      <c r="W773" s="285"/>
      <c r="X773" s="285"/>
      <c r="Y773" s="285"/>
      <c r="Z773" s="285"/>
      <c r="AA773" s="285"/>
      <c r="AB773" s="285"/>
      <c r="AC773" s="285"/>
      <c r="AD773" s="285"/>
      <c r="AE773" s="285"/>
      <c r="AF773" s="285"/>
    </row>
    <row r="774">
      <c r="A774" s="285"/>
      <c r="B774" s="362"/>
      <c r="C774" s="362"/>
      <c r="D774" s="17"/>
      <c r="E774" s="362"/>
      <c r="F774" s="315"/>
      <c r="G774" s="363"/>
      <c r="H774" s="363"/>
      <c r="I774" s="363"/>
      <c r="J774" s="363"/>
      <c r="K774" s="363"/>
      <c r="L774" s="285"/>
      <c r="M774" s="285"/>
      <c r="N774" s="285"/>
      <c r="O774" s="285"/>
      <c r="P774" s="285"/>
      <c r="Q774" s="285"/>
      <c r="R774" s="285"/>
      <c r="S774" s="285"/>
      <c r="T774" s="285"/>
      <c r="U774" s="285"/>
      <c r="V774" s="285"/>
      <c r="W774" s="285"/>
      <c r="X774" s="285"/>
      <c r="Y774" s="285"/>
      <c r="Z774" s="285"/>
      <c r="AA774" s="285"/>
      <c r="AB774" s="285"/>
      <c r="AC774" s="285"/>
      <c r="AD774" s="285"/>
      <c r="AE774" s="285"/>
      <c r="AF774" s="285"/>
    </row>
    <row r="775">
      <c r="A775" s="285"/>
      <c r="B775" s="362"/>
      <c r="C775" s="362"/>
      <c r="D775" s="17"/>
      <c r="E775" s="362"/>
      <c r="F775" s="315"/>
      <c r="G775" s="363"/>
      <c r="H775" s="363"/>
      <c r="I775" s="363"/>
      <c r="J775" s="363"/>
      <c r="K775" s="363"/>
      <c r="L775" s="285"/>
      <c r="M775" s="285"/>
      <c r="N775" s="285"/>
      <c r="O775" s="285"/>
      <c r="P775" s="285"/>
      <c r="Q775" s="285"/>
      <c r="R775" s="285"/>
      <c r="S775" s="285"/>
      <c r="T775" s="285"/>
      <c r="U775" s="285"/>
      <c r="V775" s="285"/>
      <c r="W775" s="285"/>
      <c r="X775" s="285"/>
      <c r="Y775" s="285"/>
      <c r="Z775" s="285"/>
      <c r="AA775" s="285"/>
      <c r="AB775" s="285"/>
      <c r="AC775" s="285"/>
      <c r="AD775" s="285"/>
      <c r="AE775" s="285"/>
      <c r="AF775" s="285"/>
    </row>
    <row r="776">
      <c r="A776" s="285"/>
      <c r="B776" s="362"/>
      <c r="C776" s="362"/>
      <c r="D776" s="17"/>
      <c r="E776" s="362"/>
      <c r="F776" s="315"/>
      <c r="G776" s="363"/>
      <c r="H776" s="363"/>
      <c r="I776" s="363"/>
      <c r="J776" s="363"/>
      <c r="K776" s="363"/>
      <c r="L776" s="285"/>
      <c r="M776" s="285"/>
      <c r="N776" s="285"/>
      <c r="O776" s="285"/>
      <c r="P776" s="285"/>
      <c r="Q776" s="285"/>
      <c r="R776" s="285"/>
      <c r="S776" s="285"/>
      <c r="T776" s="285"/>
      <c r="U776" s="285"/>
      <c r="V776" s="285"/>
      <c r="W776" s="285"/>
      <c r="X776" s="285"/>
      <c r="Y776" s="285"/>
      <c r="Z776" s="285"/>
      <c r="AA776" s="285"/>
      <c r="AB776" s="285"/>
      <c r="AC776" s="285"/>
      <c r="AD776" s="285"/>
      <c r="AE776" s="285"/>
      <c r="AF776" s="285"/>
    </row>
    <row r="777">
      <c r="A777" s="285"/>
      <c r="B777" s="362"/>
      <c r="C777" s="362"/>
      <c r="D777" s="17"/>
      <c r="E777" s="362"/>
      <c r="F777" s="315"/>
      <c r="G777" s="363"/>
      <c r="H777" s="363"/>
      <c r="I777" s="363"/>
      <c r="J777" s="363"/>
      <c r="K777" s="363"/>
      <c r="L777" s="285"/>
      <c r="M777" s="285"/>
      <c r="N777" s="285"/>
      <c r="O777" s="285"/>
      <c r="P777" s="285"/>
      <c r="Q777" s="285"/>
      <c r="R777" s="285"/>
      <c r="S777" s="285"/>
      <c r="T777" s="285"/>
      <c r="U777" s="285"/>
      <c r="V777" s="285"/>
      <c r="W777" s="285"/>
      <c r="X777" s="285"/>
      <c r="Y777" s="285"/>
      <c r="Z777" s="285"/>
      <c r="AA777" s="285"/>
      <c r="AB777" s="285"/>
      <c r="AC777" s="285"/>
      <c r="AD777" s="285"/>
      <c r="AE777" s="285"/>
      <c r="AF777" s="285"/>
    </row>
    <row r="778">
      <c r="A778" s="285"/>
      <c r="B778" s="362"/>
      <c r="C778" s="362"/>
      <c r="D778" s="17"/>
      <c r="E778" s="362"/>
      <c r="F778" s="315"/>
      <c r="G778" s="363"/>
      <c r="H778" s="363"/>
      <c r="I778" s="363"/>
      <c r="J778" s="363"/>
      <c r="K778" s="363"/>
      <c r="L778" s="285"/>
      <c r="M778" s="285"/>
      <c r="N778" s="285"/>
      <c r="O778" s="285"/>
      <c r="P778" s="285"/>
      <c r="Q778" s="285"/>
      <c r="R778" s="285"/>
      <c r="S778" s="285"/>
      <c r="T778" s="285"/>
      <c r="U778" s="285"/>
      <c r="V778" s="285"/>
      <c r="W778" s="285"/>
      <c r="X778" s="285"/>
      <c r="Y778" s="285"/>
      <c r="Z778" s="285"/>
      <c r="AA778" s="285"/>
      <c r="AB778" s="285"/>
      <c r="AC778" s="285"/>
      <c r="AD778" s="285"/>
      <c r="AE778" s="285"/>
      <c r="AF778" s="285"/>
    </row>
    <row r="779">
      <c r="A779" s="285"/>
      <c r="B779" s="362"/>
      <c r="C779" s="362"/>
      <c r="D779" s="17"/>
      <c r="E779" s="362"/>
      <c r="F779" s="315"/>
      <c r="G779" s="363"/>
      <c r="H779" s="363"/>
      <c r="I779" s="363"/>
      <c r="J779" s="363"/>
      <c r="K779" s="363"/>
      <c r="L779" s="285"/>
      <c r="M779" s="285"/>
      <c r="N779" s="285"/>
      <c r="O779" s="285"/>
      <c r="P779" s="285"/>
      <c r="Q779" s="285"/>
      <c r="R779" s="285"/>
      <c r="S779" s="285"/>
      <c r="T779" s="285"/>
      <c r="U779" s="285"/>
      <c r="V779" s="285"/>
      <c r="W779" s="285"/>
      <c r="X779" s="285"/>
      <c r="Y779" s="285"/>
      <c r="Z779" s="285"/>
      <c r="AA779" s="285"/>
      <c r="AB779" s="285"/>
      <c r="AC779" s="285"/>
      <c r="AD779" s="285"/>
      <c r="AE779" s="285"/>
      <c r="AF779" s="285"/>
    </row>
    <row r="780">
      <c r="A780" s="285"/>
      <c r="B780" s="362"/>
      <c r="C780" s="362"/>
      <c r="D780" s="17"/>
      <c r="E780" s="362"/>
      <c r="F780" s="315"/>
      <c r="G780" s="363"/>
      <c r="H780" s="363"/>
      <c r="I780" s="363"/>
      <c r="J780" s="363"/>
      <c r="K780" s="363"/>
      <c r="L780" s="285"/>
      <c r="M780" s="285"/>
      <c r="N780" s="285"/>
      <c r="O780" s="285"/>
      <c r="P780" s="285"/>
      <c r="Q780" s="285"/>
      <c r="R780" s="285"/>
      <c r="S780" s="285"/>
      <c r="T780" s="285"/>
      <c r="U780" s="285"/>
      <c r="V780" s="285"/>
      <c r="W780" s="285"/>
      <c r="X780" s="285"/>
      <c r="Y780" s="285"/>
      <c r="Z780" s="285"/>
      <c r="AA780" s="285"/>
      <c r="AB780" s="285"/>
      <c r="AC780" s="285"/>
      <c r="AD780" s="285"/>
      <c r="AE780" s="285"/>
      <c r="AF780" s="285"/>
    </row>
    <row r="781">
      <c r="A781" s="285"/>
      <c r="B781" s="362"/>
      <c r="C781" s="362"/>
      <c r="D781" s="17"/>
      <c r="E781" s="362"/>
      <c r="F781" s="315"/>
      <c r="G781" s="363"/>
      <c r="H781" s="363"/>
      <c r="I781" s="363"/>
      <c r="J781" s="363"/>
      <c r="K781" s="363"/>
      <c r="L781" s="285"/>
      <c r="M781" s="285"/>
      <c r="N781" s="285"/>
      <c r="O781" s="285"/>
      <c r="P781" s="285"/>
      <c r="Q781" s="285"/>
      <c r="R781" s="285"/>
      <c r="S781" s="285"/>
      <c r="T781" s="285"/>
      <c r="U781" s="285"/>
      <c r="V781" s="285"/>
      <c r="W781" s="285"/>
      <c r="X781" s="285"/>
      <c r="Y781" s="285"/>
      <c r="Z781" s="285"/>
      <c r="AA781" s="285"/>
      <c r="AB781" s="285"/>
      <c r="AC781" s="285"/>
      <c r="AD781" s="285"/>
      <c r="AE781" s="285"/>
      <c r="AF781" s="285"/>
    </row>
    <row r="782">
      <c r="A782" s="285"/>
      <c r="B782" s="362"/>
      <c r="C782" s="362"/>
      <c r="D782" s="17"/>
      <c r="E782" s="362"/>
      <c r="F782" s="315"/>
      <c r="G782" s="363"/>
      <c r="H782" s="363"/>
      <c r="I782" s="363"/>
      <c r="J782" s="363"/>
      <c r="K782" s="363"/>
      <c r="L782" s="285"/>
      <c r="M782" s="285"/>
      <c r="N782" s="285"/>
      <c r="O782" s="285"/>
      <c r="P782" s="285"/>
      <c r="Q782" s="285"/>
      <c r="R782" s="285"/>
      <c r="S782" s="285"/>
      <c r="T782" s="285"/>
      <c r="U782" s="285"/>
      <c r="V782" s="285"/>
      <c r="W782" s="285"/>
      <c r="X782" s="285"/>
      <c r="Y782" s="285"/>
      <c r="Z782" s="285"/>
      <c r="AA782" s="285"/>
      <c r="AB782" s="285"/>
      <c r="AC782" s="285"/>
      <c r="AD782" s="285"/>
      <c r="AE782" s="285"/>
      <c r="AF782" s="285"/>
    </row>
    <row r="783">
      <c r="A783" s="285"/>
      <c r="B783" s="362"/>
      <c r="C783" s="362"/>
      <c r="D783" s="17"/>
      <c r="E783" s="362"/>
      <c r="F783" s="315"/>
      <c r="G783" s="363"/>
      <c r="H783" s="363"/>
      <c r="I783" s="363"/>
      <c r="J783" s="363"/>
      <c r="K783" s="363"/>
      <c r="L783" s="285"/>
      <c r="M783" s="285"/>
      <c r="N783" s="285"/>
      <c r="O783" s="285"/>
      <c r="P783" s="285"/>
      <c r="Q783" s="285"/>
      <c r="R783" s="285"/>
      <c r="S783" s="285"/>
      <c r="T783" s="285"/>
      <c r="U783" s="285"/>
      <c r="V783" s="285"/>
      <c r="W783" s="285"/>
      <c r="X783" s="285"/>
      <c r="Y783" s="285"/>
      <c r="Z783" s="285"/>
      <c r="AA783" s="285"/>
      <c r="AB783" s="285"/>
      <c r="AC783" s="285"/>
      <c r="AD783" s="285"/>
      <c r="AE783" s="285"/>
      <c r="AF783" s="285"/>
    </row>
    <row r="784">
      <c r="A784" s="285"/>
      <c r="B784" s="362"/>
      <c r="C784" s="362"/>
      <c r="D784" s="17"/>
      <c r="E784" s="362"/>
      <c r="F784" s="315"/>
      <c r="G784" s="363"/>
      <c r="H784" s="363"/>
      <c r="I784" s="363"/>
      <c r="J784" s="363"/>
      <c r="K784" s="363"/>
      <c r="L784" s="285"/>
      <c r="M784" s="285"/>
      <c r="N784" s="285"/>
      <c r="O784" s="285"/>
      <c r="P784" s="285"/>
      <c r="Q784" s="285"/>
      <c r="R784" s="285"/>
      <c r="S784" s="285"/>
      <c r="T784" s="285"/>
      <c r="U784" s="285"/>
      <c r="V784" s="285"/>
      <c r="W784" s="285"/>
      <c r="X784" s="285"/>
      <c r="Y784" s="285"/>
      <c r="Z784" s="285"/>
      <c r="AA784" s="285"/>
      <c r="AB784" s="285"/>
      <c r="AC784" s="285"/>
      <c r="AD784" s="285"/>
      <c r="AE784" s="285"/>
      <c r="AF784" s="285"/>
    </row>
    <row r="785">
      <c r="A785" s="285"/>
      <c r="B785" s="362"/>
      <c r="C785" s="362"/>
      <c r="D785" s="17"/>
      <c r="E785" s="362"/>
      <c r="F785" s="315"/>
      <c r="G785" s="363"/>
      <c r="H785" s="363"/>
      <c r="I785" s="363"/>
      <c r="J785" s="363"/>
      <c r="K785" s="363"/>
      <c r="L785" s="285"/>
      <c r="M785" s="285"/>
      <c r="N785" s="285"/>
      <c r="O785" s="285"/>
      <c r="P785" s="285"/>
      <c r="Q785" s="285"/>
      <c r="R785" s="285"/>
      <c r="S785" s="285"/>
      <c r="T785" s="285"/>
      <c r="U785" s="285"/>
      <c r="V785" s="285"/>
      <c r="W785" s="285"/>
      <c r="X785" s="285"/>
      <c r="Y785" s="285"/>
      <c r="Z785" s="285"/>
      <c r="AA785" s="285"/>
      <c r="AB785" s="285"/>
      <c r="AC785" s="285"/>
      <c r="AD785" s="285"/>
      <c r="AE785" s="285"/>
      <c r="AF785" s="285"/>
    </row>
    <row r="786">
      <c r="A786" s="285"/>
      <c r="B786" s="362"/>
      <c r="C786" s="362"/>
      <c r="D786" s="17"/>
      <c r="E786" s="362"/>
      <c r="F786" s="315"/>
      <c r="G786" s="363"/>
      <c r="H786" s="363"/>
      <c r="I786" s="363"/>
      <c r="J786" s="363"/>
      <c r="K786" s="363"/>
      <c r="L786" s="285"/>
      <c r="M786" s="285"/>
      <c r="N786" s="285"/>
      <c r="O786" s="285"/>
      <c r="P786" s="285"/>
      <c r="Q786" s="285"/>
      <c r="R786" s="285"/>
      <c r="S786" s="285"/>
      <c r="T786" s="285"/>
      <c r="U786" s="285"/>
      <c r="V786" s="285"/>
      <c r="W786" s="285"/>
      <c r="X786" s="285"/>
      <c r="Y786" s="285"/>
      <c r="Z786" s="285"/>
      <c r="AA786" s="285"/>
      <c r="AB786" s="285"/>
      <c r="AC786" s="285"/>
      <c r="AD786" s="285"/>
      <c r="AE786" s="285"/>
      <c r="AF786" s="285"/>
    </row>
    <row r="787">
      <c r="A787" s="285"/>
      <c r="B787" s="362"/>
      <c r="C787" s="362"/>
      <c r="D787" s="17"/>
      <c r="E787" s="362"/>
      <c r="F787" s="315"/>
      <c r="G787" s="363"/>
      <c r="H787" s="363"/>
      <c r="I787" s="363"/>
      <c r="J787" s="363"/>
      <c r="K787" s="363"/>
      <c r="L787" s="285"/>
      <c r="M787" s="285"/>
      <c r="N787" s="285"/>
      <c r="O787" s="285"/>
      <c r="P787" s="285"/>
      <c r="Q787" s="285"/>
      <c r="R787" s="285"/>
      <c r="S787" s="285"/>
      <c r="T787" s="285"/>
      <c r="U787" s="285"/>
      <c r="V787" s="285"/>
      <c r="W787" s="285"/>
      <c r="X787" s="285"/>
      <c r="Y787" s="285"/>
      <c r="Z787" s="285"/>
      <c r="AA787" s="285"/>
      <c r="AB787" s="285"/>
      <c r="AC787" s="285"/>
      <c r="AD787" s="285"/>
      <c r="AE787" s="285"/>
      <c r="AF787" s="285"/>
    </row>
    <row r="788">
      <c r="A788" s="285"/>
      <c r="B788" s="362"/>
      <c r="C788" s="362"/>
      <c r="D788" s="17"/>
      <c r="E788" s="362"/>
      <c r="F788" s="315"/>
      <c r="G788" s="363"/>
      <c r="H788" s="363"/>
      <c r="I788" s="363"/>
      <c r="J788" s="363"/>
      <c r="K788" s="363"/>
      <c r="L788" s="285"/>
      <c r="M788" s="285"/>
      <c r="N788" s="285"/>
      <c r="O788" s="285"/>
      <c r="P788" s="285"/>
      <c r="Q788" s="285"/>
      <c r="R788" s="285"/>
      <c r="S788" s="285"/>
      <c r="T788" s="285"/>
      <c r="U788" s="285"/>
      <c r="V788" s="285"/>
      <c r="W788" s="285"/>
      <c r="X788" s="285"/>
      <c r="Y788" s="285"/>
      <c r="Z788" s="285"/>
      <c r="AA788" s="285"/>
      <c r="AB788" s="285"/>
      <c r="AC788" s="285"/>
      <c r="AD788" s="285"/>
      <c r="AE788" s="285"/>
      <c r="AF788" s="285"/>
    </row>
    <row r="789">
      <c r="A789" s="285"/>
      <c r="B789" s="362"/>
      <c r="C789" s="362"/>
      <c r="D789" s="17"/>
      <c r="E789" s="362"/>
      <c r="F789" s="315"/>
      <c r="G789" s="363"/>
      <c r="H789" s="363"/>
      <c r="I789" s="363"/>
      <c r="J789" s="363"/>
      <c r="K789" s="363"/>
      <c r="L789" s="285"/>
      <c r="M789" s="285"/>
      <c r="N789" s="285"/>
      <c r="O789" s="285"/>
      <c r="P789" s="285"/>
      <c r="Q789" s="285"/>
      <c r="R789" s="285"/>
      <c r="S789" s="285"/>
      <c r="T789" s="285"/>
      <c r="U789" s="285"/>
      <c r="V789" s="285"/>
      <c r="W789" s="285"/>
      <c r="X789" s="285"/>
      <c r="Y789" s="285"/>
      <c r="Z789" s="285"/>
      <c r="AA789" s="285"/>
      <c r="AB789" s="285"/>
      <c r="AC789" s="285"/>
      <c r="AD789" s="285"/>
      <c r="AE789" s="285"/>
      <c r="AF789" s="285"/>
    </row>
    <row r="790">
      <c r="A790" s="285"/>
      <c r="B790" s="362"/>
      <c r="C790" s="362"/>
      <c r="D790" s="17"/>
      <c r="E790" s="362"/>
      <c r="F790" s="315"/>
      <c r="G790" s="363"/>
      <c r="H790" s="363"/>
      <c r="I790" s="363"/>
      <c r="J790" s="363"/>
      <c r="K790" s="363"/>
      <c r="L790" s="285"/>
      <c r="M790" s="285"/>
      <c r="N790" s="285"/>
      <c r="O790" s="285"/>
      <c r="P790" s="285"/>
      <c r="Q790" s="285"/>
      <c r="R790" s="285"/>
      <c r="S790" s="285"/>
      <c r="T790" s="285"/>
      <c r="U790" s="285"/>
      <c r="V790" s="285"/>
      <c r="W790" s="285"/>
      <c r="X790" s="285"/>
      <c r="Y790" s="285"/>
      <c r="Z790" s="285"/>
      <c r="AA790" s="285"/>
      <c r="AB790" s="285"/>
      <c r="AC790" s="285"/>
      <c r="AD790" s="285"/>
      <c r="AE790" s="285"/>
      <c r="AF790" s="285"/>
    </row>
    <row r="791">
      <c r="A791" s="285"/>
      <c r="B791" s="362"/>
      <c r="C791" s="362"/>
      <c r="D791" s="17"/>
      <c r="E791" s="362"/>
      <c r="F791" s="315"/>
      <c r="G791" s="363"/>
      <c r="H791" s="363"/>
      <c r="I791" s="363"/>
      <c r="J791" s="363"/>
      <c r="K791" s="363"/>
      <c r="L791" s="285"/>
      <c r="M791" s="285"/>
      <c r="N791" s="285"/>
      <c r="O791" s="285"/>
      <c r="P791" s="285"/>
      <c r="Q791" s="285"/>
      <c r="R791" s="285"/>
      <c r="S791" s="285"/>
      <c r="T791" s="285"/>
      <c r="U791" s="285"/>
      <c r="V791" s="285"/>
      <c r="W791" s="285"/>
      <c r="X791" s="285"/>
      <c r="Y791" s="285"/>
      <c r="Z791" s="285"/>
      <c r="AA791" s="285"/>
      <c r="AB791" s="285"/>
      <c r="AC791" s="285"/>
      <c r="AD791" s="285"/>
      <c r="AE791" s="285"/>
      <c r="AF791" s="285"/>
    </row>
    <row r="792">
      <c r="A792" s="285"/>
      <c r="B792" s="362"/>
      <c r="C792" s="362"/>
      <c r="D792" s="17"/>
      <c r="E792" s="362"/>
      <c r="F792" s="315"/>
      <c r="G792" s="363"/>
      <c r="H792" s="363"/>
      <c r="I792" s="363"/>
      <c r="J792" s="363"/>
      <c r="K792" s="363"/>
      <c r="L792" s="285"/>
      <c r="M792" s="285"/>
      <c r="N792" s="285"/>
      <c r="O792" s="285"/>
      <c r="P792" s="285"/>
      <c r="Q792" s="285"/>
      <c r="R792" s="285"/>
      <c r="S792" s="285"/>
      <c r="T792" s="285"/>
      <c r="U792" s="285"/>
      <c r="V792" s="285"/>
      <c r="W792" s="285"/>
      <c r="X792" s="285"/>
      <c r="Y792" s="285"/>
      <c r="Z792" s="285"/>
      <c r="AA792" s="285"/>
      <c r="AB792" s="285"/>
      <c r="AC792" s="285"/>
      <c r="AD792" s="285"/>
      <c r="AE792" s="285"/>
      <c r="AF792" s="285"/>
    </row>
    <row r="793">
      <c r="A793" s="285"/>
      <c r="B793" s="362"/>
      <c r="C793" s="362"/>
      <c r="D793" s="17"/>
      <c r="E793" s="362"/>
      <c r="F793" s="315"/>
      <c r="G793" s="363"/>
      <c r="H793" s="363"/>
      <c r="I793" s="363"/>
      <c r="J793" s="363"/>
      <c r="K793" s="363"/>
      <c r="L793" s="285"/>
      <c r="M793" s="285"/>
      <c r="N793" s="285"/>
      <c r="O793" s="285"/>
      <c r="P793" s="285"/>
      <c r="Q793" s="285"/>
      <c r="R793" s="285"/>
      <c r="S793" s="285"/>
      <c r="T793" s="285"/>
      <c r="U793" s="285"/>
      <c r="V793" s="285"/>
      <c r="W793" s="285"/>
      <c r="X793" s="285"/>
      <c r="Y793" s="285"/>
      <c r="Z793" s="285"/>
      <c r="AA793" s="285"/>
      <c r="AB793" s="285"/>
      <c r="AC793" s="285"/>
      <c r="AD793" s="285"/>
      <c r="AE793" s="285"/>
      <c r="AF793" s="285"/>
    </row>
    <row r="794">
      <c r="A794" s="285"/>
      <c r="B794" s="362"/>
      <c r="C794" s="362"/>
      <c r="D794" s="17"/>
      <c r="E794" s="362"/>
      <c r="F794" s="315"/>
      <c r="G794" s="363"/>
      <c r="H794" s="363"/>
      <c r="I794" s="363"/>
      <c r="J794" s="363"/>
      <c r="K794" s="363"/>
      <c r="L794" s="285"/>
      <c r="M794" s="285"/>
      <c r="N794" s="285"/>
      <c r="O794" s="285"/>
      <c r="P794" s="285"/>
      <c r="Q794" s="285"/>
      <c r="R794" s="285"/>
      <c r="S794" s="285"/>
      <c r="T794" s="285"/>
      <c r="U794" s="285"/>
      <c r="V794" s="285"/>
      <c r="W794" s="285"/>
      <c r="X794" s="285"/>
      <c r="Y794" s="285"/>
      <c r="Z794" s="285"/>
      <c r="AA794" s="285"/>
      <c r="AB794" s="285"/>
      <c r="AC794" s="285"/>
      <c r="AD794" s="285"/>
      <c r="AE794" s="285"/>
      <c r="AF794" s="285"/>
    </row>
    <row r="795">
      <c r="A795" s="285"/>
      <c r="B795" s="362"/>
      <c r="C795" s="362"/>
      <c r="D795" s="17"/>
      <c r="E795" s="362"/>
      <c r="F795" s="315"/>
      <c r="G795" s="363"/>
      <c r="H795" s="363"/>
      <c r="I795" s="363"/>
      <c r="J795" s="363"/>
      <c r="K795" s="363"/>
      <c r="L795" s="285"/>
      <c r="M795" s="285"/>
      <c r="N795" s="285"/>
      <c r="O795" s="285"/>
      <c r="P795" s="285"/>
      <c r="Q795" s="285"/>
      <c r="R795" s="285"/>
      <c r="S795" s="285"/>
      <c r="T795" s="285"/>
      <c r="U795" s="285"/>
      <c r="V795" s="285"/>
      <c r="W795" s="285"/>
      <c r="X795" s="285"/>
      <c r="Y795" s="285"/>
      <c r="Z795" s="285"/>
      <c r="AA795" s="285"/>
      <c r="AB795" s="285"/>
      <c r="AC795" s="285"/>
      <c r="AD795" s="285"/>
      <c r="AE795" s="285"/>
      <c r="AF795" s="285"/>
    </row>
    <row r="796">
      <c r="A796" s="285"/>
      <c r="B796" s="362"/>
      <c r="C796" s="362"/>
      <c r="D796" s="17"/>
      <c r="E796" s="362"/>
      <c r="F796" s="315"/>
      <c r="G796" s="363"/>
      <c r="H796" s="363"/>
      <c r="I796" s="363"/>
      <c r="J796" s="363"/>
      <c r="K796" s="363"/>
      <c r="L796" s="285"/>
      <c r="M796" s="285"/>
      <c r="N796" s="285"/>
      <c r="O796" s="285"/>
      <c r="P796" s="285"/>
      <c r="Q796" s="285"/>
      <c r="R796" s="285"/>
      <c r="S796" s="285"/>
      <c r="T796" s="285"/>
      <c r="U796" s="285"/>
      <c r="V796" s="285"/>
      <c r="W796" s="285"/>
      <c r="X796" s="285"/>
      <c r="Y796" s="285"/>
      <c r="Z796" s="285"/>
      <c r="AA796" s="285"/>
      <c r="AB796" s="285"/>
      <c r="AC796" s="285"/>
      <c r="AD796" s="285"/>
      <c r="AE796" s="285"/>
      <c r="AF796" s="285"/>
    </row>
    <row r="797">
      <c r="A797" s="285"/>
      <c r="B797" s="362"/>
      <c r="C797" s="362"/>
      <c r="D797" s="17"/>
      <c r="E797" s="362"/>
      <c r="F797" s="315"/>
      <c r="G797" s="363"/>
      <c r="H797" s="363"/>
      <c r="I797" s="363"/>
      <c r="J797" s="363"/>
      <c r="K797" s="363"/>
      <c r="L797" s="285"/>
      <c r="M797" s="285"/>
      <c r="N797" s="285"/>
      <c r="O797" s="285"/>
      <c r="P797" s="285"/>
      <c r="Q797" s="285"/>
      <c r="R797" s="285"/>
      <c r="S797" s="285"/>
      <c r="T797" s="285"/>
      <c r="U797" s="285"/>
      <c r="V797" s="285"/>
      <c r="W797" s="285"/>
      <c r="X797" s="285"/>
      <c r="Y797" s="285"/>
      <c r="Z797" s="285"/>
      <c r="AA797" s="285"/>
      <c r="AB797" s="285"/>
      <c r="AC797" s="285"/>
      <c r="AD797" s="285"/>
      <c r="AE797" s="285"/>
      <c r="AF797" s="285"/>
    </row>
    <row r="798">
      <c r="A798" s="285"/>
      <c r="B798" s="362"/>
      <c r="C798" s="362"/>
      <c r="D798" s="17"/>
      <c r="E798" s="362"/>
      <c r="F798" s="315"/>
      <c r="G798" s="363"/>
      <c r="H798" s="363"/>
      <c r="I798" s="363"/>
      <c r="J798" s="363"/>
      <c r="K798" s="363"/>
      <c r="L798" s="285"/>
      <c r="M798" s="285"/>
      <c r="N798" s="285"/>
      <c r="O798" s="285"/>
      <c r="P798" s="285"/>
      <c r="Q798" s="285"/>
      <c r="R798" s="285"/>
      <c r="S798" s="285"/>
      <c r="T798" s="285"/>
      <c r="U798" s="285"/>
      <c r="V798" s="285"/>
      <c r="W798" s="285"/>
      <c r="X798" s="285"/>
      <c r="Y798" s="285"/>
      <c r="Z798" s="285"/>
      <c r="AA798" s="285"/>
      <c r="AB798" s="285"/>
      <c r="AC798" s="285"/>
      <c r="AD798" s="285"/>
      <c r="AE798" s="285"/>
      <c r="AF798" s="285"/>
    </row>
    <row r="799">
      <c r="A799" s="285"/>
      <c r="B799" s="362"/>
      <c r="C799" s="362"/>
      <c r="D799" s="17"/>
      <c r="E799" s="362"/>
      <c r="F799" s="315"/>
      <c r="G799" s="363"/>
      <c r="H799" s="363"/>
      <c r="I799" s="363"/>
      <c r="J799" s="363"/>
      <c r="K799" s="363"/>
      <c r="L799" s="285"/>
      <c r="M799" s="285"/>
      <c r="N799" s="285"/>
      <c r="O799" s="285"/>
      <c r="P799" s="285"/>
      <c r="Q799" s="285"/>
      <c r="R799" s="285"/>
      <c r="S799" s="285"/>
      <c r="T799" s="285"/>
      <c r="U799" s="285"/>
      <c r="V799" s="285"/>
      <c r="W799" s="285"/>
      <c r="X799" s="285"/>
      <c r="Y799" s="285"/>
      <c r="Z799" s="285"/>
      <c r="AA799" s="285"/>
      <c r="AB799" s="285"/>
      <c r="AC799" s="285"/>
      <c r="AD799" s="285"/>
      <c r="AE799" s="285"/>
      <c r="AF799" s="285"/>
    </row>
    <row r="800">
      <c r="A800" s="285"/>
      <c r="B800" s="362"/>
      <c r="C800" s="362"/>
      <c r="D800" s="17"/>
      <c r="E800" s="362"/>
      <c r="F800" s="315"/>
      <c r="G800" s="363"/>
      <c r="H800" s="363"/>
      <c r="I800" s="363"/>
      <c r="J800" s="363"/>
      <c r="K800" s="363"/>
      <c r="L800" s="285"/>
      <c r="M800" s="285"/>
      <c r="N800" s="285"/>
      <c r="O800" s="285"/>
      <c r="P800" s="285"/>
      <c r="Q800" s="285"/>
      <c r="R800" s="285"/>
      <c r="S800" s="285"/>
      <c r="T800" s="285"/>
      <c r="U800" s="285"/>
      <c r="V800" s="285"/>
      <c r="W800" s="285"/>
      <c r="X800" s="285"/>
      <c r="Y800" s="285"/>
      <c r="Z800" s="285"/>
      <c r="AA800" s="285"/>
      <c r="AB800" s="285"/>
      <c r="AC800" s="285"/>
      <c r="AD800" s="285"/>
      <c r="AE800" s="285"/>
      <c r="AF800" s="285"/>
    </row>
    <row r="801">
      <c r="A801" s="285"/>
      <c r="B801" s="362"/>
      <c r="C801" s="362"/>
      <c r="D801" s="17"/>
      <c r="E801" s="362"/>
      <c r="F801" s="315"/>
      <c r="G801" s="363"/>
      <c r="H801" s="363"/>
      <c r="I801" s="363"/>
      <c r="J801" s="363"/>
      <c r="K801" s="363"/>
      <c r="L801" s="285"/>
      <c r="M801" s="285"/>
      <c r="N801" s="285"/>
      <c r="O801" s="285"/>
      <c r="P801" s="285"/>
      <c r="Q801" s="285"/>
      <c r="R801" s="285"/>
      <c r="S801" s="285"/>
      <c r="T801" s="285"/>
      <c r="U801" s="285"/>
      <c r="V801" s="285"/>
      <c r="W801" s="285"/>
      <c r="X801" s="285"/>
      <c r="Y801" s="285"/>
      <c r="Z801" s="285"/>
      <c r="AA801" s="285"/>
      <c r="AB801" s="285"/>
      <c r="AC801" s="285"/>
      <c r="AD801" s="285"/>
      <c r="AE801" s="285"/>
      <c r="AF801" s="285"/>
    </row>
    <row r="802">
      <c r="A802" s="285"/>
      <c r="B802" s="362"/>
      <c r="C802" s="362"/>
      <c r="D802" s="17"/>
      <c r="E802" s="362"/>
      <c r="F802" s="315"/>
      <c r="G802" s="363"/>
      <c r="H802" s="363"/>
      <c r="I802" s="363"/>
      <c r="J802" s="363"/>
      <c r="K802" s="363"/>
      <c r="L802" s="285"/>
      <c r="M802" s="285"/>
      <c r="N802" s="285"/>
      <c r="O802" s="285"/>
      <c r="P802" s="285"/>
      <c r="Q802" s="285"/>
      <c r="R802" s="285"/>
      <c r="S802" s="285"/>
      <c r="T802" s="285"/>
      <c r="U802" s="285"/>
      <c r="V802" s="285"/>
      <c r="W802" s="285"/>
      <c r="X802" s="285"/>
      <c r="Y802" s="285"/>
      <c r="Z802" s="285"/>
      <c r="AA802" s="285"/>
      <c r="AB802" s="285"/>
      <c r="AC802" s="285"/>
      <c r="AD802" s="285"/>
      <c r="AE802" s="285"/>
      <c r="AF802" s="285"/>
    </row>
    <row r="803">
      <c r="A803" s="285"/>
      <c r="B803" s="362"/>
      <c r="C803" s="362"/>
      <c r="D803" s="17"/>
      <c r="E803" s="362"/>
      <c r="F803" s="315"/>
      <c r="G803" s="363"/>
      <c r="H803" s="363"/>
      <c r="I803" s="363"/>
      <c r="J803" s="363"/>
      <c r="K803" s="363"/>
      <c r="L803" s="285"/>
      <c r="M803" s="285"/>
      <c r="N803" s="285"/>
      <c r="O803" s="285"/>
      <c r="P803" s="285"/>
      <c r="Q803" s="285"/>
      <c r="R803" s="285"/>
      <c r="S803" s="285"/>
      <c r="T803" s="285"/>
      <c r="U803" s="285"/>
      <c r="V803" s="285"/>
      <c r="W803" s="285"/>
      <c r="X803" s="285"/>
      <c r="Y803" s="285"/>
      <c r="Z803" s="285"/>
      <c r="AA803" s="285"/>
      <c r="AB803" s="285"/>
      <c r="AC803" s="285"/>
      <c r="AD803" s="285"/>
      <c r="AE803" s="285"/>
      <c r="AF803" s="285"/>
    </row>
    <row r="804">
      <c r="A804" s="285"/>
      <c r="B804" s="362"/>
      <c r="C804" s="362"/>
      <c r="D804" s="17"/>
      <c r="E804" s="362"/>
      <c r="F804" s="315"/>
      <c r="G804" s="363"/>
      <c r="H804" s="363"/>
      <c r="I804" s="363"/>
      <c r="J804" s="363"/>
      <c r="K804" s="363"/>
      <c r="L804" s="285"/>
      <c r="M804" s="285"/>
      <c r="N804" s="285"/>
      <c r="O804" s="285"/>
      <c r="P804" s="285"/>
      <c r="Q804" s="285"/>
      <c r="R804" s="285"/>
      <c r="S804" s="285"/>
      <c r="T804" s="285"/>
      <c r="U804" s="285"/>
      <c r="V804" s="285"/>
      <c r="W804" s="285"/>
      <c r="X804" s="285"/>
      <c r="Y804" s="285"/>
      <c r="Z804" s="285"/>
      <c r="AA804" s="285"/>
      <c r="AB804" s="285"/>
      <c r="AC804" s="285"/>
      <c r="AD804" s="285"/>
      <c r="AE804" s="285"/>
      <c r="AF804" s="285"/>
    </row>
    <row r="805">
      <c r="A805" s="285"/>
      <c r="B805" s="362"/>
      <c r="C805" s="362"/>
      <c r="D805" s="17"/>
      <c r="E805" s="362"/>
      <c r="F805" s="315"/>
      <c r="G805" s="363"/>
      <c r="H805" s="363"/>
      <c r="I805" s="363"/>
      <c r="J805" s="363"/>
      <c r="K805" s="363"/>
      <c r="L805" s="285"/>
      <c r="M805" s="285"/>
      <c r="N805" s="285"/>
      <c r="O805" s="285"/>
      <c r="P805" s="285"/>
      <c r="Q805" s="285"/>
      <c r="R805" s="285"/>
      <c r="S805" s="285"/>
      <c r="T805" s="285"/>
      <c r="U805" s="285"/>
      <c r="V805" s="285"/>
      <c r="W805" s="285"/>
      <c r="X805" s="285"/>
      <c r="Y805" s="285"/>
      <c r="Z805" s="285"/>
      <c r="AA805" s="285"/>
      <c r="AB805" s="285"/>
      <c r="AC805" s="285"/>
      <c r="AD805" s="285"/>
      <c r="AE805" s="285"/>
      <c r="AF805" s="285"/>
    </row>
    <row r="806">
      <c r="A806" s="285"/>
      <c r="B806" s="362"/>
      <c r="C806" s="362"/>
      <c r="D806" s="17"/>
      <c r="E806" s="362"/>
      <c r="F806" s="315"/>
      <c r="G806" s="363"/>
      <c r="H806" s="363"/>
      <c r="I806" s="363"/>
      <c r="J806" s="363"/>
      <c r="K806" s="363"/>
      <c r="L806" s="285"/>
      <c r="M806" s="285"/>
      <c r="N806" s="285"/>
      <c r="O806" s="285"/>
      <c r="P806" s="285"/>
      <c r="Q806" s="285"/>
      <c r="R806" s="285"/>
      <c r="S806" s="285"/>
      <c r="T806" s="285"/>
      <c r="U806" s="285"/>
      <c r="V806" s="285"/>
      <c r="W806" s="285"/>
      <c r="X806" s="285"/>
      <c r="Y806" s="285"/>
      <c r="Z806" s="285"/>
      <c r="AA806" s="285"/>
      <c r="AB806" s="285"/>
      <c r="AC806" s="285"/>
      <c r="AD806" s="285"/>
      <c r="AE806" s="285"/>
      <c r="AF806" s="285"/>
    </row>
    <row r="807">
      <c r="A807" s="285"/>
      <c r="B807" s="362"/>
      <c r="C807" s="362"/>
      <c r="D807" s="17"/>
      <c r="E807" s="362"/>
      <c r="F807" s="315"/>
      <c r="G807" s="363"/>
      <c r="H807" s="363"/>
      <c r="I807" s="363"/>
      <c r="J807" s="363"/>
      <c r="K807" s="363"/>
      <c r="L807" s="285"/>
      <c r="M807" s="285"/>
      <c r="N807" s="285"/>
      <c r="O807" s="285"/>
      <c r="P807" s="285"/>
      <c r="Q807" s="285"/>
      <c r="R807" s="285"/>
      <c r="S807" s="285"/>
      <c r="T807" s="285"/>
      <c r="U807" s="285"/>
      <c r="V807" s="285"/>
      <c r="W807" s="285"/>
      <c r="X807" s="285"/>
      <c r="Y807" s="285"/>
      <c r="Z807" s="285"/>
      <c r="AA807" s="285"/>
      <c r="AB807" s="285"/>
      <c r="AC807" s="285"/>
      <c r="AD807" s="285"/>
      <c r="AE807" s="285"/>
      <c r="AF807" s="285"/>
    </row>
    <row r="808">
      <c r="A808" s="285"/>
      <c r="B808" s="362"/>
      <c r="C808" s="362"/>
      <c r="D808" s="17"/>
      <c r="E808" s="362"/>
      <c r="F808" s="315"/>
      <c r="G808" s="363"/>
      <c r="H808" s="363"/>
      <c r="I808" s="363"/>
      <c r="J808" s="363"/>
      <c r="K808" s="363"/>
      <c r="L808" s="285"/>
      <c r="M808" s="285"/>
      <c r="N808" s="285"/>
      <c r="O808" s="285"/>
      <c r="P808" s="285"/>
      <c r="Q808" s="285"/>
      <c r="R808" s="285"/>
      <c r="S808" s="285"/>
      <c r="T808" s="285"/>
      <c r="U808" s="285"/>
      <c r="V808" s="285"/>
      <c r="W808" s="285"/>
      <c r="X808" s="285"/>
      <c r="Y808" s="285"/>
      <c r="Z808" s="285"/>
      <c r="AA808" s="285"/>
      <c r="AB808" s="285"/>
      <c r="AC808" s="285"/>
      <c r="AD808" s="285"/>
      <c r="AE808" s="285"/>
      <c r="AF808" s="285"/>
    </row>
    <row r="809">
      <c r="A809" s="285"/>
      <c r="B809" s="362"/>
      <c r="C809" s="362"/>
      <c r="D809" s="17"/>
      <c r="E809" s="362"/>
      <c r="F809" s="315"/>
      <c r="G809" s="363"/>
      <c r="H809" s="363"/>
      <c r="I809" s="363"/>
      <c r="J809" s="363"/>
      <c r="K809" s="363"/>
      <c r="L809" s="285"/>
      <c r="M809" s="285"/>
      <c r="N809" s="285"/>
      <c r="O809" s="285"/>
      <c r="P809" s="285"/>
      <c r="Q809" s="285"/>
      <c r="R809" s="285"/>
      <c r="S809" s="285"/>
      <c r="T809" s="285"/>
      <c r="U809" s="285"/>
      <c r="V809" s="285"/>
      <c r="W809" s="285"/>
      <c r="X809" s="285"/>
      <c r="Y809" s="285"/>
      <c r="Z809" s="285"/>
      <c r="AA809" s="285"/>
      <c r="AB809" s="285"/>
      <c r="AC809" s="285"/>
      <c r="AD809" s="285"/>
      <c r="AE809" s="285"/>
      <c r="AF809" s="285"/>
    </row>
    <row r="810">
      <c r="A810" s="285"/>
      <c r="B810" s="362"/>
      <c r="C810" s="362"/>
      <c r="D810" s="17"/>
      <c r="E810" s="362"/>
      <c r="F810" s="315"/>
      <c r="G810" s="363"/>
      <c r="H810" s="363"/>
      <c r="I810" s="363"/>
      <c r="J810" s="363"/>
      <c r="K810" s="363"/>
      <c r="L810" s="285"/>
      <c r="M810" s="285"/>
      <c r="N810" s="285"/>
      <c r="O810" s="285"/>
      <c r="P810" s="285"/>
      <c r="Q810" s="285"/>
      <c r="R810" s="285"/>
      <c r="S810" s="285"/>
      <c r="T810" s="285"/>
      <c r="U810" s="285"/>
      <c r="V810" s="285"/>
      <c r="W810" s="285"/>
      <c r="X810" s="285"/>
      <c r="Y810" s="285"/>
      <c r="Z810" s="285"/>
      <c r="AA810" s="285"/>
      <c r="AB810" s="285"/>
      <c r="AC810" s="285"/>
      <c r="AD810" s="285"/>
      <c r="AE810" s="285"/>
      <c r="AF810" s="285"/>
    </row>
    <row r="811">
      <c r="A811" s="285"/>
      <c r="B811" s="362"/>
      <c r="C811" s="362"/>
      <c r="D811" s="17"/>
      <c r="E811" s="362"/>
      <c r="F811" s="315"/>
      <c r="G811" s="363"/>
      <c r="H811" s="363"/>
      <c r="I811" s="363"/>
      <c r="J811" s="363"/>
      <c r="K811" s="363"/>
      <c r="L811" s="285"/>
      <c r="M811" s="285"/>
      <c r="N811" s="285"/>
      <c r="O811" s="285"/>
      <c r="P811" s="285"/>
      <c r="Q811" s="285"/>
      <c r="R811" s="285"/>
      <c r="S811" s="285"/>
      <c r="T811" s="285"/>
      <c r="U811" s="285"/>
      <c r="V811" s="285"/>
      <c r="W811" s="285"/>
      <c r="X811" s="285"/>
      <c r="Y811" s="285"/>
      <c r="Z811" s="285"/>
      <c r="AA811" s="285"/>
      <c r="AB811" s="285"/>
      <c r="AC811" s="285"/>
      <c r="AD811" s="285"/>
      <c r="AE811" s="285"/>
      <c r="AF811" s="285"/>
    </row>
    <row r="812">
      <c r="A812" s="285"/>
      <c r="B812" s="362"/>
      <c r="C812" s="362"/>
      <c r="D812" s="17"/>
      <c r="E812" s="362"/>
      <c r="F812" s="315"/>
      <c r="G812" s="363"/>
      <c r="H812" s="363"/>
      <c r="I812" s="363"/>
      <c r="J812" s="363"/>
      <c r="K812" s="363"/>
      <c r="L812" s="285"/>
      <c r="M812" s="285"/>
      <c r="N812" s="285"/>
      <c r="O812" s="285"/>
      <c r="P812" s="285"/>
      <c r="Q812" s="285"/>
      <c r="R812" s="285"/>
      <c r="S812" s="285"/>
      <c r="T812" s="285"/>
      <c r="U812" s="285"/>
      <c r="V812" s="285"/>
      <c r="W812" s="285"/>
      <c r="X812" s="285"/>
      <c r="Y812" s="285"/>
      <c r="Z812" s="285"/>
      <c r="AA812" s="285"/>
      <c r="AB812" s="285"/>
      <c r="AC812" s="285"/>
      <c r="AD812" s="285"/>
      <c r="AE812" s="285"/>
      <c r="AF812" s="285"/>
    </row>
    <row r="813">
      <c r="A813" s="285"/>
      <c r="B813" s="362"/>
      <c r="C813" s="362"/>
      <c r="D813" s="17"/>
      <c r="E813" s="362"/>
      <c r="F813" s="315"/>
      <c r="G813" s="363"/>
      <c r="H813" s="363"/>
      <c r="I813" s="363"/>
      <c r="J813" s="363"/>
      <c r="K813" s="363"/>
      <c r="L813" s="285"/>
      <c r="M813" s="285"/>
      <c r="N813" s="285"/>
      <c r="O813" s="285"/>
      <c r="P813" s="285"/>
      <c r="Q813" s="285"/>
      <c r="R813" s="285"/>
      <c r="S813" s="285"/>
      <c r="T813" s="285"/>
      <c r="U813" s="285"/>
      <c r="V813" s="285"/>
      <c r="W813" s="285"/>
      <c r="X813" s="285"/>
      <c r="Y813" s="285"/>
      <c r="Z813" s="285"/>
      <c r="AA813" s="285"/>
      <c r="AB813" s="285"/>
      <c r="AC813" s="285"/>
      <c r="AD813" s="285"/>
      <c r="AE813" s="285"/>
      <c r="AF813" s="285"/>
    </row>
    <row r="814">
      <c r="A814" s="285"/>
      <c r="B814" s="362"/>
      <c r="C814" s="362"/>
      <c r="D814" s="17"/>
      <c r="E814" s="362"/>
      <c r="F814" s="315"/>
      <c r="G814" s="363"/>
      <c r="H814" s="363"/>
      <c r="I814" s="363"/>
      <c r="J814" s="363"/>
      <c r="K814" s="363"/>
      <c r="L814" s="285"/>
      <c r="M814" s="285"/>
      <c r="N814" s="285"/>
      <c r="O814" s="285"/>
      <c r="P814" s="285"/>
      <c r="Q814" s="285"/>
      <c r="R814" s="285"/>
      <c r="S814" s="285"/>
      <c r="T814" s="285"/>
      <c r="U814" s="285"/>
      <c r="V814" s="285"/>
      <c r="W814" s="285"/>
      <c r="X814" s="285"/>
      <c r="Y814" s="285"/>
      <c r="Z814" s="285"/>
      <c r="AA814" s="285"/>
      <c r="AB814" s="285"/>
      <c r="AC814" s="285"/>
      <c r="AD814" s="285"/>
      <c r="AE814" s="285"/>
      <c r="AF814" s="285"/>
    </row>
    <row r="815">
      <c r="A815" s="285"/>
      <c r="B815" s="362"/>
      <c r="C815" s="362"/>
      <c r="D815" s="17"/>
      <c r="E815" s="362"/>
      <c r="F815" s="315"/>
      <c r="G815" s="363"/>
      <c r="H815" s="363"/>
      <c r="I815" s="363"/>
      <c r="J815" s="363"/>
      <c r="K815" s="363"/>
      <c r="L815" s="285"/>
      <c r="M815" s="285"/>
      <c r="N815" s="285"/>
      <c r="O815" s="285"/>
      <c r="P815" s="285"/>
      <c r="Q815" s="285"/>
      <c r="R815" s="285"/>
      <c r="S815" s="285"/>
      <c r="T815" s="285"/>
      <c r="U815" s="285"/>
      <c r="V815" s="285"/>
      <c r="W815" s="285"/>
      <c r="X815" s="285"/>
      <c r="Y815" s="285"/>
      <c r="Z815" s="285"/>
      <c r="AA815" s="285"/>
      <c r="AB815" s="285"/>
      <c r="AC815" s="285"/>
      <c r="AD815" s="285"/>
      <c r="AE815" s="285"/>
      <c r="AF815" s="285"/>
    </row>
    <row r="816">
      <c r="A816" s="285"/>
      <c r="B816" s="362"/>
      <c r="C816" s="362"/>
      <c r="D816" s="17"/>
      <c r="E816" s="362"/>
      <c r="F816" s="315"/>
      <c r="G816" s="363"/>
      <c r="H816" s="363"/>
      <c r="I816" s="363"/>
      <c r="J816" s="363"/>
      <c r="K816" s="363"/>
      <c r="L816" s="285"/>
      <c r="M816" s="285"/>
      <c r="N816" s="285"/>
      <c r="O816" s="285"/>
      <c r="P816" s="285"/>
      <c r="Q816" s="285"/>
      <c r="R816" s="285"/>
      <c r="S816" s="285"/>
      <c r="T816" s="285"/>
      <c r="U816" s="285"/>
      <c r="V816" s="285"/>
      <c r="W816" s="285"/>
      <c r="X816" s="285"/>
      <c r="Y816" s="285"/>
      <c r="Z816" s="285"/>
      <c r="AA816" s="285"/>
      <c r="AB816" s="285"/>
      <c r="AC816" s="285"/>
      <c r="AD816" s="285"/>
      <c r="AE816" s="285"/>
      <c r="AF816" s="285"/>
    </row>
    <row r="817">
      <c r="A817" s="285"/>
      <c r="B817" s="362"/>
      <c r="C817" s="362"/>
      <c r="D817" s="17"/>
      <c r="E817" s="362"/>
      <c r="F817" s="315"/>
      <c r="G817" s="363"/>
      <c r="H817" s="363"/>
      <c r="I817" s="363"/>
      <c r="J817" s="363"/>
      <c r="K817" s="363"/>
      <c r="L817" s="285"/>
      <c r="M817" s="285"/>
      <c r="N817" s="285"/>
      <c r="O817" s="285"/>
      <c r="P817" s="285"/>
      <c r="Q817" s="285"/>
      <c r="R817" s="285"/>
      <c r="S817" s="285"/>
      <c r="T817" s="285"/>
      <c r="U817" s="285"/>
      <c r="V817" s="285"/>
      <c r="W817" s="285"/>
      <c r="X817" s="285"/>
      <c r="Y817" s="285"/>
      <c r="Z817" s="285"/>
      <c r="AA817" s="285"/>
      <c r="AB817" s="285"/>
      <c r="AC817" s="285"/>
      <c r="AD817" s="285"/>
      <c r="AE817" s="285"/>
      <c r="AF817" s="285"/>
    </row>
    <row r="818">
      <c r="A818" s="285"/>
      <c r="B818" s="362"/>
      <c r="C818" s="362"/>
      <c r="D818" s="17"/>
      <c r="E818" s="362"/>
      <c r="F818" s="315"/>
      <c r="G818" s="363"/>
      <c r="H818" s="363"/>
      <c r="I818" s="363"/>
      <c r="J818" s="363"/>
      <c r="K818" s="363"/>
      <c r="L818" s="285"/>
      <c r="M818" s="285"/>
      <c r="N818" s="285"/>
      <c r="O818" s="285"/>
      <c r="P818" s="285"/>
      <c r="Q818" s="285"/>
      <c r="R818" s="285"/>
      <c r="S818" s="285"/>
      <c r="T818" s="285"/>
      <c r="U818" s="285"/>
      <c r="V818" s="285"/>
      <c r="W818" s="285"/>
      <c r="X818" s="285"/>
      <c r="Y818" s="285"/>
      <c r="Z818" s="285"/>
      <c r="AA818" s="285"/>
      <c r="AB818" s="285"/>
      <c r="AC818" s="285"/>
      <c r="AD818" s="285"/>
      <c r="AE818" s="285"/>
      <c r="AF818" s="285"/>
    </row>
    <row r="819">
      <c r="A819" s="285"/>
      <c r="B819" s="362"/>
      <c r="C819" s="362"/>
      <c r="D819" s="17"/>
      <c r="E819" s="362"/>
      <c r="F819" s="315"/>
      <c r="G819" s="363"/>
      <c r="H819" s="363"/>
      <c r="I819" s="363"/>
      <c r="J819" s="363"/>
      <c r="K819" s="363"/>
      <c r="L819" s="285"/>
      <c r="M819" s="285"/>
      <c r="N819" s="285"/>
      <c r="O819" s="285"/>
      <c r="P819" s="285"/>
      <c r="Q819" s="285"/>
      <c r="R819" s="285"/>
      <c r="S819" s="285"/>
      <c r="T819" s="285"/>
      <c r="U819" s="285"/>
      <c r="V819" s="285"/>
      <c r="W819" s="285"/>
      <c r="X819" s="285"/>
      <c r="Y819" s="285"/>
      <c r="Z819" s="285"/>
      <c r="AA819" s="285"/>
      <c r="AB819" s="285"/>
      <c r="AC819" s="285"/>
      <c r="AD819" s="285"/>
      <c r="AE819" s="285"/>
      <c r="AF819" s="285"/>
    </row>
    <row r="820">
      <c r="A820" s="285"/>
      <c r="B820" s="362"/>
      <c r="C820" s="362"/>
      <c r="D820" s="17"/>
      <c r="E820" s="362"/>
      <c r="F820" s="315"/>
      <c r="G820" s="363"/>
      <c r="H820" s="363"/>
      <c r="I820" s="363"/>
      <c r="J820" s="363"/>
      <c r="K820" s="363"/>
      <c r="L820" s="285"/>
      <c r="M820" s="285"/>
      <c r="N820" s="285"/>
      <c r="O820" s="285"/>
      <c r="P820" s="285"/>
      <c r="Q820" s="285"/>
      <c r="R820" s="285"/>
      <c r="S820" s="285"/>
      <c r="T820" s="285"/>
      <c r="U820" s="285"/>
      <c r="V820" s="285"/>
      <c r="W820" s="285"/>
      <c r="X820" s="285"/>
      <c r="Y820" s="285"/>
      <c r="Z820" s="285"/>
      <c r="AA820" s="285"/>
      <c r="AB820" s="285"/>
      <c r="AC820" s="285"/>
      <c r="AD820" s="285"/>
      <c r="AE820" s="285"/>
      <c r="AF820" s="285"/>
    </row>
    <row r="821">
      <c r="A821" s="285"/>
      <c r="B821" s="362"/>
      <c r="C821" s="362"/>
      <c r="D821" s="17"/>
      <c r="E821" s="362"/>
      <c r="F821" s="315"/>
      <c r="G821" s="363"/>
      <c r="H821" s="363"/>
      <c r="I821" s="363"/>
      <c r="J821" s="363"/>
      <c r="K821" s="363"/>
      <c r="L821" s="285"/>
      <c r="M821" s="285"/>
      <c r="N821" s="285"/>
      <c r="O821" s="285"/>
      <c r="P821" s="285"/>
      <c r="Q821" s="285"/>
      <c r="R821" s="285"/>
      <c r="S821" s="285"/>
      <c r="T821" s="285"/>
      <c r="U821" s="285"/>
      <c r="V821" s="285"/>
      <c r="W821" s="285"/>
      <c r="X821" s="285"/>
      <c r="Y821" s="285"/>
      <c r="Z821" s="285"/>
      <c r="AA821" s="285"/>
      <c r="AB821" s="285"/>
      <c r="AC821" s="285"/>
      <c r="AD821" s="285"/>
      <c r="AE821" s="285"/>
      <c r="AF821" s="285"/>
    </row>
    <row r="822">
      <c r="A822" s="285"/>
      <c r="B822" s="362"/>
      <c r="C822" s="362"/>
      <c r="D822" s="17"/>
      <c r="E822" s="362"/>
      <c r="F822" s="315"/>
      <c r="G822" s="363"/>
      <c r="H822" s="363"/>
      <c r="I822" s="363"/>
      <c r="J822" s="363"/>
      <c r="K822" s="363"/>
      <c r="L822" s="285"/>
      <c r="M822" s="285"/>
      <c r="N822" s="285"/>
      <c r="O822" s="285"/>
      <c r="P822" s="285"/>
      <c r="Q822" s="285"/>
      <c r="R822" s="285"/>
      <c r="S822" s="285"/>
      <c r="T822" s="285"/>
      <c r="U822" s="285"/>
      <c r="V822" s="285"/>
      <c r="W822" s="285"/>
      <c r="X822" s="285"/>
      <c r="Y822" s="285"/>
      <c r="Z822" s="285"/>
      <c r="AA822" s="285"/>
      <c r="AB822" s="285"/>
      <c r="AC822" s="285"/>
      <c r="AD822" s="285"/>
      <c r="AE822" s="285"/>
      <c r="AF822" s="285"/>
    </row>
    <row r="823">
      <c r="A823" s="285"/>
      <c r="B823" s="362"/>
      <c r="C823" s="362"/>
      <c r="D823" s="17"/>
      <c r="E823" s="362"/>
      <c r="F823" s="315"/>
      <c r="G823" s="363"/>
      <c r="H823" s="363"/>
      <c r="I823" s="363"/>
      <c r="J823" s="363"/>
      <c r="K823" s="363"/>
      <c r="L823" s="285"/>
      <c r="M823" s="285"/>
      <c r="N823" s="285"/>
      <c r="O823" s="285"/>
      <c r="P823" s="285"/>
      <c r="Q823" s="285"/>
      <c r="R823" s="285"/>
      <c r="S823" s="285"/>
      <c r="T823" s="285"/>
      <c r="U823" s="285"/>
      <c r="V823" s="285"/>
      <c r="W823" s="285"/>
      <c r="X823" s="285"/>
      <c r="Y823" s="285"/>
      <c r="Z823" s="285"/>
      <c r="AA823" s="285"/>
      <c r="AB823" s="285"/>
      <c r="AC823" s="285"/>
      <c r="AD823" s="285"/>
      <c r="AE823" s="285"/>
      <c r="AF823" s="285"/>
    </row>
    <row r="824">
      <c r="A824" s="285"/>
      <c r="B824" s="362"/>
      <c r="C824" s="362"/>
      <c r="D824" s="17"/>
      <c r="E824" s="362"/>
      <c r="F824" s="315"/>
      <c r="G824" s="363"/>
      <c r="H824" s="363"/>
      <c r="I824" s="363"/>
      <c r="J824" s="363"/>
      <c r="K824" s="363"/>
      <c r="L824" s="285"/>
      <c r="M824" s="285"/>
      <c r="N824" s="285"/>
      <c r="O824" s="285"/>
      <c r="P824" s="285"/>
      <c r="Q824" s="285"/>
      <c r="R824" s="285"/>
      <c r="S824" s="285"/>
      <c r="T824" s="285"/>
      <c r="U824" s="285"/>
      <c r="V824" s="285"/>
      <c r="W824" s="285"/>
      <c r="X824" s="285"/>
      <c r="Y824" s="285"/>
      <c r="Z824" s="285"/>
      <c r="AA824" s="285"/>
      <c r="AB824" s="285"/>
      <c r="AC824" s="285"/>
      <c r="AD824" s="285"/>
      <c r="AE824" s="285"/>
      <c r="AF824" s="285"/>
    </row>
    <row r="825">
      <c r="A825" s="285"/>
      <c r="B825" s="362"/>
      <c r="C825" s="362"/>
      <c r="D825" s="17"/>
      <c r="E825" s="362"/>
      <c r="F825" s="315"/>
      <c r="G825" s="363"/>
      <c r="H825" s="363"/>
      <c r="I825" s="363"/>
      <c r="J825" s="363"/>
      <c r="K825" s="363"/>
      <c r="L825" s="285"/>
      <c r="M825" s="285"/>
      <c r="N825" s="285"/>
      <c r="O825" s="285"/>
      <c r="P825" s="285"/>
      <c r="Q825" s="285"/>
      <c r="R825" s="285"/>
      <c r="S825" s="285"/>
      <c r="T825" s="285"/>
      <c r="U825" s="285"/>
      <c r="V825" s="285"/>
      <c r="W825" s="285"/>
      <c r="X825" s="285"/>
      <c r="Y825" s="285"/>
      <c r="Z825" s="285"/>
      <c r="AA825" s="285"/>
      <c r="AB825" s="285"/>
      <c r="AC825" s="285"/>
      <c r="AD825" s="285"/>
      <c r="AE825" s="285"/>
      <c r="AF825" s="285"/>
    </row>
    <row r="826">
      <c r="A826" s="285"/>
      <c r="B826" s="362"/>
      <c r="C826" s="362"/>
      <c r="D826" s="17"/>
      <c r="E826" s="362"/>
      <c r="F826" s="315"/>
      <c r="G826" s="363"/>
      <c r="H826" s="363"/>
      <c r="I826" s="363"/>
      <c r="J826" s="363"/>
      <c r="K826" s="363"/>
      <c r="L826" s="285"/>
      <c r="M826" s="285"/>
      <c r="N826" s="285"/>
      <c r="O826" s="285"/>
      <c r="P826" s="285"/>
      <c r="Q826" s="285"/>
      <c r="R826" s="285"/>
      <c r="S826" s="285"/>
      <c r="T826" s="285"/>
      <c r="U826" s="285"/>
      <c r="V826" s="285"/>
      <c r="W826" s="285"/>
      <c r="X826" s="285"/>
      <c r="Y826" s="285"/>
      <c r="Z826" s="285"/>
      <c r="AA826" s="285"/>
      <c r="AB826" s="285"/>
      <c r="AC826" s="285"/>
      <c r="AD826" s="285"/>
      <c r="AE826" s="285"/>
      <c r="AF826" s="285"/>
    </row>
    <row r="827">
      <c r="A827" s="285"/>
      <c r="B827" s="362"/>
      <c r="C827" s="362"/>
      <c r="D827" s="17"/>
      <c r="E827" s="362"/>
      <c r="F827" s="315"/>
      <c r="G827" s="363"/>
      <c r="H827" s="363"/>
      <c r="I827" s="363"/>
      <c r="J827" s="363"/>
      <c r="K827" s="363"/>
      <c r="L827" s="285"/>
      <c r="M827" s="285"/>
      <c r="N827" s="285"/>
      <c r="O827" s="285"/>
      <c r="P827" s="285"/>
      <c r="Q827" s="285"/>
      <c r="R827" s="285"/>
      <c r="S827" s="285"/>
      <c r="T827" s="285"/>
      <c r="U827" s="285"/>
      <c r="V827" s="285"/>
      <c r="W827" s="285"/>
      <c r="X827" s="285"/>
      <c r="Y827" s="285"/>
      <c r="Z827" s="285"/>
      <c r="AA827" s="285"/>
      <c r="AB827" s="285"/>
      <c r="AC827" s="285"/>
      <c r="AD827" s="285"/>
      <c r="AE827" s="285"/>
      <c r="AF827" s="285"/>
    </row>
    <row r="828">
      <c r="A828" s="285"/>
      <c r="B828" s="362"/>
      <c r="C828" s="362"/>
      <c r="D828" s="17"/>
      <c r="E828" s="362"/>
      <c r="F828" s="315"/>
      <c r="G828" s="363"/>
      <c r="H828" s="363"/>
      <c r="I828" s="363"/>
      <c r="J828" s="363"/>
      <c r="K828" s="363"/>
      <c r="L828" s="285"/>
      <c r="M828" s="285"/>
      <c r="N828" s="285"/>
      <c r="O828" s="285"/>
      <c r="P828" s="285"/>
      <c r="Q828" s="285"/>
      <c r="R828" s="285"/>
      <c r="S828" s="285"/>
      <c r="T828" s="285"/>
      <c r="U828" s="285"/>
      <c r="V828" s="285"/>
      <c r="W828" s="285"/>
      <c r="X828" s="285"/>
      <c r="Y828" s="285"/>
      <c r="Z828" s="285"/>
      <c r="AA828" s="285"/>
      <c r="AB828" s="285"/>
      <c r="AC828" s="285"/>
      <c r="AD828" s="285"/>
      <c r="AE828" s="285"/>
      <c r="AF828" s="285"/>
    </row>
    <row r="829">
      <c r="A829" s="285"/>
      <c r="B829" s="362"/>
      <c r="C829" s="362"/>
      <c r="D829" s="17"/>
      <c r="E829" s="362"/>
      <c r="F829" s="315"/>
      <c r="G829" s="363"/>
      <c r="H829" s="363"/>
      <c r="I829" s="363"/>
      <c r="J829" s="363"/>
      <c r="K829" s="363"/>
      <c r="L829" s="285"/>
      <c r="M829" s="285"/>
      <c r="N829" s="285"/>
      <c r="O829" s="285"/>
      <c r="P829" s="285"/>
      <c r="Q829" s="285"/>
      <c r="R829" s="285"/>
      <c r="S829" s="285"/>
      <c r="T829" s="285"/>
      <c r="U829" s="285"/>
      <c r="V829" s="285"/>
      <c r="W829" s="285"/>
      <c r="X829" s="285"/>
      <c r="Y829" s="285"/>
      <c r="Z829" s="285"/>
      <c r="AA829" s="285"/>
      <c r="AB829" s="285"/>
      <c r="AC829" s="285"/>
      <c r="AD829" s="285"/>
      <c r="AE829" s="285"/>
      <c r="AF829" s="285"/>
    </row>
    <row r="830">
      <c r="A830" s="285"/>
      <c r="B830" s="362"/>
      <c r="C830" s="362"/>
      <c r="D830" s="17"/>
      <c r="E830" s="362"/>
      <c r="F830" s="315"/>
      <c r="G830" s="363"/>
      <c r="H830" s="363"/>
      <c r="I830" s="363"/>
      <c r="J830" s="363"/>
      <c r="K830" s="363"/>
      <c r="L830" s="285"/>
      <c r="M830" s="285"/>
      <c r="N830" s="285"/>
      <c r="O830" s="285"/>
      <c r="P830" s="285"/>
      <c r="Q830" s="285"/>
      <c r="R830" s="285"/>
      <c r="S830" s="285"/>
      <c r="T830" s="285"/>
      <c r="U830" s="285"/>
      <c r="V830" s="285"/>
      <c r="W830" s="285"/>
      <c r="X830" s="285"/>
      <c r="Y830" s="285"/>
      <c r="Z830" s="285"/>
      <c r="AA830" s="285"/>
      <c r="AB830" s="285"/>
      <c r="AC830" s="285"/>
      <c r="AD830" s="285"/>
      <c r="AE830" s="285"/>
      <c r="AF830" s="285"/>
    </row>
    <row r="831">
      <c r="A831" s="285"/>
      <c r="B831" s="362"/>
      <c r="C831" s="362"/>
      <c r="D831" s="17"/>
      <c r="E831" s="362"/>
      <c r="F831" s="315"/>
      <c r="G831" s="363"/>
      <c r="H831" s="363"/>
      <c r="I831" s="363"/>
      <c r="J831" s="363"/>
      <c r="K831" s="363"/>
      <c r="L831" s="285"/>
      <c r="M831" s="285"/>
      <c r="N831" s="285"/>
      <c r="O831" s="285"/>
      <c r="P831" s="285"/>
      <c r="Q831" s="285"/>
      <c r="R831" s="285"/>
      <c r="S831" s="285"/>
      <c r="T831" s="285"/>
      <c r="U831" s="285"/>
      <c r="V831" s="285"/>
      <c r="W831" s="285"/>
      <c r="X831" s="285"/>
      <c r="Y831" s="285"/>
      <c r="Z831" s="285"/>
      <c r="AA831" s="285"/>
      <c r="AB831" s="285"/>
      <c r="AC831" s="285"/>
      <c r="AD831" s="285"/>
      <c r="AE831" s="285"/>
      <c r="AF831" s="285"/>
    </row>
    <row r="832">
      <c r="A832" s="285"/>
      <c r="B832" s="362"/>
      <c r="C832" s="362"/>
      <c r="D832" s="17"/>
      <c r="E832" s="362"/>
      <c r="F832" s="315"/>
      <c r="G832" s="363"/>
      <c r="H832" s="363"/>
      <c r="I832" s="363"/>
      <c r="J832" s="363"/>
      <c r="K832" s="363"/>
      <c r="L832" s="285"/>
      <c r="M832" s="285"/>
      <c r="N832" s="285"/>
      <c r="O832" s="285"/>
      <c r="P832" s="285"/>
      <c r="Q832" s="285"/>
      <c r="R832" s="285"/>
      <c r="S832" s="285"/>
      <c r="T832" s="285"/>
      <c r="U832" s="285"/>
      <c r="V832" s="285"/>
      <c r="W832" s="285"/>
      <c r="X832" s="285"/>
      <c r="Y832" s="285"/>
      <c r="Z832" s="285"/>
      <c r="AA832" s="285"/>
      <c r="AB832" s="285"/>
      <c r="AC832" s="285"/>
      <c r="AD832" s="285"/>
      <c r="AE832" s="285"/>
      <c r="AF832" s="285"/>
    </row>
    <row r="833">
      <c r="A833" s="285"/>
      <c r="B833" s="362"/>
      <c r="C833" s="362"/>
      <c r="D833" s="17"/>
      <c r="E833" s="362"/>
      <c r="F833" s="315"/>
      <c r="G833" s="363"/>
      <c r="H833" s="363"/>
      <c r="I833" s="363"/>
      <c r="J833" s="363"/>
      <c r="K833" s="363"/>
      <c r="L833" s="285"/>
      <c r="M833" s="285"/>
      <c r="N833" s="285"/>
      <c r="O833" s="285"/>
      <c r="P833" s="285"/>
      <c r="Q833" s="285"/>
      <c r="R833" s="285"/>
      <c r="S833" s="285"/>
      <c r="T833" s="285"/>
      <c r="U833" s="285"/>
      <c r="V833" s="285"/>
      <c r="W833" s="285"/>
      <c r="X833" s="285"/>
      <c r="Y833" s="285"/>
      <c r="Z833" s="285"/>
      <c r="AA833" s="285"/>
      <c r="AB833" s="285"/>
      <c r="AC833" s="285"/>
      <c r="AD833" s="285"/>
      <c r="AE833" s="285"/>
      <c r="AF833" s="285"/>
    </row>
    <row r="834">
      <c r="A834" s="285"/>
      <c r="B834" s="362"/>
      <c r="C834" s="362"/>
      <c r="D834" s="17"/>
      <c r="E834" s="362"/>
      <c r="F834" s="315"/>
      <c r="G834" s="363"/>
      <c r="H834" s="363"/>
      <c r="I834" s="363"/>
      <c r="J834" s="363"/>
      <c r="K834" s="363"/>
      <c r="L834" s="285"/>
      <c r="M834" s="285"/>
      <c r="N834" s="285"/>
      <c r="O834" s="285"/>
      <c r="P834" s="285"/>
      <c r="Q834" s="285"/>
      <c r="R834" s="285"/>
      <c r="S834" s="285"/>
      <c r="T834" s="285"/>
      <c r="U834" s="285"/>
      <c r="V834" s="285"/>
      <c r="W834" s="285"/>
      <c r="X834" s="285"/>
      <c r="Y834" s="285"/>
      <c r="Z834" s="285"/>
      <c r="AA834" s="285"/>
      <c r="AB834" s="285"/>
      <c r="AC834" s="285"/>
      <c r="AD834" s="285"/>
      <c r="AE834" s="285"/>
      <c r="AF834" s="285"/>
    </row>
    <row r="835">
      <c r="A835" s="285"/>
      <c r="B835" s="362"/>
      <c r="C835" s="362"/>
      <c r="D835" s="17"/>
      <c r="E835" s="362"/>
      <c r="F835" s="315"/>
      <c r="G835" s="363"/>
      <c r="H835" s="363"/>
      <c r="I835" s="363"/>
      <c r="J835" s="363"/>
      <c r="K835" s="363"/>
      <c r="L835" s="285"/>
      <c r="M835" s="285"/>
      <c r="N835" s="285"/>
      <c r="O835" s="285"/>
      <c r="P835" s="285"/>
      <c r="Q835" s="285"/>
      <c r="R835" s="285"/>
      <c r="S835" s="285"/>
      <c r="T835" s="285"/>
      <c r="U835" s="285"/>
      <c r="V835" s="285"/>
      <c r="W835" s="285"/>
      <c r="X835" s="285"/>
      <c r="Y835" s="285"/>
      <c r="Z835" s="285"/>
      <c r="AA835" s="285"/>
      <c r="AB835" s="285"/>
      <c r="AC835" s="285"/>
      <c r="AD835" s="285"/>
      <c r="AE835" s="285"/>
      <c r="AF835" s="285"/>
    </row>
    <row r="836">
      <c r="A836" s="285"/>
      <c r="B836" s="362"/>
      <c r="C836" s="362"/>
      <c r="D836" s="17"/>
      <c r="E836" s="362"/>
      <c r="F836" s="315"/>
      <c r="G836" s="363"/>
      <c r="H836" s="363"/>
      <c r="I836" s="363"/>
      <c r="J836" s="363"/>
      <c r="K836" s="363"/>
      <c r="L836" s="285"/>
      <c r="M836" s="285"/>
      <c r="N836" s="285"/>
      <c r="O836" s="285"/>
      <c r="P836" s="285"/>
      <c r="Q836" s="285"/>
      <c r="R836" s="285"/>
      <c r="S836" s="285"/>
      <c r="T836" s="285"/>
      <c r="U836" s="285"/>
      <c r="V836" s="285"/>
      <c r="W836" s="285"/>
      <c r="X836" s="285"/>
      <c r="Y836" s="285"/>
      <c r="Z836" s="285"/>
      <c r="AA836" s="285"/>
      <c r="AB836" s="285"/>
      <c r="AC836" s="285"/>
      <c r="AD836" s="285"/>
      <c r="AE836" s="285"/>
      <c r="AF836" s="285"/>
    </row>
    <row r="837">
      <c r="A837" s="285"/>
      <c r="B837" s="362"/>
      <c r="C837" s="362"/>
      <c r="D837" s="17"/>
      <c r="E837" s="362"/>
      <c r="F837" s="315"/>
      <c r="G837" s="363"/>
      <c r="H837" s="363"/>
      <c r="I837" s="363"/>
      <c r="J837" s="363"/>
      <c r="K837" s="363"/>
      <c r="L837" s="285"/>
      <c r="M837" s="285"/>
      <c r="N837" s="285"/>
      <c r="O837" s="285"/>
      <c r="P837" s="285"/>
      <c r="Q837" s="285"/>
      <c r="R837" s="285"/>
      <c r="S837" s="285"/>
      <c r="T837" s="285"/>
      <c r="U837" s="285"/>
      <c r="V837" s="285"/>
      <c r="W837" s="285"/>
      <c r="X837" s="285"/>
      <c r="Y837" s="285"/>
      <c r="Z837" s="285"/>
      <c r="AA837" s="285"/>
      <c r="AB837" s="285"/>
      <c r="AC837" s="285"/>
      <c r="AD837" s="285"/>
      <c r="AE837" s="285"/>
      <c r="AF837" s="285"/>
    </row>
    <row r="838">
      <c r="A838" s="285"/>
      <c r="B838" s="362"/>
      <c r="C838" s="362"/>
      <c r="D838" s="17"/>
      <c r="E838" s="362"/>
      <c r="F838" s="315"/>
      <c r="G838" s="363"/>
      <c r="H838" s="363"/>
      <c r="I838" s="363"/>
      <c r="J838" s="363"/>
      <c r="K838" s="363"/>
      <c r="L838" s="285"/>
      <c r="M838" s="285"/>
      <c r="N838" s="285"/>
      <c r="O838" s="285"/>
      <c r="P838" s="285"/>
      <c r="Q838" s="285"/>
      <c r="R838" s="285"/>
      <c r="S838" s="285"/>
      <c r="T838" s="285"/>
      <c r="U838" s="285"/>
      <c r="V838" s="285"/>
      <c r="W838" s="285"/>
      <c r="X838" s="285"/>
      <c r="Y838" s="285"/>
      <c r="Z838" s="285"/>
      <c r="AA838" s="285"/>
      <c r="AB838" s="285"/>
      <c r="AC838" s="285"/>
      <c r="AD838" s="285"/>
      <c r="AE838" s="285"/>
      <c r="AF838" s="285"/>
    </row>
    <row r="839">
      <c r="A839" s="285"/>
      <c r="B839" s="362"/>
      <c r="C839" s="362"/>
      <c r="D839" s="17"/>
      <c r="E839" s="362"/>
      <c r="F839" s="315"/>
      <c r="G839" s="363"/>
      <c r="H839" s="363"/>
      <c r="I839" s="363"/>
      <c r="J839" s="363"/>
      <c r="K839" s="363"/>
      <c r="L839" s="285"/>
      <c r="M839" s="285"/>
      <c r="N839" s="285"/>
      <c r="O839" s="285"/>
      <c r="P839" s="285"/>
      <c r="Q839" s="285"/>
      <c r="R839" s="285"/>
      <c r="S839" s="285"/>
      <c r="T839" s="285"/>
      <c r="U839" s="285"/>
      <c r="V839" s="285"/>
      <c r="W839" s="285"/>
      <c r="X839" s="285"/>
      <c r="Y839" s="285"/>
      <c r="Z839" s="285"/>
      <c r="AA839" s="285"/>
      <c r="AB839" s="285"/>
      <c r="AC839" s="285"/>
      <c r="AD839" s="285"/>
      <c r="AE839" s="285"/>
      <c r="AF839" s="285"/>
    </row>
    <row r="840">
      <c r="A840" s="285"/>
      <c r="B840" s="362"/>
      <c r="C840" s="362"/>
      <c r="D840" s="17"/>
      <c r="E840" s="362"/>
      <c r="F840" s="315"/>
      <c r="G840" s="363"/>
      <c r="H840" s="363"/>
      <c r="I840" s="363"/>
      <c r="J840" s="363"/>
      <c r="K840" s="363"/>
      <c r="L840" s="285"/>
      <c r="M840" s="285"/>
      <c r="N840" s="285"/>
      <c r="O840" s="285"/>
      <c r="P840" s="285"/>
      <c r="Q840" s="285"/>
      <c r="R840" s="285"/>
      <c r="S840" s="285"/>
      <c r="T840" s="285"/>
      <c r="U840" s="285"/>
      <c r="V840" s="285"/>
      <c r="W840" s="285"/>
      <c r="X840" s="285"/>
      <c r="Y840" s="285"/>
      <c r="Z840" s="285"/>
      <c r="AA840" s="285"/>
      <c r="AB840" s="285"/>
      <c r="AC840" s="285"/>
      <c r="AD840" s="285"/>
      <c r="AE840" s="285"/>
      <c r="AF840" s="285"/>
    </row>
    <row r="841">
      <c r="A841" s="285"/>
      <c r="B841" s="362"/>
      <c r="C841" s="362"/>
      <c r="D841" s="17"/>
      <c r="E841" s="362"/>
      <c r="F841" s="315"/>
      <c r="G841" s="363"/>
      <c r="H841" s="363"/>
      <c r="I841" s="363"/>
      <c r="J841" s="363"/>
      <c r="K841" s="363"/>
      <c r="L841" s="285"/>
      <c r="M841" s="285"/>
      <c r="N841" s="285"/>
      <c r="O841" s="285"/>
      <c r="P841" s="285"/>
      <c r="Q841" s="285"/>
      <c r="R841" s="285"/>
      <c r="S841" s="285"/>
      <c r="T841" s="285"/>
      <c r="U841" s="285"/>
      <c r="V841" s="285"/>
      <c r="W841" s="285"/>
      <c r="X841" s="285"/>
      <c r="Y841" s="285"/>
      <c r="Z841" s="285"/>
      <c r="AA841" s="285"/>
      <c r="AB841" s="285"/>
      <c r="AC841" s="285"/>
      <c r="AD841" s="285"/>
      <c r="AE841" s="285"/>
      <c r="AF841" s="285"/>
    </row>
    <row r="842">
      <c r="A842" s="285"/>
      <c r="B842" s="362"/>
      <c r="C842" s="362"/>
      <c r="D842" s="17"/>
      <c r="E842" s="362"/>
      <c r="F842" s="315"/>
      <c r="G842" s="363"/>
      <c r="H842" s="363"/>
      <c r="I842" s="363"/>
      <c r="J842" s="363"/>
      <c r="K842" s="363"/>
      <c r="L842" s="285"/>
      <c r="M842" s="285"/>
      <c r="N842" s="285"/>
      <c r="O842" s="285"/>
      <c r="P842" s="285"/>
      <c r="Q842" s="285"/>
      <c r="R842" s="285"/>
      <c r="S842" s="285"/>
      <c r="T842" s="285"/>
      <c r="U842" s="285"/>
      <c r="V842" s="285"/>
      <c r="W842" s="285"/>
      <c r="X842" s="285"/>
      <c r="Y842" s="285"/>
      <c r="Z842" s="285"/>
      <c r="AA842" s="285"/>
      <c r="AB842" s="285"/>
      <c r="AC842" s="285"/>
      <c r="AD842" s="285"/>
      <c r="AE842" s="285"/>
      <c r="AF842" s="285"/>
    </row>
    <row r="843">
      <c r="A843" s="285"/>
      <c r="B843" s="362"/>
      <c r="C843" s="362"/>
      <c r="D843" s="17"/>
      <c r="E843" s="362"/>
      <c r="F843" s="315"/>
      <c r="G843" s="363"/>
      <c r="H843" s="363"/>
      <c r="I843" s="363"/>
      <c r="J843" s="363"/>
      <c r="K843" s="363"/>
      <c r="L843" s="285"/>
      <c r="M843" s="285"/>
      <c r="N843" s="285"/>
      <c r="O843" s="285"/>
      <c r="P843" s="285"/>
      <c r="Q843" s="285"/>
      <c r="R843" s="285"/>
      <c r="S843" s="285"/>
      <c r="T843" s="285"/>
      <c r="U843" s="285"/>
      <c r="V843" s="285"/>
      <c r="W843" s="285"/>
      <c r="X843" s="285"/>
      <c r="Y843" s="285"/>
      <c r="Z843" s="285"/>
      <c r="AA843" s="285"/>
      <c r="AB843" s="285"/>
      <c r="AC843" s="285"/>
      <c r="AD843" s="285"/>
      <c r="AE843" s="285"/>
      <c r="AF843" s="285"/>
    </row>
    <row r="844">
      <c r="A844" s="285"/>
      <c r="B844" s="362"/>
      <c r="C844" s="362"/>
      <c r="D844" s="17"/>
      <c r="E844" s="362"/>
      <c r="F844" s="315"/>
      <c r="G844" s="363"/>
      <c r="H844" s="363"/>
      <c r="I844" s="363"/>
      <c r="J844" s="363"/>
      <c r="K844" s="363"/>
      <c r="L844" s="285"/>
      <c r="M844" s="285"/>
      <c r="N844" s="285"/>
      <c r="O844" s="285"/>
      <c r="P844" s="285"/>
      <c r="Q844" s="285"/>
      <c r="R844" s="285"/>
      <c r="S844" s="285"/>
      <c r="T844" s="285"/>
      <c r="U844" s="285"/>
      <c r="V844" s="285"/>
      <c r="W844" s="285"/>
      <c r="X844" s="285"/>
      <c r="Y844" s="285"/>
      <c r="Z844" s="285"/>
      <c r="AA844" s="285"/>
      <c r="AB844" s="285"/>
      <c r="AC844" s="285"/>
      <c r="AD844" s="285"/>
      <c r="AE844" s="285"/>
      <c r="AF844" s="285"/>
    </row>
    <row r="845">
      <c r="A845" s="285"/>
      <c r="B845" s="362"/>
      <c r="C845" s="362"/>
      <c r="D845" s="17"/>
      <c r="E845" s="362"/>
      <c r="F845" s="315"/>
      <c r="G845" s="363"/>
      <c r="H845" s="363"/>
      <c r="I845" s="363"/>
      <c r="J845" s="363"/>
      <c r="K845" s="363"/>
      <c r="L845" s="285"/>
      <c r="M845" s="285"/>
      <c r="N845" s="285"/>
      <c r="O845" s="285"/>
      <c r="P845" s="285"/>
      <c r="Q845" s="285"/>
      <c r="R845" s="285"/>
      <c r="S845" s="285"/>
      <c r="T845" s="285"/>
      <c r="U845" s="285"/>
      <c r="V845" s="285"/>
      <c r="W845" s="285"/>
      <c r="X845" s="285"/>
      <c r="Y845" s="285"/>
      <c r="Z845" s="285"/>
      <c r="AA845" s="285"/>
      <c r="AB845" s="285"/>
      <c r="AC845" s="285"/>
      <c r="AD845" s="285"/>
      <c r="AE845" s="285"/>
      <c r="AF845" s="285"/>
    </row>
    <row r="846">
      <c r="A846" s="285"/>
      <c r="B846" s="362"/>
      <c r="C846" s="362"/>
      <c r="D846" s="17"/>
      <c r="E846" s="362"/>
      <c r="F846" s="315"/>
      <c r="G846" s="363"/>
      <c r="H846" s="363"/>
      <c r="I846" s="363"/>
      <c r="J846" s="363"/>
      <c r="K846" s="363"/>
      <c r="L846" s="285"/>
      <c r="M846" s="285"/>
      <c r="N846" s="285"/>
      <c r="O846" s="285"/>
      <c r="P846" s="285"/>
      <c r="Q846" s="285"/>
      <c r="R846" s="285"/>
      <c r="S846" s="285"/>
      <c r="T846" s="285"/>
      <c r="U846" s="285"/>
      <c r="V846" s="285"/>
      <c r="W846" s="285"/>
      <c r="X846" s="285"/>
      <c r="Y846" s="285"/>
      <c r="Z846" s="285"/>
      <c r="AA846" s="285"/>
      <c r="AB846" s="285"/>
      <c r="AC846" s="285"/>
      <c r="AD846" s="285"/>
      <c r="AE846" s="285"/>
      <c r="AF846" s="285"/>
    </row>
    <row r="847">
      <c r="A847" s="285"/>
      <c r="B847" s="362"/>
      <c r="C847" s="362"/>
      <c r="D847" s="17"/>
      <c r="E847" s="362"/>
      <c r="F847" s="315"/>
      <c r="G847" s="363"/>
      <c r="H847" s="363"/>
      <c r="I847" s="363"/>
      <c r="J847" s="363"/>
      <c r="K847" s="363"/>
      <c r="L847" s="285"/>
      <c r="M847" s="285"/>
      <c r="N847" s="285"/>
      <c r="O847" s="285"/>
      <c r="P847" s="285"/>
      <c r="Q847" s="285"/>
      <c r="R847" s="285"/>
      <c r="S847" s="285"/>
      <c r="T847" s="285"/>
      <c r="U847" s="285"/>
      <c r="V847" s="285"/>
      <c r="W847" s="285"/>
      <c r="X847" s="285"/>
      <c r="Y847" s="285"/>
      <c r="Z847" s="285"/>
      <c r="AA847" s="285"/>
      <c r="AB847" s="285"/>
      <c r="AC847" s="285"/>
      <c r="AD847" s="285"/>
      <c r="AE847" s="285"/>
      <c r="AF847" s="285"/>
    </row>
    <row r="848">
      <c r="A848" s="285"/>
      <c r="B848" s="362"/>
      <c r="C848" s="362"/>
      <c r="D848" s="17"/>
      <c r="E848" s="362"/>
      <c r="F848" s="315"/>
      <c r="G848" s="363"/>
      <c r="H848" s="363"/>
      <c r="I848" s="363"/>
      <c r="J848" s="363"/>
      <c r="K848" s="363"/>
      <c r="L848" s="285"/>
      <c r="M848" s="285"/>
      <c r="N848" s="285"/>
      <c r="O848" s="285"/>
      <c r="P848" s="285"/>
      <c r="Q848" s="285"/>
      <c r="R848" s="285"/>
      <c r="S848" s="285"/>
      <c r="T848" s="285"/>
      <c r="U848" s="285"/>
      <c r="V848" s="285"/>
      <c r="W848" s="285"/>
      <c r="X848" s="285"/>
      <c r="Y848" s="285"/>
      <c r="Z848" s="285"/>
      <c r="AA848" s="285"/>
      <c r="AB848" s="285"/>
      <c r="AC848" s="285"/>
      <c r="AD848" s="285"/>
      <c r="AE848" s="285"/>
      <c r="AF848" s="285"/>
    </row>
    <row r="849">
      <c r="A849" s="285"/>
      <c r="B849" s="362"/>
      <c r="C849" s="362"/>
      <c r="D849" s="17"/>
      <c r="E849" s="362"/>
      <c r="F849" s="315"/>
      <c r="G849" s="363"/>
      <c r="H849" s="363"/>
      <c r="I849" s="363"/>
      <c r="J849" s="363"/>
      <c r="K849" s="363"/>
      <c r="L849" s="285"/>
      <c r="M849" s="285"/>
      <c r="N849" s="285"/>
      <c r="O849" s="285"/>
      <c r="P849" s="285"/>
      <c r="Q849" s="285"/>
      <c r="R849" s="285"/>
      <c r="S849" s="285"/>
      <c r="T849" s="285"/>
      <c r="U849" s="285"/>
      <c r="V849" s="285"/>
      <c r="W849" s="285"/>
      <c r="X849" s="285"/>
      <c r="Y849" s="285"/>
      <c r="Z849" s="285"/>
      <c r="AA849" s="285"/>
      <c r="AB849" s="285"/>
      <c r="AC849" s="285"/>
      <c r="AD849" s="285"/>
      <c r="AE849" s="285"/>
      <c r="AF849" s="285"/>
    </row>
    <row r="850">
      <c r="A850" s="285"/>
      <c r="B850" s="362"/>
      <c r="C850" s="362"/>
      <c r="D850" s="17"/>
      <c r="E850" s="362"/>
      <c r="F850" s="315"/>
      <c r="G850" s="363"/>
      <c r="H850" s="363"/>
      <c r="I850" s="363"/>
      <c r="J850" s="363"/>
      <c r="K850" s="363"/>
      <c r="L850" s="285"/>
      <c r="M850" s="285"/>
      <c r="N850" s="285"/>
      <c r="O850" s="285"/>
      <c r="P850" s="285"/>
      <c r="Q850" s="285"/>
      <c r="R850" s="285"/>
      <c r="S850" s="285"/>
      <c r="T850" s="285"/>
      <c r="U850" s="285"/>
      <c r="V850" s="285"/>
      <c r="W850" s="285"/>
      <c r="X850" s="285"/>
      <c r="Y850" s="285"/>
      <c r="Z850" s="285"/>
      <c r="AA850" s="285"/>
      <c r="AB850" s="285"/>
      <c r="AC850" s="285"/>
      <c r="AD850" s="285"/>
      <c r="AE850" s="285"/>
      <c r="AF850" s="285"/>
    </row>
    <row r="851">
      <c r="A851" s="285"/>
      <c r="B851" s="362"/>
      <c r="C851" s="362"/>
      <c r="D851" s="17"/>
      <c r="E851" s="362"/>
      <c r="F851" s="315"/>
      <c r="G851" s="363"/>
      <c r="H851" s="363"/>
      <c r="I851" s="363"/>
      <c r="J851" s="363"/>
      <c r="K851" s="363"/>
      <c r="L851" s="285"/>
      <c r="M851" s="285"/>
      <c r="N851" s="285"/>
      <c r="O851" s="285"/>
      <c r="P851" s="285"/>
      <c r="Q851" s="285"/>
      <c r="R851" s="285"/>
      <c r="S851" s="285"/>
      <c r="T851" s="285"/>
      <c r="U851" s="285"/>
      <c r="V851" s="285"/>
      <c r="W851" s="285"/>
      <c r="X851" s="285"/>
      <c r="Y851" s="285"/>
      <c r="Z851" s="285"/>
      <c r="AA851" s="285"/>
      <c r="AB851" s="285"/>
      <c r="AC851" s="285"/>
      <c r="AD851" s="285"/>
      <c r="AE851" s="285"/>
      <c r="AF851" s="285"/>
    </row>
    <row r="852">
      <c r="A852" s="285"/>
      <c r="B852" s="362"/>
      <c r="C852" s="362"/>
      <c r="D852" s="17"/>
      <c r="E852" s="362"/>
      <c r="F852" s="315"/>
      <c r="G852" s="363"/>
      <c r="H852" s="363"/>
      <c r="I852" s="363"/>
      <c r="J852" s="363"/>
      <c r="K852" s="363"/>
      <c r="L852" s="285"/>
      <c r="M852" s="285"/>
      <c r="N852" s="285"/>
      <c r="O852" s="285"/>
      <c r="P852" s="285"/>
      <c r="Q852" s="285"/>
      <c r="R852" s="285"/>
      <c r="S852" s="285"/>
      <c r="T852" s="285"/>
      <c r="U852" s="285"/>
      <c r="V852" s="285"/>
      <c r="W852" s="285"/>
      <c r="X852" s="285"/>
      <c r="Y852" s="285"/>
      <c r="Z852" s="285"/>
      <c r="AA852" s="285"/>
      <c r="AB852" s="285"/>
      <c r="AC852" s="285"/>
      <c r="AD852" s="285"/>
      <c r="AE852" s="285"/>
      <c r="AF852" s="285"/>
    </row>
    <row r="853">
      <c r="A853" s="285"/>
      <c r="B853" s="362"/>
      <c r="C853" s="362"/>
      <c r="D853" s="17"/>
      <c r="E853" s="362"/>
      <c r="F853" s="315"/>
      <c r="G853" s="363"/>
      <c r="H853" s="363"/>
      <c r="I853" s="363"/>
      <c r="J853" s="363"/>
      <c r="K853" s="363"/>
      <c r="L853" s="285"/>
      <c r="M853" s="285"/>
      <c r="N853" s="285"/>
      <c r="O853" s="285"/>
      <c r="P853" s="285"/>
      <c r="Q853" s="285"/>
      <c r="R853" s="285"/>
      <c r="S853" s="285"/>
      <c r="T853" s="285"/>
      <c r="U853" s="285"/>
      <c r="V853" s="285"/>
      <c r="W853" s="285"/>
      <c r="X853" s="285"/>
      <c r="Y853" s="285"/>
      <c r="Z853" s="285"/>
      <c r="AA853" s="285"/>
      <c r="AB853" s="285"/>
      <c r="AC853" s="285"/>
      <c r="AD853" s="285"/>
      <c r="AE853" s="285"/>
      <c r="AF853" s="285"/>
    </row>
    <row r="854">
      <c r="A854" s="285"/>
      <c r="B854" s="362"/>
      <c r="C854" s="362"/>
      <c r="D854" s="17"/>
      <c r="E854" s="362"/>
      <c r="F854" s="315"/>
      <c r="G854" s="363"/>
      <c r="H854" s="363"/>
      <c r="I854" s="363"/>
      <c r="J854" s="363"/>
      <c r="K854" s="363"/>
      <c r="L854" s="285"/>
      <c r="M854" s="285"/>
      <c r="N854" s="285"/>
      <c r="O854" s="285"/>
      <c r="P854" s="285"/>
      <c r="Q854" s="285"/>
      <c r="R854" s="285"/>
      <c r="S854" s="285"/>
      <c r="T854" s="285"/>
      <c r="U854" s="285"/>
      <c r="V854" s="285"/>
      <c r="W854" s="285"/>
      <c r="X854" s="285"/>
      <c r="Y854" s="285"/>
      <c r="Z854" s="285"/>
      <c r="AA854" s="285"/>
      <c r="AB854" s="285"/>
      <c r="AC854" s="285"/>
      <c r="AD854" s="285"/>
      <c r="AE854" s="285"/>
      <c r="AF854" s="285"/>
    </row>
    <row r="855">
      <c r="A855" s="285"/>
      <c r="B855" s="362"/>
      <c r="C855" s="362"/>
      <c r="D855" s="17"/>
      <c r="E855" s="362"/>
      <c r="F855" s="315"/>
      <c r="G855" s="363"/>
      <c r="H855" s="363"/>
      <c r="I855" s="363"/>
      <c r="J855" s="363"/>
      <c r="K855" s="363"/>
      <c r="L855" s="285"/>
      <c r="M855" s="285"/>
      <c r="N855" s="285"/>
      <c r="O855" s="285"/>
      <c r="P855" s="285"/>
      <c r="Q855" s="285"/>
      <c r="R855" s="285"/>
      <c r="S855" s="285"/>
      <c r="T855" s="285"/>
      <c r="U855" s="285"/>
      <c r="V855" s="285"/>
      <c r="W855" s="285"/>
      <c r="X855" s="285"/>
      <c r="Y855" s="285"/>
      <c r="Z855" s="285"/>
      <c r="AA855" s="285"/>
      <c r="AB855" s="285"/>
      <c r="AC855" s="285"/>
      <c r="AD855" s="285"/>
      <c r="AE855" s="285"/>
      <c r="AF855" s="285"/>
    </row>
    <row r="856">
      <c r="A856" s="285"/>
      <c r="B856" s="362"/>
      <c r="C856" s="362"/>
      <c r="D856" s="17"/>
      <c r="E856" s="362"/>
      <c r="F856" s="315"/>
      <c r="G856" s="363"/>
      <c r="H856" s="363"/>
      <c r="I856" s="363"/>
      <c r="J856" s="363"/>
      <c r="K856" s="363"/>
      <c r="L856" s="285"/>
      <c r="M856" s="285"/>
      <c r="N856" s="285"/>
      <c r="O856" s="285"/>
      <c r="P856" s="285"/>
      <c r="Q856" s="285"/>
      <c r="R856" s="285"/>
      <c r="S856" s="285"/>
      <c r="T856" s="285"/>
      <c r="U856" s="285"/>
      <c r="V856" s="285"/>
      <c r="W856" s="285"/>
      <c r="X856" s="285"/>
      <c r="Y856" s="285"/>
      <c r="Z856" s="285"/>
      <c r="AA856" s="285"/>
      <c r="AB856" s="285"/>
      <c r="AC856" s="285"/>
      <c r="AD856" s="285"/>
      <c r="AE856" s="285"/>
      <c r="AF856" s="285"/>
    </row>
    <row r="857">
      <c r="A857" s="285"/>
      <c r="B857" s="362"/>
      <c r="C857" s="362"/>
      <c r="D857" s="17"/>
      <c r="E857" s="362"/>
      <c r="F857" s="315"/>
      <c r="G857" s="363"/>
      <c r="H857" s="363"/>
      <c r="I857" s="363"/>
      <c r="J857" s="363"/>
      <c r="K857" s="363"/>
      <c r="L857" s="285"/>
      <c r="M857" s="285"/>
      <c r="N857" s="285"/>
      <c r="O857" s="285"/>
      <c r="P857" s="285"/>
      <c r="Q857" s="285"/>
      <c r="R857" s="285"/>
      <c r="S857" s="285"/>
      <c r="T857" s="285"/>
      <c r="U857" s="285"/>
      <c r="V857" s="285"/>
      <c r="W857" s="285"/>
      <c r="X857" s="285"/>
      <c r="Y857" s="285"/>
      <c r="Z857" s="285"/>
      <c r="AA857" s="285"/>
      <c r="AB857" s="285"/>
      <c r="AC857" s="285"/>
      <c r="AD857" s="285"/>
      <c r="AE857" s="285"/>
      <c r="AF857" s="285"/>
    </row>
    <row r="858">
      <c r="A858" s="285"/>
      <c r="B858" s="362"/>
      <c r="C858" s="362"/>
      <c r="D858" s="17"/>
      <c r="E858" s="362"/>
      <c r="F858" s="315"/>
      <c r="G858" s="363"/>
      <c r="H858" s="363"/>
      <c r="I858" s="363"/>
      <c r="J858" s="363"/>
      <c r="K858" s="363"/>
      <c r="L858" s="285"/>
      <c r="M858" s="285"/>
      <c r="N858" s="285"/>
      <c r="O858" s="285"/>
      <c r="P858" s="285"/>
      <c r="Q858" s="285"/>
      <c r="R858" s="285"/>
      <c r="S858" s="285"/>
      <c r="T858" s="285"/>
      <c r="U858" s="285"/>
      <c r="V858" s="285"/>
      <c r="W858" s="285"/>
      <c r="X858" s="285"/>
      <c r="Y858" s="285"/>
      <c r="Z858" s="285"/>
      <c r="AA858" s="285"/>
      <c r="AB858" s="285"/>
      <c r="AC858" s="285"/>
      <c r="AD858" s="285"/>
      <c r="AE858" s="285"/>
      <c r="AF858" s="285"/>
    </row>
    <row r="859">
      <c r="A859" s="285"/>
      <c r="B859" s="362"/>
      <c r="C859" s="362"/>
      <c r="D859" s="17"/>
      <c r="E859" s="362"/>
      <c r="F859" s="315"/>
      <c r="G859" s="363"/>
      <c r="H859" s="363"/>
      <c r="I859" s="363"/>
      <c r="J859" s="363"/>
      <c r="K859" s="363"/>
      <c r="L859" s="285"/>
      <c r="M859" s="285"/>
      <c r="N859" s="285"/>
      <c r="O859" s="285"/>
      <c r="P859" s="285"/>
      <c r="Q859" s="285"/>
      <c r="R859" s="285"/>
      <c r="S859" s="285"/>
      <c r="T859" s="285"/>
      <c r="U859" s="285"/>
      <c r="V859" s="285"/>
      <c r="W859" s="285"/>
      <c r="X859" s="285"/>
      <c r="Y859" s="285"/>
      <c r="Z859" s="285"/>
      <c r="AA859" s="285"/>
      <c r="AB859" s="285"/>
      <c r="AC859" s="285"/>
      <c r="AD859" s="285"/>
      <c r="AE859" s="285"/>
      <c r="AF859" s="285"/>
    </row>
    <row r="860">
      <c r="A860" s="285"/>
      <c r="B860" s="362"/>
      <c r="C860" s="362"/>
      <c r="D860" s="17"/>
      <c r="E860" s="362"/>
      <c r="F860" s="315"/>
      <c r="G860" s="363"/>
      <c r="H860" s="363"/>
      <c r="I860" s="363"/>
      <c r="J860" s="363"/>
      <c r="K860" s="363"/>
      <c r="L860" s="285"/>
      <c r="M860" s="285"/>
      <c r="N860" s="285"/>
      <c r="O860" s="285"/>
      <c r="P860" s="285"/>
      <c r="Q860" s="285"/>
      <c r="R860" s="285"/>
      <c r="S860" s="285"/>
      <c r="T860" s="285"/>
      <c r="U860" s="285"/>
      <c r="V860" s="285"/>
      <c r="W860" s="285"/>
      <c r="X860" s="285"/>
      <c r="Y860" s="285"/>
      <c r="Z860" s="285"/>
      <c r="AA860" s="285"/>
      <c r="AB860" s="285"/>
      <c r="AC860" s="285"/>
      <c r="AD860" s="285"/>
      <c r="AE860" s="285"/>
      <c r="AF860" s="285"/>
    </row>
    <row r="861">
      <c r="A861" s="285"/>
      <c r="B861" s="362"/>
      <c r="C861" s="362"/>
      <c r="D861" s="17"/>
      <c r="E861" s="362"/>
      <c r="F861" s="315"/>
      <c r="G861" s="363"/>
      <c r="H861" s="363"/>
      <c r="I861" s="363"/>
      <c r="J861" s="363"/>
      <c r="K861" s="363"/>
      <c r="L861" s="285"/>
      <c r="M861" s="285"/>
      <c r="N861" s="285"/>
      <c r="O861" s="285"/>
      <c r="P861" s="285"/>
      <c r="Q861" s="285"/>
      <c r="R861" s="285"/>
      <c r="S861" s="285"/>
      <c r="T861" s="285"/>
      <c r="U861" s="285"/>
      <c r="V861" s="285"/>
      <c r="W861" s="285"/>
      <c r="X861" s="285"/>
      <c r="Y861" s="285"/>
      <c r="Z861" s="285"/>
      <c r="AA861" s="285"/>
      <c r="AB861" s="285"/>
      <c r="AC861" s="285"/>
      <c r="AD861" s="285"/>
      <c r="AE861" s="285"/>
      <c r="AF861" s="285"/>
    </row>
    <row r="862">
      <c r="A862" s="285"/>
      <c r="B862" s="362"/>
      <c r="C862" s="362"/>
      <c r="D862" s="17"/>
      <c r="E862" s="362"/>
      <c r="F862" s="315"/>
      <c r="G862" s="363"/>
      <c r="H862" s="363"/>
      <c r="I862" s="363"/>
      <c r="J862" s="363"/>
      <c r="K862" s="363"/>
      <c r="L862" s="285"/>
      <c r="M862" s="285"/>
      <c r="N862" s="285"/>
      <c r="O862" s="285"/>
      <c r="P862" s="285"/>
      <c r="Q862" s="285"/>
      <c r="R862" s="285"/>
      <c r="S862" s="285"/>
      <c r="T862" s="285"/>
      <c r="U862" s="285"/>
      <c r="V862" s="285"/>
      <c r="W862" s="285"/>
      <c r="X862" s="285"/>
      <c r="Y862" s="285"/>
      <c r="Z862" s="285"/>
      <c r="AA862" s="285"/>
      <c r="AB862" s="285"/>
      <c r="AC862" s="285"/>
      <c r="AD862" s="285"/>
      <c r="AE862" s="285"/>
      <c r="AF862" s="285"/>
    </row>
    <row r="863">
      <c r="A863" s="285"/>
      <c r="B863" s="362"/>
      <c r="C863" s="362"/>
      <c r="D863" s="17"/>
      <c r="E863" s="362"/>
      <c r="F863" s="315"/>
      <c r="G863" s="363"/>
      <c r="H863" s="363"/>
      <c r="I863" s="363"/>
      <c r="J863" s="363"/>
      <c r="K863" s="363"/>
      <c r="L863" s="285"/>
      <c r="M863" s="285"/>
      <c r="N863" s="285"/>
      <c r="O863" s="285"/>
      <c r="P863" s="285"/>
      <c r="Q863" s="285"/>
      <c r="R863" s="285"/>
      <c r="S863" s="285"/>
      <c r="T863" s="285"/>
      <c r="U863" s="285"/>
      <c r="V863" s="285"/>
      <c r="W863" s="285"/>
      <c r="X863" s="285"/>
      <c r="Y863" s="285"/>
      <c r="Z863" s="285"/>
      <c r="AA863" s="285"/>
      <c r="AB863" s="285"/>
      <c r="AC863" s="285"/>
      <c r="AD863" s="285"/>
      <c r="AE863" s="285"/>
      <c r="AF863" s="285"/>
    </row>
    <row r="864">
      <c r="A864" s="285"/>
      <c r="B864" s="362"/>
      <c r="C864" s="362"/>
      <c r="D864" s="17"/>
      <c r="E864" s="362"/>
      <c r="F864" s="315"/>
      <c r="G864" s="363"/>
      <c r="H864" s="363"/>
      <c r="I864" s="363"/>
      <c r="J864" s="363"/>
      <c r="K864" s="363"/>
      <c r="L864" s="285"/>
      <c r="M864" s="285"/>
      <c r="N864" s="285"/>
      <c r="O864" s="285"/>
      <c r="P864" s="285"/>
      <c r="Q864" s="285"/>
      <c r="R864" s="285"/>
      <c r="S864" s="285"/>
      <c r="T864" s="285"/>
      <c r="U864" s="285"/>
      <c r="V864" s="285"/>
      <c r="W864" s="285"/>
      <c r="X864" s="285"/>
      <c r="Y864" s="285"/>
      <c r="Z864" s="285"/>
      <c r="AA864" s="285"/>
      <c r="AB864" s="285"/>
      <c r="AC864" s="285"/>
      <c r="AD864" s="285"/>
      <c r="AE864" s="285"/>
      <c r="AF864" s="285"/>
    </row>
    <row r="865">
      <c r="A865" s="285"/>
      <c r="B865" s="362"/>
      <c r="C865" s="362"/>
      <c r="D865" s="17"/>
      <c r="E865" s="362"/>
      <c r="F865" s="315"/>
      <c r="G865" s="363"/>
      <c r="H865" s="363"/>
      <c r="I865" s="363"/>
      <c r="J865" s="363"/>
      <c r="K865" s="363"/>
      <c r="L865" s="285"/>
      <c r="M865" s="285"/>
      <c r="N865" s="285"/>
      <c r="O865" s="285"/>
      <c r="P865" s="285"/>
      <c r="Q865" s="285"/>
      <c r="R865" s="285"/>
      <c r="S865" s="285"/>
      <c r="T865" s="285"/>
      <c r="U865" s="285"/>
      <c r="V865" s="285"/>
      <c r="W865" s="285"/>
      <c r="X865" s="285"/>
      <c r="Y865" s="285"/>
      <c r="Z865" s="285"/>
      <c r="AA865" s="285"/>
      <c r="AB865" s="285"/>
      <c r="AC865" s="285"/>
      <c r="AD865" s="285"/>
      <c r="AE865" s="285"/>
      <c r="AF865" s="285"/>
    </row>
    <row r="866">
      <c r="A866" s="285"/>
      <c r="B866" s="362"/>
      <c r="C866" s="362"/>
      <c r="D866" s="17"/>
      <c r="E866" s="362"/>
      <c r="F866" s="315"/>
      <c r="G866" s="363"/>
      <c r="H866" s="363"/>
      <c r="I866" s="363"/>
      <c r="J866" s="363"/>
      <c r="K866" s="363"/>
      <c r="L866" s="285"/>
      <c r="M866" s="285"/>
      <c r="N866" s="285"/>
      <c r="O866" s="285"/>
      <c r="P866" s="285"/>
      <c r="Q866" s="285"/>
      <c r="R866" s="285"/>
      <c r="S866" s="285"/>
      <c r="T866" s="285"/>
      <c r="U866" s="285"/>
      <c r="V866" s="285"/>
      <c r="W866" s="285"/>
      <c r="X866" s="285"/>
      <c r="Y866" s="285"/>
      <c r="Z866" s="285"/>
      <c r="AA866" s="285"/>
      <c r="AB866" s="285"/>
      <c r="AC866" s="285"/>
      <c r="AD866" s="285"/>
      <c r="AE866" s="285"/>
      <c r="AF866" s="285"/>
    </row>
    <row r="867">
      <c r="A867" s="285"/>
      <c r="B867" s="362"/>
      <c r="C867" s="362"/>
      <c r="D867" s="17"/>
      <c r="E867" s="362"/>
      <c r="F867" s="315"/>
      <c r="G867" s="363"/>
      <c r="H867" s="363"/>
      <c r="I867" s="363"/>
      <c r="J867" s="363"/>
      <c r="K867" s="363"/>
      <c r="L867" s="285"/>
      <c r="M867" s="285"/>
      <c r="N867" s="285"/>
      <c r="O867" s="285"/>
      <c r="P867" s="285"/>
      <c r="Q867" s="285"/>
      <c r="R867" s="285"/>
      <c r="S867" s="285"/>
      <c r="T867" s="285"/>
      <c r="U867" s="285"/>
      <c r="V867" s="285"/>
      <c r="W867" s="285"/>
      <c r="X867" s="285"/>
      <c r="Y867" s="285"/>
      <c r="Z867" s="285"/>
      <c r="AA867" s="285"/>
      <c r="AB867" s="285"/>
      <c r="AC867" s="285"/>
      <c r="AD867" s="285"/>
      <c r="AE867" s="285"/>
      <c r="AF867" s="285"/>
    </row>
    <row r="868">
      <c r="A868" s="285"/>
      <c r="B868" s="362"/>
      <c r="C868" s="362"/>
      <c r="D868" s="17"/>
      <c r="E868" s="362"/>
      <c r="F868" s="315"/>
      <c r="G868" s="363"/>
      <c r="H868" s="363"/>
      <c r="I868" s="363"/>
      <c r="J868" s="363"/>
      <c r="K868" s="363"/>
      <c r="L868" s="285"/>
      <c r="M868" s="285"/>
      <c r="N868" s="285"/>
      <c r="O868" s="285"/>
      <c r="P868" s="285"/>
      <c r="Q868" s="285"/>
      <c r="R868" s="285"/>
      <c r="S868" s="285"/>
      <c r="T868" s="285"/>
      <c r="U868" s="285"/>
      <c r="V868" s="285"/>
      <c r="W868" s="285"/>
      <c r="X868" s="285"/>
      <c r="Y868" s="285"/>
      <c r="Z868" s="285"/>
      <c r="AA868" s="285"/>
      <c r="AB868" s="285"/>
      <c r="AC868" s="285"/>
      <c r="AD868" s="285"/>
      <c r="AE868" s="285"/>
      <c r="AF868" s="285"/>
    </row>
    <row r="869">
      <c r="A869" s="285"/>
      <c r="B869" s="362"/>
      <c r="C869" s="362"/>
      <c r="D869" s="17"/>
      <c r="E869" s="362"/>
      <c r="F869" s="315"/>
      <c r="G869" s="363"/>
      <c r="H869" s="363"/>
      <c r="I869" s="363"/>
      <c r="J869" s="363"/>
      <c r="K869" s="363"/>
      <c r="L869" s="285"/>
      <c r="M869" s="285"/>
      <c r="N869" s="285"/>
      <c r="O869" s="285"/>
      <c r="P869" s="285"/>
      <c r="Q869" s="285"/>
      <c r="R869" s="285"/>
      <c r="S869" s="285"/>
      <c r="T869" s="285"/>
      <c r="U869" s="285"/>
      <c r="V869" s="285"/>
      <c r="W869" s="285"/>
      <c r="X869" s="285"/>
      <c r="Y869" s="285"/>
      <c r="Z869" s="285"/>
      <c r="AA869" s="285"/>
      <c r="AB869" s="285"/>
      <c r="AC869" s="285"/>
      <c r="AD869" s="285"/>
      <c r="AE869" s="285"/>
      <c r="AF869" s="285"/>
    </row>
    <row r="870">
      <c r="A870" s="285"/>
      <c r="B870" s="362"/>
      <c r="C870" s="362"/>
      <c r="D870" s="17"/>
      <c r="E870" s="362"/>
      <c r="F870" s="315"/>
      <c r="G870" s="363"/>
      <c r="H870" s="363"/>
      <c r="I870" s="363"/>
      <c r="J870" s="363"/>
      <c r="K870" s="363"/>
      <c r="L870" s="285"/>
      <c r="M870" s="285"/>
      <c r="N870" s="285"/>
      <c r="O870" s="285"/>
      <c r="P870" s="285"/>
      <c r="Q870" s="285"/>
      <c r="R870" s="285"/>
      <c r="S870" s="285"/>
      <c r="T870" s="285"/>
      <c r="U870" s="285"/>
      <c r="V870" s="285"/>
      <c r="W870" s="285"/>
      <c r="X870" s="285"/>
      <c r="Y870" s="285"/>
      <c r="Z870" s="285"/>
      <c r="AA870" s="285"/>
      <c r="AB870" s="285"/>
      <c r="AC870" s="285"/>
      <c r="AD870" s="285"/>
      <c r="AE870" s="285"/>
      <c r="AF870" s="285"/>
    </row>
    <row r="871">
      <c r="A871" s="285"/>
      <c r="B871" s="362"/>
      <c r="C871" s="362"/>
      <c r="D871" s="17"/>
      <c r="E871" s="362"/>
      <c r="F871" s="315"/>
      <c r="G871" s="363"/>
      <c r="H871" s="363"/>
      <c r="I871" s="363"/>
      <c r="J871" s="363"/>
      <c r="K871" s="363"/>
      <c r="L871" s="285"/>
      <c r="M871" s="285"/>
      <c r="N871" s="285"/>
      <c r="O871" s="285"/>
      <c r="P871" s="285"/>
      <c r="Q871" s="285"/>
      <c r="R871" s="285"/>
      <c r="S871" s="285"/>
      <c r="T871" s="285"/>
      <c r="U871" s="285"/>
      <c r="V871" s="285"/>
      <c r="W871" s="285"/>
      <c r="X871" s="285"/>
      <c r="Y871" s="285"/>
      <c r="Z871" s="285"/>
      <c r="AA871" s="285"/>
      <c r="AB871" s="285"/>
      <c r="AC871" s="285"/>
      <c r="AD871" s="285"/>
      <c r="AE871" s="285"/>
      <c r="AF871" s="285"/>
    </row>
    <row r="872">
      <c r="A872" s="285"/>
      <c r="B872" s="362"/>
      <c r="C872" s="362"/>
      <c r="D872" s="17"/>
      <c r="E872" s="362"/>
      <c r="F872" s="315"/>
      <c r="G872" s="363"/>
      <c r="H872" s="363"/>
      <c r="I872" s="363"/>
      <c r="J872" s="363"/>
      <c r="K872" s="363"/>
      <c r="L872" s="285"/>
      <c r="M872" s="285"/>
      <c r="N872" s="285"/>
      <c r="O872" s="285"/>
      <c r="P872" s="285"/>
      <c r="Q872" s="285"/>
      <c r="R872" s="285"/>
      <c r="S872" s="285"/>
      <c r="T872" s="285"/>
      <c r="U872" s="285"/>
      <c r="V872" s="285"/>
      <c r="W872" s="285"/>
      <c r="X872" s="285"/>
      <c r="Y872" s="285"/>
      <c r="Z872" s="285"/>
      <c r="AA872" s="285"/>
      <c r="AB872" s="285"/>
      <c r="AC872" s="285"/>
      <c r="AD872" s="285"/>
      <c r="AE872" s="285"/>
      <c r="AF872" s="285"/>
    </row>
    <row r="873">
      <c r="A873" s="285"/>
      <c r="B873" s="362"/>
      <c r="C873" s="362"/>
      <c r="D873" s="17"/>
      <c r="E873" s="362"/>
      <c r="F873" s="315"/>
      <c r="G873" s="363"/>
      <c r="H873" s="363"/>
      <c r="I873" s="363"/>
      <c r="J873" s="363"/>
      <c r="K873" s="363"/>
      <c r="L873" s="285"/>
      <c r="M873" s="285"/>
      <c r="N873" s="285"/>
      <c r="O873" s="285"/>
      <c r="P873" s="285"/>
      <c r="Q873" s="285"/>
      <c r="R873" s="285"/>
      <c r="S873" s="285"/>
      <c r="T873" s="285"/>
      <c r="U873" s="285"/>
      <c r="V873" s="285"/>
      <c r="W873" s="285"/>
      <c r="X873" s="285"/>
      <c r="Y873" s="285"/>
      <c r="Z873" s="285"/>
      <c r="AA873" s="285"/>
      <c r="AB873" s="285"/>
      <c r="AC873" s="285"/>
      <c r="AD873" s="285"/>
      <c r="AE873" s="285"/>
      <c r="AF873" s="285"/>
    </row>
    <row r="874">
      <c r="A874" s="285"/>
      <c r="B874" s="362"/>
      <c r="C874" s="362"/>
      <c r="D874" s="17"/>
      <c r="E874" s="362"/>
      <c r="F874" s="315"/>
      <c r="G874" s="363"/>
      <c r="H874" s="363"/>
      <c r="I874" s="363"/>
      <c r="J874" s="363"/>
      <c r="K874" s="363"/>
      <c r="L874" s="285"/>
      <c r="M874" s="285"/>
      <c r="N874" s="285"/>
      <c r="O874" s="285"/>
      <c r="P874" s="285"/>
      <c r="Q874" s="285"/>
      <c r="R874" s="285"/>
      <c r="S874" s="285"/>
      <c r="T874" s="285"/>
      <c r="U874" s="285"/>
      <c r="V874" s="285"/>
      <c r="W874" s="285"/>
      <c r="X874" s="285"/>
      <c r="Y874" s="285"/>
      <c r="Z874" s="285"/>
      <c r="AA874" s="285"/>
      <c r="AB874" s="285"/>
      <c r="AC874" s="285"/>
      <c r="AD874" s="285"/>
      <c r="AE874" s="285"/>
      <c r="AF874" s="285"/>
    </row>
    <row r="875">
      <c r="A875" s="285"/>
      <c r="B875" s="362"/>
      <c r="C875" s="362"/>
      <c r="D875" s="17"/>
      <c r="E875" s="362"/>
      <c r="F875" s="315"/>
      <c r="G875" s="363"/>
      <c r="H875" s="363"/>
      <c r="I875" s="363"/>
      <c r="J875" s="363"/>
      <c r="K875" s="363"/>
      <c r="L875" s="285"/>
      <c r="M875" s="285"/>
      <c r="N875" s="285"/>
      <c r="O875" s="285"/>
      <c r="P875" s="285"/>
      <c r="Q875" s="285"/>
      <c r="R875" s="285"/>
      <c r="S875" s="285"/>
      <c r="T875" s="285"/>
      <c r="U875" s="285"/>
      <c r="V875" s="285"/>
      <c r="W875" s="285"/>
      <c r="X875" s="285"/>
      <c r="Y875" s="285"/>
      <c r="Z875" s="285"/>
      <c r="AA875" s="285"/>
      <c r="AB875" s="285"/>
      <c r="AC875" s="285"/>
      <c r="AD875" s="285"/>
      <c r="AE875" s="285"/>
      <c r="AF875" s="285"/>
    </row>
    <row r="876">
      <c r="A876" s="285"/>
      <c r="B876" s="362"/>
      <c r="C876" s="362"/>
      <c r="D876" s="17"/>
      <c r="E876" s="362"/>
      <c r="F876" s="315"/>
      <c r="G876" s="363"/>
      <c r="H876" s="363"/>
      <c r="I876" s="363"/>
      <c r="J876" s="363"/>
      <c r="K876" s="363"/>
      <c r="L876" s="285"/>
      <c r="M876" s="285"/>
      <c r="N876" s="285"/>
      <c r="O876" s="285"/>
      <c r="P876" s="285"/>
      <c r="Q876" s="285"/>
      <c r="R876" s="285"/>
      <c r="S876" s="285"/>
      <c r="T876" s="285"/>
      <c r="U876" s="285"/>
      <c r="V876" s="285"/>
      <c r="W876" s="285"/>
      <c r="X876" s="285"/>
      <c r="Y876" s="285"/>
      <c r="Z876" s="285"/>
      <c r="AA876" s="285"/>
      <c r="AB876" s="285"/>
      <c r="AC876" s="285"/>
      <c r="AD876" s="285"/>
      <c r="AE876" s="285"/>
      <c r="AF876" s="285"/>
    </row>
    <row r="877">
      <c r="A877" s="285"/>
      <c r="B877" s="362"/>
      <c r="C877" s="362"/>
      <c r="D877" s="17"/>
      <c r="E877" s="362"/>
      <c r="F877" s="315"/>
      <c r="G877" s="363"/>
      <c r="H877" s="363"/>
      <c r="I877" s="363"/>
      <c r="J877" s="363"/>
      <c r="K877" s="363"/>
      <c r="L877" s="285"/>
      <c r="M877" s="285"/>
      <c r="N877" s="285"/>
      <c r="O877" s="285"/>
      <c r="P877" s="285"/>
      <c r="Q877" s="285"/>
      <c r="R877" s="285"/>
      <c r="S877" s="285"/>
      <c r="T877" s="285"/>
      <c r="U877" s="285"/>
      <c r="V877" s="285"/>
      <c r="W877" s="285"/>
      <c r="X877" s="285"/>
      <c r="Y877" s="285"/>
      <c r="Z877" s="285"/>
      <c r="AA877" s="285"/>
      <c r="AB877" s="285"/>
      <c r="AC877" s="285"/>
      <c r="AD877" s="285"/>
      <c r="AE877" s="285"/>
      <c r="AF877" s="285"/>
    </row>
    <row r="878">
      <c r="A878" s="285"/>
      <c r="B878" s="362"/>
      <c r="C878" s="362"/>
      <c r="D878" s="17"/>
      <c r="E878" s="362"/>
      <c r="F878" s="315"/>
      <c r="G878" s="363"/>
      <c r="H878" s="363"/>
      <c r="I878" s="363"/>
      <c r="J878" s="363"/>
      <c r="K878" s="363"/>
      <c r="L878" s="285"/>
      <c r="M878" s="285"/>
      <c r="N878" s="285"/>
      <c r="O878" s="285"/>
      <c r="P878" s="285"/>
      <c r="Q878" s="285"/>
      <c r="R878" s="285"/>
      <c r="S878" s="285"/>
      <c r="T878" s="285"/>
      <c r="U878" s="285"/>
      <c r="V878" s="285"/>
      <c r="W878" s="285"/>
      <c r="X878" s="285"/>
      <c r="Y878" s="285"/>
      <c r="Z878" s="285"/>
      <c r="AA878" s="285"/>
      <c r="AB878" s="285"/>
      <c r="AC878" s="285"/>
      <c r="AD878" s="285"/>
      <c r="AE878" s="285"/>
      <c r="AF878" s="285"/>
    </row>
    <row r="879">
      <c r="A879" s="285"/>
      <c r="B879" s="362"/>
      <c r="C879" s="362"/>
      <c r="D879" s="17"/>
      <c r="E879" s="362"/>
      <c r="F879" s="315"/>
      <c r="G879" s="363"/>
      <c r="H879" s="363"/>
      <c r="I879" s="363"/>
      <c r="J879" s="363"/>
      <c r="K879" s="363"/>
      <c r="L879" s="285"/>
      <c r="M879" s="285"/>
      <c r="N879" s="285"/>
      <c r="O879" s="285"/>
      <c r="P879" s="285"/>
      <c r="Q879" s="285"/>
      <c r="R879" s="285"/>
      <c r="S879" s="285"/>
      <c r="T879" s="285"/>
      <c r="U879" s="285"/>
      <c r="V879" s="285"/>
      <c r="W879" s="285"/>
      <c r="X879" s="285"/>
      <c r="Y879" s="285"/>
      <c r="Z879" s="285"/>
      <c r="AA879" s="285"/>
      <c r="AB879" s="285"/>
      <c r="AC879" s="285"/>
      <c r="AD879" s="285"/>
      <c r="AE879" s="285"/>
      <c r="AF879" s="285"/>
    </row>
    <row r="880">
      <c r="A880" s="285"/>
      <c r="B880" s="362"/>
      <c r="C880" s="362"/>
      <c r="D880" s="17"/>
      <c r="E880" s="362"/>
      <c r="F880" s="315"/>
      <c r="G880" s="363"/>
      <c r="H880" s="363"/>
      <c r="I880" s="363"/>
      <c r="J880" s="363"/>
      <c r="K880" s="363"/>
      <c r="L880" s="285"/>
      <c r="M880" s="285"/>
      <c r="N880" s="285"/>
      <c r="O880" s="285"/>
      <c r="P880" s="285"/>
      <c r="Q880" s="285"/>
      <c r="R880" s="285"/>
      <c r="S880" s="285"/>
      <c r="T880" s="285"/>
      <c r="U880" s="285"/>
      <c r="V880" s="285"/>
      <c r="W880" s="285"/>
      <c r="X880" s="285"/>
      <c r="Y880" s="285"/>
      <c r="Z880" s="285"/>
      <c r="AA880" s="285"/>
      <c r="AB880" s="285"/>
      <c r="AC880" s="285"/>
      <c r="AD880" s="285"/>
      <c r="AE880" s="285"/>
      <c r="AF880" s="285"/>
    </row>
    <row r="881">
      <c r="A881" s="285"/>
      <c r="B881" s="362"/>
      <c r="C881" s="362"/>
      <c r="D881" s="17"/>
      <c r="E881" s="362"/>
      <c r="F881" s="315"/>
      <c r="G881" s="363"/>
      <c r="H881" s="363"/>
      <c r="I881" s="363"/>
      <c r="J881" s="363"/>
      <c r="K881" s="363"/>
      <c r="L881" s="285"/>
      <c r="M881" s="285"/>
      <c r="N881" s="285"/>
      <c r="O881" s="285"/>
      <c r="P881" s="285"/>
      <c r="Q881" s="285"/>
      <c r="R881" s="285"/>
      <c r="S881" s="285"/>
      <c r="T881" s="285"/>
      <c r="U881" s="285"/>
      <c r="V881" s="285"/>
      <c r="W881" s="285"/>
      <c r="X881" s="285"/>
      <c r="Y881" s="285"/>
      <c r="Z881" s="285"/>
      <c r="AA881" s="285"/>
      <c r="AB881" s="285"/>
      <c r="AC881" s="285"/>
      <c r="AD881" s="285"/>
      <c r="AE881" s="285"/>
      <c r="AF881" s="285"/>
    </row>
    <row r="882">
      <c r="A882" s="285"/>
      <c r="B882" s="362"/>
      <c r="C882" s="362"/>
      <c r="D882" s="17"/>
      <c r="E882" s="362"/>
      <c r="F882" s="315"/>
      <c r="G882" s="363"/>
      <c r="H882" s="363"/>
      <c r="I882" s="363"/>
      <c r="J882" s="363"/>
      <c r="K882" s="363"/>
      <c r="L882" s="285"/>
      <c r="M882" s="285"/>
      <c r="N882" s="285"/>
      <c r="O882" s="285"/>
      <c r="P882" s="285"/>
      <c r="Q882" s="285"/>
      <c r="R882" s="285"/>
      <c r="S882" s="285"/>
      <c r="T882" s="285"/>
      <c r="U882" s="285"/>
      <c r="V882" s="285"/>
      <c r="W882" s="285"/>
      <c r="X882" s="285"/>
      <c r="Y882" s="285"/>
      <c r="Z882" s="285"/>
      <c r="AA882" s="285"/>
      <c r="AB882" s="285"/>
      <c r="AC882" s="285"/>
      <c r="AD882" s="285"/>
      <c r="AE882" s="285"/>
      <c r="AF882" s="285"/>
    </row>
    <row r="883">
      <c r="A883" s="285"/>
      <c r="B883" s="362"/>
      <c r="C883" s="362"/>
      <c r="D883" s="17"/>
      <c r="E883" s="362"/>
      <c r="F883" s="315"/>
      <c r="G883" s="363"/>
      <c r="H883" s="363"/>
      <c r="I883" s="363"/>
      <c r="J883" s="363"/>
      <c r="K883" s="363"/>
      <c r="L883" s="285"/>
      <c r="M883" s="285"/>
      <c r="N883" s="285"/>
      <c r="O883" s="285"/>
      <c r="P883" s="285"/>
      <c r="Q883" s="285"/>
      <c r="R883" s="285"/>
      <c r="S883" s="285"/>
      <c r="T883" s="285"/>
      <c r="U883" s="285"/>
      <c r="V883" s="285"/>
      <c r="W883" s="285"/>
      <c r="X883" s="285"/>
      <c r="Y883" s="285"/>
      <c r="Z883" s="285"/>
      <c r="AA883" s="285"/>
      <c r="AB883" s="285"/>
      <c r="AC883" s="285"/>
      <c r="AD883" s="285"/>
      <c r="AE883" s="285"/>
      <c r="AF883" s="285"/>
    </row>
    <row r="884">
      <c r="A884" s="285"/>
      <c r="B884" s="362"/>
      <c r="C884" s="362"/>
      <c r="D884" s="17"/>
      <c r="E884" s="362"/>
      <c r="F884" s="315"/>
      <c r="G884" s="363"/>
      <c r="H884" s="363"/>
      <c r="I884" s="363"/>
      <c r="J884" s="363"/>
      <c r="K884" s="363"/>
      <c r="L884" s="285"/>
      <c r="M884" s="285"/>
      <c r="N884" s="285"/>
      <c r="O884" s="285"/>
      <c r="P884" s="285"/>
      <c r="Q884" s="285"/>
      <c r="R884" s="285"/>
      <c r="S884" s="285"/>
      <c r="T884" s="285"/>
      <c r="U884" s="285"/>
      <c r="V884" s="285"/>
      <c r="W884" s="285"/>
      <c r="X884" s="285"/>
      <c r="Y884" s="285"/>
      <c r="Z884" s="285"/>
      <c r="AA884" s="285"/>
      <c r="AB884" s="285"/>
      <c r="AC884" s="285"/>
      <c r="AD884" s="285"/>
      <c r="AE884" s="285"/>
      <c r="AF884" s="285"/>
    </row>
    <row r="885">
      <c r="A885" s="285"/>
      <c r="B885" s="362"/>
      <c r="C885" s="362"/>
      <c r="D885" s="17"/>
      <c r="E885" s="362"/>
      <c r="F885" s="315"/>
      <c r="G885" s="363"/>
      <c r="H885" s="363"/>
      <c r="I885" s="363"/>
      <c r="J885" s="363"/>
      <c r="K885" s="363"/>
      <c r="L885" s="285"/>
      <c r="M885" s="285"/>
      <c r="N885" s="285"/>
      <c r="O885" s="285"/>
      <c r="P885" s="285"/>
      <c r="Q885" s="285"/>
      <c r="R885" s="285"/>
      <c r="S885" s="285"/>
      <c r="T885" s="285"/>
      <c r="U885" s="285"/>
      <c r="V885" s="285"/>
      <c r="W885" s="285"/>
      <c r="X885" s="285"/>
      <c r="Y885" s="285"/>
      <c r="Z885" s="285"/>
      <c r="AA885" s="285"/>
      <c r="AB885" s="285"/>
      <c r="AC885" s="285"/>
      <c r="AD885" s="285"/>
      <c r="AE885" s="285"/>
      <c r="AF885" s="285"/>
    </row>
    <row r="886">
      <c r="A886" s="285"/>
      <c r="B886" s="362"/>
      <c r="C886" s="362"/>
      <c r="D886" s="17"/>
      <c r="E886" s="362"/>
      <c r="F886" s="315"/>
      <c r="G886" s="363"/>
      <c r="H886" s="363"/>
      <c r="I886" s="363"/>
      <c r="J886" s="363"/>
      <c r="K886" s="363"/>
      <c r="L886" s="285"/>
      <c r="M886" s="285"/>
      <c r="N886" s="285"/>
      <c r="O886" s="285"/>
      <c r="P886" s="285"/>
      <c r="Q886" s="285"/>
      <c r="R886" s="285"/>
      <c r="S886" s="285"/>
      <c r="T886" s="285"/>
      <c r="U886" s="285"/>
      <c r="V886" s="285"/>
      <c r="W886" s="285"/>
      <c r="X886" s="285"/>
      <c r="Y886" s="285"/>
      <c r="Z886" s="285"/>
      <c r="AA886" s="285"/>
      <c r="AB886" s="285"/>
      <c r="AC886" s="285"/>
      <c r="AD886" s="285"/>
      <c r="AE886" s="285"/>
      <c r="AF886" s="285"/>
    </row>
    <row r="887">
      <c r="A887" s="285"/>
      <c r="B887" s="362"/>
      <c r="C887" s="362"/>
      <c r="D887" s="17"/>
      <c r="E887" s="362"/>
      <c r="F887" s="315"/>
      <c r="G887" s="363"/>
      <c r="H887" s="363"/>
      <c r="I887" s="363"/>
      <c r="J887" s="363"/>
      <c r="K887" s="363"/>
      <c r="L887" s="285"/>
      <c r="M887" s="285"/>
      <c r="N887" s="285"/>
      <c r="O887" s="285"/>
      <c r="P887" s="285"/>
      <c r="Q887" s="285"/>
      <c r="R887" s="285"/>
      <c r="S887" s="285"/>
      <c r="T887" s="285"/>
      <c r="U887" s="285"/>
      <c r="V887" s="285"/>
      <c r="W887" s="285"/>
      <c r="X887" s="285"/>
      <c r="Y887" s="285"/>
      <c r="Z887" s="285"/>
      <c r="AA887" s="285"/>
      <c r="AB887" s="285"/>
      <c r="AC887" s="285"/>
      <c r="AD887" s="285"/>
      <c r="AE887" s="285"/>
      <c r="AF887" s="285"/>
    </row>
    <row r="888">
      <c r="A888" s="285"/>
      <c r="B888" s="362"/>
      <c r="C888" s="362"/>
      <c r="D888" s="17"/>
      <c r="E888" s="362"/>
      <c r="F888" s="315"/>
      <c r="G888" s="363"/>
      <c r="H888" s="363"/>
      <c r="I888" s="363"/>
      <c r="J888" s="363"/>
      <c r="K888" s="363"/>
      <c r="L888" s="285"/>
      <c r="M888" s="285"/>
      <c r="N888" s="285"/>
      <c r="O888" s="285"/>
      <c r="P888" s="285"/>
      <c r="Q888" s="285"/>
      <c r="R888" s="285"/>
      <c r="S888" s="285"/>
      <c r="T888" s="285"/>
      <c r="U888" s="285"/>
      <c r="V888" s="285"/>
      <c r="W888" s="285"/>
      <c r="X888" s="285"/>
      <c r="Y888" s="285"/>
      <c r="Z888" s="285"/>
      <c r="AA888" s="285"/>
      <c r="AB888" s="285"/>
      <c r="AC888" s="285"/>
      <c r="AD888" s="285"/>
      <c r="AE888" s="285"/>
      <c r="AF888" s="285"/>
    </row>
    <row r="889">
      <c r="A889" s="285"/>
      <c r="B889" s="362"/>
      <c r="C889" s="362"/>
      <c r="D889" s="17"/>
      <c r="E889" s="362"/>
      <c r="F889" s="315"/>
      <c r="G889" s="363"/>
      <c r="H889" s="363"/>
      <c r="I889" s="363"/>
      <c r="J889" s="363"/>
      <c r="K889" s="363"/>
      <c r="L889" s="285"/>
      <c r="M889" s="285"/>
      <c r="N889" s="285"/>
      <c r="O889" s="285"/>
      <c r="P889" s="285"/>
      <c r="Q889" s="285"/>
      <c r="R889" s="285"/>
      <c r="S889" s="285"/>
      <c r="T889" s="285"/>
      <c r="U889" s="285"/>
      <c r="V889" s="285"/>
      <c r="W889" s="285"/>
      <c r="X889" s="285"/>
      <c r="Y889" s="285"/>
      <c r="Z889" s="285"/>
      <c r="AA889" s="285"/>
      <c r="AB889" s="285"/>
      <c r="AC889" s="285"/>
      <c r="AD889" s="285"/>
      <c r="AE889" s="285"/>
      <c r="AF889" s="285"/>
    </row>
    <row r="890">
      <c r="A890" s="285"/>
      <c r="B890" s="362"/>
      <c r="C890" s="362"/>
      <c r="D890" s="17"/>
      <c r="E890" s="362"/>
      <c r="F890" s="315"/>
      <c r="G890" s="363"/>
      <c r="H890" s="363"/>
      <c r="I890" s="363"/>
      <c r="J890" s="363"/>
      <c r="K890" s="363"/>
      <c r="L890" s="285"/>
      <c r="M890" s="285"/>
      <c r="N890" s="285"/>
      <c r="O890" s="285"/>
      <c r="P890" s="285"/>
      <c r="Q890" s="285"/>
      <c r="R890" s="285"/>
      <c r="S890" s="285"/>
      <c r="T890" s="285"/>
      <c r="U890" s="285"/>
      <c r="V890" s="285"/>
      <c r="W890" s="285"/>
      <c r="X890" s="285"/>
      <c r="Y890" s="285"/>
      <c r="Z890" s="285"/>
      <c r="AA890" s="285"/>
      <c r="AB890" s="285"/>
      <c r="AC890" s="285"/>
      <c r="AD890" s="285"/>
      <c r="AE890" s="285"/>
      <c r="AF890" s="285"/>
    </row>
    <row r="891">
      <c r="A891" s="285"/>
      <c r="B891" s="362"/>
      <c r="C891" s="362"/>
      <c r="D891" s="17"/>
      <c r="E891" s="362"/>
      <c r="F891" s="315"/>
      <c r="G891" s="363"/>
      <c r="H891" s="363"/>
      <c r="I891" s="363"/>
      <c r="J891" s="363"/>
      <c r="K891" s="363"/>
      <c r="L891" s="285"/>
      <c r="M891" s="285"/>
      <c r="N891" s="285"/>
      <c r="O891" s="285"/>
      <c r="P891" s="285"/>
      <c r="Q891" s="285"/>
      <c r="R891" s="285"/>
      <c r="S891" s="285"/>
      <c r="T891" s="285"/>
      <c r="U891" s="285"/>
      <c r="V891" s="285"/>
      <c r="W891" s="285"/>
      <c r="X891" s="285"/>
      <c r="Y891" s="285"/>
      <c r="Z891" s="285"/>
      <c r="AA891" s="285"/>
      <c r="AB891" s="285"/>
      <c r="AC891" s="285"/>
      <c r="AD891" s="285"/>
      <c r="AE891" s="285"/>
      <c r="AF891" s="285"/>
    </row>
    <row r="892">
      <c r="A892" s="285"/>
      <c r="B892" s="362"/>
      <c r="C892" s="362"/>
      <c r="D892" s="17"/>
      <c r="E892" s="362"/>
      <c r="F892" s="315"/>
      <c r="G892" s="363"/>
      <c r="H892" s="363"/>
      <c r="I892" s="363"/>
      <c r="J892" s="363"/>
      <c r="K892" s="363"/>
      <c r="L892" s="285"/>
      <c r="M892" s="285"/>
      <c r="N892" s="285"/>
      <c r="O892" s="285"/>
      <c r="P892" s="285"/>
      <c r="Q892" s="285"/>
      <c r="R892" s="285"/>
      <c r="S892" s="285"/>
      <c r="T892" s="285"/>
      <c r="U892" s="285"/>
      <c r="V892" s="285"/>
      <c r="W892" s="285"/>
      <c r="X892" s="285"/>
      <c r="Y892" s="285"/>
      <c r="Z892" s="285"/>
      <c r="AA892" s="285"/>
      <c r="AB892" s="285"/>
      <c r="AC892" s="285"/>
      <c r="AD892" s="285"/>
      <c r="AE892" s="285"/>
      <c r="AF892" s="285"/>
    </row>
    <row r="893">
      <c r="A893" s="285"/>
      <c r="B893" s="362"/>
      <c r="C893" s="362"/>
      <c r="D893" s="17"/>
      <c r="E893" s="362"/>
      <c r="F893" s="315"/>
      <c r="G893" s="363"/>
      <c r="H893" s="363"/>
      <c r="I893" s="363"/>
      <c r="J893" s="363"/>
      <c r="K893" s="363"/>
      <c r="L893" s="285"/>
      <c r="M893" s="285"/>
      <c r="N893" s="285"/>
      <c r="O893" s="285"/>
      <c r="P893" s="285"/>
      <c r="Q893" s="285"/>
      <c r="R893" s="285"/>
      <c r="S893" s="285"/>
      <c r="T893" s="285"/>
      <c r="U893" s="285"/>
      <c r="V893" s="285"/>
      <c r="W893" s="285"/>
      <c r="X893" s="285"/>
      <c r="Y893" s="285"/>
      <c r="Z893" s="285"/>
      <c r="AA893" s="285"/>
      <c r="AB893" s="285"/>
      <c r="AC893" s="285"/>
      <c r="AD893" s="285"/>
      <c r="AE893" s="285"/>
      <c r="AF893" s="285"/>
    </row>
    <row r="894">
      <c r="A894" s="285"/>
      <c r="B894" s="362"/>
      <c r="C894" s="362"/>
      <c r="D894" s="17"/>
      <c r="E894" s="362"/>
      <c r="F894" s="315"/>
      <c r="G894" s="363"/>
      <c r="H894" s="363"/>
      <c r="I894" s="363"/>
      <c r="J894" s="363"/>
      <c r="K894" s="363"/>
      <c r="L894" s="285"/>
      <c r="M894" s="285"/>
      <c r="N894" s="285"/>
      <c r="O894" s="285"/>
      <c r="P894" s="285"/>
      <c r="Q894" s="285"/>
      <c r="R894" s="285"/>
      <c r="S894" s="285"/>
      <c r="T894" s="285"/>
      <c r="U894" s="285"/>
      <c r="V894" s="285"/>
      <c r="W894" s="285"/>
      <c r="X894" s="285"/>
      <c r="Y894" s="285"/>
      <c r="Z894" s="285"/>
      <c r="AA894" s="285"/>
      <c r="AB894" s="285"/>
      <c r="AC894" s="285"/>
      <c r="AD894" s="285"/>
      <c r="AE894" s="285"/>
      <c r="AF894" s="285"/>
    </row>
    <row r="895">
      <c r="A895" s="285"/>
      <c r="B895" s="362"/>
      <c r="C895" s="362"/>
      <c r="D895" s="17"/>
      <c r="E895" s="362"/>
      <c r="F895" s="315"/>
      <c r="G895" s="363"/>
      <c r="H895" s="363"/>
      <c r="I895" s="363"/>
      <c r="J895" s="363"/>
      <c r="K895" s="363"/>
      <c r="L895" s="285"/>
      <c r="M895" s="285"/>
      <c r="N895" s="285"/>
      <c r="O895" s="285"/>
      <c r="P895" s="285"/>
      <c r="Q895" s="285"/>
      <c r="R895" s="285"/>
      <c r="S895" s="285"/>
      <c r="T895" s="285"/>
      <c r="U895" s="285"/>
      <c r="V895" s="285"/>
      <c r="W895" s="285"/>
      <c r="X895" s="285"/>
      <c r="Y895" s="285"/>
      <c r="Z895" s="285"/>
      <c r="AA895" s="285"/>
      <c r="AB895" s="285"/>
      <c r="AC895" s="285"/>
      <c r="AD895" s="285"/>
      <c r="AE895" s="285"/>
      <c r="AF895" s="285"/>
    </row>
    <row r="896">
      <c r="A896" s="285"/>
      <c r="B896" s="362"/>
      <c r="C896" s="362"/>
      <c r="D896" s="17"/>
      <c r="E896" s="362"/>
      <c r="F896" s="315"/>
      <c r="G896" s="363"/>
      <c r="H896" s="363"/>
      <c r="I896" s="363"/>
      <c r="J896" s="363"/>
      <c r="K896" s="363"/>
      <c r="L896" s="285"/>
      <c r="M896" s="285"/>
      <c r="N896" s="285"/>
      <c r="O896" s="285"/>
      <c r="P896" s="285"/>
      <c r="Q896" s="285"/>
      <c r="R896" s="285"/>
      <c r="S896" s="285"/>
      <c r="T896" s="285"/>
      <c r="U896" s="285"/>
      <c r="V896" s="285"/>
      <c r="W896" s="285"/>
      <c r="X896" s="285"/>
      <c r="Y896" s="285"/>
      <c r="Z896" s="285"/>
      <c r="AA896" s="285"/>
      <c r="AB896" s="285"/>
      <c r="AC896" s="285"/>
      <c r="AD896" s="285"/>
      <c r="AE896" s="285"/>
      <c r="AF896" s="285"/>
    </row>
    <row r="897">
      <c r="A897" s="285"/>
      <c r="B897" s="362"/>
      <c r="C897" s="362"/>
      <c r="D897" s="17"/>
      <c r="E897" s="362"/>
      <c r="F897" s="315"/>
      <c r="G897" s="363"/>
      <c r="H897" s="363"/>
      <c r="I897" s="363"/>
      <c r="J897" s="363"/>
      <c r="K897" s="363"/>
      <c r="L897" s="285"/>
      <c r="M897" s="285"/>
      <c r="N897" s="285"/>
      <c r="O897" s="285"/>
      <c r="P897" s="285"/>
      <c r="Q897" s="285"/>
      <c r="R897" s="285"/>
      <c r="S897" s="285"/>
      <c r="T897" s="285"/>
      <c r="U897" s="285"/>
      <c r="V897" s="285"/>
      <c r="W897" s="285"/>
      <c r="X897" s="285"/>
      <c r="Y897" s="285"/>
      <c r="Z897" s="285"/>
      <c r="AA897" s="285"/>
      <c r="AB897" s="285"/>
      <c r="AC897" s="285"/>
      <c r="AD897" s="285"/>
      <c r="AE897" s="285"/>
      <c r="AF897" s="285"/>
    </row>
    <row r="898">
      <c r="A898" s="285"/>
      <c r="B898" s="362"/>
      <c r="C898" s="362"/>
      <c r="D898" s="17"/>
      <c r="E898" s="362"/>
      <c r="F898" s="315"/>
      <c r="G898" s="363"/>
      <c r="H898" s="363"/>
      <c r="I898" s="363"/>
      <c r="J898" s="363"/>
      <c r="K898" s="363"/>
      <c r="L898" s="285"/>
      <c r="M898" s="285"/>
      <c r="N898" s="285"/>
      <c r="O898" s="285"/>
      <c r="P898" s="285"/>
      <c r="Q898" s="285"/>
      <c r="R898" s="285"/>
      <c r="S898" s="285"/>
      <c r="T898" s="285"/>
      <c r="U898" s="285"/>
      <c r="V898" s="285"/>
      <c r="W898" s="285"/>
      <c r="X898" s="285"/>
      <c r="Y898" s="285"/>
      <c r="Z898" s="285"/>
      <c r="AA898" s="285"/>
      <c r="AB898" s="285"/>
      <c r="AC898" s="285"/>
      <c r="AD898" s="285"/>
      <c r="AE898" s="285"/>
      <c r="AF898" s="285"/>
    </row>
    <row r="899">
      <c r="A899" s="285"/>
      <c r="B899" s="362"/>
      <c r="C899" s="362"/>
      <c r="D899" s="17"/>
      <c r="E899" s="362"/>
      <c r="F899" s="315"/>
      <c r="G899" s="363"/>
      <c r="H899" s="363"/>
      <c r="I899" s="363"/>
      <c r="J899" s="363"/>
      <c r="K899" s="363"/>
      <c r="L899" s="285"/>
      <c r="M899" s="285"/>
      <c r="N899" s="285"/>
      <c r="O899" s="285"/>
      <c r="P899" s="285"/>
      <c r="Q899" s="285"/>
      <c r="R899" s="285"/>
      <c r="S899" s="285"/>
      <c r="T899" s="285"/>
      <c r="U899" s="285"/>
      <c r="V899" s="285"/>
      <c r="W899" s="285"/>
      <c r="X899" s="285"/>
      <c r="Y899" s="285"/>
      <c r="Z899" s="285"/>
      <c r="AA899" s="285"/>
      <c r="AB899" s="285"/>
      <c r="AC899" s="285"/>
      <c r="AD899" s="285"/>
      <c r="AE899" s="285"/>
      <c r="AF899" s="285"/>
    </row>
    <row r="900">
      <c r="A900" s="285"/>
      <c r="B900" s="362"/>
      <c r="C900" s="362"/>
      <c r="D900" s="17"/>
      <c r="E900" s="362"/>
      <c r="F900" s="315"/>
      <c r="G900" s="363"/>
      <c r="H900" s="363"/>
      <c r="I900" s="363"/>
      <c r="J900" s="363"/>
      <c r="K900" s="363"/>
      <c r="L900" s="285"/>
      <c r="M900" s="285"/>
      <c r="N900" s="285"/>
      <c r="O900" s="285"/>
      <c r="P900" s="285"/>
      <c r="Q900" s="285"/>
      <c r="R900" s="285"/>
      <c r="S900" s="285"/>
      <c r="T900" s="285"/>
      <c r="U900" s="285"/>
      <c r="V900" s="285"/>
      <c r="W900" s="285"/>
      <c r="X900" s="285"/>
      <c r="Y900" s="285"/>
      <c r="Z900" s="285"/>
      <c r="AA900" s="285"/>
      <c r="AB900" s="285"/>
      <c r="AC900" s="285"/>
      <c r="AD900" s="285"/>
      <c r="AE900" s="285"/>
      <c r="AF900" s="285"/>
    </row>
    <row r="901">
      <c r="A901" s="285"/>
      <c r="B901" s="362"/>
      <c r="C901" s="362"/>
      <c r="D901" s="17"/>
      <c r="E901" s="362"/>
      <c r="F901" s="315"/>
      <c r="G901" s="363"/>
      <c r="H901" s="363"/>
      <c r="I901" s="363"/>
      <c r="J901" s="363"/>
      <c r="K901" s="363"/>
      <c r="L901" s="285"/>
      <c r="M901" s="285"/>
      <c r="N901" s="285"/>
      <c r="O901" s="285"/>
      <c r="P901" s="285"/>
      <c r="Q901" s="285"/>
      <c r="R901" s="285"/>
      <c r="S901" s="285"/>
      <c r="T901" s="285"/>
      <c r="U901" s="285"/>
      <c r="V901" s="285"/>
      <c r="W901" s="285"/>
      <c r="X901" s="285"/>
      <c r="Y901" s="285"/>
      <c r="Z901" s="285"/>
      <c r="AA901" s="285"/>
      <c r="AB901" s="285"/>
      <c r="AC901" s="285"/>
      <c r="AD901" s="285"/>
      <c r="AE901" s="285"/>
      <c r="AF901" s="285"/>
    </row>
    <row r="902">
      <c r="A902" s="285"/>
      <c r="B902" s="362"/>
      <c r="C902" s="362"/>
      <c r="D902" s="17"/>
      <c r="E902" s="362"/>
      <c r="F902" s="315"/>
      <c r="G902" s="363"/>
      <c r="H902" s="363"/>
      <c r="I902" s="363"/>
      <c r="J902" s="363"/>
      <c r="K902" s="363"/>
      <c r="L902" s="285"/>
      <c r="M902" s="285"/>
      <c r="N902" s="285"/>
      <c r="O902" s="285"/>
      <c r="P902" s="285"/>
      <c r="Q902" s="285"/>
      <c r="R902" s="285"/>
      <c r="S902" s="285"/>
      <c r="T902" s="285"/>
      <c r="U902" s="285"/>
      <c r="V902" s="285"/>
      <c r="W902" s="285"/>
      <c r="X902" s="285"/>
      <c r="Y902" s="285"/>
      <c r="Z902" s="285"/>
      <c r="AA902" s="285"/>
      <c r="AB902" s="285"/>
      <c r="AC902" s="285"/>
      <c r="AD902" s="285"/>
      <c r="AE902" s="285"/>
      <c r="AF902" s="285"/>
    </row>
    <row r="903">
      <c r="A903" s="285"/>
      <c r="B903" s="362"/>
      <c r="C903" s="362"/>
      <c r="D903" s="17"/>
      <c r="E903" s="362"/>
      <c r="F903" s="315"/>
      <c r="G903" s="363"/>
      <c r="H903" s="363"/>
      <c r="I903" s="363"/>
      <c r="J903" s="363"/>
      <c r="K903" s="363"/>
      <c r="L903" s="285"/>
      <c r="M903" s="285"/>
      <c r="N903" s="285"/>
      <c r="O903" s="285"/>
      <c r="P903" s="285"/>
      <c r="Q903" s="285"/>
      <c r="R903" s="285"/>
      <c r="S903" s="285"/>
      <c r="T903" s="285"/>
      <c r="U903" s="285"/>
      <c r="V903" s="285"/>
      <c r="W903" s="285"/>
      <c r="X903" s="285"/>
      <c r="Y903" s="285"/>
      <c r="Z903" s="285"/>
      <c r="AA903" s="285"/>
      <c r="AB903" s="285"/>
      <c r="AC903" s="285"/>
      <c r="AD903" s="285"/>
      <c r="AE903" s="285"/>
      <c r="AF903" s="285"/>
    </row>
    <row r="904">
      <c r="A904" s="285"/>
      <c r="B904" s="362"/>
      <c r="C904" s="362"/>
      <c r="D904" s="17"/>
      <c r="E904" s="362"/>
      <c r="F904" s="315"/>
      <c r="G904" s="363"/>
      <c r="H904" s="363"/>
      <c r="I904" s="363"/>
      <c r="J904" s="363"/>
      <c r="K904" s="363"/>
      <c r="L904" s="285"/>
      <c r="M904" s="285"/>
      <c r="N904" s="285"/>
      <c r="O904" s="285"/>
      <c r="P904" s="285"/>
      <c r="Q904" s="285"/>
      <c r="R904" s="285"/>
      <c r="S904" s="285"/>
      <c r="T904" s="285"/>
      <c r="U904" s="285"/>
      <c r="V904" s="285"/>
      <c r="W904" s="285"/>
      <c r="X904" s="285"/>
      <c r="Y904" s="285"/>
      <c r="Z904" s="285"/>
      <c r="AA904" s="285"/>
      <c r="AB904" s="285"/>
      <c r="AC904" s="285"/>
      <c r="AD904" s="285"/>
      <c r="AE904" s="285"/>
      <c r="AF904" s="285"/>
    </row>
    <row r="905">
      <c r="A905" s="285"/>
      <c r="B905" s="362"/>
      <c r="C905" s="362"/>
      <c r="D905" s="17"/>
      <c r="E905" s="362"/>
      <c r="F905" s="315"/>
      <c r="G905" s="363"/>
      <c r="H905" s="363"/>
      <c r="I905" s="363"/>
      <c r="J905" s="363"/>
      <c r="K905" s="363"/>
      <c r="L905" s="285"/>
      <c r="M905" s="285"/>
      <c r="N905" s="285"/>
      <c r="O905" s="285"/>
      <c r="P905" s="285"/>
      <c r="Q905" s="285"/>
      <c r="R905" s="285"/>
      <c r="S905" s="285"/>
      <c r="T905" s="285"/>
      <c r="U905" s="285"/>
      <c r="V905" s="285"/>
      <c r="W905" s="285"/>
      <c r="X905" s="285"/>
      <c r="Y905" s="285"/>
      <c r="Z905" s="285"/>
      <c r="AA905" s="285"/>
      <c r="AB905" s="285"/>
      <c r="AC905" s="285"/>
      <c r="AD905" s="285"/>
      <c r="AE905" s="285"/>
      <c r="AF905" s="285"/>
    </row>
    <row r="906">
      <c r="A906" s="285"/>
      <c r="B906" s="362"/>
      <c r="C906" s="362"/>
      <c r="D906" s="17"/>
      <c r="E906" s="362"/>
      <c r="F906" s="315"/>
      <c r="G906" s="363"/>
      <c r="H906" s="363"/>
      <c r="I906" s="363"/>
      <c r="J906" s="363"/>
      <c r="K906" s="363"/>
      <c r="L906" s="285"/>
      <c r="M906" s="285"/>
      <c r="N906" s="285"/>
      <c r="O906" s="285"/>
      <c r="P906" s="285"/>
      <c r="Q906" s="285"/>
      <c r="R906" s="285"/>
      <c r="S906" s="285"/>
      <c r="T906" s="285"/>
      <c r="U906" s="285"/>
      <c r="V906" s="285"/>
      <c r="W906" s="285"/>
      <c r="X906" s="285"/>
      <c r="Y906" s="285"/>
      <c r="Z906" s="285"/>
      <c r="AA906" s="285"/>
      <c r="AB906" s="285"/>
      <c r="AC906" s="285"/>
      <c r="AD906" s="285"/>
      <c r="AE906" s="285"/>
      <c r="AF906" s="285"/>
    </row>
    <row r="907">
      <c r="A907" s="285"/>
      <c r="B907" s="362"/>
      <c r="C907" s="362"/>
      <c r="D907" s="17"/>
      <c r="E907" s="362"/>
      <c r="F907" s="315"/>
      <c r="G907" s="363"/>
      <c r="H907" s="363"/>
      <c r="I907" s="363"/>
      <c r="J907" s="363"/>
      <c r="K907" s="363"/>
      <c r="L907" s="285"/>
      <c r="M907" s="285"/>
      <c r="N907" s="285"/>
      <c r="O907" s="285"/>
      <c r="P907" s="285"/>
      <c r="Q907" s="285"/>
      <c r="R907" s="285"/>
      <c r="S907" s="285"/>
      <c r="T907" s="285"/>
      <c r="U907" s="285"/>
      <c r="V907" s="285"/>
      <c r="W907" s="285"/>
      <c r="X907" s="285"/>
      <c r="Y907" s="285"/>
      <c r="Z907" s="285"/>
      <c r="AA907" s="285"/>
      <c r="AB907" s="285"/>
      <c r="AC907" s="285"/>
      <c r="AD907" s="285"/>
      <c r="AE907" s="285"/>
      <c r="AF907" s="285"/>
    </row>
    <row r="908">
      <c r="A908" s="285"/>
      <c r="B908" s="362"/>
      <c r="C908" s="362"/>
      <c r="D908" s="17"/>
      <c r="E908" s="362"/>
      <c r="F908" s="315"/>
      <c r="G908" s="363"/>
      <c r="H908" s="363"/>
      <c r="I908" s="363"/>
      <c r="J908" s="363"/>
      <c r="K908" s="363"/>
      <c r="L908" s="285"/>
      <c r="M908" s="285"/>
      <c r="N908" s="285"/>
      <c r="O908" s="285"/>
      <c r="P908" s="285"/>
      <c r="Q908" s="285"/>
      <c r="R908" s="285"/>
      <c r="S908" s="285"/>
      <c r="T908" s="285"/>
      <c r="U908" s="285"/>
      <c r="V908" s="285"/>
      <c r="W908" s="285"/>
      <c r="X908" s="285"/>
      <c r="Y908" s="285"/>
      <c r="Z908" s="285"/>
      <c r="AA908" s="285"/>
      <c r="AB908" s="285"/>
      <c r="AC908" s="285"/>
      <c r="AD908" s="285"/>
      <c r="AE908" s="285"/>
      <c r="AF908" s="285"/>
    </row>
    <row r="909">
      <c r="A909" s="285"/>
      <c r="B909" s="362"/>
      <c r="C909" s="362"/>
      <c r="D909" s="17"/>
      <c r="E909" s="362"/>
      <c r="F909" s="315"/>
      <c r="G909" s="363"/>
      <c r="H909" s="363"/>
      <c r="I909" s="363"/>
      <c r="J909" s="363"/>
      <c r="K909" s="363"/>
      <c r="L909" s="285"/>
      <c r="M909" s="285"/>
      <c r="N909" s="285"/>
      <c r="O909" s="285"/>
      <c r="P909" s="285"/>
      <c r="Q909" s="285"/>
      <c r="R909" s="285"/>
      <c r="S909" s="285"/>
      <c r="T909" s="285"/>
      <c r="U909" s="285"/>
      <c r="V909" s="285"/>
      <c r="W909" s="285"/>
      <c r="X909" s="285"/>
      <c r="Y909" s="285"/>
      <c r="Z909" s="285"/>
      <c r="AA909" s="285"/>
      <c r="AB909" s="285"/>
      <c r="AC909" s="285"/>
      <c r="AD909" s="285"/>
      <c r="AE909" s="285"/>
      <c r="AF909" s="285"/>
    </row>
    <row r="910">
      <c r="A910" s="285"/>
      <c r="B910" s="362"/>
      <c r="C910" s="362"/>
      <c r="D910" s="17"/>
      <c r="E910" s="362"/>
      <c r="F910" s="315"/>
      <c r="G910" s="363"/>
      <c r="H910" s="363"/>
      <c r="I910" s="363"/>
      <c r="J910" s="363"/>
      <c r="K910" s="363"/>
      <c r="L910" s="285"/>
      <c r="M910" s="285"/>
      <c r="N910" s="285"/>
      <c r="O910" s="285"/>
      <c r="P910" s="285"/>
      <c r="Q910" s="285"/>
      <c r="R910" s="285"/>
      <c r="S910" s="285"/>
      <c r="T910" s="285"/>
      <c r="U910" s="285"/>
      <c r="V910" s="285"/>
      <c r="W910" s="285"/>
      <c r="X910" s="285"/>
      <c r="Y910" s="285"/>
      <c r="Z910" s="285"/>
      <c r="AA910" s="285"/>
      <c r="AB910" s="285"/>
      <c r="AC910" s="285"/>
      <c r="AD910" s="285"/>
      <c r="AE910" s="285"/>
      <c r="AF910" s="285"/>
    </row>
    <row r="911">
      <c r="A911" s="285"/>
      <c r="B911" s="362"/>
      <c r="C911" s="362"/>
      <c r="D911" s="17"/>
      <c r="E911" s="362"/>
      <c r="F911" s="315"/>
      <c r="G911" s="363"/>
      <c r="H911" s="363"/>
      <c r="I911" s="363"/>
      <c r="J911" s="363"/>
      <c r="K911" s="363"/>
      <c r="L911" s="285"/>
      <c r="M911" s="285"/>
      <c r="N911" s="285"/>
      <c r="O911" s="285"/>
      <c r="P911" s="285"/>
      <c r="Q911" s="285"/>
      <c r="R911" s="285"/>
      <c r="S911" s="285"/>
      <c r="T911" s="285"/>
      <c r="U911" s="285"/>
      <c r="V911" s="285"/>
      <c r="W911" s="285"/>
      <c r="X911" s="285"/>
      <c r="Y911" s="285"/>
      <c r="Z911" s="285"/>
      <c r="AA911" s="285"/>
      <c r="AB911" s="285"/>
      <c r="AC911" s="285"/>
      <c r="AD911" s="285"/>
      <c r="AE911" s="285"/>
      <c r="AF911" s="285"/>
    </row>
    <row r="912">
      <c r="A912" s="285"/>
      <c r="B912" s="362"/>
      <c r="C912" s="362"/>
      <c r="D912" s="17"/>
      <c r="E912" s="362"/>
      <c r="F912" s="315"/>
      <c r="G912" s="363"/>
      <c r="H912" s="363"/>
      <c r="I912" s="363"/>
      <c r="J912" s="363"/>
      <c r="K912" s="363"/>
      <c r="L912" s="285"/>
      <c r="M912" s="285"/>
      <c r="N912" s="285"/>
      <c r="O912" s="285"/>
      <c r="P912" s="285"/>
      <c r="Q912" s="285"/>
      <c r="R912" s="285"/>
      <c r="S912" s="285"/>
      <c r="T912" s="285"/>
      <c r="U912" s="285"/>
      <c r="V912" s="285"/>
      <c r="W912" s="285"/>
      <c r="X912" s="285"/>
      <c r="Y912" s="285"/>
      <c r="Z912" s="285"/>
      <c r="AA912" s="285"/>
      <c r="AB912" s="285"/>
      <c r="AC912" s="285"/>
      <c r="AD912" s="285"/>
      <c r="AE912" s="285"/>
      <c r="AF912" s="285"/>
    </row>
    <row r="913">
      <c r="A913" s="285"/>
      <c r="B913" s="362"/>
      <c r="C913" s="362"/>
      <c r="D913" s="17"/>
      <c r="E913" s="362"/>
      <c r="F913" s="315"/>
      <c r="G913" s="363"/>
      <c r="H913" s="363"/>
      <c r="I913" s="363"/>
      <c r="J913" s="363"/>
      <c r="K913" s="363"/>
      <c r="L913" s="285"/>
      <c r="M913" s="285"/>
      <c r="N913" s="285"/>
      <c r="O913" s="285"/>
      <c r="P913" s="285"/>
      <c r="Q913" s="285"/>
      <c r="R913" s="285"/>
      <c r="S913" s="285"/>
      <c r="T913" s="285"/>
      <c r="U913" s="285"/>
      <c r="V913" s="285"/>
      <c r="W913" s="285"/>
      <c r="X913" s="285"/>
      <c r="Y913" s="285"/>
      <c r="Z913" s="285"/>
      <c r="AA913" s="285"/>
      <c r="AB913" s="285"/>
      <c r="AC913" s="285"/>
      <c r="AD913" s="285"/>
      <c r="AE913" s="285"/>
      <c r="AF913" s="285"/>
    </row>
    <row r="914">
      <c r="A914" s="285"/>
      <c r="B914" s="362"/>
      <c r="C914" s="362"/>
      <c r="D914" s="17"/>
      <c r="E914" s="362"/>
      <c r="F914" s="315"/>
      <c r="G914" s="363"/>
      <c r="H914" s="363"/>
      <c r="I914" s="363"/>
      <c r="J914" s="363"/>
      <c r="K914" s="363"/>
      <c r="L914" s="285"/>
      <c r="M914" s="285"/>
      <c r="N914" s="285"/>
      <c r="O914" s="285"/>
      <c r="P914" s="285"/>
      <c r="Q914" s="285"/>
      <c r="R914" s="285"/>
      <c r="S914" s="285"/>
      <c r="T914" s="285"/>
      <c r="U914" s="285"/>
      <c r="V914" s="285"/>
      <c r="W914" s="285"/>
      <c r="X914" s="285"/>
      <c r="Y914" s="285"/>
      <c r="Z914" s="285"/>
      <c r="AA914" s="285"/>
      <c r="AB914" s="285"/>
      <c r="AC914" s="285"/>
      <c r="AD914" s="285"/>
      <c r="AE914" s="285"/>
      <c r="AF914" s="285"/>
    </row>
    <row r="915">
      <c r="A915" s="285"/>
      <c r="B915" s="362"/>
      <c r="C915" s="362"/>
      <c r="D915" s="17"/>
      <c r="E915" s="362"/>
      <c r="F915" s="315"/>
      <c r="G915" s="363"/>
      <c r="H915" s="363"/>
      <c r="I915" s="363"/>
      <c r="J915" s="363"/>
      <c r="K915" s="363"/>
      <c r="L915" s="285"/>
      <c r="M915" s="285"/>
      <c r="N915" s="285"/>
      <c r="O915" s="285"/>
      <c r="P915" s="285"/>
      <c r="Q915" s="285"/>
      <c r="R915" s="285"/>
      <c r="S915" s="285"/>
      <c r="T915" s="285"/>
      <c r="U915" s="285"/>
      <c r="V915" s="285"/>
      <c r="W915" s="285"/>
      <c r="X915" s="285"/>
      <c r="Y915" s="285"/>
      <c r="Z915" s="285"/>
      <c r="AA915" s="285"/>
      <c r="AB915" s="285"/>
      <c r="AC915" s="285"/>
      <c r="AD915" s="285"/>
      <c r="AE915" s="285"/>
      <c r="AF915" s="285"/>
    </row>
    <row r="916">
      <c r="A916" s="285"/>
      <c r="B916" s="362"/>
      <c r="C916" s="362"/>
      <c r="D916" s="17"/>
      <c r="E916" s="362"/>
      <c r="F916" s="315"/>
      <c r="G916" s="363"/>
      <c r="H916" s="363"/>
      <c r="I916" s="363"/>
      <c r="J916" s="363"/>
      <c r="K916" s="363"/>
      <c r="L916" s="285"/>
      <c r="M916" s="285"/>
      <c r="N916" s="285"/>
      <c r="O916" s="285"/>
      <c r="P916" s="285"/>
      <c r="Q916" s="285"/>
      <c r="R916" s="285"/>
      <c r="S916" s="285"/>
      <c r="T916" s="285"/>
      <c r="U916" s="285"/>
      <c r="V916" s="285"/>
      <c r="W916" s="285"/>
      <c r="X916" s="285"/>
      <c r="Y916" s="285"/>
      <c r="Z916" s="285"/>
      <c r="AA916" s="285"/>
      <c r="AB916" s="285"/>
      <c r="AC916" s="285"/>
      <c r="AD916" s="285"/>
      <c r="AE916" s="285"/>
      <c r="AF916" s="285"/>
    </row>
    <row r="917">
      <c r="A917" s="285"/>
      <c r="B917" s="362"/>
      <c r="C917" s="362"/>
      <c r="D917" s="17"/>
      <c r="E917" s="362"/>
      <c r="F917" s="315"/>
      <c r="G917" s="363"/>
      <c r="H917" s="363"/>
      <c r="I917" s="363"/>
      <c r="J917" s="363"/>
      <c r="K917" s="363"/>
      <c r="L917" s="285"/>
      <c r="M917" s="285"/>
      <c r="N917" s="285"/>
      <c r="O917" s="285"/>
      <c r="P917" s="285"/>
      <c r="Q917" s="285"/>
      <c r="R917" s="285"/>
      <c r="S917" s="285"/>
      <c r="T917" s="285"/>
      <c r="U917" s="285"/>
      <c r="V917" s="285"/>
      <c r="W917" s="285"/>
      <c r="X917" s="285"/>
      <c r="Y917" s="285"/>
      <c r="Z917" s="285"/>
      <c r="AA917" s="285"/>
      <c r="AB917" s="285"/>
      <c r="AC917" s="285"/>
      <c r="AD917" s="285"/>
      <c r="AE917" s="285"/>
      <c r="AF917" s="285"/>
    </row>
    <row r="918">
      <c r="A918" s="285"/>
      <c r="B918" s="362"/>
      <c r="C918" s="362"/>
      <c r="D918" s="17"/>
      <c r="E918" s="362"/>
      <c r="F918" s="315"/>
      <c r="G918" s="363"/>
      <c r="H918" s="363"/>
      <c r="I918" s="363"/>
      <c r="J918" s="363"/>
      <c r="K918" s="363"/>
      <c r="L918" s="285"/>
      <c r="M918" s="285"/>
      <c r="N918" s="285"/>
      <c r="O918" s="285"/>
      <c r="P918" s="285"/>
      <c r="Q918" s="285"/>
      <c r="R918" s="285"/>
      <c r="S918" s="285"/>
      <c r="T918" s="285"/>
      <c r="U918" s="285"/>
      <c r="V918" s="285"/>
      <c r="W918" s="285"/>
      <c r="X918" s="285"/>
      <c r="Y918" s="285"/>
      <c r="Z918" s="285"/>
      <c r="AA918" s="285"/>
      <c r="AB918" s="285"/>
      <c r="AC918" s="285"/>
      <c r="AD918" s="285"/>
      <c r="AE918" s="285"/>
      <c r="AF918" s="285"/>
    </row>
    <row r="919">
      <c r="A919" s="285"/>
      <c r="B919" s="362"/>
      <c r="C919" s="362"/>
      <c r="D919" s="17"/>
      <c r="E919" s="362"/>
      <c r="F919" s="315"/>
      <c r="G919" s="363"/>
      <c r="H919" s="363"/>
      <c r="I919" s="363"/>
      <c r="J919" s="363"/>
      <c r="K919" s="363"/>
      <c r="L919" s="285"/>
      <c r="M919" s="285"/>
      <c r="N919" s="285"/>
      <c r="O919" s="285"/>
      <c r="P919" s="285"/>
      <c r="Q919" s="285"/>
      <c r="R919" s="285"/>
      <c r="S919" s="285"/>
      <c r="T919" s="285"/>
      <c r="U919" s="285"/>
      <c r="V919" s="285"/>
      <c r="W919" s="285"/>
      <c r="X919" s="285"/>
      <c r="Y919" s="285"/>
      <c r="Z919" s="285"/>
      <c r="AA919" s="285"/>
      <c r="AB919" s="285"/>
      <c r="AC919" s="285"/>
      <c r="AD919" s="285"/>
      <c r="AE919" s="285"/>
      <c r="AF919" s="285"/>
    </row>
    <row r="920">
      <c r="A920" s="285"/>
      <c r="B920" s="362"/>
      <c r="C920" s="362"/>
      <c r="D920" s="17"/>
      <c r="E920" s="362"/>
      <c r="F920" s="315"/>
      <c r="G920" s="363"/>
      <c r="H920" s="363"/>
      <c r="I920" s="363"/>
      <c r="J920" s="363"/>
      <c r="K920" s="363"/>
      <c r="L920" s="285"/>
      <c r="M920" s="285"/>
      <c r="N920" s="285"/>
      <c r="O920" s="285"/>
      <c r="P920" s="285"/>
      <c r="Q920" s="285"/>
      <c r="R920" s="285"/>
      <c r="S920" s="285"/>
      <c r="T920" s="285"/>
      <c r="U920" s="285"/>
      <c r="V920" s="285"/>
      <c r="W920" s="285"/>
      <c r="X920" s="285"/>
      <c r="Y920" s="285"/>
      <c r="Z920" s="285"/>
      <c r="AA920" s="285"/>
      <c r="AB920" s="285"/>
      <c r="AC920" s="285"/>
      <c r="AD920" s="285"/>
      <c r="AE920" s="285"/>
      <c r="AF920" s="285"/>
    </row>
    <row r="921">
      <c r="A921" s="285"/>
      <c r="B921" s="362"/>
      <c r="C921" s="362"/>
      <c r="D921" s="17"/>
      <c r="E921" s="362"/>
      <c r="F921" s="315"/>
      <c r="G921" s="363"/>
      <c r="H921" s="363"/>
      <c r="I921" s="363"/>
      <c r="J921" s="363"/>
      <c r="K921" s="363"/>
      <c r="L921" s="285"/>
      <c r="M921" s="285"/>
      <c r="N921" s="285"/>
      <c r="O921" s="285"/>
      <c r="P921" s="285"/>
      <c r="Q921" s="285"/>
      <c r="R921" s="285"/>
      <c r="S921" s="285"/>
      <c r="T921" s="285"/>
      <c r="U921" s="285"/>
      <c r="V921" s="285"/>
      <c r="W921" s="285"/>
      <c r="X921" s="285"/>
      <c r="Y921" s="285"/>
      <c r="Z921" s="285"/>
      <c r="AA921" s="285"/>
      <c r="AB921" s="285"/>
      <c r="AC921" s="285"/>
      <c r="AD921" s="285"/>
      <c r="AE921" s="285"/>
      <c r="AF921" s="285"/>
    </row>
    <row r="922">
      <c r="A922" s="285"/>
      <c r="B922" s="362"/>
      <c r="C922" s="362"/>
      <c r="D922" s="17"/>
      <c r="E922" s="362"/>
      <c r="F922" s="315"/>
      <c r="G922" s="363"/>
      <c r="H922" s="363"/>
      <c r="I922" s="363"/>
      <c r="J922" s="363"/>
      <c r="K922" s="363"/>
      <c r="L922" s="285"/>
      <c r="M922" s="285"/>
      <c r="N922" s="285"/>
      <c r="O922" s="285"/>
      <c r="P922" s="285"/>
      <c r="Q922" s="285"/>
      <c r="R922" s="285"/>
      <c r="S922" s="285"/>
      <c r="T922" s="285"/>
      <c r="U922" s="285"/>
      <c r="V922" s="285"/>
      <c r="W922" s="285"/>
      <c r="X922" s="285"/>
      <c r="Y922" s="285"/>
      <c r="Z922" s="285"/>
      <c r="AA922" s="285"/>
      <c r="AB922" s="285"/>
      <c r="AC922" s="285"/>
      <c r="AD922" s="285"/>
      <c r="AE922" s="285"/>
      <c r="AF922" s="285"/>
    </row>
    <row r="923">
      <c r="A923" s="285"/>
      <c r="B923" s="362"/>
      <c r="C923" s="362"/>
      <c r="D923" s="17"/>
      <c r="E923" s="362"/>
      <c r="F923" s="315"/>
      <c r="G923" s="363"/>
      <c r="H923" s="363"/>
      <c r="I923" s="363"/>
      <c r="J923" s="363"/>
      <c r="K923" s="363"/>
      <c r="L923" s="285"/>
      <c r="M923" s="285"/>
      <c r="N923" s="285"/>
      <c r="O923" s="285"/>
      <c r="P923" s="285"/>
      <c r="Q923" s="285"/>
      <c r="R923" s="285"/>
      <c r="S923" s="285"/>
      <c r="T923" s="285"/>
      <c r="U923" s="285"/>
      <c r="V923" s="285"/>
      <c r="W923" s="285"/>
      <c r="X923" s="285"/>
      <c r="Y923" s="285"/>
      <c r="Z923" s="285"/>
      <c r="AA923" s="285"/>
      <c r="AB923" s="285"/>
      <c r="AC923" s="285"/>
      <c r="AD923" s="285"/>
      <c r="AE923" s="285"/>
      <c r="AF923" s="285"/>
    </row>
    <row r="924">
      <c r="A924" s="285"/>
      <c r="B924" s="362"/>
      <c r="C924" s="362"/>
      <c r="D924" s="17"/>
      <c r="E924" s="362"/>
      <c r="F924" s="315"/>
      <c r="G924" s="363"/>
      <c r="H924" s="363"/>
      <c r="I924" s="363"/>
      <c r="J924" s="363"/>
      <c r="K924" s="363"/>
      <c r="L924" s="285"/>
      <c r="M924" s="285"/>
      <c r="N924" s="285"/>
      <c r="O924" s="285"/>
      <c r="P924" s="285"/>
      <c r="Q924" s="285"/>
      <c r="R924" s="285"/>
      <c r="S924" s="285"/>
      <c r="T924" s="285"/>
      <c r="U924" s="285"/>
      <c r="V924" s="285"/>
      <c r="W924" s="285"/>
      <c r="X924" s="285"/>
      <c r="Y924" s="285"/>
      <c r="Z924" s="285"/>
      <c r="AA924" s="285"/>
      <c r="AB924" s="285"/>
      <c r="AC924" s="285"/>
      <c r="AD924" s="285"/>
      <c r="AE924" s="285"/>
      <c r="AF924" s="285"/>
    </row>
    <row r="925">
      <c r="A925" s="285"/>
      <c r="B925" s="362"/>
      <c r="C925" s="362"/>
      <c r="D925" s="17"/>
      <c r="E925" s="362"/>
      <c r="F925" s="315"/>
      <c r="G925" s="363"/>
      <c r="H925" s="363"/>
      <c r="I925" s="363"/>
      <c r="J925" s="363"/>
      <c r="K925" s="363"/>
      <c r="L925" s="285"/>
      <c r="M925" s="285"/>
      <c r="N925" s="285"/>
      <c r="O925" s="285"/>
      <c r="P925" s="285"/>
      <c r="Q925" s="285"/>
      <c r="R925" s="285"/>
      <c r="S925" s="285"/>
      <c r="T925" s="285"/>
      <c r="U925" s="285"/>
      <c r="V925" s="285"/>
      <c r="W925" s="285"/>
      <c r="X925" s="285"/>
      <c r="Y925" s="285"/>
      <c r="Z925" s="285"/>
      <c r="AA925" s="285"/>
      <c r="AB925" s="285"/>
      <c r="AC925" s="285"/>
      <c r="AD925" s="285"/>
      <c r="AE925" s="285"/>
      <c r="AF925" s="285"/>
    </row>
    <row r="926">
      <c r="A926" s="285"/>
      <c r="B926" s="362"/>
      <c r="C926" s="362"/>
      <c r="D926" s="17"/>
      <c r="E926" s="362"/>
      <c r="F926" s="315"/>
      <c r="G926" s="363"/>
      <c r="H926" s="363"/>
      <c r="I926" s="363"/>
      <c r="J926" s="363"/>
      <c r="K926" s="363"/>
      <c r="L926" s="285"/>
      <c r="M926" s="285"/>
      <c r="N926" s="285"/>
      <c r="O926" s="285"/>
      <c r="P926" s="285"/>
      <c r="Q926" s="285"/>
      <c r="R926" s="285"/>
      <c r="S926" s="285"/>
      <c r="T926" s="285"/>
      <c r="U926" s="285"/>
      <c r="V926" s="285"/>
      <c r="W926" s="285"/>
      <c r="X926" s="285"/>
      <c r="Y926" s="285"/>
      <c r="Z926" s="285"/>
      <c r="AA926" s="285"/>
      <c r="AB926" s="285"/>
      <c r="AC926" s="285"/>
      <c r="AD926" s="285"/>
      <c r="AE926" s="285"/>
      <c r="AF926" s="285"/>
    </row>
    <row r="927">
      <c r="A927" s="285"/>
      <c r="B927" s="362"/>
      <c r="C927" s="362"/>
      <c r="D927" s="17"/>
      <c r="E927" s="362"/>
      <c r="F927" s="315"/>
      <c r="G927" s="363"/>
      <c r="H927" s="363"/>
      <c r="I927" s="363"/>
      <c r="J927" s="363"/>
      <c r="K927" s="363"/>
      <c r="L927" s="285"/>
      <c r="M927" s="285"/>
      <c r="N927" s="285"/>
      <c r="O927" s="285"/>
      <c r="P927" s="285"/>
      <c r="Q927" s="285"/>
      <c r="R927" s="285"/>
      <c r="S927" s="285"/>
      <c r="T927" s="285"/>
      <c r="U927" s="285"/>
      <c r="V927" s="285"/>
      <c r="W927" s="285"/>
      <c r="X927" s="285"/>
      <c r="Y927" s="285"/>
      <c r="Z927" s="285"/>
      <c r="AA927" s="285"/>
      <c r="AB927" s="285"/>
      <c r="AC927" s="285"/>
      <c r="AD927" s="285"/>
      <c r="AE927" s="285"/>
      <c r="AF927" s="285"/>
    </row>
    <row r="928">
      <c r="A928" s="285"/>
      <c r="B928" s="362"/>
      <c r="C928" s="362"/>
      <c r="D928" s="17"/>
      <c r="E928" s="362"/>
      <c r="F928" s="315"/>
      <c r="G928" s="363"/>
      <c r="H928" s="363"/>
      <c r="I928" s="363"/>
      <c r="J928" s="363"/>
      <c r="K928" s="363"/>
      <c r="L928" s="285"/>
      <c r="M928" s="285"/>
      <c r="N928" s="285"/>
      <c r="O928" s="285"/>
      <c r="P928" s="285"/>
      <c r="Q928" s="285"/>
      <c r="R928" s="285"/>
      <c r="S928" s="285"/>
      <c r="T928" s="285"/>
      <c r="U928" s="285"/>
      <c r="V928" s="285"/>
      <c r="W928" s="285"/>
      <c r="X928" s="285"/>
      <c r="Y928" s="285"/>
      <c r="Z928" s="285"/>
      <c r="AA928" s="285"/>
      <c r="AB928" s="285"/>
      <c r="AC928" s="285"/>
      <c r="AD928" s="285"/>
      <c r="AE928" s="285"/>
      <c r="AF928" s="285"/>
    </row>
    <row r="929">
      <c r="A929" s="285"/>
      <c r="B929" s="362"/>
      <c r="C929" s="362"/>
      <c r="D929" s="17"/>
      <c r="E929" s="362"/>
      <c r="F929" s="315"/>
      <c r="G929" s="363"/>
      <c r="H929" s="363"/>
      <c r="I929" s="363"/>
      <c r="J929" s="363"/>
      <c r="K929" s="363"/>
      <c r="L929" s="285"/>
      <c r="M929" s="285"/>
      <c r="N929" s="285"/>
      <c r="O929" s="285"/>
      <c r="P929" s="285"/>
      <c r="Q929" s="285"/>
      <c r="R929" s="285"/>
      <c r="S929" s="285"/>
      <c r="T929" s="285"/>
      <c r="U929" s="285"/>
      <c r="V929" s="285"/>
      <c r="W929" s="285"/>
      <c r="X929" s="285"/>
      <c r="Y929" s="285"/>
      <c r="Z929" s="285"/>
      <c r="AA929" s="285"/>
      <c r="AB929" s="285"/>
      <c r="AC929" s="285"/>
      <c r="AD929" s="285"/>
      <c r="AE929" s="285"/>
      <c r="AF929" s="285"/>
    </row>
    <row r="930">
      <c r="A930" s="285"/>
      <c r="B930" s="362"/>
      <c r="C930" s="362"/>
      <c r="D930" s="17"/>
      <c r="E930" s="362"/>
      <c r="F930" s="315"/>
      <c r="G930" s="363"/>
      <c r="H930" s="363"/>
      <c r="I930" s="363"/>
      <c r="J930" s="363"/>
      <c r="K930" s="363"/>
      <c r="L930" s="285"/>
      <c r="M930" s="285"/>
      <c r="N930" s="285"/>
      <c r="O930" s="285"/>
      <c r="P930" s="285"/>
      <c r="Q930" s="285"/>
      <c r="R930" s="285"/>
      <c r="S930" s="285"/>
      <c r="T930" s="285"/>
      <c r="U930" s="285"/>
      <c r="V930" s="285"/>
      <c r="W930" s="285"/>
      <c r="X930" s="285"/>
      <c r="Y930" s="285"/>
      <c r="Z930" s="285"/>
      <c r="AA930" s="285"/>
      <c r="AB930" s="285"/>
      <c r="AC930" s="285"/>
      <c r="AD930" s="285"/>
      <c r="AE930" s="285"/>
      <c r="AF930" s="285"/>
    </row>
    <row r="931">
      <c r="A931" s="285"/>
      <c r="B931" s="362"/>
      <c r="C931" s="362"/>
      <c r="D931" s="17"/>
      <c r="E931" s="362"/>
      <c r="F931" s="315"/>
      <c r="G931" s="363"/>
      <c r="H931" s="363"/>
      <c r="I931" s="363"/>
      <c r="J931" s="363"/>
      <c r="K931" s="363"/>
      <c r="L931" s="285"/>
      <c r="M931" s="285"/>
      <c r="N931" s="285"/>
      <c r="O931" s="285"/>
      <c r="P931" s="285"/>
      <c r="Q931" s="285"/>
      <c r="R931" s="285"/>
      <c r="S931" s="285"/>
      <c r="T931" s="285"/>
      <c r="U931" s="285"/>
      <c r="V931" s="285"/>
      <c r="W931" s="285"/>
      <c r="X931" s="285"/>
      <c r="Y931" s="285"/>
      <c r="Z931" s="285"/>
      <c r="AA931" s="285"/>
      <c r="AB931" s="285"/>
      <c r="AC931" s="285"/>
      <c r="AD931" s="285"/>
      <c r="AE931" s="285"/>
      <c r="AF931" s="285"/>
    </row>
    <row r="932">
      <c r="A932" s="285"/>
      <c r="B932" s="362"/>
      <c r="C932" s="362"/>
      <c r="D932" s="17"/>
      <c r="E932" s="362"/>
      <c r="F932" s="315"/>
      <c r="G932" s="363"/>
      <c r="H932" s="363"/>
      <c r="I932" s="363"/>
      <c r="J932" s="363"/>
      <c r="K932" s="363"/>
      <c r="L932" s="285"/>
      <c r="M932" s="285"/>
      <c r="N932" s="285"/>
      <c r="O932" s="285"/>
      <c r="P932" s="285"/>
      <c r="Q932" s="285"/>
      <c r="R932" s="285"/>
      <c r="S932" s="285"/>
      <c r="T932" s="285"/>
      <c r="U932" s="285"/>
      <c r="V932" s="285"/>
      <c r="W932" s="285"/>
      <c r="X932" s="285"/>
      <c r="Y932" s="285"/>
      <c r="Z932" s="285"/>
      <c r="AA932" s="285"/>
      <c r="AB932" s="285"/>
      <c r="AC932" s="285"/>
      <c r="AD932" s="285"/>
      <c r="AE932" s="285"/>
      <c r="AF932" s="285"/>
    </row>
    <row r="933">
      <c r="A933" s="285"/>
      <c r="B933" s="362"/>
      <c r="C933" s="362"/>
      <c r="D933" s="17"/>
      <c r="E933" s="362"/>
      <c r="F933" s="315"/>
      <c r="G933" s="363"/>
      <c r="H933" s="363"/>
      <c r="I933" s="363"/>
      <c r="J933" s="363"/>
      <c r="K933" s="363"/>
      <c r="L933" s="285"/>
      <c r="M933" s="285"/>
      <c r="N933" s="285"/>
      <c r="O933" s="285"/>
      <c r="P933" s="285"/>
      <c r="Q933" s="285"/>
      <c r="R933" s="285"/>
      <c r="S933" s="285"/>
      <c r="T933" s="285"/>
      <c r="U933" s="285"/>
      <c r="V933" s="285"/>
      <c r="W933" s="285"/>
      <c r="X933" s="285"/>
      <c r="Y933" s="285"/>
      <c r="Z933" s="285"/>
      <c r="AA933" s="285"/>
      <c r="AB933" s="285"/>
      <c r="AC933" s="285"/>
      <c r="AD933" s="285"/>
      <c r="AE933" s="285"/>
      <c r="AF933" s="285"/>
    </row>
    <row r="934">
      <c r="A934" s="285"/>
      <c r="B934" s="362"/>
      <c r="C934" s="362"/>
      <c r="D934" s="17"/>
      <c r="E934" s="362"/>
      <c r="F934" s="315"/>
      <c r="G934" s="363"/>
      <c r="H934" s="363"/>
      <c r="I934" s="363"/>
      <c r="J934" s="363"/>
      <c r="K934" s="363"/>
      <c r="L934" s="285"/>
      <c r="M934" s="285"/>
      <c r="N934" s="285"/>
      <c r="O934" s="285"/>
      <c r="P934" s="285"/>
      <c r="Q934" s="285"/>
      <c r="R934" s="285"/>
      <c r="S934" s="285"/>
      <c r="T934" s="285"/>
      <c r="U934" s="285"/>
      <c r="V934" s="285"/>
      <c r="W934" s="285"/>
      <c r="X934" s="285"/>
      <c r="Y934" s="285"/>
      <c r="Z934" s="285"/>
      <c r="AA934" s="285"/>
      <c r="AB934" s="285"/>
      <c r="AC934" s="285"/>
      <c r="AD934" s="285"/>
      <c r="AE934" s="285"/>
      <c r="AF934" s="285"/>
    </row>
    <row r="935">
      <c r="A935" s="285"/>
      <c r="B935" s="362"/>
      <c r="C935" s="362"/>
      <c r="D935" s="17"/>
      <c r="E935" s="362"/>
      <c r="F935" s="315"/>
      <c r="G935" s="363"/>
      <c r="H935" s="363"/>
      <c r="I935" s="363"/>
      <c r="J935" s="363"/>
      <c r="K935" s="363"/>
      <c r="L935" s="285"/>
      <c r="M935" s="285"/>
      <c r="N935" s="285"/>
      <c r="O935" s="285"/>
      <c r="P935" s="285"/>
      <c r="Q935" s="285"/>
      <c r="R935" s="285"/>
      <c r="S935" s="285"/>
      <c r="T935" s="285"/>
      <c r="U935" s="285"/>
      <c r="V935" s="285"/>
      <c r="W935" s="285"/>
      <c r="X935" s="285"/>
      <c r="Y935" s="285"/>
      <c r="Z935" s="285"/>
      <c r="AA935" s="285"/>
      <c r="AB935" s="285"/>
      <c r="AC935" s="285"/>
      <c r="AD935" s="285"/>
      <c r="AE935" s="285"/>
      <c r="AF935" s="285"/>
    </row>
    <row r="936">
      <c r="A936" s="285"/>
      <c r="B936" s="362"/>
      <c r="C936" s="362"/>
      <c r="D936" s="17"/>
      <c r="E936" s="362"/>
      <c r="F936" s="315"/>
      <c r="G936" s="363"/>
      <c r="H936" s="363"/>
      <c r="I936" s="363"/>
      <c r="J936" s="363"/>
      <c r="K936" s="363"/>
      <c r="L936" s="285"/>
      <c r="M936" s="285"/>
      <c r="N936" s="285"/>
      <c r="O936" s="285"/>
      <c r="P936" s="285"/>
      <c r="Q936" s="285"/>
      <c r="R936" s="285"/>
      <c r="S936" s="285"/>
      <c r="T936" s="285"/>
      <c r="U936" s="285"/>
      <c r="V936" s="285"/>
      <c r="W936" s="285"/>
      <c r="X936" s="285"/>
      <c r="Y936" s="285"/>
      <c r="Z936" s="285"/>
      <c r="AA936" s="285"/>
      <c r="AB936" s="285"/>
      <c r="AC936" s="285"/>
      <c r="AD936" s="285"/>
      <c r="AE936" s="285"/>
      <c r="AF936" s="285"/>
    </row>
    <row r="937">
      <c r="A937" s="285"/>
      <c r="B937" s="362"/>
      <c r="C937" s="362"/>
      <c r="D937" s="17"/>
      <c r="E937" s="362"/>
      <c r="F937" s="315"/>
      <c r="G937" s="363"/>
      <c r="H937" s="363"/>
      <c r="I937" s="363"/>
      <c r="J937" s="363"/>
      <c r="K937" s="363"/>
      <c r="L937" s="285"/>
      <c r="M937" s="285"/>
      <c r="N937" s="285"/>
      <c r="O937" s="285"/>
      <c r="P937" s="285"/>
      <c r="Q937" s="285"/>
      <c r="R937" s="285"/>
      <c r="S937" s="285"/>
      <c r="T937" s="285"/>
      <c r="U937" s="285"/>
      <c r="V937" s="285"/>
      <c r="W937" s="285"/>
      <c r="X937" s="285"/>
      <c r="Y937" s="285"/>
      <c r="Z937" s="285"/>
      <c r="AA937" s="285"/>
      <c r="AB937" s="285"/>
      <c r="AC937" s="285"/>
      <c r="AD937" s="285"/>
      <c r="AE937" s="285"/>
      <c r="AF937" s="285"/>
    </row>
    <row r="938">
      <c r="A938" s="285"/>
      <c r="B938" s="362"/>
      <c r="C938" s="362"/>
      <c r="D938" s="17"/>
      <c r="E938" s="362"/>
      <c r="F938" s="315"/>
      <c r="G938" s="363"/>
      <c r="H938" s="363"/>
      <c r="I938" s="363"/>
      <c r="J938" s="363"/>
      <c r="K938" s="363"/>
      <c r="L938" s="285"/>
      <c r="M938" s="285"/>
      <c r="N938" s="285"/>
      <c r="O938" s="285"/>
      <c r="P938" s="285"/>
      <c r="Q938" s="285"/>
      <c r="R938" s="285"/>
      <c r="S938" s="285"/>
      <c r="T938" s="285"/>
      <c r="U938" s="285"/>
      <c r="V938" s="285"/>
      <c r="W938" s="285"/>
      <c r="X938" s="285"/>
      <c r="Y938" s="285"/>
      <c r="Z938" s="285"/>
      <c r="AA938" s="285"/>
      <c r="AB938" s="285"/>
      <c r="AC938" s="285"/>
      <c r="AD938" s="285"/>
      <c r="AE938" s="285"/>
      <c r="AF938" s="285"/>
    </row>
    <row r="939">
      <c r="A939" s="285"/>
      <c r="B939" s="362"/>
      <c r="C939" s="362"/>
      <c r="D939" s="17"/>
      <c r="E939" s="362"/>
      <c r="F939" s="315"/>
      <c r="G939" s="363"/>
      <c r="H939" s="363"/>
      <c r="I939" s="363"/>
      <c r="J939" s="363"/>
      <c r="K939" s="363"/>
      <c r="L939" s="285"/>
      <c r="M939" s="285"/>
      <c r="N939" s="285"/>
      <c r="O939" s="285"/>
      <c r="P939" s="285"/>
      <c r="Q939" s="285"/>
      <c r="R939" s="285"/>
      <c r="S939" s="285"/>
      <c r="T939" s="285"/>
      <c r="U939" s="285"/>
      <c r="V939" s="285"/>
      <c r="W939" s="285"/>
      <c r="X939" s="285"/>
      <c r="Y939" s="285"/>
      <c r="Z939" s="285"/>
      <c r="AA939" s="285"/>
      <c r="AB939" s="285"/>
      <c r="AC939" s="285"/>
      <c r="AD939" s="285"/>
      <c r="AE939" s="285"/>
      <c r="AF939" s="285"/>
    </row>
    <row r="940">
      <c r="A940" s="285"/>
      <c r="B940" s="362"/>
      <c r="C940" s="362"/>
      <c r="D940" s="17"/>
      <c r="E940" s="362"/>
      <c r="F940" s="315"/>
      <c r="G940" s="363"/>
      <c r="H940" s="363"/>
      <c r="I940" s="363"/>
      <c r="J940" s="363"/>
      <c r="K940" s="363"/>
      <c r="L940" s="285"/>
      <c r="M940" s="285"/>
      <c r="N940" s="285"/>
      <c r="O940" s="285"/>
      <c r="P940" s="285"/>
      <c r="Q940" s="285"/>
      <c r="R940" s="285"/>
      <c r="S940" s="285"/>
      <c r="T940" s="285"/>
      <c r="U940" s="285"/>
      <c r="V940" s="285"/>
      <c r="W940" s="285"/>
      <c r="X940" s="285"/>
      <c r="Y940" s="285"/>
      <c r="Z940" s="285"/>
      <c r="AA940" s="285"/>
      <c r="AB940" s="285"/>
      <c r="AC940" s="285"/>
      <c r="AD940" s="285"/>
      <c r="AE940" s="285"/>
      <c r="AF940" s="285"/>
    </row>
    <row r="941">
      <c r="A941" s="285"/>
      <c r="B941" s="362"/>
      <c r="C941" s="362"/>
      <c r="D941" s="17"/>
      <c r="E941" s="362"/>
      <c r="F941" s="315"/>
      <c r="G941" s="363"/>
      <c r="H941" s="363"/>
      <c r="I941" s="363"/>
      <c r="J941" s="363"/>
      <c r="K941" s="363"/>
      <c r="L941" s="285"/>
      <c r="M941" s="285"/>
      <c r="N941" s="285"/>
      <c r="O941" s="285"/>
      <c r="P941" s="285"/>
      <c r="Q941" s="285"/>
      <c r="R941" s="285"/>
      <c r="S941" s="285"/>
      <c r="T941" s="285"/>
      <c r="U941" s="285"/>
      <c r="V941" s="285"/>
      <c r="W941" s="285"/>
      <c r="X941" s="285"/>
      <c r="Y941" s="285"/>
      <c r="Z941" s="285"/>
      <c r="AA941" s="285"/>
      <c r="AB941" s="285"/>
      <c r="AC941" s="285"/>
      <c r="AD941" s="285"/>
      <c r="AE941" s="285"/>
      <c r="AF941" s="285"/>
    </row>
    <row r="942">
      <c r="A942" s="285"/>
      <c r="B942" s="362"/>
      <c r="C942" s="362"/>
      <c r="D942" s="17"/>
      <c r="E942" s="362"/>
      <c r="F942" s="315"/>
      <c r="G942" s="363"/>
      <c r="H942" s="363"/>
      <c r="I942" s="363"/>
      <c r="J942" s="363"/>
      <c r="K942" s="363"/>
      <c r="L942" s="285"/>
      <c r="M942" s="285"/>
      <c r="N942" s="285"/>
      <c r="O942" s="285"/>
      <c r="P942" s="285"/>
      <c r="Q942" s="285"/>
      <c r="R942" s="285"/>
      <c r="S942" s="285"/>
      <c r="T942" s="285"/>
      <c r="U942" s="285"/>
      <c r="V942" s="285"/>
      <c r="W942" s="285"/>
      <c r="X942" s="285"/>
      <c r="Y942" s="285"/>
      <c r="Z942" s="285"/>
      <c r="AA942" s="285"/>
      <c r="AB942" s="285"/>
      <c r="AC942" s="285"/>
      <c r="AD942" s="285"/>
      <c r="AE942" s="285"/>
      <c r="AF942" s="285"/>
    </row>
    <row r="943">
      <c r="A943" s="285"/>
      <c r="B943" s="362"/>
      <c r="C943" s="362"/>
      <c r="D943" s="17"/>
      <c r="E943" s="362"/>
      <c r="F943" s="315"/>
      <c r="G943" s="363"/>
      <c r="H943" s="363"/>
      <c r="I943" s="363"/>
      <c r="J943" s="363"/>
      <c r="K943" s="363"/>
      <c r="L943" s="285"/>
      <c r="M943" s="285"/>
      <c r="N943" s="285"/>
      <c r="O943" s="285"/>
      <c r="P943" s="285"/>
      <c r="Q943" s="285"/>
      <c r="R943" s="285"/>
      <c r="S943" s="285"/>
      <c r="T943" s="285"/>
      <c r="U943" s="285"/>
      <c r="V943" s="285"/>
      <c r="W943" s="285"/>
      <c r="X943" s="285"/>
      <c r="Y943" s="285"/>
      <c r="Z943" s="285"/>
      <c r="AA943" s="285"/>
      <c r="AB943" s="285"/>
      <c r="AC943" s="285"/>
      <c r="AD943" s="285"/>
      <c r="AE943" s="285"/>
      <c r="AF943" s="285"/>
    </row>
    <row r="944">
      <c r="A944" s="285"/>
      <c r="B944" s="362"/>
      <c r="C944" s="362"/>
      <c r="D944" s="17"/>
      <c r="E944" s="362"/>
      <c r="F944" s="315"/>
      <c r="G944" s="363"/>
      <c r="H944" s="363"/>
      <c r="I944" s="363"/>
      <c r="J944" s="363"/>
      <c r="K944" s="363"/>
      <c r="L944" s="285"/>
      <c r="M944" s="285"/>
      <c r="N944" s="285"/>
      <c r="O944" s="285"/>
      <c r="P944" s="285"/>
      <c r="Q944" s="285"/>
      <c r="R944" s="285"/>
      <c r="S944" s="285"/>
      <c r="T944" s="285"/>
      <c r="U944" s="285"/>
      <c r="V944" s="285"/>
      <c r="W944" s="285"/>
      <c r="X944" s="285"/>
      <c r="Y944" s="285"/>
      <c r="Z944" s="285"/>
      <c r="AA944" s="285"/>
      <c r="AB944" s="285"/>
      <c r="AC944" s="285"/>
      <c r="AD944" s="285"/>
      <c r="AE944" s="285"/>
      <c r="AF944" s="285"/>
    </row>
    <row r="945">
      <c r="A945" s="285"/>
      <c r="B945" s="362"/>
      <c r="C945" s="362"/>
      <c r="D945" s="17"/>
      <c r="E945" s="362"/>
      <c r="F945" s="315"/>
      <c r="G945" s="363"/>
      <c r="H945" s="363"/>
      <c r="I945" s="363"/>
      <c r="J945" s="363"/>
      <c r="K945" s="363"/>
      <c r="L945" s="285"/>
      <c r="M945" s="285"/>
      <c r="N945" s="285"/>
      <c r="O945" s="285"/>
      <c r="P945" s="285"/>
      <c r="Q945" s="285"/>
      <c r="R945" s="285"/>
      <c r="S945" s="285"/>
      <c r="T945" s="285"/>
      <c r="U945" s="285"/>
      <c r="V945" s="285"/>
      <c r="W945" s="285"/>
      <c r="X945" s="285"/>
      <c r="Y945" s="285"/>
      <c r="Z945" s="285"/>
      <c r="AA945" s="285"/>
      <c r="AB945" s="285"/>
      <c r="AC945" s="285"/>
      <c r="AD945" s="285"/>
      <c r="AE945" s="285"/>
      <c r="AF945" s="285"/>
    </row>
    <row r="946">
      <c r="A946" s="285"/>
      <c r="B946" s="362"/>
      <c r="C946" s="362"/>
      <c r="D946" s="17"/>
      <c r="E946" s="362"/>
      <c r="F946" s="315"/>
      <c r="G946" s="363"/>
      <c r="H946" s="363"/>
      <c r="I946" s="363"/>
      <c r="J946" s="363"/>
      <c r="K946" s="363"/>
      <c r="L946" s="285"/>
      <c r="M946" s="285"/>
      <c r="N946" s="285"/>
      <c r="O946" s="285"/>
      <c r="P946" s="285"/>
      <c r="Q946" s="285"/>
      <c r="R946" s="285"/>
      <c r="S946" s="285"/>
      <c r="T946" s="285"/>
      <c r="U946" s="285"/>
      <c r="V946" s="285"/>
      <c r="W946" s="285"/>
      <c r="X946" s="285"/>
      <c r="Y946" s="285"/>
      <c r="Z946" s="285"/>
      <c r="AA946" s="285"/>
      <c r="AB946" s="285"/>
      <c r="AC946" s="285"/>
      <c r="AD946" s="285"/>
      <c r="AE946" s="285"/>
      <c r="AF946" s="285"/>
    </row>
    <row r="947">
      <c r="A947" s="285"/>
      <c r="B947" s="362"/>
      <c r="C947" s="362"/>
      <c r="D947" s="17"/>
      <c r="E947" s="362"/>
      <c r="F947" s="315"/>
      <c r="G947" s="363"/>
      <c r="H947" s="363"/>
      <c r="I947" s="363"/>
      <c r="J947" s="363"/>
      <c r="K947" s="363"/>
      <c r="L947" s="285"/>
      <c r="M947" s="285"/>
      <c r="N947" s="285"/>
      <c r="O947" s="285"/>
      <c r="P947" s="285"/>
      <c r="Q947" s="285"/>
      <c r="R947" s="285"/>
      <c r="S947" s="285"/>
      <c r="T947" s="285"/>
      <c r="U947" s="285"/>
      <c r="V947" s="285"/>
      <c r="W947" s="285"/>
      <c r="X947" s="285"/>
      <c r="Y947" s="285"/>
      <c r="Z947" s="285"/>
      <c r="AA947" s="285"/>
      <c r="AB947" s="285"/>
      <c r="AC947" s="285"/>
      <c r="AD947" s="285"/>
      <c r="AE947" s="285"/>
      <c r="AF947" s="285"/>
    </row>
    <row r="948">
      <c r="A948" s="285"/>
      <c r="B948" s="362"/>
      <c r="C948" s="362"/>
      <c r="D948" s="17"/>
      <c r="E948" s="362"/>
      <c r="F948" s="315"/>
      <c r="G948" s="363"/>
      <c r="H948" s="363"/>
      <c r="I948" s="363"/>
      <c r="J948" s="363"/>
      <c r="K948" s="363"/>
      <c r="L948" s="285"/>
      <c r="M948" s="285"/>
      <c r="N948" s="285"/>
      <c r="O948" s="285"/>
      <c r="P948" s="285"/>
      <c r="Q948" s="285"/>
      <c r="R948" s="285"/>
      <c r="S948" s="285"/>
      <c r="T948" s="285"/>
      <c r="U948" s="285"/>
      <c r="V948" s="285"/>
      <c r="W948" s="285"/>
      <c r="X948" s="285"/>
      <c r="Y948" s="285"/>
      <c r="Z948" s="285"/>
      <c r="AA948" s="285"/>
      <c r="AB948" s="285"/>
      <c r="AC948" s="285"/>
      <c r="AD948" s="285"/>
      <c r="AE948" s="285"/>
      <c r="AF948" s="285"/>
    </row>
    <row r="949">
      <c r="A949" s="285"/>
      <c r="B949" s="362"/>
      <c r="C949" s="362"/>
      <c r="D949" s="17"/>
      <c r="E949" s="362"/>
      <c r="F949" s="315"/>
      <c r="G949" s="363"/>
      <c r="H949" s="363"/>
      <c r="I949" s="363"/>
      <c r="J949" s="363"/>
      <c r="K949" s="363"/>
      <c r="L949" s="285"/>
      <c r="M949" s="285"/>
      <c r="N949" s="285"/>
      <c r="O949" s="285"/>
      <c r="P949" s="285"/>
      <c r="Q949" s="285"/>
      <c r="R949" s="285"/>
      <c r="S949" s="285"/>
      <c r="T949" s="285"/>
      <c r="U949" s="285"/>
      <c r="V949" s="285"/>
      <c r="W949" s="285"/>
      <c r="X949" s="285"/>
      <c r="Y949" s="285"/>
      <c r="Z949" s="285"/>
      <c r="AA949" s="285"/>
      <c r="AB949" s="285"/>
      <c r="AC949" s="285"/>
      <c r="AD949" s="285"/>
      <c r="AE949" s="285"/>
      <c r="AF949" s="285"/>
    </row>
    <row r="950">
      <c r="A950" s="285"/>
      <c r="B950" s="362"/>
      <c r="C950" s="362"/>
      <c r="D950" s="17"/>
      <c r="E950" s="362"/>
      <c r="F950" s="315"/>
      <c r="G950" s="363"/>
      <c r="H950" s="363"/>
      <c r="I950" s="363"/>
      <c r="J950" s="363"/>
      <c r="K950" s="363"/>
      <c r="L950" s="285"/>
      <c r="M950" s="285"/>
      <c r="N950" s="285"/>
      <c r="O950" s="285"/>
      <c r="P950" s="285"/>
      <c r="Q950" s="285"/>
      <c r="R950" s="285"/>
      <c r="S950" s="285"/>
      <c r="T950" s="285"/>
      <c r="U950" s="285"/>
      <c r="V950" s="285"/>
      <c r="W950" s="285"/>
      <c r="X950" s="285"/>
      <c r="Y950" s="285"/>
      <c r="Z950" s="285"/>
      <c r="AA950" s="285"/>
      <c r="AB950" s="285"/>
      <c r="AC950" s="285"/>
      <c r="AD950" s="285"/>
      <c r="AE950" s="285"/>
      <c r="AF950" s="285"/>
    </row>
    <row r="951">
      <c r="A951" s="285"/>
      <c r="B951" s="362"/>
      <c r="C951" s="362"/>
      <c r="D951" s="17"/>
      <c r="E951" s="362"/>
      <c r="F951" s="315"/>
      <c r="G951" s="363"/>
      <c r="H951" s="363"/>
      <c r="I951" s="363"/>
      <c r="J951" s="363"/>
      <c r="K951" s="363"/>
      <c r="L951" s="285"/>
      <c r="M951" s="285"/>
      <c r="N951" s="285"/>
      <c r="O951" s="285"/>
      <c r="P951" s="285"/>
      <c r="Q951" s="285"/>
      <c r="R951" s="285"/>
      <c r="S951" s="285"/>
      <c r="T951" s="285"/>
      <c r="U951" s="285"/>
      <c r="V951" s="285"/>
      <c r="W951" s="285"/>
      <c r="X951" s="285"/>
      <c r="Y951" s="285"/>
      <c r="Z951" s="285"/>
      <c r="AA951" s="285"/>
      <c r="AB951" s="285"/>
      <c r="AC951" s="285"/>
      <c r="AD951" s="285"/>
      <c r="AE951" s="285"/>
      <c r="AF951" s="285"/>
    </row>
    <row r="952">
      <c r="A952" s="285"/>
      <c r="B952" s="362"/>
      <c r="C952" s="362"/>
      <c r="D952" s="17"/>
      <c r="E952" s="362"/>
      <c r="F952" s="315"/>
      <c r="G952" s="363"/>
      <c r="H952" s="363"/>
      <c r="I952" s="363"/>
      <c r="J952" s="363"/>
      <c r="K952" s="363"/>
      <c r="L952" s="285"/>
      <c r="M952" s="285"/>
      <c r="N952" s="285"/>
      <c r="O952" s="285"/>
      <c r="P952" s="285"/>
      <c r="Q952" s="285"/>
      <c r="R952" s="285"/>
      <c r="S952" s="285"/>
      <c r="T952" s="285"/>
      <c r="U952" s="285"/>
      <c r="V952" s="285"/>
      <c r="W952" s="285"/>
      <c r="X952" s="285"/>
      <c r="Y952" s="285"/>
      <c r="Z952" s="285"/>
      <c r="AA952" s="285"/>
      <c r="AB952" s="285"/>
      <c r="AC952" s="285"/>
      <c r="AD952" s="285"/>
      <c r="AE952" s="285"/>
      <c r="AF952" s="285"/>
    </row>
    <row r="953">
      <c r="A953" s="285"/>
      <c r="B953" s="362"/>
      <c r="C953" s="362"/>
      <c r="D953" s="17"/>
      <c r="E953" s="362"/>
      <c r="F953" s="315"/>
      <c r="G953" s="363"/>
      <c r="H953" s="363"/>
      <c r="I953" s="363"/>
      <c r="J953" s="363"/>
      <c r="K953" s="363"/>
      <c r="L953" s="285"/>
      <c r="M953" s="285"/>
      <c r="N953" s="285"/>
      <c r="O953" s="285"/>
      <c r="P953" s="285"/>
      <c r="Q953" s="285"/>
      <c r="R953" s="285"/>
      <c r="S953" s="285"/>
      <c r="T953" s="285"/>
      <c r="U953" s="285"/>
      <c r="V953" s="285"/>
      <c r="W953" s="285"/>
      <c r="X953" s="285"/>
      <c r="Y953" s="285"/>
      <c r="Z953" s="285"/>
      <c r="AA953" s="285"/>
      <c r="AB953" s="285"/>
      <c r="AC953" s="285"/>
      <c r="AD953" s="285"/>
      <c r="AE953" s="285"/>
      <c r="AF953" s="285"/>
    </row>
    <row r="954">
      <c r="A954" s="285"/>
      <c r="B954" s="362"/>
      <c r="C954" s="362"/>
      <c r="D954" s="17"/>
      <c r="E954" s="362"/>
      <c r="F954" s="315"/>
      <c r="G954" s="363"/>
      <c r="H954" s="363"/>
      <c r="I954" s="363"/>
      <c r="J954" s="363"/>
      <c r="K954" s="363"/>
      <c r="L954" s="285"/>
      <c r="M954" s="285"/>
      <c r="N954" s="285"/>
      <c r="O954" s="285"/>
      <c r="P954" s="285"/>
      <c r="Q954" s="285"/>
      <c r="R954" s="285"/>
      <c r="S954" s="285"/>
      <c r="T954" s="285"/>
      <c r="U954" s="285"/>
      <c r="V954" s="285"/>
      <c r="W954" s="285"/>
      <c r="X954" s="285"/>
      <c r="Y954" s="285"/>
      <c r="Z954" s="285"/>
      <c r="AA954" s="285"/>
      <c r="AB954" s="285"/>
      <c r="AC954" s="285"/>
      <c r="AD954" s="285"/>
      <c r="AE954" s="285"/>
      <c r="AF954" s="285"/>
    </row>
    <row r="955">
      <c r="A955" s="285"/>
      <c r="B955" s="362"/>
      <c r="C955" s="362"/>
      <c r="D955" s="17"/>
      <c r="E955" s="362"/>
      <c r="F955" s="315"/>
      <c r="G955" s="363"/>
      <c r="H955" s="363"/>
      <c r="I955" s="363"/>
      <c r="J955" s="363"/>
      <c r="K955" s="363"/>
      <c r="L955" s="285"/>
      <c r="M955" s="285"/>
      <c r="N955" s="285"/>
      <c r="O955" s="285"/>
      <c r="P955" s="285"/>
      <c r="Q955" s="285"/>
      <c r="R955" s="285"/>
      <c r="S955" s="285"/>
      <c r="T955" s="285"/>
      <c r="U955" s="285"/>
      <c r="V955" s="285"/>
      <c r="W955" s="285"/>
      <c r="X955" s="285"/>
      <c r="Y955" s="285"/>
      <c r="Z955" s="285"/>
      <c r="AA955" s="285"/>
      <c r="AB955" s="285"/>
      <c r="AC955" s="285"/>
      <c r="AD955" s="285"/>
      <c r="AE955" s="285"/>
      <c r="AF955" s="285"/>
    </row>
    <row r="956">
      <c r="A956" s="285"/>
      <c r="B956" s="362"/>
      <c r="C956" s="362"/>
      <c r="D956" s="17"/>
      <c r="E956" s="362"/>
      <c r="F956" s="315"/>
      <c r="G956" s="363"/>
      <c r="H956" s="363"/>
      <c r="I956" s="363"/>
      <c r="J956" s="363"/>
      <c r="K956" s="363"/>
      <c r="L956" s="285"/>
      <c r="M956" s="285"/>
      <c r="N956" s="285"/>
      <c r="O956" s="285"/>
      <c r="P956" s="285"/>
      <c r="Q956" s="285"/>
      <c r="R956" s="285"/>
      <c r="S956" s="285"/>
      <c r="T956" s="285"/>
      <c r="U956" s="285"/>
      <c r="V956" s="285"/>
      <c r="W956" s="285"/>
      <c r="X956" s="285"/>
      <c r="Y956" s="285"/>
      <c r="Z956" s="285"/>
      <c r="AA956" s="285"/>
      <c r="AB956" s="285"/>
      <c r="AC956" s="285"/>
      <c r="AD956" s="285"/>
      <c r="AE956" s="285"/>
      <c r="AF956" s="285"/>
    </row>
    <row r="957">
      <c r="A957" s="285"/>
      <c r="B957" s="362"/>
      <c r="C957" s="362"/>
      <c r="D957" s="17"/>
      <c r="E957" s="362"/>
      <c r="F957" s="315"/>
      <c r="G957" s="363"/>
      <c r="H957" s="363"/>
      <c r="I957" s="363"/>
      <c r="J957" s="363"/>
      <c r="K957" s="363"/>
      <c r="L957" s="285"/>
      <c r="M957" s="285"/>
      <c r="N957" s="285"/>
      <c r="O957" s="285"/>
      <c r="P957" s="285"/>
      <c r="Q957" s="285"/>
      <c r="R957" s="285"/>
      <c r="S957" s="285"/>
      <c r="T957" s="285"/>
      <c r="U957" s="285"/>
      <c r="V957" s="285"/>
      <c r="W957" s="285"/>
      <c r="X957" s="285"/>
      <c r="Y957" s="285"/>
      <c r="Z957" s="285"/>
      <c r="AA957" s="285"/>
      <c r="AB957" s="285"/>
      <c r="AC957" s="285"/>
      <c r="AD957" s="285"/>
      <c r="AE957" s="285"/>
      <c r="AF957" s="285"/>
    </row>
    <row r="958">
      <c r="A958" s="285"/>
      <c r="B958" s="362"/>
      <c r="C958" s="362"/>
      <c r="D958" s="17"/>
      <c r="E958" s="362"/>
      <c r="F958" s="315"/>
      <c r="G958" s="363"/>
      <c r="H958" s="363"/>
      <c r="I958" s="363"/>
      <c r="J958" s="363"/>
      <c r="K958" s="363"/>
      <c r="L958" s="285"/>
      <c r="M958" s="285"/>
      <c r="N958" s="285"/>
      <c r="O958" s="285"/>
      <c r="P958" s="285"/>
      <c r="Q958" s="285"/>
      <c r="R958" s="285"/>
      <c r="S958" s="285"/>
      <c r="T958" s="285"/>
      <c r="U958" s="285"/>
      <c r="V958" s="285"/>
      <c r="W958" s="285"/>
      <c r="X958" s="285"/>
      <c r="Y958" s="285"/>
      <c r="Z958" s="285"/>
      <c r="AA958" s="285"/>
      <c r="AB958" s="285"/>
      <c r="AC958" s="285"/>
      <c r="AD958" s="285"/>
      <c r="AE958" s="285"/>
      <c r="AF958" s="285"/>
    </row>
    <row r="959">
      <c r="A959" s="285"/>
      <c r="B959" s="362"/>
      <c r="C959" s="362"/>
      <c r="D959" s="17"/>
      <c r="E959" s="362"/>
      <c r="F959" s="315"/>
      <c r="G959" s="363"/>
      <c r="H959" s="363"/>
      <c r="I959" s="363"/>
      <c r="J959" s="363"/>
      <c r="K959" s="363"/>
      <c r="L959" s="285"/>
      <c r="M959" s="285"/>
      <c r="N959" s="285"/>
      <c r="O959" s="285"/>
      <c r="P959" s="285"/>
      <c r="Q959" s="285"/>
      <c r="R959" s="285"/>
      <c r="S959" s="285"/>
      <c r="T959" s="285"/>
      <c r="U959" s="285"/>
      <c r="V959" s="285"/>
      <c r="W959" s="285"/>
      <c r="X959" s="285"/>
      <c r="Y959" s="285"/>
      <c r="Z959" s="285"/>
      <c r="AA959" s="285"/>
      <c r="AB959" s="285"/>
      <c r="AC959" s="285"/>
      <c r="AD959" s="285"/>
      <c r="AE959" s="285"/>
      <c r="AF959" s="285"/>
    </row>
    <row r="960">
      <c r="A960" s="285"/>
      <c r="B960" s="362"/>
      <c r="C960" s="362"/>
      <c r="D960" s="17"/>
      <c r="E960" s="362"/>
      <c r="F960" s="315"/>
      <c r="G960" s="363"/>
      <c r="H960" s="363"/>
      <c r="I960" s="363"/>
      <c r="J960" s="363"/>
      <c r="K960" s="363"/>
      <c r="L960" s="285"/>
      <c r="M960" s="285"/>
      <c r="N960" s="285"/>
      <c r="O960" s="285"/>
      <c r="P960" s="285"/>
      <c r="Q960" s="285"/>
      <c r="R960" s="285"/>
      <c r="S960" s="285"/>
      <c r="T960" s="285"/>
      <c r="U960" s="285"/>
      <c r="V960" s="285"/>
      <c r="W960" s="285"/>
      <c r="X960" s="285"/>
      <c r="Y960" s="285"/>
      <c r="Z960" s="285"/>
      <c r="AA960" s="285"/>
      <c r="AB960" s="285"/>
      <c r="AC960" s="285"/>
      <c r="AD960" s="285"/>
      <c r="AE960" s="285"/>
      <c r="AF960" s="285"/>
    </row>
    <row r="961">
      <c r="A961" s="285"/>
      <c r="B961" s="362"/>
      <c r="C961" s="362"/>
      <c r="D961" s="17"/>
      <c r="E961" s="362"/>
      <c r="F961" s="315"/>
      <c r="G961" s="363"/>
      <c r="H961" s="363"/>
      <c r="I961" s="363"/>
      <c r="J961" s="363"/>
      <c r="K961" s="363"/>
      <c r="L961" s="285"/>
      <c r="M961" s="285"/>
      <c r="N961" s="285"/>
      <c r="O961" s="285"/>
      <c r="P961" s="285"/>
      <c r="Q961" s="285"/>
      <c r="R961" s="285"/>
      <c r="S961" s="285"/>
      <c r="T961" s="285"/>
      <c r="U961" s="285"/>
      <c r="V961" s="285"/>
      <c r="W961" s="285"/>
      <c r="X961" s="285"/>
      <c r="Y961" s="285"/>
      <c r="Z961" s="285"/>
      <c r="AA961" s="285"/>
      <c r="AB961" s="285"/>
      <c r="AC961" s="285"/>
      <c r="AD961" s="285"/>
      <c r="AE961" s="285"/>
      <c r="AF961" s="285"/>
    </row>
    <row r="962">
      <c r="A962" s="285"/>
      <c r="B962" s="362"/>
      <c r="C962" s="362"/>
      <c r="D962" s="17"/>
      <c r="E962" s="362"/>
      <c r="F962" s="315"/>
      <c r="G962" s="363"/>
      <c r="H962" s="363"/>
      <c r="I962" s="363"/>
      <c r="J962" s="363"/>
      <c r="K962" s="363"/>
      <c r="L962" s="285"/>
      <c r="M962" s="285"/>
      <c r="N962" s="285"/>
      <c r="O962" s="285"/>
      <c r="P962" s="285"/>
      <c r="Q962" s="285"/>
      <c r="R962" s="285"/>
      <c r="S962" s="285"/>
      <c r="T962" s="285"/>
      <c r="U962" s="285"/>
      <c r="V962" s="285"/>
      <c r="W962" s="285"/>
      <c r="X962" s="285"/>
      <c r="Y962" s="285"/>
      <c r="Z962" s="285"/>
      <c r="AA962" s="285"/>
      <c r="AB962" s="285"/>
      <c r="AC962" s="285"/>
      <c r="AD962" s="285"/>
      <c r="AE962" s="285"/>
      <c r="AF962" s="285"/>
    </row>
    <row r="963">
      <c r="A963" s="285"/>
      <c r="B963" s="362"/>
      <c r="C963" s="362"/>
      <c r="D963" s="17"/>
      <c r="E963" s="362"/>
      <c r="F963" s="315"/>
      <c r="G963" s="363"/>
      <c r="H963" s="363"/>
      <c r="I963" s="363"/>
      <c r="J963" s="363"/>
      <c r="K963" s="363"/>
      <c r="L963" s="285"/>
      <c r="M963" s="285"/>
      <c r="N963" s="285"/>
      <c r="O963" s="285"/>
      <c r="P963" s="285"/>
      <c r="Q963" s="285"/>
      <c r="R963" s="285"/>
      <c r="S963" s="285"/>
      <c r="T963" s="285"/>
      <c r="U963" s="285"/>
      <c r="V963" s="285"/>
      <c r="W963" s="285"/>
      <c r="X963" s="285"/>
      <c r="Y963" s="285"/>
      <c r="Z963" s="285"/>
      <c r="AA963" s="285"/>
      <c r="AB963" s="285"/>
      <c r="AC963" s="285"/>
      <c r="AD963" s="285"/>
      <c r="AE963" s="285"/>
      <c r="AF963" s="285"/>
    </row>
    <row r="964">
      <c r="A964" s="285"/>
      <c r="B964" s="362"/>
      <c r="C964" s="362"/>
      <c r="D964" s="17"/>
      <c r="E964" s="362"/>
      <c r="F964" s="315"/>
      <c r="G964" s="363"/>
      <c r="H964" s="363"/>
      <c r="I964" s="363"/>
      <c r="J964" s="363"/>
      <c r="K964" s="363"/>
      <c r="L964" s="285"/>
      <c r="M964" s="285"/>
      <c r="N964" s="285"/>
      <c r="O964" s="285"/>
      <c r="P964" s="285"/>
      <c r="Q964" s="285"/>
      <c r="R964" s="285"/>
      <c r="S964" s="285"/>
      <c r="T964" s="285"/>
      <c r="U964" s="285"/>
      <c r="V964" s="285"/>
      <c r="W964" s="285"/>
      <c r="X964" s="285"/>
      <c r="Y964" s="285"/>
      <c r="Z964" s="285"/>
      <c r="AA964" s="285"/>
      <c r="AB964" s="285"/>
      <c r="AC964" s="285"/>
      <c r="AD964" s="285"/>
      <c r="AE964" s="285"/>
      <c r="AF964" s="285"/>
    </row>
    <row r="965">
      <c r="A965" s="285"/>
      <c r="B965" s="362"/>
      <c r="C965" s="362"/>
      <c r="D965" s="17"/>
      <c r="E965" s="362"/>
      <c r="F965" s="315"/>
      <c r="G965" s="363"/>
      <c r="H965" s="363"/>
      <c r="I965" s="363"/>
      <c r="J965" s="363"/>
      <c r="K965" s="363"/>
      <c r="L965" s="285"/>
      <c r="M965" s="285"/>
      <c r="N965" s="285"/>
      <c r="O965" s="285"/>
      <c r="P965" s="285"/>
      <c r="Q965" s="285"/>
      <c r="R965" s="285"/>
      <c r="S965" s="285"/>
      <c r="T965" s="285"/>
      <c r="U965" s="285"/>
      <c r="V965" s="285"/>
      <c r="W965" s="285"/>
      <c r="X965" s="285"/>
      <c r="Y965" s="285"/>
      <c r="Z965" s="285"/>
      <c r="AA965" s="285"/>
      <c r="AB965" s="285"/>
      <c r="AC965" s="285"/>
      <c r="AD965" s="285"/>
      <c r="AE965" s="285"/>
      <c r="AF965" s="285"/>
    </row>
    <row r="966">
      <c r="A966" s="285"/>
      <c r="B966" s="362"/>
      <c r="C966" s="362"/>
      <c r="D966" s="17"/>
      <c r="E966" s="362"/>
      <c r="F966" s="315"/>
      <c r="G966" s="363"/>
      <c r="H966" s="363"/>
      <c r="I966" s="363"/>
      <c r="J966" s="363"/>
      <c r="K966" s="363"/>
      <c r="L966" s="285"/>
      <c r="M966" s="285"/>
      <c r="N966" s="285"/>
      <c r="O966" s="285"/>
      <c r="P966" s="285"/>
      <c r="Q966" s="285"/>
      <c r="R966" s="285"/>
      <c r="S966" s="285"/>
      <c r="T966" s="285"/>
      <c r="U966" s="285"/>
      <c r="V966" s="285"/>
      <c r="W966" s="285"/>
      <c r="X966" s="285"/>
      <c r="Y966" s="285"/>
      <c r="Z966" s="285"/>
      <c r="AA966" s="285"/>
      <c r="AB966" s="285"/>
      <c r="AC966" s="285"/>
      <c r="AD966" s="285"/>
      <c r="AE966" s="285"/>
      <c r="AF966" s="285"/>
    </row>
    <row r="967">
      <c r="A967" s="285"/>
      <c r="B967" s="362"/>
      <c r="C967" s="362"/>
      <c r="D967" s="17"/>
      <c r="E967" s="362"/>
      <c r="F967" s="315"/>
      <c r="G967" s="363"/>
      <c r="H967" s="363"/>
      <c r="I967" s="363"/>
      <c r="J967" s="363"/>
      <c r="K967" s="363"/>
      <c r="L967" s="285"/>
      <c r="M967" s="285"/>
      <c r="N967" s="285"/>
      <c r="O967" s="285"/>
      <c r="P967" s="285"/>
      <c r="Q967" s="285"/>
      <c r="R967" s="285"/>
      <c r="S967" s="285"/>
      <c r="T967" s="285"/>
      <c r="U967" s="285"/>
      <c r="V967" s="285"/>
      <c r="W967" s="285"/>
      <c r="X967" s="285"/>
      <c r="Y967" s="285"/>
      <c r="Z967" s="285"/>
      <c r="AA967" s="285"/>
      <c r="AB967" s="285"/>
      <c r="AC967" s="285"/>
      <c r="AD967" s="285"/>
      <c r="AE967" s="285"/>
      <c r="AF967" s="285"/>
    </row>
    <row r="968">
      <c r="A968" s="285"/>
      <c r="B968" s="362"/>
      <c r="C968" s="362"/>
      <c r="D968" s="17"/>
      <c r="E968" s="362"/>
      <c r="F968" s="315"/>
      <c r="G968" s="363"/>
      <c r="H968" s="363"/>
      <c r="I968" s="363"/>
      <c r="J968" s="363"/>
      <c r="K968" s="363"/>
      <c r="L968" s="285"/>
      <c r="M968" s="285"/>
      <c r="N968" s="285"/>
      <c r="O968" s="285"/>
      <c r="P968" s="285"/>
      <c r="Q968" s="285"/>
      <c r="R968" s="285"/>
      <c r="S968" s="285"/>
      <c r="T968" s="285"/>
      <c r="U968" s="285"/>
      <c r="V968" s="285"/>
      <c r="W968" s="285"/>
      <c r="X968" s="285"/>
      <c r="Y968" s="285"/>
      <c r="Z968" s="285"/>
      <c r="AA968" s="285"/>
      <c r="AB968" s="285"/>
      <c r="AC968" s="285"/>
      <c r="AD968" s="285"/>
      <c r="AE968" s="285"/>
      <c r="AF968" s="285"/>
    </row>
    <row r="969">
      <c r="A969" s="285"/>
      <c r="B969" s="362"/>
      <c r="C969" s="362"/>
      <c r="D969" s="17"/>
      <c r="E969" s="362"/>
      <c r="F969" s="315"/>
      <c r="G969" s="363"/>
      <c r="H969" s="363"/>
      <c r="I969" s="363"/>
      <c r="J969" s="363"/>
      <c r="K969" s="363"/>
      <c r="L969" s="285"/>
      <c r="M969" s="285"/>
      <c r="N969" s="285"/>
      <c r="O969" s="285"/>
      <c r="P969" s="285"/>
      <c r="Q969" s="285"/>
      <c r="R969" s="285"/>
      <c r="S969" s="285"/>
      <c r="T969" s="285"/>
      <c r="U969" s="285"/>
      <c r="V969" s="285"/>
      <c r="W969" s="285"/>
      <c r="X969" s="285"/>
      <c r="Y969" s="285"/>
      <c r="Z969" s="285"/>
      <c r="AA969" s="285"/>
      <c r="AB969" s="285"/>
      <c r="AC969" s="285"/>
      <c r="AD969" s="285"/>
      <c r="AE969" s="285"/>
      <c r="AF969" s="285"/>
    </row>
    <row r="970">
      <c r="A970" s="285"/>
      <c r="B970" s="362"/>
      <c r="C970" s="362"/>
      <c r="D970" s="17"/>
      <c r="E970" s="362"/>
      <c r="F970" s="315"/>
      <c r="G970" s="363"/>
      <c r="H970" s="363"/>
      <c r="I970" s="363"/>
      <c r="J970" s="363"/>
      <c r="K970" s="363"/>
      <c r="L970" s="285"/>
      <c r="M970" s="285"/>
      <c r="N970" s="285"/>
      <c r="O970" s="285"/>
      <c r="P970" s="285"/>
      <c r="Q970" s="285"/>
      <c r="R970" s="285"/>
      <c r="S970" s="285"/>
      <c r="T970" s="285"/>
      <c r="U970" s="285"/>
      <c r="V970" s="285"/>
      <c r="W970" s="285"/>
      <c r="X970" s="285"/>
      <c r="Y970" s="285"/>
      <c r="Z970" s="285"/>
      <c r="AA970" s="285"/>
      <c r="AB970" s="285"/>
      <c r="AC970" s="285"/>
      <c r="AD970" s="285"/>
      <c r="AE970" s="285"/>
      <c r="AF970" s="285"/>
    </row>
    <row r="971">
      <c r="A971" s="285"/>
      <c r="B971" s="362"/>
      <c r="C971" s="362"/>
      <c r="D971" s="17"/>
      <c r="E971" s="362"/>
      <c r="F971" s="315"/>
      <c r="G971" s="363"/>
      <c r="H971" s="363"/>
      <c r="I971" s="363"/>
      <c r="J971" s="363"/>
      <c r="K971" s="363"/>
      <c r="L971" s="285"/>
      <c r="M971" s="285"/>
      <c r="N971" s="285"/>
      <c r="O971" s="285"/>
      <c r="P971" s="285"/>
      <c r="Q971" s="285"/>
      <c r="R971" s="285"/>
      <c r="S971" s="285"/>
      <c r="T971" s="285"/>
      <c r="U971" s="285"/>
      <c r="V971" s="285"/>
      <c r="W971" s="285"/>
      <c r="X971" s="285"/>
      <c r="Y971" s="285"/>
      <c r="Z971" s="285"/>
      <c r="AA971" s="285"/>
      <c r="AB971" s="285"/>
      <c r="AC971" s="285"/>
      <c r="AD971" s="285"/>
      <c r="AE971" s="285"/>
      <c r="AF971" s="285"/>
    </row>
    <row r="972">
      <c r="A972" s="285"/>
      <c r="B972" s="362"/>
      <c r="C972" s="362"/>
      <c r="D972" s="17"/>
      <c r="E972" s="362"/>
      <c r="F972" s="315"/>
      <c r="G972" s="363"/>
      <c r="H972" s="363"/>
      <c r="I972" s="363"/>
      <c r="J972" s="363"/>
      <c r="K972" s="363"/>
      <c r="L972" s="285"/>
      <c r="M972" s="285"/>
      <c r="N972" s="285"/>
      <c r="O972" s="285"/>
      <c r="P972" s="285"/>
      <c r="Q972" s="285"/>
      <c r="R972" s="285"/>
      <c r="S972" s="285"/>
      <c r="T972" s="285"/>
      <c r="U972" s="285"/>
      <c r="V972" s="285"/>
      <c r="W972" s="285"/>
      <c r="X972" s="285"/>
      <c r="Y972" s="285"/>
      <c r="Z972" s="285"/>
      <c r="AA972" s="285"/>
      <c r="AB972" s="285"/>
      <c r="AC972" s="285"/>
      <c r="AD972" s="285"/>
      <c r="AE972" s="285"/>
      <c r="AF972" s="285"/>
    </row>
    <row r="973">
      <c r="A973" s="285"/>
      <c r="B973" s="362"/>
      <c r="C973" s="362"/>
      <c r="D973" s="17"/>
      <c r="E973" s="362"/>
      <c r="F973" s="315"/>
      <c r="G973" s="363"/>
      <c r="H973" s="363"/>
      <c r="I973" s="363"/>
      <c r="J973" s="363"/>
      <c r="K973" s="363"/>
      <c r="L973" s="285"/>
      <c r="M973" s="285"/>
      <c r="N973" s="285"/>
      <c r="O973" s="285"/>
      <c r="P973" s="285"/>
      <c r="Q973" s="285"/>
      <c r="R973" s="285"/>
      <c r="S973" s="285"/>
      <c r="T973" s="285"/>
      <c r="U973" s="285"/>
      <c r="V973" s="285"/>
      <c r="W973" s="285"/>
      <c r="X973" s="285"/>
      <c r="Y973" s="285"/>
      <c r="Z973" s="285"/>
      <c r="AA973" s="285"/>
      <c r="AB973" s="285"/>
      <c r="AC973" s="285"/>
      <c r="AD973" s="285"/>
      <c r="AE973" s="285"/>
      <c r="AF973" s="285"/>
    </row>
    <row r="974">
      <c r="A974" s="285"/>
      <c r="B974" s="362"/>
      <c r="C974" s="362"/>
      <c r="D974" s="17"/>
      <c r="E974" s="362"/>
      <c r="F974" s="315"/>
      <c r="G974" s="363"/>
      <c r="H974" s="363"/>
      <c r="I974" s="363"/>
      <c r="J974" s="363"/>
      <c r="K974" s="363"/>
      <c r="L974" s="285"/>
      <c r="M974" s="285"/>
      <c r="N974" s="285"/>
      <c r="O974" s="285"/>
      <c r="P974" s="285"/>
      <c r="Q974" s="285"/>
      <c r="R974" s="285"/>
      <c r="S974" s="285"/>
      <c r="T974" s="285"/>
      <c r="U974" s="285"/>
      <c r="V974" s="285"/>
      <c r="W974" s="285"/>
      <c r="X974" s="285"/>
      <c r="Y974" s="285"/>
      <c r="Z974" s="285"/>
      <c r="AA974" s="285"/>
      <c r="AB974" s="285"/>
      <c r="AC974" s="285"/>
      <c r="AD974" s="285"/>
      <c r="AE974" s="285"/>
      <c r="AF974" s="285"/>
    </row>
    <row r="975">
      <c r="A975" s="285"/>
      <c r="B975" s="362"/>
      <c r="C975" s="362"/>
      <c r="D975" s="17"/>
      <c r="E975" s="362"/>
      <c r="F975" s="315"/>
      <c r="G975" s="363"/>
      <c r="H975" s="363"/>
      <c r="I975" s="363"/>
      <c r="J975" s="363"/>
      <c r="K975" s="363"/>
      <c r="L975" s="285"/>
      <c r="M975" s="285"/>
      <c r="N975" s="285"/>
      <c r="O975" s="285"/>
      <c r="P975" s="285"/>
      <c r="Q975" s="285"/>
      <c r="R975" s="285"/>
      <c r="S975" s="285"/>
      <c r="T975" s="285"/>
      <c r="U975" s="285"/>
      <c r="V975" s="285"/>
      <c r="W975" s="285"/>
      <c r="X975" s="285"/>
      <c r="Y975" s="285"/>
      <c r="Z975" s="285"/>
      <c r="AA975" s="285"/>
      <c r="AB975" s="285"/>
      <c r="AC975" s="285"/>
      <c r="AD975" s="285"/>
      <c r="AE975" s="285"/>
      <c r="AF975" s="285"/>
    </row>
    <row r="976">
      <c r="A976" s="285"/>
      <c r="B976" s="362"/>
      <c r="C976" s="362"/>
      <c r="D976" s="17"/>
      <c r="E976" s="362"/>
      <c r="F976" s="315"/>
      <c r="G976" s="363"/>
      <c r="H976" s="363"/>
      <c r="I976" s="363"/>
      <c r="J976" s="363"/>
      <c r="K976" s="363"/>
      <c r="L976" s="285"/>
      <c r="M976" s="285"/>
      <c r="N976" s="285"/>
      <c r="O976" s="285"/>
      <c r="P976" s="285"/>
      <c r="Q976" s="285"/>
      <c r="R976" s="285"/>
      <c r="S976" s="285"/>
      <c r="T976" s="285"/>
      <c r="U976" s="285"/>
      <c r="V976" s="285"/>
      <c r="W976" s="285"/>
      <c r="X976" s="285"/>
      <c r="Y976" s="285"/>
      <c r="Z976" s="285"/>
      <c r="AA976" s="285"/>
      <c r="AB976" s="285"/>
      <c r="AC976" s="285"/>
      <c r="AD976" s="285"/>
      <c r="AE976" s="285"/>
      <c r="AF976" s="285"/>
    </row>
    <row r="977">
      <c r="A977" s="285"/>
      <c r="B977" s="362"/>
      <c r="C977" s="362"/>
      <c r="D977" s="17"/>
      <c r="E977" s="362"/>
      <c r="F977" s="315"/>
      <c r="G977" s="363"/>
      <c r="H977" s="363"/>
      <c r="I977" s="363"/>
      <c r="J977" s="363"/>
      <c r="K977" s="363"/>
      <c r="L977" s="285"/>
      <c r="M977" s="285"/>
      <c r="N977" s="285"/>
      <c r="O977" s="285"/>
      <c r="P977" s="285"/>
      <c r="Q977" s="285"/>
      <c r="R977" s="285"/>
      <c r="S977" s="285"/>
      <c r="T977" s="285"/>
      <c r="U977" s="285"/>
      <c r="V977" s="285"/>
      <c r="W977" s="285"/>
      <c r="X977" s="285"/>
      <c r="Y977" s="285"/>
      <c r="Z977" s="285"/>
      <c r="AA977" s="285"/>
      <c r="AB977" s="285"/>
      <c r="AC977" s="285"/>
      <c r="AD977" s="285"/>
      <c r="AE977" s="285"/>
      <c r="AF977" s="285"/>
    </row>
    <row r="978">
      <c r="A978" s="285"/>
      <c r="B978" s="362"/>
      <c r="C978" s="362"/>
      <c r="D978" s="17"/>
      <c r="E978" s="362"/>
      <c r="F978" s="315"/>
      <c r="G978" s="363"/>
      <c r="H978" s="363"/>
      <c r="I978" s="363"/>
      <c r="J978" s="363"/>
      <c r="K978" s="363"/>
      <c r="L978" s="285"/>
      <c r="M978" s="285"/>
      <c r="N978" s="285"/>
      <c r="O978" s="285"/>
      <c r="P978" s="285"/>
      <c r="Q978" s="285"/>
      <c r="R978" s="285"/>
      <c r="S978" s="285"/>
      <c r="T978" s="285"/>
      <c r="U978" s="285"/>
      <c r="V978" s="285"/>
      <c r="W978" s="285"/>
      <c r="X978" s="285"/>
      <c r="Y978" s="285"/>
      <c r="Z978" s="285"/>
      <c r="AA978" s="285"/>
      <c r="AB978" s="285"/>
      <c r="AC978" s="285"/>
      <c r="AD978" s="285"/>
      <c r="AE978" s="285"/>
      <c r="AF978" s="285"/>
    </row>
    <row r="979">
      <c r="A979" s="285"/>
      <c r="B979" s="362"/>
      <c r="C979" s="362"/>
      <c r="D979" s="17"/>
      <c r="E979" s="362"/>
      <c r="F979" s="315"/>
      <c r="G979" s="363"/>
      <c r="H979" s="363"/>
      <c r="I979" s="363"/>
      <c r="J979" s="363"/>
      <c r="K979" s="363"/>
      <c r="L979" s="285"/>
      <c r="M979" s="285"/>
      <c r="N979" s="285"/>
      <c r="O979" s="285"/>
      <c r="P979" s="285"/>
      <c r="Q979" s="285"/>
      <c r="R979" s="285"/>
      <c r="S979" s="285"/>
      <c r="T979" s="285"/>
      <c r="U979" s="285"/>
      <c r="V979" s="285"/>
      <c r="W979" s="285"/>
      <c r="X979" s="285"/>
      <c r="Y979" s="285"/>
      <c r="Z979" s="285"/>
      <c r="AA979" s="285"/>
      <c r="AB979" s="285"/>
      <c r="AC979" s="285"/>
      <c r="AD979" s="285"/>
      <c r="AE979" s="285"/>
      <c r="AF979" s="285"/>
    </row>
    <row r="980">
      <c r="A980" s="285"/>
      <c r="B980" s="362"/>
      <c r="C980" s="362"/>
      <c r="D980" s="17"/>
      <c r="E980" s="362"/>
      <c r="F980" s="315"/>
      <c r="G980" s="363"/>
      <c r="H980" s="363"/>
      <c r="I980" s="363"/>
      <c r="J980" s="363"/>
      <c r="K980" s="363"/>
      <c r="L980" s="285"/>
      <c r="M980" s="285"/>
      <c r="N980" s="285"/>
      <c r="O980" s="285"/>
      <c r="P980" s="285"/>
      <c r="Q980" s="285"/>
      <c r="R980" s="285"/>
      <c r="S980" s="285"/>
      <c r="T980" s="285"/>
      <c r="U980" s="285"/>
      <c r="V980" s="285"/>
      <c r="W980" s="285"/>
      <c r="X980" s="285"/>
      <c r="Y980" s="285"/>
      <c r="Z980" s="285"/>
      <c r="AA980" s="285"/>
      <c r="AB980" s="285"/>
      <c r="AC980" s="285"/>
      <c r="AD980" s="285"/>
      <c r="AE980" s="285"/>
      <c r="AF980" s="285"/>
    </row>
    <row r="981">
      <c r="A981" s="285"/>
      <c r="B981" s="362"/>
      <c r="C981" s="362"/>
      <c r="D981" s="17"/>
      <c r="E981" s="362"/>
      <c r="F981" s="315"/>
      <c r="G981" s="363"/>
      <c r="H981" s="363"/>
      <c r="I981" s="363"/>
      <c r="J981" s="363"/>
      <c r="K981" s="363"/>
      <c r="L981" s="285"/>
      <c r="M981" s="285"/>
      <c r="N981" s="285"/>
      <c r="O981" s="285"/>
      <c r="P981" s="285"/>
      <c r="Q981" s="285"/>
      <c r="R981" s="285"/>
      <c r="S981" s="285"/>
      <c r="T981" s="285"/>
      <c r="U981" s="285"/>
      <c r="V981" s="285"/>
      <c r="W981" s="285"/>
      <c r="X981" s="285"/>
      <c r="Y981" s="285"/>
      <c r="Z981" s="285"/>
      <c r="AA981" s="285"/>
      <c r="AB981" s="285"/>
      <c r="AC981" s="285"/>
      <c r="AD981" s="285"/>
      <c r="AE981" s="285"/>
      <c r="AF981" s="285"/>
    </row>
    <row r="982">
      <c r="A982" s="285"/>
      <c r="B982" s="362"/>
      <c r="C982" s="362"/>
      <c r="D982" s="17"/>
      <c r="E982" s="362"/>
      <c r="F982" s="315"/>
      <c r="G982" s="363"/>
      <c r="H982" s="363"/>
      <c r="I982" s="363"/>
      <c r="J982" s="363"/>
      <c r="K982" s="363"/>
      <c r="L982" s="285"/>
      <c r="M982" s="285"/>
      <c r="N982" s="285"/>
      <c r="O982" s="285"/>
      <c r="P982" s="285"/>
      <c r="Q982" s="285"/>
      <c r="R982" s="285"/>
      <c r="S982" s="285"/>
      <c r="T982" s="285"/>
      <c r="U982" s="285"/>
      <c r="V982" s="285"/>
      <c r="W982" s="285"/>
      <c r="X982" s="285"/>
      <c r="Y982" s="285"/>
      <c r="Z982" s="285"/>
      <c r="AA982" s="285"/>
      <c r="AB982" s="285"/>
      <c r="AC982" s="285"/>
      <c r="AD982" s="285"/>
      <c r="AE982" s="285"/>
      <c r="AF982" s="285"/>
    </row>
    <row r="983">
      <c r="A983" s="285"/>
      <c r="B983" s="362"/>
      <c r="C983" s="362"/>
      <c r="D983" s="17"/>
      <c r="E983" s="362"/>
      <c r="F983" s="315"/>
      <c r="G983" s="363"/>
      <c r="H983" s="363"/>
      <c r="I983" s="363"/>
      <c r="J983" s="363"/>
      <c r="K983" s="363"/>
      <c r="L983" s="285"/>
      <c r="M983" s="285"/>
      <c r="N983" s="285"/>
      <c r="O983" s="285"/>
      <c r="P983" s="285"/>
      <c r="Q983" s="285"/>
      <c r="R983" s="285"/>
      <c r="S983" s="285"/>
      <c r="T983" s="285"/>
      <c r="U983" s="285"/>
      <c r="V983" s="285"/>
      <c r="W983" s="285"/>
      <c r="X983" s="285"/>
      <c r="Y983" s="285"/>
      <c r="Z983" s="285"/>
      <c r="AA983" s="285"/>
      <c r="AB983" s="285"/>
      <c r="AC983" s="285"/>
      <c r="AD983" s="285"/>
      <c r="AE983" s="285"/>
      <c r="AF983" s="285"/>
    </row>
    <row r="984">
      <c r="A984" s="285"/>
      <c r="B984" s="362"/>
      <c r="C984" s="362"/>
      <c r="D984" s="17"/>
      <c r="E984" s="362"/>
      <c r="F984" s="315"/>
      <c r="G984" s="363"/>
      <c r="H984" s="363"/>
      <c r="I984" s="363"/>
      <c r="J984" s="363"/>
      <c r="K984" s="363"/>
      <c r="L984" s="285"/>
      <c r="M984" s="285"/>
      <c r="N984" s="285"/>
      <c r="O984" s="285"/>
      <c r="P984" s="285"/>
      <c r="Q984" s="285"/>
      <c r="R984" s="285"/>
      <c r="S984" s="285"/>
      <c r="T984" s="285"/>
      <c r="U984" s="285"/>
      <c r="V984" s="285"/>
      <c r="W984" s="285"/>
      <c r="X984" s="285"/>
      <c r="Y984" s="285"/>
      <c r="Z984" s="285"/>
      <c r="AA984" s="285"/>
      <c r="AB984" s="285"/>
      <c r="AC984" s="285"/>
      <c r="AD984" s="285"/>
      <c r="AE984" s="285"/>
      <c r="AF984" s="285"/>
    </row>
    <row r="985">
      <c r="A985" s="285"/>
      <c r="B985" s="362"/>
      <c r="C985" s="362"/>
      <c r="D985" s="17"/>
      <c r="E985" s="362"/>
      <c r="F985" s="315"/>
      <c r="G985" s="363"/>
      <c r="H985" s="363"/>
      <c r="I985" s="363"/>
      <c r="J985" s="363"/>
      <c r="K985" s="363"/>
      <c r="L985" s="285"/>
      <c r="M985" s="285"/>
      <c r="N985" s="285"/>
      <c r="O985" s="285"/>
      <c r="P985" s="285"/>
      <c r="Q985" s="285"/>
      <c r="R985" s="285"/>
      <c r="S985" s="285"/>
      <c r="T985" s="285"/>
      <c r="U985" s="285"/>
      <c r="V985" s="285"/>
      <c r="W985" s="285"/>
      <c r="X985" s="285"/>
      <c r="Y985" s="285"/>
      <c r="Z985" s="285"/>
      <c r="AA985" s="285"/>
      <c r="AB985" s="285"/>
      <c r="AC985" s="285"/>
      <c r="AD985" s="285"/>
      <c r="AE985" s="285"/>
      <c r="AF985" s="285"/>
    </row>
    <row r="986">
      <c r="A986" s="285"/>
      <c r="B986" s="362"/>
      <c r="C986" s="362"/>
      <c r="D986" s="17"/>
      <c r="E986" s="362"/>
      <c r="F986" s="315"/>
      <c r="G986" s="363"/>
      <c r="H986" s="363"/>
      <c r="I986" s="363"/>
      <c r="J986" s="363"/>
      <c r="K986" s="363"/>
      <c r="L986" s="285"/>
      <c r="M986" s="285"/>
      <c r="N986" s="285"/>
      <c r="O986" s="285"/>
      <c r="P986" s="285"/>
      <c r="Q986" s="285"/>
      <c r="R986" s="285"/>
      <c r="S986" s="285"/>
      <c r="T986" s="285"/>
      <c r="U986" s="285"/>
      <c r="V986" s="285"/>
      <c r="W986" s="285"/>
      <c r="X986" s="285"/>
      <c r="Y986" s="285"/>
      <c r="Z986" s="285"/>
      <c r="AA986" s="285"/>
      <c r="AB986" s="285"/>
      <c r="AC986" s="285"/>
      <c r="AD986" s="285"/>
      <c r="AE986" s="285"/>
      <c r="AF986" s="285"/>
    </row>
    <row r="987">
      <c r="A987" s="285"/>
      <c r="B987" s="362"/>
      <c r="C987" s="362"/>
      <c r="D987" s="17"/>
      <c r="E987" s="362"/>
      <c r="F987" s="315"/>
      <c r="G987" s="363"/>
      <c r="H987" s="363"/>
      <c r="I987" s="363"/>
      <c r="J987" s="363"/>
      <c r="K987" s="363"/>
      <c r="L987" s="285"/>
      <c r="M987" s="285"/>
      <c r="N987" s="285"/>
      <c r="O987" s="285"/>
      <c r="P987" s="285"/>
      <c r="Q987" s="285"/>
      <c r="R987" s="285"/>
      <c r="S987" s="285"/>
      <c r="T987" s="285"/>
      <c r="U987" s="285"/>
      <c r="V987" s="285"/>
      <c r="W987" s="285"/>
      <c r="X987" s="285"/>
      <c r="Y987" s="285"/>
      <c r="Z987" s="285"/>
      <c r="AA987" s="285"/>
      <c r="AB987" s="285"/>
      <c r="AC987" s="285"/>
      <c r="AD987" s="285"/>
      <c r="AE987" s="285"/>
      <c r="AF987" s="285"/>
    </row>
    <row r="988">
      <c r="A988" s="285"/>
      <c r="B988" s="362"/>
      <c r="C988" s="362"/>
      <c r="D988" s="17"/>
      <c r="E988" s="362"/>
      <c r="F988" s="315"/>
      <c r="G988" s="363"/>
      <c r="H988" s="363"/>
      <c r="I988" s="363"/>
      <c r="J988" s="363"/>
      <c r="K988" s="363"/>
      <c r="L988" s="285"/>
      <c r="M988" s="285"/>
      <c r="N988" s="285"/>
      <c r="O988" s="285"/>
      <c r="P988" s="285"/>
      <c r="Q988" s="285"/>
      <c r="R988" s="285"/>
      <c r="S988" s="285"/>
      <c r="T988" s="285"/>
      <c r="U988" s="285"/>
      <c r="V988" s="285"/>
      <c r="W988" s="285"/>
      <c r="X988" s="285"/>
      <c r="Y988" s="285"/>
      <c r="Z988" s="285"/>
      <c r="AA988" s="285"/>
      <c r="AB988" s="285"/>
      <c r="AC988" s="285"/>
      <c r="AD988" s="285"/>
      <c r="AE988" s="285"/>
      <c r="AF988" s="285"/>
    </row>
    <row r="989">
      <c r="A989" s="285"/>
      <c r="B989" s="362"/>
      <c r="C989" s="362"/>
      <c r="D989" s="17"/>
      <c r="E989" s="362"/>
      <c r="F989" s="315"/>
      <c r="G989" s="363"/>
      <c r="H989" s="363"/>
      <c r="I989" s="363"/>
      <c r="J989" s="363"/>
      <c r="K989" s="363"/>
      <c r="L989" s="285"/>
      <c r="M989" s="285"/>
      <c r="N989" s="285"/>
      <c r="O989" s="285"/>
      <c r="P989" s="285"/>
      <c r="Q989" s="285"/>
      <c r="R989" s="285"/>
      <c r="S989" s="285"/>
      <c r="T989" s="285"/>
      <c r="U989" s="285"/>
      <c r="V989" s="285"/>
      <c r="W989" s="285"/>
      <c r="X989" s="285"/>
      <c r="Y989" s="285"/>
      <c r="Z989" s="285"/>
      <c r="AA989" s="285"/>
      <c r="AB989" s="285"/>
      <c r="AC989" s="285"/>
      <c r="AD989" s="285"/>
      <c r="AE989" s="285"/>
      <c r="AF989" s="285"/>
    </row>
    <row r="990">
      <c r="A990" s="285"/>
      <c r="B990" s="362"/>
      <c r="C990" s="362"/>
      <c r="D990" s="17"/>
      <c r="E990" s="362"/>
      <c r="F990" s="315"/>
      <c r="G990" s="363"/>
      <c r="H990" s="363"/>
      <c r="I990" s="363"/>
      <c r="J990" s="363"/>
      <c r="K990" s="363"/>
      <c r="L990" s="285"/>
      <c r="M990" s="285"/>
      <c r="N990" s="285"/>
      <c r="O990" s="285"/>
      <c r="P990" s="285"/>
      <c r="Q990" s="285"/>
      <c r="R990" s="285"/>
      <c r="S990" s="285"/>
      <c r="T990" s="285"/>
      <c r="U990" s="285"/>
      <c r="V990" s="285"/>
      <c r="W990" s="285"/>
      <c r="X990" s="285"/>
      <c r="Y990" s="285"/>
      <c r="Z990" s="285"/>
      <c r="AA990" s="285"/>
      <c r="AB990" s="285"/>
      <c r="AC990" s="285"/>
      <c r="AD990" s="285"/>
      <c r="AE990" s="285"/>
      <c r="AF990" s="285"/>
    </row>
    <row r="991">
      <c r="A991" s="285"/>
      <c r="B991" s="362"/>
      <c r="C991" s="362"/>
      <c r="D991" s="17"/>
      <c r="E991" s="362"/>
      <c r="F991" s="315"/>
      <c r="G991" s="363"/>
      <c r="H991" s="363"/>
      <c r="I991" s="363"/>
      <c r="J991" s="363"/>
      <c r="K991" s="363"/>
      <c r="L991" s="285"/>
      <c r="M991" s="285"/>
      <c r="N991" s="285"/>
      <c r="O991" s="285"/>
      <c r="P991" s="285"/>
      <c r="Q991" s="285"/>
      <c r="R991" s="285"/>
      <c r="S991" s="285"/>
      <c r="T991" s="285"/>
      <c r="U991" s="285"/>
      <c r="V991" s="285"/>
      <c r="W991" s="285"/>
      <c r="X991" s="285"/>
      <c r="Y991" s="285"/>
      <c r="Z991" s="285"/>
      <c r="AA991" s="285"/>
      <c r="AB991" s="285"/>
      <c r="AC991" s="285"/>
      <c r="AD991" s="285"/>
      <c r="AE991" s="285"/>
      <c r="AF991" s="285"/>
    </row>
    <row r="992">
      <c r="A992" s="285"/>
      <c r="B992" s="362"/>
      <c r="C992" s="362"/>
      <c r="D992" s="17"/>
      <c r="E992" s="362"/>
      <c r="F992" s="315"/>
      <c r="G992" s="363"/>
      <c r="H992" s="363"/>
      <c r="I992" s="363"/>
      <c r="J992" s="363"/>
      <c r="K992" s="363"/>
      <c r="L992" s="285"/>
      <c r="M992" s="285"/>
      <c r="N992" s="285"/>
      <c r="O992" s="285"/>
      <c r="P992" s="285"/>
      <c r="Q992" s="285"/>
      <c r="R992" s="285"/>
      <c r="S992" s="285"/>
      <c r="T992" s="285"/>
      <c r="U992" s="285"/>
      <c r="V992" s="285"/>
      <c r="W992" s="285"/>
      <c r="X992" s="285"/>
      <c r="Y992" s="285"/>
      <c r="Z992" s="285"/>
      <c r="AA992" s="285"/>
      <c r="AB992" s="285"/>
      <c r="AC992" s="285"/>
      <c r="AD992" s="285"/>
      <c r="AE992" s="285"/>
      <c r="AF992" s="285"/>
    </row>
    <row r="993">
      <c r="A993" s="285"/>
      <c r="B993" s="362"/>
      <c r="C993" s="362"/>
      <c r="D993" s="17"/>
      <c r="E993" s="362"/>
      <c r="F993" s="315"/>
      <c r="G993" s="363"/>
      <c r="H993" s="363"/>
      <c r="I993" s="363"/>
      <c r="J993" s="363"/>
      <c r="K993" s="363"/>
      <c r="L993" s="285"/>
      <c r="M993" s="285"/>
      <c r="N993" s="285"/>
      <c r="O993" s="285"/>
      <c r="P993" s="285"/>
      <c r="Q993" s="285"/>
      <c r="R993" s="285"/>
      <c r="S993" s="285"/>
      <c r="T993" s="285"/>
      <c r="U993" s="285"/>
      <c r="V993" s="285"/>
      <c r="W993" s="285"/>
      <c r="X993" s="285"/>
      <c r="Y993" s="285"/>
      <c r="Z993" s="285"/>
      <c r="AA993" s="285"/>
      <c r="AB993" s="285"/>
      <c r="AC993" s="285"/>
      <c r="AD993" s="285"/>
      <c r="AE993" s="285"/>
      <c r="AF993" s="285"/>
    </row>
    <row r="994">
      <c r="A994" s="285"/>
      <c r="B994" s="362"/>
      <c r="C994" s="362"/>
      <c r="D994" s="17"/>
      <c r="E994" s="362"/>
      <c r="F994" s="315"/>
      <c r="G994" s="363"/>
      <c r="H994" s="363"/>
      <c r="I994" s="363"/>
      <c r="J994" s="363"/>
      <c r="K994" s="363"/>
      <c r="L994" s="285"/>
      <c r="M994" s="285"/>
      <c r="N994" s="285"/>
      <c r="O994" s="285"/>
      <c r="P994" s="285"/>
      <c r="Q994" s="285"/>
      <c r="R994" s="285"/>
      <c r="S994" s="285"/>
      <c r="T994" s="285"/>
      <c r="U994" s="285"/>
      <c r="V994" s="285"/>
      <c r="W994" s="285"/>
      <c r="X994" s="285"/>
      <c r="Y994" s="285"/>
      <c r="Z994" s="285"/>
      <c r="AA994" s="285"/>
      <c r="AB994" s="285"/>
      <c r="AC994" s="285"/>
      <c r="AD994" s="285"/>
      <c r="AE994" s="285"/>
      <c r="AF994" s="285"/>
    </row>
    <row r="995">
      <c r="A995" s="285"/>
      <c r="B995" s="362"/>
      <c r="C995" s="362"/>
      <c r="D995" s="17"/>
      <c r="E995" s="362"/>
      <c r="F995" s="315"/>
      <c r="G995" s="363"/>
      <c r="H995" s="363"/>
      <c r="I995" s="363"/>
      <c r="J995" s="363"/>
      <c r="K995" s="363"/>
      <c r="L995" s="285"/>
      <c r="M995" s="285"/>
      <c r="N995" s="285"/>
      <c r="O995" s="285"/>
      <c r="P995" s="285"/>
      <c r="Q995" s="285"/>
      <c r="R995" s="285"/>
      <c r="S995" s="285"/>
      <c r="T995" s="285"/>
      <c r="U995" s="285"/>
      <c r="V995" s="285"/>
      <c r="W995" s="285"/>
      <c r="X995" s="285"/>
      <c r="Y995" s="285"/>
      <c r="Z995" s="285"/>
      <c r="AA995" s="285"/>
      <c r="AB995" s="285"/>
      <c r="AC995" s="285"/>
      <c r="AD995" s="285"/>
      <c r="AE995" s="285"/>
      <c r="AF995" s="285"/>
    </row>
    <row r="996">
      <c r="A996" s="285"/>
      <c r="B996" s="362"/>
      <c r="C996" s="362"/>
      <c r="D996" s="17"/>
      <c r="E996" s="362"/>
      <c r="F996" s="315"/>
      <c r="G996" s="363"/>
      <c r="H996" s="363"/>
      <c r="I996" s="363"/>
      <c r="J996" s="363"/>
      <c r="K996" s="363"/>
      <c r="L996" s="285"/>
      <c r="M996" s="285"/>
      <c r="N996" s="285"/>
      <c r="O996" s="285"/>
      <c r="P996" s="285"/>
      <c r="Q996" s="285"/>
      <c r="R996" s="285"/>
      <c r="S996" s="285"/>
      <c r="T996" s="285"/>
      <c r="U996" s="285"/>
      <c r="V996" s="285"/>
      <c r="W996" s="285"/>
      <c r="X996" s="285"/>
      <c r="Y996" s="285"/>
      <c r="Z996" s="285"/>
      <c r="AA996" s="285"/>
      <c r="AB996" s="285"/>
      <c r="AC996" s="285"/>
      <c r="AD996" s="285"/>
      <c r="AE996" s="285"/>
      <c r="AF996" s="285"/>
    </row>
    <row r="997">
      <c r="A997" s="285"/>
      <c r="B997" s="362"/>
      <c r="C997" s="362"/>
      <c r="D997" s="17"/>
      <c r="E997" s="362"/>
      <c r="F997" s="315"/>
      <c r="G997" s="363"/>
      <c r="H997" s="363"/>
      <c r="I997" s="363"/>
      <c r="J997" s="363"/>
      <c r="K997" s="363"/>
      <c r="L997" s="285"/>
      <c r="M997" s="285"/>
      <c r="N997" s="285"/>
      <c r="O997" s="285"/>
      <c r="P997" s="285"/>
      <c r="Q997" s="285"/>
      <c r="R997" s="285"/>
      <c r="S997" s="285"/>
      <c r="T997" s="285"/>
      <c r="U997" s="285"/>
      <c r="V997" s="285"/>
      <c r="W997" s="285"/>
      <c r="X997" s="285"/>
      <c r="Y997" s="285"/>
      <c r="Z997" s="285"/>
      <c r="AA997" s="285"/>
      <c r="AB997" s="285"/>
      <c r="AC997" s="285"/>
      <c r="AD997" s="285"/>
      <c r="AE997" s="285"/>
      <c r="AF997" s="285"/>
    </row>
    <row r="998">
      <c r="A998" s="285"/>
      <c r="B998" s="362"/>
      <c r="C998" s="362"/>
      <c r="D998" s="17"/>
      <c r="E998" s="362"/>
      <c r="F998" s="315"/>
      <c r="G998" s="363"/>
      <c r="H998" s="363"/>
      <c r="I998" s="363"/>
      <c r="J998" s="363"/>
      <c r="K998" s="363"/>
      <c r="L998" s="285"/>
      <c r="M998" s="285"/>
      <c r="N998" s="285"/>
      <c r="O998" s="285"/>
      <c r="P998" s="285"/>
      <c r="Q998" s="285"/>
      <c r="R998" s="285"/>
      <c r="S998" s="285"/>
      <c r="T998" s="285"/>
      <c r="U998" s="285"/>
      <c r="V998" s="285"/>
      <c r="W998" s="285"/>
      <c r="X998" s="285"/>
      <c r="Y998" s="285"/>
      <c r="Z998" s="285"/>
      <c r="AA998" s="285"/>
      <c r="AB998" s="285"/>
      <c r="AC998" s="285"/>
      <c r="AD998" s="285"/>
      <c r="AE998" s="285"/>
      <c r="AF998" s="285"/>
    </row>
    <row r="999">
      <c r="A999" s="285"/>
      <c r="B999" s="362"/>
      <c r="C999" s="362"/>
      <c r="D999" s="17"/>
      <c r="E999" s="362"/>
      <c r="F999" s="315"/>
      <c r="G999" s="363"/>
      <c r="H999" s="363"/>
      <c r="I999" s="363"/>
      <c r="J999" s="363"/>
      <c r="K999" s="363"/>
      <c r="L999" s="285"/>
      <c r="M999" s="285"/>
      <c r="N999" s="285"/>
      <c r="O999" s="285"/>
      <c r="P999" s="285"/>
      <c r="Q999" s="285"/>
      <c r="R999" s="285"/>
      <c r="S999" s="285"/>
      <c r="T999" s="285"/>
      <c r="U999" s="285"/>
      <c r="V999" s="285"/>
      <c r="W999" s="285"/>
      <c r="X999" s="285"/>
      <c r="Y999" s="285"/>
      <c r="Z999" s="285"/>
      <c r="AA999" s="285"/>
      <c r="AB999" s="285"/>
      <c r="AC999" s="285"/>
      <c r="AD999" s="285"/>
      <c r="AE999" s="285"/>
      <c r="AF999" s="285"/>
    </row>
    <row r="1000">
      <c r="A1000" s="285"/>
      <c r="B1000" s="362"/>
      <c r="C1000" s="362"/>
      <c r="D1000" s="17"/>
      <c r="E1000" s="362"/>
      <c r="F1000" s="315"/>
      <c r="G1000" s="363"/>
      <c r="H1000" s="363"/>
      <c r="I1000" s="363"/>
      <c r="J1000" s="363"/>
      <c r="K1000" s="363"/>
      <c r="L1000" s="285"/>
      <c r="M1000" s="285"/>
      <c r="N1000" s="285"/>
      <c r="O1000" s="285"/>
      <c r="P1000" s="285"/>
      <c r="Q1000" s="285"/>
      <c r="R1000" s="285"/>
      <c r="S1000" s="285"/>
      <c r="T1000" s="285"/>
      <c r="U1000" s="285"/>
      <c r="V1000" s="285"/>
      <c r="W1000" s="285"/>
      <c r="X1000" s="285"/>
      <c r="Y1000" s="285"/>
      <c r="Z1000" s="285"/>
      <c r="AA1000" s="285"/>
      <c r="AB1000" s="285"/>
      <c r="AC1000" s="285"/>
      <c r="AD1000" s="285"/>
      <c r="AE1000" s="285"/>
      <c r="AF1000" s="285"/>
    </row>
    <row r="1001">
      <c r="A1001" s="285"/>
      <c r="B1001" s="362"/>
      <c r="C1001" s="362"/>
      <c r="D1001" s="17"/>
      <c r="E1001" s="362"/>
      <c r="F1001" s="315"/>
      <c r="G1001" s="363"/>
      <c r="H1001" s="363"/>
      <c r="I1001" s="363"/>
      <c r="J1001" s="363"/>
      <c r="K1001" s="363"/>
      <c r="L1001" s="285"/>
      <c r="M1001" s="285"/>
      <c r="N1001" s="285"/>
      <c r="O1001" s="285"/>
      <c r="P1001" s="285"/>
      <c r="Q1001" s="285"/>
      <c r="R1001" s="285"/>
      <c r="S1001" s="285"/>
      <c r="T1001" s="285"/>
      <c r="U1001" s="285"/>
      <c r="V1001" s="285"/>
      <c r="W1001" s="285"/>
      <c r="X1001" s="285"/>
      <c r="Y1001" s="285"/>
      <c r="Z1001" s="285"/>
      <c r="AA1001" s="285"/>
      <c r="AB1001" s="285"/>
      <c r="AC1001" s="285"/>
      <c r="AD1001" s="285"/>
      <c r="AE1001" s="285"/>
      <c r="AF1001" s="285"/>
    </row>
    <row r="1002">
      <c r="A1002" s="285"/>
      <c r="B1002" s="362"/>
      <c r="C1002" s="362"/>
      <c r="D1002" s="17"/>
      <c r="E1002" s="362"/>
      <c r="F1002" s="315"/>
      <c r="G1002" s="363"/>
      <c r="H1002" s="363"/>
      <c r="I1002" s="363"/>
      <c r="J1002" s="363"/>
      <c r="K1002" s="363"/>
      <c r="L1002" s="285"/>
      <c r="M1002" s="285"/>
      <c r="N1002" s="285"/>
      <c r="O1002" s="285"/>
      <c r="P1002" s="285"/>
      <c r="Q1002" s="285"/>
      <c r="R1002" s="285"/>
      <c r="S1002" s="285"/>
      <c r="T1002" s="285"/>
      <c r="U1002" s="285"/>
      <c r="V1002" s="285"/>
      <c r="W1002" s="285"/>
      <c r="X1002" s="285"/>
      <c r="Y1002" s="285"/>
      <c r="Z1002" s="285"/>
      <c r="AA1002" s="285"/>
      <c r="AB1002" s="285"/>
      <c r="AC1002" s="285"/>
      <c r="AD1002" s="285"/>
      <c r="AE1002" s="285"/>
      <c r="AF1002" s="285"/>
    </row>
    <row r="1003">
      <c r="A1003" s="285"/>
      <c r="B1003" s="362"/>
      <c r="C1003" s="362"/>
      <c r="D1003" s="17"/>
      <c r="E1003" s="362"/>
      <c r="F1003" s="315"/>
      <c r="G1003" s="363"/>
      <c r="H1003" s="363"/>
      <c r="I1003" s="363"/>
      <c r="J1003" s="363"/>
      <c r="K1003" s="363"/>
      <c r="L1003" s="285"/>
      <c r="M1003" s="285"/>
      <c r="N1003" s="285"/>
      <c r="O1003" s="285"/>
      <c r="P1003" s="285"/>
      <c r="Q1003" s="285"/>
      <c r="R1003" s="285"/>
      <c r="S1003" s="285"/>
      <c r="T1003" s="285"/>
      <c r="U1003" s="285"/>
      <c r="V1003" s="285"/>
      <c r="W1003" s="285"/>
      <c r="X1003" s="285"/>
      <c r="Y1003" s="285"/>
      <c r="Z1003" s="285"/>
      <c r="AA1003" s="285"/>
      <c r="AB1003" s="285"/>
      <c r="AC1003" s="285"/>
      <c r="AD1003" s="285"/>
      <c r="AE1003" s="285"/>
      <c r="AF1003" s="285"/>
    </row>
    <row r="1004">
      <c r="A1004" s="285"/>
      <c r="B1004" s="362"/>
      <c r="C1004" s="362"/>
      <c r="D1004" s="17"/>
      <c r="E1004" s="362"/>
      <c r="F1004" s="315"/>
      <c r="G1004" s="363"/>
      <c r="H1004" s="363"/>
      <c r="I1004" s="363"/>
      <c r="J1004" s="363"/>
      <c r="K1004" s="363"/>
      <c r="L1004" s="285"/>
      <c r="M1004" s="285"/>
      <c r="N1004" s="285"/>
      <c r="O1004" s="285"/>
      <c r="P1004" s="285"/>
      <c r="Q1004" s="285"/>
      <c r="R1004" s="285"/>
      <c r="S1004" s="285"/>
      <c r="T1004" s="285"/>
      <c r="U1004" s="285"/>
      <c r="V1004" s="285"/>
      <c r="W1004" s="285"/>
      <c r="X1004" s="285"/>
      <c r="Y1004" s="285"/>
      <c r="Z1004" s="285"/>
      <c r="AA1004" s="285"/>
      <c r="AB1004" s="285"/>
      <c r="AC1004" s="285"/>
      <c r="AD1004" s="285"/>
      <c r="AE1004" s="285"/>
      <c r="AF1004" s="285"/>
    </row>
    <row r="1005">
      <c r="A1005" s="285"/>
      <c r="B1005" s="362"/>
      <c r="C1005" s="362"/>
      <c r="D1005" s="17"/>
      <c r="E1005" s="362"/>
      <c r="F1005" s="315"/>
      <c r="G1005" s="363"/>
      <c r="H1005" s="363"/>
      <c r="I1005" s="363"/>
      <c r="J1005" s="363"/>
      <c r="K1005" s="363"/>
      <c r="L1005" s="285"/>
      <c r="M1005" s="285"/>
      <c r="N1005" s="285"/>
      <c r="O1005" s="285"/>
      <c r="P1005" s="285"/>
      <c r="Q1005" s="285"/>
      <c r="R1005" s="285"/>
      <c r="S1005" s="285"/>
      <c r="T1005" s="285"/>
      <c r="U1005" s="285"/>
      <c r="V1005" s="285"/>
      <c r="W1005" s="285"/>
      <c r="X1005" s="285"/>
      <c r="Y1005" s="285"/>
      <c r="Z1005" s="285"/>
      <c r="AA1005" s="285"/>
      <c r="AB1005" s="285"/>
      <c r="AC1005" s="285"/>
      <c r="AD1005" s="285"/>
      <c r="AE1005" s="285"/>
      <c r="AF1005" s="285"/>
    </row>
    <row r="1006">
      <c r="A1006" s="285"/>
      <c r="B1006" s="362"/>
      <c r="C1006" s="362"/>
      <c r="D1006" s="17"/>
      <c r="E1006" s="362"/>
      <c r="F1006" s="315"/>
      <c r="G1006" s="363"/>
      <c r="H1006" s="363"/>
      <c r="I1006" s="363"/>
      <c r="J1006" s="363"/>
      <c r="K1006" s="363"/>
      <c r="L1006" s="285"/>
      <c r="M1006" s="285"/>
      <c r="N1006" s="285"/>
      <c r="O1006" s="285"/>
      <c r="P1006" s="285"/>
      <c r="Q1006" s="285"/>
      <c r="R1006" s="285"/>
      <c r="S1006" s="285"/>
      <c r="T1006" s="285"/>
      <c r="U1006" s="285"/>
      <c r="V1006" s="285"/>
      <c r="W1006" s="285"/>
      <c r="X1006" s="285"/>
      <c r="Y1006" s="285"/>
      <c r="Z1006" s="285"/>
      <c r="AA1006" s="285"/>
      <c r="AB1006" s="285"/>
      <c r="AC1006" s="285"/>
      <c r="AD1006" s="285"/>
      <c r="AE1006" s="285"/>
      <c r="AF1006" s="285"/>
    </row>
    <row r="1007">
      <c r="A1007" s="285"/>
      <c r="B1007" s="362"/>
      <c r="C1007" s="362"/>
      <c r="D1007" s="17"/>
      <c r="E1007" s="362"/>
      <c r="F1007" s="315"/>
      <c r="G1007" s="363"/>
      <c r="H1007" s="363"/>
      <c r="I1007" s="363"/>
      <c r="J1007" s="363"/>
      <c r="K1007" s="363"/>
      <c r="L1007" s="285"/>
      <c r="M1007" s="285"/>
      <c r="N1007" s="285"/>
      <c r="O1007" s="285"/>
      <c r="P1007" s="285"/>
      <c r="Q1007" s="285"/>
      <c r="R1007" s="285"/>
      <c r="S1007" s="285"/>
      <c r="T1007" s="285"/>
      <c r="U1007" s="285"/>
      <c r="V1007" s="285"/>
      <c r="W1007" s="285"/>
      <c r="X1007" s="285"/>
      <c r="Y1007" s="285"/>
      <c r="Z1007" s="285"/>
      <c r="AA1007" s="285"/>
      <c r="AB1007" s="285"/>
      <c r="AC1007" s="285"/>
      <c r="AD1007" s="285"/>
      <c r="AE1007" s="285"/>
      <c r="AF1007" s="285"/>
    </row>
    <row r="1008">
      <c r="A1008" s="285"/>
      <c r="B1008" s="362"/>
      <c r="C1008" s="362"/>
      <c r="D1008" s="17"/>
      <c r="E1008" s="362"/>
      <c r="F1008" s="315"/>
      <c r="G1008" s="363"/>
      <c r="H1008" s="363"/>
      <c r="I1008" s="363"/>
      <c r="J1008" s="363"/>
      <c r="K1008" s="363"/>
      <c r="L1008" s="285"/>
      <c r="M1008" s="285"/>
      <c r="N1008" s="285"/>
      <c r="O1008" s="285"/>
      <c r="P1008" s="285"/>
      <c r="Q1008" s="285"/>
      <c r="R1008" s="285"/>
      <c r="S1008" s="285"/>
      <c r="T1008" s="285"/>
      <c r="U1008" s="285"/>
      <c r="V1008" s="285"/>
      <c r="W1008" s="285"/>
      <c r="X1008" s="285"/>
      <c r="Y1008" s="285"/>
      <c r="Z1008" s="285"/>
      <c r="AA1008" s="285"/>
      <c r="AB1008" s="285"/>
      <c r="AC1008" s="285"/>
      <c r="AD1008" s="285"/>
      <c r="AE1008" s="285"/>
      <c r="AF1008" s="285"/>
    </row>
    <row r="1009">
      <c r="A1009" s="285"/>
      <c r="B1009" s="362"/>
      <c r="C1009" s="362"/>
      <c r="D1009" s="17"/>
      <c r="E1009" s="362"/>
      <c r="F1009" s="315"/>
      <c r="G1009" s="363"/>
      <c r="H1009" s="363"/>
      <c r="I1009" s="363"/>
      <c r="J1009" s="363"/>
      <c r="K1009" s="363"/>
      <c r="L1009" s="285"/>
      <c r="M1009" s="285"/>
      <c r="N1009" s="285"/>
      <c r="O1009" s="285"/>
      <c r="P1009" s="285"/>
      <c r="Q1009" s="285"/>
      <c r="R1009" s="285"/>
      <c r="S1009" s="285"/>
      <c r="T1009" s="285"/>
      <c r="U1009" s="285"/>
      <c r="V1009" s="285"/>
      <c r="W1009" s="285"/>
      <c r="X1009" s="285"/>
      <c r="Y1009" s="285"/>
      <c r="Z1009" s="285"/>
      <c r="AA1009" s="285"/>
      <c r="AB1009" s="285"/>
      <c r="AC1009" s="285"/>
      <c r="AD1009" s="285"/>
      <c r="AE1009" s="285"/>
      <c r="AF1009" s="285"/>
    </row>
    <row r="1010">
      <c r="A1010" s="285"/>
      <c r="B1010" s="362"/>
      <c r="C1010" s="362"/>
      <c r="D1010" s="17"/>
      <c r="E1010" s="362"/>
      <c r="F1010" s="315"/>
      <c r="G1010" s="363"/>
      <c r="H1010" s="363"/>
      <c r="I1010" s="363"/>
      <c r="J1010" s="363"/>
      <c r="K1010" s="363"/>
      <c r="L1010" s="285"/>
      <c r="M1010" s="285"/>
      <c r="N1010" s="285"/>
      <c r="O1010" s="285"/>
      <c r="P1010" s="285"/>
      <c r="Q1010" s="285"/>
      <c r="R1010" s="285"/>
      <c r="S1010" s="285"/>
      <c r="T1010" s="285"/>
      <c r="U1010" s="285"/>
      <c r="V1010" s="285"/>
      <c r="W1010" s="285"/>
      <c r="X1010" s="285"/>
      <c r="Y1010" s="285"/>
      <c r="Z1010" s="285"/>
      <c r="AA1010" s="285"/>
      <c r="AB1010" s="285"/>
      <c r="AC1010" s="285"/>
      <c r="AD1010" s="285"/>
      <c r="AE1010" s="285"/>
      <c r="AF1010" s="285"/>
    </row>
    <row r="1011">
      <c r="A1011" s="285"/>
      <c r="B1011" s="362"/>
      <c r="C1011" s="362"/>
      <c r="D1011" s="17"/>
      <c r="E1011" s="362"/>
      <c r="F1011" s="315"/>
      <c r="G1011" s="363"/>
      <c r="H1011" s="363"/>
      <c r="I1011" s="363"/>
      <c r="J1011" s="363"/>
      <c r="K1011" s="363"/>
      <c r="L1011" s="285"/>
      <c r="M1011" s="285"/>
      <c r="N1011" s="285"/>
      <c r="O1011" s="285"/>
      <c r="P1011" s="285"/>
      <c r="Q1011" s="285"/>
      <c r="R1011" s="285"/>
      <c r="S1011" s="285"/>
      <c r="T1011" s="285"/>
      <c r="U1011" s="285"/>
      <c r="V1011" s="285"/>
      <c r="W1011" s="285"/>
      <c r="X1011" s="285"/>
      <c r="Y1011" s="285"/>
      <c r="Z1011" s="285"/>
      <c r="AA1011" s="285"/>
      <c r="AB1011" s="285"/>
      <c r="AC1011" s="285"/>
      <c r="AD1011" s="285"/>
      <c r="AE1011" s="285"/>
      <c r="AF1011" s="285"/>
    </row>
    <row r="1012">
      <c r="A1012" s="285"/>
      <c r="B1012" s="362"/>
      <c r="C1012" s="362"/>
      <c r="D1012" s="17"/>
      <c r="E1012" s="362"/>
      <c r="F1012" s="315"/>
      <c r="G1012" s="363"/>
      <c r="H1012" s="363"/>
      <c r="I1012" s="363"/>
      <c r="J1012" s="363"/>
      <c r="K1012" s="363"/>
      <c r="L1012" s="285"/>
      <c r="M1012" s="285"/>
      <c r="N1012" s="285"/>
      <c r="O1012" s="285"/>
      <c r="P1012" s="285"/>
      <c r="Q1012" s="285"/>
      <c r="R1012" s="285"/>
      <c r="S1012" s="285"/>
      <c r="T1012" s="285"/>
      <c r="U1012" s="285"/>
      <c r="V1012" s="285"/>
      <c r="W1012" s="285"/>
      <c r="X1012" s="285"/>
      <c r="Y1012" s="285"/>
      <c r="Z1012" s="285"/>
      <c r="AA1012" s="285"/>
      <c r="AB1012" s="285"/>
      <c r="AC1012" s="285"/>
      <c r="AD1012" s="285"/>
      <c r="AE1012" s="285"/>
      <c r="AF1012" s="285"/>
    </row>
    <row r="1013">
      <c r="A1013" s="285"/>
      <c r="B1013" s="362"/>
      <c r="C1013" s="362"/>
      <c r="D1013" s="17"/>
      <c r="E1013" s="362"/>
      <c r="F1013" s="315"/>
      <c r="G1013" s="363"/>
      <c r="H1013" s="363"/>
      <c r="I1013" s="363"/>
      <c r="J1013" s="363"/>
      <c r="K1013" s="363"/>
      <c r="L1013" s="285"/>
      <c r="M1013" s="285"/>
      <c r="N1013" s="285"/>
      <c r="O1013" s="285"/>
      <c r="P1013" s="285"/>
      <c r="Q1013" s="285"/>
      <c r="R1013" s="285"/>
      <c r="S1013" s="285"/>
      <c r="T1013" s="285"/>
      <c r="U1013" s="285"/>
      <c r="V1013" s="285"/>
      <c r="W1013" s="285"/>
      <c r="X1013" s="285"/>
      <c r="Y1013" s="285"/>
      <c r="Z1013" s="285"/>
      <c r="AA1013" s="285"/>
      <c r="AB1013" s="285"/>
      <c r="AC1013" s="285"/>
      <c r="AD1013" s="285"/>
      <c r="AE1013" s="285"/>
      <c r="AF1013" s="285"/>
    </row>
    <row r="1014">
      <c r="A1014" s="285"/>
      <c r="B1014" s="362"/>
      <c r="C1014" s="362"/>
      <c r="D1014" s="17"/>
      <c r="E1014" s="362"/>
      <c r="F1014" s="315"/>
      <c r="G1014" s="363"/>
      <c r="H1014" s="363"/>
      <c r="I1014" s="363"/>
      <c r="J1014" s="363"/>
      <c r="K1014" s="363"/>
      <c r="L1014" s="285"/>
      <c r="M1014" s="285"/>
      <c r="N1014" s="285"/>
      <c r="O1014" s="285"/>
      <c r="P1014" s="285"/>
      <c r="Q1014" s="285"/>
      <c r="R1014" s="285"/>
      <c r="S1014" s="285"/>
      <c r="T1014" s="285"/>
      <c r="U1014" s="285"/>
      <c r="V1014" s="285"/>
      <c r="W1014" s="285"/>
      <c r="X1014" s="285"/>
      <c r="Y1014" s="285"/>
      <c r="Z1014" s="285"/>
      <c r="AA1014" s="285"/>
      <c r="AB1014" s="285"/>
      <c r="AC1014" s="285"/>
      <c r="AD1014" s="285"/>
      <c r="AE1014" s="285"/>
      <c r="AF1014" s="285"/>
    </row>
    <row r="1015">
      <c r="A1015" s="285"/>
      <c r="B1015" s="362"/>
      <c r="C1015" s="362"/>
      <c r="D1015" s="17"/>
      <c r="E1015" s="362"/>
      <c r="F1015" s="315"/>
      <c r="G1015" s="363"/>
      <c r="H1015" s="363"/>
      <c r="I1015" s="363"/>
      <c r="J1015" s="363"/>
      <c r="K1015" s="363"/>
      <c r="L1015" s="285"/>
      <c r="M1015" s="285"/>
      <c r="N1015" s="285"/>
      <c r="O1015" s="285"/>
      <c r="P1015" s="285"/>
      <c r="Q1015" s="285"/>
      <c r="R1015" s="285"/>
      <c r="S1015" s="285"/>
      <c r="T1015" s="285"/>
      <c r="U1015" s="285"/>
      <c r="V1015" s="285"/>
      <c r="W1015" s="285"/>
      <c r="X1015" s="285"/>
      <c r="Y1015" s="285"/>
      <c r="Z1015" s="285"/>
      <c r="AA1015" s="285"/>
      <c r="AB1015" s="285"/>
      <c r="AC1015" s="285"/>
      <c r="AD1015" s="285"/>
      <c r="AE1015" s="285"/>
      <c r="AF1015" s="285"/>
    </row>
    <row r="1016">
      <c r="A1016" s="285"/>
      <c r="B1016" s="362"/>
      <c r="C1016" s="362"/>
      <c r="D1016" s="17"/>
      <c r="E1016" s="362"/>
      <c r="F1016" s="315"/>
      <c r="G1016" s="363"/>
      <c r="H1016" s="363"/>
      <c r="I1016" s="363"/>
      <c r="J1016" s="363"/>
      <c r="K1016" s="363"/>
      <c r="L1016" s="285"/>
      <c r="M1016" s="285"/>
      <c r="N1016" s="285"/>
      <c r="O1016" s="285"/>
      <c r="P1016" s="285"/>
      <c r="Q1016" s="285"/>
      <c r="R1016" s="285"/>
      <c r="S1016" s="285"/>
      <c r="T1016" s="285"/>
      <c r="U1016" s="285"/>
      <c r="V1016" s="285"/>
      <c r="W1016" s="285"/>
      <c r="X1016" s="285"/>
      <c r="Y1016" s="285"/>
      <c r="Z1016" s="285"/>
      <c r="AA1016" s="285"/>
      <c r="AB1016" s="285"/>
      <c r="AC1016" s="285"/>
      <c r="AD1016" s="285"/>
      <c r="AE1016" s="285"/>
      <c r="AF1016" s="285"/>
    </row>
    <row r="1017">
      <c r="A1017" s="285"/>
      <c r="B1017" s="362"/>
      <c r="C1017" s="362"/>
      <c r="D1017" s="17"/>
      <c r="E1017" s="362"/>
      <c r="F1017" s="315"/>
      <c r="G1017" s="363"/>
      <c r="H1017" s="363"/>
      <c r="I1017" s="363"/>
      <c r="J1017" s="363"/>
      <c r="K1017" s="363"/>
      <c r="L1017" s="285"/>
      <c r="M1017" s="285"/>
      <c r="N1017" s="285"/>
      <c r="O1017" s="285"/>
      <c r="P1017" s="285"/>
      <c r="Q1017" s="285"/>
      <c r="R1017" s="285"/>
      <c r="S1017" s="285"/>
      <c r="T1017" s="285"/>
      <c r="U1017" s="285"/>
      <c r="V1017" s="285"/>
      <c r="W1017" s="285"/>
      <c r="X1017" s="285"/>
      <c r="Y1017" s="285"/>
      <c r="Z1017" s="285"/>
      <c r="AA1017" s="285"/>
      <c r="AB1017" s="285"/>
      <c r="AC1017" s="285"/>
      <c r="AD1017" s="285"/>
      <c r="AE1017" s="285"/>
      <c r="AF1017" s="285"/>
    </row>
    <row r="1018">
      <c r="A1018" s="285"/>
      <c r="B1018" s="362"/>
      <c r="C1018" s="362"/>
      <c r="D1018" s="17"/>
      <c r="E1018" s="362"/>
      <c r="F1018" s="315"/>
      <c r="G1018" s="363"/>
      <c r="H1018" s="363"/>
      <c r="I1018" s="363"/>
      <c r="J1018" s="363"/>
      <c r="K1018" s="363"/>
      <c r="L1018" s="285"/>
      <c r="M1018" s="285"/>
      <c r="N1018" s="285"/>
      <c r="O1018" s="285"/>
      <c r="P1018" s="285"/>
      <c r="Q1018" s="285"/>
      <c r="R1018" s="285"/>
      <c r="S1018" s="285"/>
      <c r="T1018" s="285"/>
      <c r="U1018" s="285"/>
      <c r="V1018" s="285"/>
      <c r="W1018" s="285"/>
      <c r="X1018" s="285"/>
      <c r="Y1018" s="285"/>
      <c r="Z1018" s="285"/>
      <c r="AA1018" s="285"/>
      <c r="AB1018" s="285"/>
      <c r="AC1018" s="285"/>
      <c r="AD1018" s="285"/>
      <c r="AE1018" s="285"/>
      <c r="AF1018" s="285"/>
    </row>
    <row r="1019">
      <c r="A1019" s="285"/>
      <c r="B1019" s="362"/>
      <c r="C1019" s="362"/>
      <c r="D1019" s="17"/>
      <c r="E1019" s="362"/>
      <c r="F1019" s="315"/>
      <c r="G1019" s="363"/>
      <c r="H1019" s="363"/>
      <c r="I1019" s="363"/>
      <c r="J1019" s="363"/>
      <c r="K1019" s="363"/>
      <c r="L1019" s="285"/>
      <c r="M1019" s="285"/>
      <c r="N1019" s="285"/>
      <c r="O1019" s="285"/>
      <c r="P1019" s="285"/>
      <c r="Q1019" s="285"/>
      <c r="R1019" s="285"/>
      <c r="S1019" s="285"/>
      <c r="T1019" s="285"/>
      <c r="U1019" s="285"/>
      <c r="V1019" s="285"/>
      <c r="W1019" s="285"/>
      <c r="X1019" s="285"/>
      <c r="Y1019" s="285"/>
      <c r="Z1019" s="285"/>
      <c r="AA1019" s="285"/>
      <c r="AB1019" s="285"/>
      <c r="AC1019" s="285"/>
      <c r="AD1019" s="285"/>
      <c r="AE1019" s="285"/>
      <c r="AF1019" s="285"/>
    </row>
    <row r="1020">
      <c r="A1020" s="285"/>
      <c r="B1020" s="362"/>
      <c r="C1020" s="362"/>
      <c r="D1020" s="17"/>
      <c r="E1020" s="362"/>
      <c r="F1020" s="315"/>
      <c r="G1020" s="363"/>
      <c r="H1020" s="363"/>
      <c r="I1020" s="363"/>
      <c r="J1020" s="363"/>
      <c r="K1020" s="363"/>
      <c r="L1020" s="285"/>
      <c r="M1020" s="285"/>
      <c r="N1020" s="285"/>
      <c r="O1020" s="285"/>
      <c r="P1020" s="285"/>
      <c r="Q1020" s="285"/>
      <c r="R1020" s="285"/>
      <c r="S1020" s="285"/>
      <c r="T1020" s="285"/>
      <c r="U1020" s="285"/>
      <c r="V1020" s="285"/>
      <c r="W1020" s="285"/>
      <c r="X1020" s="285"/>
      <c r="Y1020" s="285"/>
      <c r="Z1020" s="285"/>
      <c r="AA1020" s="285"/>
      <c r="AB1020" s="285"/>
      <c r="AC1020" s="285"/>
      <c r="AD1020" s="285"/>
      <c r="AE1020" s="285"/>
      <c r="AF1020" s="285"/>
    </row>
    <row r="1021">
      <c r="A1021" s="285"/>
      <c r="B1021" s="362"/>
      <c r="C1021" s="362"/>
      <c r="D1021" s="17"/>
      <c r="E1021" s="362"/>
      <c r="F1021" s="315"/>
      <c r="G1021" s="363"/>
      <c r="H1021" s="363"/>
      <c r="I1021" s="363"/>
      <c r="J1021" s="363"/>
      <c r="K1021" s="363"/>
      <c r="L1021" s="285"/>
      <c r="M1021" s="285"/>
      <c r="N1021" s="285"/>
      <c r="O1021" s="285"/>
      <c r="P1021" s="285"/>
      <c r="Q1021" s="285"/>
      <c r="R1021" s="285"/>
      <c r="S1021" s="285"/>
      <c r="T1021" s="285"/>
      <c r="U1021" s="285"/>
      <c r="V1021" s="285"/>
      <c r="W1021" s="285"/>
      <c r="X1021" s="285"/>
      <c r="Y1021" s="285"/>
      <c r="Z1021" s="285"/>
      <c r="AA1021" s="285"/>
      <c r="AB1021" s="285"/>
      <c r="AC1021" s="285"/>
      <c r="AD1021" s="285"/>
      <c r="AE1021" s="285"/>
      <c r="AF1021" s="285"/>
    </row>
    <row r="1022">
      <c r="A1022" s="285"/>
      <c r="B1022" s="362"/>
      <c r="C1022" s="362"/>
      <c r="D1022" s="17"/>
      <c r="E1022" s="362"/>
      <c r="F1022" s="315"/>
      <c r="G1022" s="363"/>
      <c r="H1022" s="363"/>
      <c r="I1022" s="363"/>
      <c r="J1022" s="363"/>
      <c r="K1022" s="363"/>
      <c r="L1022" s="285"/>
      <c r="M1022" s="285"/>
      <c r="N1022" s="285"/>
      <c r="O1022" s="285"/>
      <c r="P1022" s="285"/>
      <c r="Q1022" s="285"/>
      <c r="R1022" s="285"/>
      <c r="S1022" s="285"/>
      <c r="T1022" s="285"/>
      <c r="U1022" s="285"/>
      <c r="V1022" s="285"/>
      <c r="W1022" s="285"/>
      <c r="X1022" s="285"/>
      <c r="Y1022" s="285"/>
      <c r="Z1022" s="285"/>
      <c r="AA1022" s="285"/>
      <c r="AB1022" s="285"/>
      <c r="AC1022" s="285"/>
      <c r="AD1022" s="285"/>
      <c r="AE1022" s="285"/>
      <c r="AF1022" s="285"/>
    </row>
    <row r="1023">
      <c r="A1023" s="285"/>
      <c r="B1023" s="362"/>
      <c r="C1023" s="362"/>
      <c r="D1023" s="17"/>
      <c r="E1023" s="362"/>
      <c r="F1023" s="315"/>
      <c r="G1023" s="363"/>
      <c r="H1023" s="363"/>
      <c r="I1023" s="363"/>
      <c r="J1023" s="363"/>
      <c r="K1023" s="363"/>
      <c r="L1023" s="285"/>
      <c r="M1023" s="285"/>
      <c r="N1023" s="285"/>
      <c r="O1023" s="285"/>
      <c r="P1023" s="285"/>
      <c r="Q1023" s="285"/>
      <c r="R1023" s="285"/>
      <c r="S1023" s="285"/>
      <c r="T1023" s="285"/>
      <c r="U1023" s="285"/>
      <c r="V1023" s="285"/>
      <c r="W1023" s="285"/>
      <c r="X1023" s="285"/>
      <c r="Y1023" s="285"/>
      <c r="Z1023" s="285"/>
      <c r="AA1023" s="285"/>
      <c r="AB1023" s="285"/>
      <c r="AC1023" s="285"/>
      <c r="AD1023" s="285"/>
      <c r="AE1023" s="285"/>
      <c r="AF1023" s="285"/>
    </row>
    <row r="1024">
      <c r="A1024" s="285"/>
      <c r="B1024" s="362"/>
      <c r="C1024" s="362"/>
      <c r="D1024" s="17"/>
      <c r="E1024" s="362"/>
      <c r="F1024" s="315"/>
      <c r="G1024" s="363"/>
      <c r="H1024" s="363"/>
      <c r="I1024" s="363"/>
      <c r="J1024" s="363"/>
      <c r="K1024" s="363"/>
      <c r="L1024" s="285"/>
      <c r="M1024" s="285"/>
      <c r="N1024" s="285"/>
      <c r="O1024" s="285"/>
      <c r="P1024" s="285"/>
      <c r="Q1024" s="285"/>
      <c r="R1024" s="285"/>
      <c r="S1024" s="285"/>
      <c r="T1024" s="285"/>
      <c r="U1024" s="285"/>
      <c r="V1024" s="285"/>
      <c r="W1024" s="285"/>
      <c r="X1024" s="285"/>
      <c r="Y1024" s="285"/>
      <c r="Z1024" s="285"/>
      <c r="AA1024" s="285"/>
      <c r="AB1024" s="285"/>
      <c r="AC1024" s="285"/>
      <c r="AD1024" s="285"/>
      <c r="AE1024" s="285"/>
      <c r="AF1024" s="285"/>
    </row>
    <row r="1025">
      <c r="A1025" s="285"/>
      <c r="B1025" s="362"/>
      <c r="C1025" s="362"/>
      <c r="D1025" s="17"/>
      <c r="E1025" s="362"/>
      <c r="F1025" s="315"/>
      <c r="G1025" s="363"/>
      <c r="H1025" s="363"/>
      <c r="I1025" s="363"/>
      <c r="J1025" s="363"/>
      <c r="K1025" s="363"/>
      <c r="L1025" s="285"/>
      <c r="M1025" s="285"/>
      <c r="N1025" s="285"/>
      <c r="O1025" s="285"/>
      <c r="P1025" s="285"/>
      <c r="Q1025" s="285"/>
      <c r="R1025" s="285"/>
      <c r="S1025" s="285"/>
      <c r="T1025" s="285"/>
      <c r="U1025" s="285"/>
      <c r="V1025" s="285"/>
      <c r="W1025" s="285"/>
      <c r="X1025" s="285"/>
      <c r="Y1025" s="285"/>
      <c r="Z1025" s="285"/>
      <c r="AA1025" s="285"/>
      <c r="AB1025" s="285"/>
      <c r="AC1025" s="285"/>
      <c r="AD1025" s="285"/>
      <c r="AE1025" s="285"/>
      <c r="AF1025" s="285"/>
    </row>
    <row r="1026">
      <c r="A1026" s="285"/>
      <c r="B1026" s="362"/>
      <c r="C1026" s="362"/>
      <c r="D1026" s="17"/>
      <c r="E1026" s="362"/>
      <c r="F1026" s="315"/>
      <c r="G1026" s="363"/>
      <c r="H1026" s="363"/>
      <c r="I1026" s="363"/>
      <c r="J1026" s="363"/>
      <c r="K1026" s="363"/>
      <c r="L1026" s="285"/>
      <c r="M1026" s="285"/>
      <c r="N1026" s="285"/>
      <c r="O1026" s="285"/>
      <c r="P1026" s="285"/>
      <c r="Q1026" s="285"/>
      <c r="R1026" s="285"/>
      <c r="S1026" s="285"/>
      <c r="T1026" s="285"/>
      <c r="U1026" s="285"/>
      <c r="V1026" s="285"/>
      <c r="W1026" s="285"/>
      <c r="X1026" s="285"/>
      <c r="Y1026" s="285"/>
      <c r="Z1026" s="285"/>
      <c r="AA1026" s="285"/>
      <c r="AB1026" s="285"/>
      <c r="AC1026" s="285"/>
      <c r="AD1026" s="285"/>
      <c r="AE1026" s="285"/>
      <c r="AF1026" s="285"/>
    </row>
    <row r="1027">
      <c r="A1027" s="285"/>
      <c r="B1027" s="362"/>
      <c r="C1027" s="362"/>
      <c r="D1027" s="17"/>
      <c r="E1027" s="362"/>
      <c r="F1027" s="315"/>
      <c r="G1027" s="363"/>
      <c r="H1027" s="363"/>
      <c r="I1027" s="363"/>
      <c r="J1027" s="363"/>
      <c r="K1027" s="363"/>
      <c r="L1027" s="285"/>
      <c r="M1027" s="285"/>
      <c r="N1027" s="285"/>
      <c r="O1027" s="285"/>
      <c r="P1027" s="285"/>
      <c r="Q1027" s="285"/>
      <c r="R1027" s="285"/>
      <c r="S1027" s="285"/>
      <c r="T1027" s="285"/>
      <c r="U1027" s="285"/>
      <c r="V1027" s="285"/>
      <c r="W1027" s="285"/>
      <c r="X1027" s="285"/>
      <c r="Y1027" s="285"/>
      <c r="Z1027" s="285"/>
      <c r="AA1027" s="285"/>
      <c r="AB1027" s="285"/>
      <c r="AC1027" s="285"/>
      <c r="AD1027" s="285"/>
      <c r="AE1027" s="285"/>
      <c r="AF1027" s="285"/>
    </row>
    <row r="1028">
      <c r="A1028" s="285"/>
      <c r="B1028" s="362"/>
      <c r="C1028" s="362"/>
      <c r="D1028" s="17"/>
      <c r="E1028" s="362"/>
      <c r="F1028" s="315"/>
      <c r="G1028" s="363"/>
      <c r="H1028" s="363"/>
      <c r="I1028" s="363"/>
      <c r="J1028" s="363"/>
      <c r="K1028" s="363"/>
      <c r="L1028" s="285"/>
      <c r="M1028" s="285"/>
      <c r="N1028" s="285"/>
      <c r="O1028" s="285"/>
      <c r="P1028" s="285"/>
      <c r="Q1028" s="285"/>
      <c r="R1028" s="285"/>
      <c r="S1028" s="285"/>
      <c r="T1028" s="285"/>
      <c r="U1028" s="285"/>
      <c r="V1028" s="285"/>
      <c r="W1028" s="285"/>
      <c r="X1028" s="285"/>
      <c r="Y1028" s="285"/>
      <c r="Z1028" s="285"/>
      <c r="AA1028" s="285"/>
      <c r="AB1028" s="285"/>
      <c r="AC1028" s="285"/>
      <c r="AD1028" s="285"/>
      <c r="AE1028" s="285"/>
      <c r="AF1028" s="285"/>
    </row>
    <row r="1029">
      <c r="A1029" s="285"/>
      <c r="B1029" s="362"/>
      <c r="C1029" s="362"/>
      <c r="D1029" s="17"/>
      <c r="E1029" s="362"/>
      <c r="F1029" s="315"/>
      <c r="G1029" s="363"/>
      <c r="H1029" s="363"/>
      <c r="I1029" s="363"/>
      <c r="J1029" s="363"/>
      <c r="K1029" s="363"/>
      <c r="L1029" s="285"/>
      <c r="M1029" s="285"/>
      <c r="N1029" s="285"/>
      <c r="O1029" s="285"/>
      <c r="P1029" s="285"/>
      <c r="Q1029" s="285"/>
      <c r="R1029" s="285"/>
      <c r="S1029" s="285"/>
      <c r="T1029" s="285"/>
      <c r="U1029" s="285"/>
      <c r="V1029" s="285"/>
      <c r="W1029" s="285"/>
      <c r="X1029" s="285"/>
      <c r="Y1029" s="285"/>
      <c r="Z1029" s="285"/>
      <c r="AA1029" s="285"/>
      <c r="AB1029" s="285"/>
      <c r="AC1029" s="285"/>
      <c r="AD1029" s="285"/>
      <c r="AE1029" s="285"/>
      <c r="AF1029" s="285"/>
    </row>
    <row r="1030">
      <c r="A1030" s="285"/>
      <c r="B1030" s="362"/>
      <c r="C1030" s="362"/>
      <c r="D1030" s="17"/>
      <c r="E1030" s="362"/>
      <c r="F1030" s="315"/>
      <c r="G1030" s="363"/>
      <c r="H1030" s="363"/>
      <c r="I1030" s="363"/>
      <c r="J1030" s="363"/>
      <c r="K1030" s="363"/>
      <c r="L1030" s="285"/>
      <c r="M1030" s="285"/>
      <c r="N1030" s="285"/>
      <c r="O1030" s="285"/>
      <c r="P1030" s="285"/>
      <c r="Q1030" s="285"/>
      <c r="R1030" s="285"/>
      <c r="S1030" s="285"/>
      <c r="T1030" s="285"/>
      <c r="U1030" s="285"/>
      <c r="V1030" s="285"/>
      <c r="W1030" s="285"/>
      <c r="X1030" s="285"/>
      <c r="Y1030" s="285"/>
      <c r="Z1030" s="285"/>
      <c r="AA1030" s="285"/>
      <c r="AB1030" s="285"/>
      <c r="AC1030" s="285"/>
      <c r="AD1030" s="285"/>
      <c r="AE1030" s="285"/>
      <c r="AF1030" s="285"/>
    </row>
    <row r="1031">
      <c r="A1031" s="285"/>
      <c r="B1031" s="362"/>
      <c r="C1031" s="362"/>
      <c r="D1031" s="17"/>
      <c r="E1031" s="362"/>
      <c r="F1031" s="315"/>
      <c r="G1031" s="363"/>
      <c r="H1031" s="363"/>
      <c r="I1031" s="363"/>
      <c r="J1031" s="363"/>
      <c r="K1031" s="363"/>
      <c r="L1031" s="285"/>
      <c r="M1031" s="285"/>
      <c r="N1031" s="285"/>
      <c r="O1031" s="285"/>
      <c r="P1031" s="285"/>
      <c r="Q1031" s="285"/>
      <c r="R1031" s="285"/>
      <c r="S1031" s="285"/>
      <c r="T1031" s="285"/>
      <c r="U1031" s="285"/>
      <c r="V1031" s="285"/>
      <c r="W1031" s="285"/>
      <c r="X1031" s="285"/>
      <c r="Y1031" s="285"/>
      <c r="Z1031" s="285"/>
      <c r="AA1031" s="285"/>
      <c r="AB1031" s="285"/>
      <c r="AC1031" s="285"/>
      <c r="AD1031" s="285"/>
      <c r="AE1031" s="285"/>
      <c r="AF1031" s="285"/>
    </row>
    <row r="1032">
      <c r="A1032" s="285"/>
      <c r="B1032" s="362"/>
      <c r="C1032" s="362"/>
      <c r="D1032" s="17"/>
      <c r="E1032" s="362"/>
      <c r="F1032" s="315"/>
      <c r="G1032" s="363"/>
      <c r="H1032" s="363"/>
      <c r="I1032" s="363"/>
      <c r="J1032" s="363"/>
      <c r="K1032" s="363"/>
      <c r="L1032" s="285"/>
      <c r="M1032" s="285"/>
      <c r="N1032" s="285"/>
      <c r="O1032" s="285"/>
      <c r="P1032" s="285"/>
      <c r="Q1032" s="285"/>
      <c r="R1032" s="285"/>
      <c r="S1032" s="285"/>
      <c r="T1032" s="285"/>
      <c r="U1032" s="285"/>
      <c r="V1032" s="285"/>
      <c r="W1032" s="285"/>
      <c r="X1032" s="285"/>
      <c r="Y1032" s="285"/>
      <c r="Z1032" s="285"/>
      <c r="AA1032" s="285"/>
      <c r="AB1032" s="285"/>
      <c r="AC1032" s="285"/>
      <c r="AD1032" s="285"/>
      <c r="AE1032" s="285"/>
      <c r="AF1032" s="285"/>
    </row>
    <row r="1033">
      <c r="A1033" s="285"/>
      <c r="B1033" s="362"/>
      <c r="C1033" s="362"/>
      <c r="D1033" s="17"/>
      <c r="E1033" s="362"/>
      <c r="F1033" s="315"/>
      <c r="G1033" s="363"/>
      <c r="H1033" s="363"/>
      <c r="I1033" s="363"/>
      <c r="J1033" s="363"/>
      <c r="K1033" s="363"/>
      <c r="L1033" s="285"/>
      <c r="M1033" s="285"/>
      <c r="N1033" s="285"/>
      <c r="O1033" s="285"/>
      <c r="P1033" s="285"/>
      <c r="Q1033" s="285"/>
      <c r="R1033" s="285"/>
      <c r="S1033" s="285"/>
      <c r="T1033" s="285"/>
      <c r="U1033" s="285"/>
      <c r="V1033" s="285"/>
      <c r="W1033" s="285"/>
      <c r="X1033" s="285"/>
      <c r="Y1033" s="285"/>
      <c r="Z1033" s="285"/>
      <c r="AA1033" s="285"/>
      <c r="AB1033" s="285"/>
      <c r="AC1033" s="285"/>
      <c r="AD1033" s="285"/>
      <c r="AE1033" s="285"/>
      <c r="AF1033" s="285"/>
    </row>
    <row r="1034">
      <c r="A1034" s="285"/>
      <c r="B1034" s="362"/>
      <c r="C1034" s="362"/>
      <c r="D1034" s="17"/>
      <c r="E1034" s="362"/>
      <c r="F1034" s="315"/>
      <c r="G1034" s="363"/>
      <c r="H1034" s="363"/>
      <c r="I1034" s="363"/>
      <c r="J1034" s="363"/>
      <c r="K1034" s="363"/>
      <c r="L1034" s="285"/>
      <c r="M1034" s="285"/>
      <c r="N1034" s="285"/>
      <c r="O1034" s="285"/>
      <c r="P1034" s="285"/>
      <c r="Q1034" s="285"/>
      <c r="R1034" s="285"/>
      <c r="S1034" s="285"/>
      <c r="T1034" s="285"/>
      <c r="U1034" s="285"/>
      <c r="V1034" s="285"/>
      <c r="W1034" s="285"/>
      <c r="X1034" s="285"/>
      <c r="Y1034" s="285"/>
      <c r="Z1034" s="285"/>
      <c r="AA1034" s="285"/>
      <c r="AB1034" s="285"/>
      <c r="AC1034" s="285"/>
      <c r="AD1034" s="285"/>
      <c r="AE1034" s="285"/>
      <c r="AF1034" s="285"/>
    </row>
    <row r="1035">
      <c r="A1035" s="285"/>
      <c r="B1035" s="362"/>
      <c r="C1035" s="362"/>
      <c r="D1035" s="17"/>
      <c r="E1035" s="362"/>
      <c r="F1035" s="315"/>
      <c r="G1035" s="363"/>
      <c r="H1035" s="363"/>
      <c r="I1035" s="363"/>
      <c r="J1035" s="363"/>
      <c r="K1035" s="363"/>
      <c r="L1035" s="285"/>
      <c r="M1035" s="285"/>
      <c r="N1035" s="285"/>
      <c r="O1035" s="285"/>
      <c r="P1035" s="285"/>
      <c r="Q1035" s="285"/>
      <c r="R1035" s="285"/>
      <c r="S1035" s="285"/>
      <c r="T1035" s="285"/>
      <c r="U1035" s="285"/>
      <c r="V1035" s="285"/>
      <c r="W1035" s="285"/>
      <c r="X1035" s="285"/>
      <c r="Y1035" s="285"/>
      <c r="Z1035" s="285"/>
      <c r="AA1035" s="285"/>
      <c r="AB1035" s="285"/>
      <c r="AC1035" s="285"/>
      <c r="AD1035" s="285"/>
      <c r="AE1035" s="285"/>
      <c r="AF1035" s="285"/>
    </row>
    <row r="1036">
      <c r="A1036" s="285"/>
      <c r="B1036" s="362"/>
      <c r="C1036" s="362"/>
      <c r="D1036" s="17"/>
      <c r="E1036" s="362"/>
      <c r="F1036" s="315"/>
      <c r="G1036" s="363"/>
      <c r="H1036" s="363"/>
      <c r="I1036" s="363"/>
      <c r="J1036" s="363"/>
      <c r="K1036" s="363"/>
      <c r="L1036" s="285"/>
      <c r="M1036" s="285"/>
      <c r="N1036" s="285"/>
      <c r="O1036" s="285"/>
      <c r="P1036" s="285"/>
      <c r="Q1036" s="285"/>
      <c r="R1036" s="285"/>
      <c r="S1036" s="285"/>
      <c r="T1036" s="285"/>
      <c r="U1036" s="285"/>
      <c r="V1036" s="285"/>
      <c r="W1036" s="285"/>
      <c r="X1036" s="285"/>
      <c r="Y1036" s="285"/>
      <c r="Z1036" s="285"/>
      <c r="AA1036" s="285"/>
      <c r="AB1036" s="285"/>
      <c r="AC1036" s="285"/>
      <c r="AD1036" s="285"/>
      <c r="AE1036" s="285"/>
      <c r="AF1036" s="285"/>
    </row>
    <row r="1037">
      <c r="A1037" s="285"/>
      <c r="B1037" s="362"/>
      <c r="C1037" s="362"/>
      <c r="D1037" s="17"/>
      <c r="E1037" s="362"/>
      <c r="F1037" s="315"/>
      <c r="G1037" s="363"/>
      <c r="H1037" s="363"/>
      <c r="I1037" s="363"/>
      <c r="J1037" s="363"/>
      <c r="K1037" s="363"/>
      <c r="L1037" s="285"/>
      <c r="M1037" s="285"/>
      <c r="N1037" s="285"/>
      <c r="O1037" s="285"/>
      <c r="P1037" s="285"/>
      <c r="Q1037" s="285"/>
      <c r="R1037" s="285"/>
      <c r="S1037" s="285"/>
      <c r="T1037" s="285"/>
      <c r="U1037" s="285"/>
      <c r="V1037" s="285"/>
      <c r="W1037" s="285"/>
      <c r="X1037" s="285"/>
      <c r="Y1037" s="285"/>
      <c r="Z1037" s="285"/>
      <c r="AA1037" s="285"/>
      <c r="AB1037" s="285"/>
      <c r="AC1037" s="285"/>
      <c r="AD1037" s="285"/>
      <c r="AE1037" s="285"/>
      <c r="AF1037" s="285"/>
    </row>
    <row r="1038">
      <c r="A1038" s="285"/>
      <c r="B1038" s="362"/>
      <c r="C1038" s="362"/>
      <c r="D1038" s="17"/>
      <c r="E1038" s="362"/>
      <c r="F1038" s="315"/>
      <c r="G1038" s="363"/>
      <c r="H1038" s="363"/>
      <c r="I1038" s="363"/>
      <c r="J1038" s="363"/>
      <c r="K1038" s="363"/>
      <c r="L1038" s="285"/>
      <c r="M1038" s="285"/>
      <c r="N1038" s="285"/>
      <c r="O1038" s="285"/>
      <c r="P1038" s="285"/>
      <c r="Q1038" s="285"/>
      <c r="R1038" s="285"/>
      <c r="S1038" s="285"/>
      <c r="T1038" s="285"/>
      <c r="U1038" s="285"/>
      <c r="V1038" s="285"/>
      <c r="W1038" s="285"/>
      <c r="X1038" s="285"/>
      <c r="Y1038" s="285"/>
      <c r="Z1038" s="285"/>
      <c r="AA1038" s="285"/>
      <c r="AB1038" s="285"/>
      <c r="AC1038" s="285"/>
      <c r="AD1038" s="285"/>
      <c r="AE1038" s="285"/>
      <c r="AF1038" s="285"/>
    </row>
    <row r="1039">
      <c r="A1039" s="285"/>
      <c r="B1039" s="362"/>
      <c r="C1039" s="362"/>
      <c r="D1039" s="17"/>
      <c r="E1039" s="362"/>
      <c r="F1039" s="315"/>
      <c r="G1039" s="363"/>
      <c r="H1039" s="363"/>
      <c r="I1039" s="363"/>
      <c r="J1039" s="363"/>
      <c r="K1039" s="363"/>
      <c r="L1039" s="285"/>
      <c r="M1039" s="285"/>
      <c r="N1039" s="285"/>
      <c r="O1039" s="285"/>
      <c r="P1039" s="285"/>
      <c r="Q1039" s="285"/>
      <c r="R1039" s="285"/>
      <c r="S1039" s="285"/>
      <c r="T1039" s="285"/>
      <c r="U1039" s="285"/>
      <c r="V1039" s="285"/>
      <c r="W1039" s="285"/>
      <c r="X1039" s="285"/>
      <c r="Y1039" s="285"/>
      <c r="Z1039" s="285"/>
      <c r="AA1039" s="285"/>
      <c r="AB1039" s="285"/>
      <c r="AC1039" s="285"/>
      <c r="AD1039" s="285"/>
      <c r="AE1039" s="285"/>
      <c r="AF1039" s="285"/>
    </row>
    <row r="1040">
      <c r="A1040" s="285"/>
      <c r="B1040" s="362"/>
      <c r="C1040" s="362"/>
      <c r="D1040" s="17"/>
      <c r="E1040" s="362"/>
      <c r="F1040" s="315"/>
      <c r="G1040" s="363"/>
      <c r="H1040" s="363"/>
      <c r="I1040" s="363"/>
      <c r="J1040" s="363"/>
      <c r="K1040" s="363"/>
      <c r="L1040" s="285"/>
      <c r="M1040" s="285"/>
      <c r="N1040" s="285"/>
      <c r="O1040" s="285"/>
      <c r="P1040" s="285"/>
      <c r="Q1040" s="285"/>
      <c r="R1040" s="285"/>
      <c r="S1040" s="285"/>
      <c r="T1040" s="285"/>
      <c r="U1040" s="285"/>
      <c r="V1040" s="285"/>
      <c r="W1040" s="285"/>
      <c r="X1040" s="285"/>
      <c r="Y1040" s="285"/>
      <c r="Z1040" s="285"/>
      <c r="AA1040" s="285"/>
      <c r="AB1040" s="285"/>
      <c r="AC1040" s="285"/>
      <c r="AD1040" s="285"/>
      <c r="AE1040" s="285"/>
      <c r="AF1040" s="285"/>
    </row>
    <row r="1041">
      <c r="A1041" s="285"/>
      <c r="B1041" s="362"/>
      <c r="C1041" s="362"/>
      <c r="D1041" s="17"/>
      <c r="E1041" s="362"/>
      <c r="F1041" s="315"/>
      <c r="G1041" s="363"/>
      <c r="H1041" s="363"/>
      <c r="I1041" s="363"/>
      <c r="J1041" s="363"/>
      <c r="K1041" s="363"/>
      <c r="L1041" s="285"/>
      <c r="M1041" s="285"/>
      <c r="N1041" s="285"/>
      <c r="O1041" s="285"/>
      <c r="P1041" s="285"/>
      <c r="Q1041" s="285"/>
      <c r="R1041" s="285"/>
      <c r="S1041" s="285"/>
      <c r="T1041" s="285"/>
      <c r="U1041" s="285"/>
      <c r="V1041" s="285"/>
      <c r="W1041" s="285"/>
      <c r="X1041" s="285"/>
      <c r="Y1041" s="285"/>
      <c r="Z1041" s="285"/>
      <c r="AA1041" s="285"/>
      <c r="AB1041" s="285"/>
      <c r="AC1041" s="285"/>
      <c r="AD1041" s="285"/>
      <c r="AE1041" s="285"/>
      <c r="AF1041" s="285"/>
    </row>
    <row r="1042">
      <c r="A1042" s="285"/>
      <c r="B1042" s="362"/>
      <c r="C1042" s="362"/>
      <c r="D1042" s="17"/>
      <c r="E1042" s="362"/>
      <c r="F1042" s="315"/>
      <c r="G1042" s="363"/>
      <c r="H1042" s="363"/>
      <c r="I1042" s="363"/>
      <c r="J1042" s="363"/>
      <c r="K1042" s="363"/>
      <c r="L1042" s="285"/>
      <c r="M1042" s="285"/>
      <c r="N1042" s="285"/>
      <c r="O1042" s="285"/>
      <c r="P1042" s="285"/>
      <c r="Q1042" s="285"/>
      <c r="R1042" s="285"/>
      <c r="S1042" s="285"/>
      <c r="T1042" s="285"/>
      <c r="U1042" s="285"/>
      <c r="V1042" s="285"/>
      <c r="W1042" s="285"/>
      <c r="X1042" s="285"/>
      <c r="Y1042" s="285"/>
      <c r="Z1042" s="285"/>
      <c r="AA1042" s="285"/>
      <c r="AB1042" s="285"/>
      <c r="AC1042" s="285"/>
      <c r="AD1042" s="285"/>
      <c r="AE1042" s="285"/>
      <c r="AF1042" s="285"/>
    </row>
    <row r="1043">
      <c r="A1043" s="285"/>
      <c r="B1043" s="362"/>
      <c r="C1043" s="362"/>
      <c r="D1043" s="17"/>
      <c r="E1043" s="362"/>
      <c r="F1043" s="315"/>
      <c r="G1043" s="363"/>
      <c r="H1043" s="363"/>
      <c r="I1043" s="363"/>
      <c r="J1043" s="363"/>
      <c r="K1043" s="363"/>
      <c r="L1043" s="285"/>
      <c r="M1043" s="285"/>
      <c r="N1043" s="285"/>
      <c r="O1043" s="285"/>
      <c r="P1043" s="285"/>
      <c r="Q1043" s="285"/>
      <c r="R1043" s="285"/>
      <c r="S1043" s="285"/>
      <c r="T1043" s="285"/>
      <c r="U1043" s="285"/>
      <c r="V1043" s="285"/>
      <c r="W1043" s="285"/>
      <c r="X1043" s="285"/>
      <c r="Y1043" s="285"/>
      <c r="Z1043" s="285"/>
      <c r="AA1043" s="285"/>
      <c r="AB1043" s="285"/>
      <c r="AC1043" s="285"/>
      <c r="AD1043" s="285"/>
      <c r="AE1043" s="285"/>
      <c r="AF1043" s="285"/>
    </row>
    <row r="1044">
      <c r="A1044" s="285"/>
      <c r="B1044" s="362"/>
      <c r="C1044" s="362"/>
      <c r="D1044" s="17"/>
      <c r="E1044" s="362"/>
      <c r="F1044" s="315"/>
      <c r="G1044" s="363"/>
      <c r="H1044" s="363"/>
      <c r="I1044" s="363"/>
      <c r="J1044" s="363"/>
      <c r="K1044" s="363"/>
      <c r="L1044" s="285"/>
      <c r="M1044" s="285"/>
      <c r="N1044" s="285"/>
      <c r="O1044" s="285"/>
      <c r="P1044" s="285"/>
      <c r="Q1044" s="285"/>
      <c r="R1044" s="285"/>
      <c r="S1044" s="285"/>
      <c r="T1044" s="285"/>
      <c r="U1044" s="285"/>
      <c r="V1044" s="285"/>
      <c r="W1044" s="285"/>
      <c r="X1044" s="285"/>
      <c r="Y1044" s="285"/>
      <c r="Z1044" s="285"/>
      <c r="AA1044" s="285"/>
      <c r="AB1044" s="285"/>
      <c r="AC1044" s="285"/>
      <c r="AD1044" s="285"/>
      <c r="AE1044" s="285"/>
      <c r="AF1044" s="285"/>
    </row>
    <row r="1045">
      <c r="A1045" s="285"/>
      <c r="B1045" s="362"/>
      <c r="C1045" s="362"/>
      <c r="D1045" s="17"/>
      <c r="E1045" s="362"/>
      <c r="F1045" s="315"/>
      <c r="G1045" s="363"/>
      <c r="H1045" s="363"/>
      <c r="I1045" s="363"/>
      <c r="J1045" s="363"/>
      <c r="K1045" s="363"/>
      <c r="L1045" s="285"/>
      <c r="M1045" s="285"/>
      <c r="N1045" s="285"/>
      <c r="O1045" s="285"/>
      <c r="P1045" s="285"/>
      <c r="Q1045" s="285"/>
      <c r="R1045" s="285"/>
      <c r="S1045" s="285"/>
      <c r="T1045" s="285"/>
      <c r="U1045" s="285"/>
      <c r="V1045" s="285"/>
      <c r="W1045" s="285"/>
      <c r="X1045" s="285"/>
      <c r="Y1045" s="285"/>
      <c r="Z1045" s="285"/>
      <c r="AA1045" s="285"/>
      <c r="AB1045" s="285"/>
      <c r="AC1045" s="285"/>
      <c r="AD1045" s="285"/>
      <c r="AE1045" s="285"/>
      <c r="AF1045" s="285"/>
    </row>
    <row r="1046">
      <c r="A1046" s="285"/>
      <c r="B1046" s="362"/>
      <c r="C1046" s="362"/>
      <c r="D1046" s="17"/>
      <c r="E1046" s="362"/>
      <c r="F1046" s="315"/>
      <c r="G1046" s="363"/>
      <c r="H1046" s="363"/>
      <c r="I1046" s="363"/>
      <c r="J1046" s="363"/>
      <c r="K1046" s="363"/>
      <c r="L1046" s="285"/>
      <c r="M1046" s="285"/>
      <c r="N1046" s="285"/>
      <c r="O1046" s="285"/>
      <c r="P1046" s="285"/>
      <c r="Q1046" s="285"/>
      <c r="R1046" s="285"/>
      <c r="S1046" s="285"/>
      <c r="T1046" s="285"/>
      <c r="U1046" s="285"/>
      <c r="V1046" s="285"/>
      <c r="W1046" s="285"/>
      <c r="X1046" s="285"/>
      <c r="Y1046" s="285"/>
      <c r="Z1046" s="285"/>
      <c r="AA1046" s="285"/>
      <c r="AB1046" s="285"/>
      <c r="AC1046" s="285"/>
      <c r="AD1046" s="285"/>
      <c r="AE1046" s="285"/>
      <c r="AF1046" s="285"/>
    </row>
    <row r="1047">
      <c r="A1047" s="285"/>
      <c r="B1047" s="362"/>
      <c r="C1047" s="362"/>
      <c r="D1047" s="17"/>
      <c r="E1047" s="362"/>
      <c r="F1047" s="315"/>
      <c r="G1047" s="363"/>
      <c r="H1047" s="363"/>
      <c r="I1047" s="363"/>
      <c r="J1047" s="363"/>
      <c r="K1047" s="363"/>
      <c r="L1047" s="285"/>
      <c r="M1047" s="285"/>
      <c r="N1047" s="285"/>
      <c r="O1047" s="285"/>
      <c r="P1047" s="285"/>
      <c r="Q1047" s="285"/>
      <c r="R1047" s="285"/>
      <c r="S1047" s="285"/>
      <c r="T1047" s="285"/>
      <c r="U1047" s="285"/>
      <c r="V1047" s="285"/>
      <c r="W1047" s="285"/>
      <c r="X1047" s="285"/>
      <c r="Y1047" s="285"/>
      <c r="Z1047" s="285"/>
      <c r="AA1047" s="285"/>
      <c r="AB1047" s="285"/>
      <c r="AC1047" s="285"/>
      <c r="AD1047" s="285"/>
      <c r="AE1047" s="285"/>
      <c r="AF1047" s="285"/>
    </row>
    <row r="1048">
      <c r="A1048" s="285"/>
      <c r="B1048" s="362"/>
      <c r="C1048" s="362"/>
      <c r="D1048" s="17"/>
      <c r="E1048" s="362"/>
      <c r="F1048" s="315"/>
      <c r="G1048" s="363"/>
      <c r="H1048" s="363"/>
      <c r="I1048" s="363"/>
      <c r="J1048" s="363"/>
      <c r="K1048" s="363"/>
      <c r="L1048" s="285"/>
      <c r="M1048" s="285"/>
      <c r="N1048" s="285"/>
      <c r="O1048" s="285"/>
      <c r="P1048" s="285"/>
      <c r="Q1048" s="285"/>
      <c r="R1048" s="285"/>
      <c r="S1048" s="285"/>
      <c r="T1048" s="285"/>
      <c r="U1048" s="285"/>
      <c r="V1048" s="285"/>
      <c r="W1048" s="285"/>
      <c r="X1048" s="285"/>
      <c r="Y1048" s="285"/>
      <c r="Z1048" s="285"/>
      <c r="AA1048" s="285"/>
      <c r="AB1048" s="285"/>
      <c r="AC1048" s="285"/>
      <c r="AD1048" s="285"/>
      <c r="AE1048" s="285"/>
      <c r="AF1048" s="285"/>
    </row>
    <row r="1049">
      <c r="A1049" s="285"/>
      <c r="B1049" s="362"/>
      <c r="C1049" s="362"/>
      <c r="D1049" s="17"/>
      <c r="E1049" s="362"/>
      <c r="F1049" s="315"/>
      <c r="G1049" s="363"/>
      <c r="H1049" s="363"/>
      <c r="I1049" s="363"/>
      <c r="J1049" s="363"/>
      <c r="K1049" s="363"/>
      <c r="L1049" s="285"/>
      <c r="M1049" s="285"/>
      <c r="N1049" s="285"/>
      <c r="O1049" s="285"/>
      <c r="P1049" s="285"/>
      <c r="Q1049" s="285"/>
      <c r="R1049" s="285"/>
      <c r="S1049" s="285"/>
      <c r="T1049" s="285"/>
      <c r="U1049" s="285"/>
      <c r="V1049" s="285"/>
      <c r="W1049" s="285"/>
      <c r="X1049" s="285"/>
      <c r="Y1049" s="285"/>
      <c r="Z1049" s="285"/>
      <c r="AA1049" s="285"/>
      <c r="AB1049" s="285"/>
      <c r="AC1049" s="285"/>
      <c r="AD1049" s="285"/>
      <c r="AE1049" s="285"/>
      <c r="AF1049" s="285"/>
    </row>
    <row r="1050">
      <c r="A1050" s="285"/>
      <c r="B1050" s="362"/>
      <c r="C1050" s="362"/>
      <c r="D1050" s="17"/>
      <c r="E1050" s="362"/>
      <c r="F1050" s="315"/>
      <c r="G1050" s="363"/>
      <c r="H1050" s="363"/>
      <c r="I1050" s="363"/>
      <c r="J1050" s="363"/>
      <c r="K1050" s="363"/>
      <c r="L1050" s="285"/>
      <c r="M1050" s="285"/>
      <c r="N1050" s="285"/>
      <c r="O1050" s="285"/>
      <c r="P1050" s="285"/>
      <c r="Q1050" s="285"/>
      <c r="R1050" s="285"/>
      <c r="S1050" s="285"/>
      <c r="T1050" s="285"/>
      <c r="U1050" s="285"/>
      <c r="V1050" s="285"/>
      <c r="W1050" s="285"/>
      <c r="X1050" s="285"/>
      <c r="Y1050" s="285"/>
      <c r="Z1050" s="285"/>
      <c r="AA1050" s="285"/>
      <c r="AB1050" s="285"/>
      <c r="AC1050" s="285"/>
      <c r="AD1050" s="285"/>
      <c r="AE1050" s="285"/>
      <c r="AF1050" s="285"/>
    </row>
  </sheetData>
  <autoFilter ref="$C$1:$C$1050"/>
  <hyperlinks>
    <hyperlink r:id="rId2" ref="B2"/>
    <hyperlink r:id="rId3" ref="F2"/>
    <hyperlink r:id="rId4" ref="B3"/>
    <hyperlink r:id="rId5" ref="E3"/>
    <hyperlink r:id="rId6" location=":~:text=The%20Spirit%20stood%20among%20the%20graves" ref="F3"/>
    <hyperlink r:id="rId7" ref="B4"/>
    <hyperlink r:id="rId8" ref="E4"/>
    <hyperlink r:id="rId9" ref="B5"/>
    <hyperlink r:id="rId10" ref="B7"/>
    <hyperlink r:id="rId11" location=":~:text=When%20the%20wicked%20are%20confounded%2C%0ADoomed%20to%20flames%20of%20woe%20unbounded%2C" ref="E7"/>
    <hyperlink r:id="rId12" ref="B8"/>
    <hyperlink r:id="rId13" ref="E8"/>
    <hyperlink r:id="rId14" ref="B9"/>
    <hyperlink r:id="rId15" location=":~:text=Father%27s%20kingdom%20is%20already%20spread%20out%20over%20the%20earth%2C%20and%20people%20don%27t%20see%20it.%22" ref="E9"/>
    <hyperlink r:id="rId16" ref="B10"/>
    <hyperlink r:id="rId17" ref="B11"/>
    <hyperlink r:id="rId18" ref="B12"/>
    <hyperlink r:id="rId19" location=":~:text=If%20a%20thing%20is%20difficult%20to%20be%20accomplished%20by%20thyself%2C%20do%20not%20think%20that%20it%20is%20impossible%20for%20man" ref="E12"/>
    <hyperlink r:id="rId20" ref="B13"/>
    <hyperlink r:id="rId21" ref="E13"/>
    <hyperlink r:id="rId22" ref="B14"/>
    <hyperlink r:id="rId23" ref="B15"/>
    <hyperlink r:id="rId24" ref="C15"/>
    <hyperlink r:id="rId25" ref="B16"/>
    <hyperlink r:id="rId26" ref="B17"/>
    <hyperlink r:id="rId27" ref="E17"/>
    <hyperlink r:id="rId28" ref="B18"/>
    <hyperlink r:id="rId29" ref="B19"/>
    <hyperlink r:id="rId30" location="Sources?" ref="E19"/>
    <hyperlink r:id="rId31" ref="B20"/>
    <hyperlink r:id="rId32" ref="E20"/>
    <hyperlink r:id="rId33" ref="B21"/>
    <hyperlink r:id="rId34" ref="B22"/>
    <hyperlink r:id="rId35" ref="B23"/>
    <hyperlink r:id="rId36" ref="B24"/>
    <hyperlink r:id="rId37" ref="E24"/>
    <hyperlink r:id="rId38" ref="B25"/>
    <hyperlink r:id="rId39" ref="B26"/>
    <hyperlink r:id="rId40" ref="B27"/>
    <hyperlink r:id="rId41" ref="E27"/>
    <hyperlink r:id="rId42" ref="B28"/>
    <hyperlink r:id="rId43" ref="B29"/>
    <hyperlink r:id="rId44" location=":~:text=These%20great%20Cronos%20swallowed%20as" ref="E29"/>
    <hyperlink r:id="rId45" ref="B30"/>
    <hyperlink r:id="rId46" ref="B31"/>
    <hyperlink r:id="rId47" location="CHAPTER_LVII:~:text=%22And%20now%2C%22%20cried%20the%20Earl%2C%20facing%20the%20array%20of%20armed%20men%20who%20thronged%20the%20banquet%2Dhall%2C%20%22what%20would%20ye%20with%20the%20Douglas%3F%20Do%20ye%20mean%20my%20death%2C%20as%20by%20the%20Bull%27s%20Head%20here%20on%20the%20table%20ye%20would%20have%20me%20believe%3F%22" ref="E31"/>
    <hyperlink r:id="rId48" ref="B32"/>
    <hyperlink r:id="rId49" ref="B33"/>
    <hyperlink r:id="rId50" location=":~:text=Let%20your%20plans%20be%20dark%20and%20impenetrable%20as%20night%2C%20and%20when%20you%20move%2C%20fall%20like%20a%20thunderbolt." ref="E33"/>
    <hyperlink r:id="rId51" ref="B34"/>
    <hyperlink r:id="rId52" ref="B35"/>
    <hyperlink r:id="rId53" ref="B36"/>
    <hyperlink r:id="rId54" ref="E36"/>
    <hyperlink r:id="rId55" ref="B37"/>
    <hyperlink r:id="rId56" location=":~:text=Holy%20Grail!%20%E2%80%94%0A%E2%80%A6-,What%20is%20it%3F%0AThe%20phantom%20of%20a%20cup%20that%20comes%20and%20goes%3F,-%22The%20Holy%20Grail" ref="E37"/>
    <hyperlink r:id="rId57" ref="B38"/>
    <hyperlink r:id="rId58" location=":~:text=The%20phrase%20%22,2%5D%5B3%5D" ref="E38"/>
    <hyperlink r:id="rId59" ref="B39"/>
    <hyperlink r:id="rId60" location=":~:text=Ne%20voyez%2Dvous%20pas%20que%20la%20terre" ref="E39"/>
    <hyperlink r:id="rId61" ref="B40"/>
    <hyperlink r:id="rId62" ref="B41"/>
    <hyperlink r:id="rId63" location=":~:text=I%20became%20insane%2C%20with%20long%20intervals%20of%20horrible%20sanity." ref="E41"/>
    <hyperlink r:id="rId64" ref="F41"/>
    <hyperlink r:id="rId65" ref="B42"/>
    <hyperlink r:id="rId66" location=":~:text=If%20once%20I%20enter%20into%20your%20territories%2C%20I%20will%20destroy%20ye%20all%2C%20never%20to%20rise%20again%3B%20they%20answered%20him%20with%20the%20single%20word%2C%20If." ref="E42"/>
    <hyperlink r:id="rId67" ref="B43"/>
    <hyperlink r:id="rId68" ref="E43"/>
    <hyperlink r:id="rId69" ref="B44"/>
    <hyperlink r:id="rId70" ref="B45"/>
    <hyperlink r:id="rId71" location=":~:text=But%20if%20it%20be%20a%20sin%20to%20covet%20honour%2C%0AI%20am%20the%20most%20offending%20soul%20alive." ref="E45"/>
    <hyperlink r:id="rId72" ref="B46"/>
    <hyperlink r:id="rId73" location=":~:text=We%20bleed%2C%20we%20tremble%3B%20we%20forget%2C%20we%20smile%E2%80%94%0AThe%20mind%20turns%20fool%2C%20before%20the%20cheek%20is%20dry." ref="E46"/>
    <hyperlink r:id="rId74" ref="B47"/>
    <hyperlink r:id="rId75" ref="B48"/>
    <hyperlink r:id="rId76" ref="E48"/>
    <hyperlink r:id="rId77" ref="B49"/>
    <hyperlink r:id="rId78" ref="B50"/>
    <hyperlink r:id="rId79" ref="B51"/>
    <hyperlink r:id="rId80" location=":~:text=%E2%80%9CYou%E2%80%99re%20a%20gentleman%2C%E2%80%9D%20they%20used%20to%20say.%20%E2%80%9CYou%20shouldn%E2%80%99t%20hack%20about%20with%20an%20axe%3B%20that%E2%80%99s%20not%20a%20gentleman%E2%80%99s%20work.%E2%80%9D" ref="E51"/>
    <hyperlink r:id="rId81" ref="B52"/>
    <hyperlink r:id="rId82" location=":~:text=But%20if%20it%20be%20a%20sin%20to%20covet%20honour%2C%0AI%20am%20the%20most%20offending%20soul%20alive." ref="E52"/>
    <hyperlink r:id="rId83" ref="B53"/>
    <hyperlink r:id="rId84" ref="B54"/>
    <hyperlink r:id="rId85" ref="B55"/>
    <hyperlink r:id="rId86" ref="B56"/>
    <hyperlink r:id="rId87" ref="B57"/>
    <hyperlink r:id="rId88" ref="B58"/>
    <hyperlink r:id="rId89" location=":~:text=What%20dire%20fate%20could%20be%20ours%20if%20we%20have%20no%20fear%20of%20death%3F" ref="E58"/>
    <hyperlink r:id="rId90" ref="B59"/>
    <hyperlink r:id="rId91" ref="E59"/>
    <hyperlink r:id="rId92" ref="B60"/>
    <hyperlink r:id="rId93" location=":~:text=guilty%2C%20he%20shall%20cease" ref="E60"/>
    <hyperlink r:id="rId94" ref="B61"/>
    <hyperlink r:id="rId95" ref="E61"/>
    <hyperlink r:id="rId96" ref="B62"/>
    <hyperlink r:id="rId97" location=":~:text=the%20new%20life%20would%20not%20be%20given%20him%20for%20nothing%2C%20that%20he%20would%20have%20to%20pay%20dearly%20for%20it%2C%20that%20it%20would%20cost%20him%20great%20striving%2C%20great%20suffering." ref="E62"/>
    <hyperlink r:id="rId98" ref="B63"/>
    <hyperlink r:id="rId99" ref="E63"/>
    <hyperlink r:id="rId100" ref="B64"/>
    <hyperlink r:id="rId101" ref="B65"/>
    <hyperlink r:id="rId102" location=":~:text=give%20me%20peace%20in%20my,well%20applied%2C%20is%20sufficient%20to" ref="E65"/>
    <hyperlink r:id="rId103" ref="B66"/>
    <hyperlink r:id="rId104" ref="B67"/>
    <hyperlink r:id="rId105" location=":~:text=the%20dead.%20No,fusse%20persona." ref="E67"/>
    <hyperlink r:id="rId106" ref="B68"/>
    <hyperlink r:id="rId107" ref="B69"/>
    <hyperlink r:id="rId108" location="cite_note-4:~:text=Heart%20of%20oak%20are%20our%20ships%2C%20heart%20of%20oak%20are%20our%20men" ref="E69"/>
    <hyperlink r:id="rId109" ref="B70"/>
    <hyperlink r:id="rId110" ref="B71"/>
    <hyperlink r:id="rId111" ref="B72"/>
    <hyperlink r:id="rId112" location="42" ref="E72"/>
    <hyperlink r:id="rId113" ref="B73"/>
    <hyperlink r:id="rId114" ref="E73"/>
    <hyperlink r:id="rId115" ref="B74"/>
    <hyperlink r:id="rId116" location="cite_ref-18" ref="E74"/>
    <hyperlink r:id="rId117" ref="B75"/>
    <hyperlink r:id="rId118" location="Sources?" ref="E75"/>
    <hyperlink r:id="rId119" ref="B76"/>
    <hyperlink r:id="rId120" ref="B77"/>
    <hyperlink r:id="rId121" ref="B78"/>
    <hyperlink r:id="rId122" ref="E78"/>
    <hyperlink r:id="rId123" ref="B79"/>
    <hyperlink r:id="rId124" location="cite_note-97" ref="C79"/>
    <hyperlink r:id="rId125" location="cite_note-97" ref="E79"/>
    <hyperlink r:id="rId126" ref="B80"/>
    <hyperlink r:id="rId127" location=":~:text=18.%20Hence%20the%20saying%3A%20If%20you%20know%20the%20enemy%20and%20know%20yourself%2C%20you%20need%20not%20fear%20the%20result%20of%20a%20hundred%20battles.%20If%20you%20know%20yourself%20but%20not%20the%20enemy%2C%20for%20every%20victory%20gained%20you%20will%20also%20suffer%20a%20defeat." ref="E80"/>
    <hyperlink r:id="rId128" ref="B81"/>
    <hyperlink r:id="rId129" ref="B82"/>
    <hyperlink r:id="rId130" ref="E82"/>
    <hyperlink r:id="rId131" ref="B83"/>
    <hyperlink r:id="rId132" ref="B84"/>
    <hyperlink r:id="rId133" ref="B85"/>
    <hyperlink r:id="rId134" ref="B86"/>
    <hyperlink r:id="rId135" ref="E86"/>
    <hyperlink r:id="rId136" ref="B87"/>
    <hyperlink r:id="rId137" ref="E87"/>
    <hyperlink r:id="rId138" ref="B88"/>
    <hyperlink r:id="rId139" location=":~:text=Daniel%2012%3A4,them%20are%20dead." ref="E88"/>
    <hyperlink r:id="rId140" ref="B89"/>
    <hyperlink r:id="rId141" location=":~:text=He%20used%20to%20say%20that%20the%20young%20men%20were%20the%20walls%20of%20Sparta%2C%20and%20the%20points%20of%20their%20spears%20its%20boundaries" ref="E89"/>
    <hyperlink r:id="rId142" ref="B90"/>
    <hyperlink r:id="rId143" ref="B91"/>
    <hyperlink r:id="rId144" location="cantoI.19:~:text=Not%20all%20the%20gold%2C%20that%20is%20beneath%20the%20moon%2C%0AOr%20ever%20hath%20been%2C%20of%20these%20toil%2Dworn%20souls%0AMight%20purchase%20rest%20for%20one." ref="E91"/>
    <hyperlink r:id="rId145" ref="B92"/>
    <hyperlink r:id="rId146" ref="B93"/>
    <hyperlink r:id="rId147" location=":~:text=So%20are%20all%20truths%2C%20once%20they%20are%20discovered" ref="E93"/>
    <hyperlink r:id="rId148" ref="B94"/>
    <hyperlink r:id="rId149" location=":~:text=Ivan%20Ilych%27s%20life%20had%20been%20most%20simple%20and%20most%20ordinary%20and%20therefore%20most%20terrible" ref="E94"/>
    <hyperlink r:id="rId150" ref="B95"/>
    <hyperlink r:id="rId151" ref="B96"/>
    <hyperlink r:id="rId152" ref="B97"/>
    <hyperlink r:id="rId153" ref="B98"/>
    <hyperlink r:id="rId154" location=":~:text=wished%20they%20would%20shoot%20him%20quickly%20and%20have%20done%20with%20it" ref="E98"/>
    <hyperlink r:id="rId155" ref="B99"/>
    <hyperlink r:id="rId156" ref="E99"/>
    <hyperlink r:id="rId157" ref="B100"/>
    <hyperlink r:id="rId158" ref="B101"/>
    <hyperlink r:id="rId159" ref="E101"/>
    <hyperlink r:id="rId160" ref="B102"/>
    <hyperlink r:id="rId161" location=":~:text=something%20awful%2C%20hideous%2C%20and%20suddenly%20understood%20on%20both%20sides....%20Razumihin%20turned%20pale." ref="E102"/>
    <hyperlink r:id="rId162" ref="B103"/>
    <hyperlink r:id="rId163" ref="B107"/>
    <hyperlink r:id="rId164" ref="B108"/>
    <hyperlink r:id="rId165" ref="B109"/>
    <hyperlink r:id="rId166" ref="B110"/>
    <hyperlink r:id="rId167" ref="B111"/>
    <hyperlink r:id="rId168" ref="B112"/>
    <hyperlink r:id="rId169" ref="B113"/>
    <hyperlink r:id="rId170" ref="B114"/>
    <hyperlink r:id="rId171" ref="B115"/>
    <hyperlink r:id="rId172" ref="B116"/>
    <hyperlink r:id="rId173" ref="B117"/>
    <hyperlink r:id="rId174" ref="B118"/>
    <hyperlink r:id="rId175" ref="B119"/>
    <hyperlink r:id="rId176" ref="B120"/>
    <hyperlink r:id="rId177" ref="B121"/>
    <hyperlink r:id="rId178" ref="B122"/>
    <hyperlink r:id="rId179" location="/media/File:Matejko-Gamrat_i_Sta%C5%84czyk.jpg" ref="B123"/>
    <hyperlink r:id="rId180" ref="B124"/>
    <hyperlink r:id="rId181" ref="B125"/>
    <hyperlink r:id="rId182" ref="B126"/>
    <hyperlink r:id="rId183" ref="B127"/>
    <hyperlink r:id="rId184" ref="B128"/>
    <hyperlink r:id="rId185" ref="B129"/>
    <hyperlink r:id="rId186" location="/media/File:Friedland,_1807_(1875)_Ernest_Meissonier.jpg" ref="B130"/>
    <hyperlink r:id="rId187" ref="B131"/>
    <hyperlink r:id="rId188" ref="B132"/>
    <hyperlink r:id="rId189" ref="B133"/>
    <hyperlink r:id="rId190" ref="B134"/>
    <hyperlink r:id="rId191" ref="B135"/>
    <hyperlink r:id="rId192" ref="B136"/>
    <hyperlink r:id="rId193" ref="B137"/>
    <hyperlink r:id="rId194" ref="B138"/>
    <hyperlink r:id="rId195" ref="B139"/>
    <hyperlink r:id="rId196" ref="B140"/>
    <hyperlink r:id="rId197" ref="B141"/>
    <hyperlink r:id="rId198" ref="B142"/>
    <hyperlink r:id="rId199" ref="B143"/>
    <hyperlink r:id="rId200" ref="B144"/>
    <hyperlink r:id="rId201" ref="B148"/>
    <hyperlink r:id="rId202" ref="B149"/>
    <hyperlink r:id="rId203" ref="B150"/>
    <hyperlink r:id="rId204" ref="B151"/>
    <hyperlink r:id="rId205" ref="B152"/>
    <hyperlink r:id="rId206" ref="B153"/>
    <hyperlink r:id="rId207" ref="B154"/>
    <hyperlink r:id="rId208" ref="B155"/>
    <hyperlink r:id="rId209" ref="B156"/>
    <hyperlink r:id="rId210" ref="B157"/>
    <hyperlink r:id="rId211" ref="B158"/>
    <hyperlink r:id="rId212" ref="B159"/>
    <hyperlink r:id="rId213" ref="B160"/>
    <hyperlink r:id="rId214" location=":~:text=But%20if%20it%20be%20a%20sin%20to%20covet%20honour%2C%0AI%20am%20the%20most%20offending%20soul%20alive." ref="E162"/>
    <hyperlink r:id="rId215" location=":~:text=From%20this%20day%20to%20the%20ending%20of%20the%20world%2C%0ABut%20we%20in%20it%20shall%20be%20remember%C3%A8d%E2%80%94%0AWe%20few%2C%20we%20happy%20few%2C%20we%20band%20of%20brothers%3B%0AFor%20he%20to%2Dday%20that%20sheds%20his%20blood%20with%20me%0AShall%20be%20my%20brother%3B" ref="E164"/>
    <hyperlink r:id="rId216" ref="B170"/>
    <hyperlink r:id="rId217" location=":~:text=%E2%80%9CYou%E2%80%99re%20a%20gentleman%2C%E2%80%9D%20they%20used%20to%20say.%20%E2%80%9CYou%20shouldn%E2%80%99t%20hack%20about%20with%20an%20axe%3B%20that%E2%80%99s%20not%20a%20gentleman%E2%80%99s%20work.%E2%80%9D" ref="E170"/>
    <hyperlink r:id="rId218" ref="B171"/>
    <hyperlink r:id="rId219" location=":~:text=and%20your%20worst%20sin%20is%20that%20you%20have%20destroyed%20and%20betrayed%20yourself%20for%20nothing" ref="E171"/>
    <hyperlink r:id="rId220" ref="B172"/>
    <hyperlink r:id="rId221" ref="B173"/>
    <hyperlink r:id="rId222" ref="B174"/>
    <hyperlink r:id="rId223" ref="B175"/>
    <hyperlink r:id="rId224" location=":~:text=the%20new%20life%20would%20not%20be%20given%20him%20for%20nothing%2C%20that%20he%20would%20have%20to%20pay%20dearly%20for%20it%2C%20that%20it%20would%20cost%20him%20great%20striving%2C%20great%20suffering." ref="E175"/>
    <hyperlink r:id="rId225" ref="B176"/>
    <hyperlink r:id="rId226" ref="B177"/>
    <hyperlink r:id="rId227" ref="B178"/>
    <hyperlink r:id="rId228" ref="B179"/>
    <hyperlink r:id="rId229" ref="B180"/>
    <hyperlink r:id="rId230" ref="B181"/>
    <hyperlink r:id="rId231" location=":~:text=Ne%20voyez%2Dvous%20pas%20que%20la%20terre" ref="E181"/>
    <hyperlink r:id="rId232" ref="E188"/>
  </hyperlinks>
  <drawing r:id="rId233"/>
  <legacyDrawing r:id="rId23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2" max="2" width="43.38"/>
  </cols>
  <sheetData>
    <row r="1">
      <c r="A1" s="365" t="s">
        <v>2024</v>
      </c>
      <c r="B1" s="365" t="s">
        <v>2025</v>
      </c>
      <c r="C1" s="365" t="s">
        <v>2026</v>
      </c>
      <c r="D1" s="365" t="s">
        <v>2027</v>
      </c>
      <c r="E1" s="366" t="s">
        <v>487</v>
      </c>
      <c r="F1" s="366" t="s">
        <v>2028</v>
      </c>
      <c r="G1" s="366" t="s">
        <v>2029</v>
      </c>
      <c r="H1" s="366" t="s">
        <v>2030</v>
      </c>
    </row>
    <row r="2">
      <c r="A2" s="367" t="s">
        <v>2031</v>
      </c>
      <c r="C2" s="367" t="s">
        <v>2032</v>
      </c>
      <c r="D2" s="368"/>
      <c r="E2" s="21">
        <v>0.0</v>
      </c>
      <c r="F2" s="21" t="s">
        <v>2032</v>
      </c>
      <c r="G2" s="25">
        <f>SUM(E:E)</f>
        <v>18</v>
      </c>
      <c r="H2" s="369">
        <f>Pricing!J4 * G2</f>
        <v>704.52</v>
      </c>
    </row>
    <row r="3">
      <c r="A3" s="367" t="s">
        <v>2033</v>
      </c>
      <c r="B3" s="368"/>
      <c r="C3" s="367" t="s">
        <v>2032</v>
      </c>
      <c r="D3" s="368"/>
      <c r="E3" s="21">
        <v>0.0</v>
      </c>
      <c r="F3" s="21" t="s">
        <v>2032</v>
      </c>
    </row>
    <row r="4">
      <c r="A4" s="367" t="s">
        <v>2034</v>
      </c>
      <c r="B4" s="367" t="s">
        <v>2035</v>
      </c>
      <c r="C4" s="367" t="s">
        <v>2032</v>
      </c>
      <c r="D4" s="368"/>
      <c r="E4" s="21">
        <v>1.0</v>
      </c>
      <c r="F4" s="25"/>
    </row>
    <row r="5">
      <c r="A5" s="367" t="s">
        <v>2036</v>
      </c>
      <c r="B5" s="367" t="s">
        <v>2037</v>
      </c>
      <c r="C5" s="367" t="s">
        <v>2032</v>
      </c>
      <c r="D5" s="368"/>
      <c r="E5" s="21">
        <v>1.0</v>
      </c>
      <c r="F5" s="25"/>
    </row>
    <row r="6">
      <c r="A6" s="367" t="s">
        <v>2038</v>
      </c>
      <c r="B6" s="368"/>
      <c r="C6" s="368"/>
      <c r="D6" s="368"/>
      <c r="E6" s="21">
        <v>0.0</v>
      </c>
      <c r="F6" s="21" t="s">
        <v>2032</v>
      </c>
    </row>
    <row r="7">
      <c r="A7" s="367" t="s">
        <v>2039</v>
      </c>
      <c r="B7" s="368"/>
      <c r="C7" s="367" t="s">
        <v>2032</v>
      </c>
      <c r="D7" s="368"/>
      <c r="E7" s="21">
        <v>1.0</v>
      </c>
      <c r="F7" s="25"/>
    </row>
    <row r="8">
      <c r="A8" s="367" t="s">
        <v>2040</v>
      </c>
      <c r="B8" s="368"/>
      <c r="C8" s="367" t="s">
        <v>2032</v>
      </c>
      <c r="D8" s="368"/>
      <c r="E8" s="21">
        <v>1.0</v>
      </c>
      <c r="F8" s="25"/>
    </row>
    <row r="9">
      <c r="A9" s="367" t="s">
        <v>1659</v>
      </c>
      <c r="B9" s="367" t="s">
        <v>2041</v>
      </c>
      <c r="C9" s="367" t="s">
        <v>2032</v>
      </c>
      <c r="D9" s="368"/>
      <c r="E9" s="21">
        <v>8.0</v>
      </c>
      <c r="F9" s="21" t="s">
        <v>2032</v>
      </c>
    </row>
    <row r="10">
      <c r="A10" s="367" t="s">
        <v>2042</v>
      </c>
      <c r="B10" s="368"/>
      <c r="C10" s="367" t="s">
        <v>2032</v>
      </c>
      <c r="D10" s="368"/>
      <c r="E10" s="21">
        <v>0.0</v>
      </c>
      <c r="F10" s="21" t="s">
        <v>2032</v>
      </c>
    </row>
    <row r="11">
      <c r="A11" s="367" t="s">
        <v>2043</v>
      </c>
      <c r="B11" s="368"/>
      <c r="C11" s="367" t="s">
        <v>2032</v>
      </c>
      <c r="D11" s="368"/>
      <c r="E11" s="21">
        <v>0.0</v>
      </c>
      <c r="F11" s="21" t="s">
        <v>2032</v>
      </c>
    </row>
    <row r="12">
      <c r="A12" s="367" t="s">
        <v>2044</v>
      </c>
      <c r="B12" s="368"/>
      <c r="C12" s="367" t="s">
        <v>2032</v>
      </c>
      <c r="D12" s="368"/>
      <c r="E12" s="21">
        <v>0.0</v>
      </c>
      <c r="F12" s="21" t="s">
        <v>2032</v>
      </c>
    </row>
    <row r="13">
      <c r="A13" s="367" t="s">
        <v>2045</v>
      </c>
      <c r="B13" s="368"/>
      <c r="C13" s="367" t="s">
        <v>2032</v>
      </c>
      <c r="D13" s="368"/>
      <c r="E13" s="21">
        <v>0.0</v>
      </c>
      <c r="F13" s="25"/>
    </row>
    <row r="14">
      <c r="A14" s="370" t="s">
        <v>2046</v>
      </c>
      <c r="B14" s="367" t="s">
        <v>2047</v>
      </c>
      <c r="C14" s="367" t="s">
        <v>2032</v>
      </c>
      <c r="D14" s="368"/>
      <c r="E14" s="21">
        <v>5.0</v>
      </c>
      <c r="F14" s="21" t="s">
        <v>2032</v>
      </c>
    </row>
    <row r="15">
      <c r="A15" s="371" t="s">
        <v>2048</v>
      </c>
      <c r="B15" s="368"/>
      <c r="C15" s="368"/>
      <c r="D15" s="368"/>
      <c r="E15" s="21">
        <v>0.0</v>
      </c>
      <c r="F15" s="21" t="s">
        <v>2032</v>
      </c>
    </row>
    <row r="16">
      <c r="A16" s="371" t="s">
        <v>2049</v>
      </c>
      <c r="B16" s="368"/>
      <c r="C16" s="368"/>
      <c r="D16" s="368"/>
      <c r="E16" s="21">
        <v>0.0</v>
      </c>
      <c r="F16" s="21" t="s">
        <v>2032</v>
      </c>
    </row>
    <row r="17">
      <c r="A17" s="371" t="s">
        <v>2050</v>
      </c>
      <c r="B17" s="368"/>
      <c r="C17" s="368"/>
      <c r="D17" s="368"/>
      <c r="E17" s="21">
        <v>0.0</v>
      </c>
      <c r="F17" s="21" t="s">
        <v>2032</v>
      </c>
    </row>
    <row r="18">
      <c r="A18" s="371" t="s">
        <v>2051</v>
      </c>
      <c r="B18" s="368"/>
      <c r="C18" s="368"/>
      <c r="D18" s="368"/>
      <c r="E18" s="21">
        <v>0.0</v>
      </c>
      <c r="F18" s="21" t="s">
        <v>2032</v>
      </c>
    </row>
    <row r="19">
      <c r="A19" s="372" t="s">
        <v>2052</v>
      </c>
      <c r="B19" s="367" t="s">
        <v>2053</v>
      </c>
      <c r="C19" s="368"/>
      <c r="D19" s="368"/>
      <c r="E19" s="21">
        <v>1.0</v>
      </c>
      <c r="F19" s="25"/>
    </row>
    <row r="20">
      <c r="A20" s="367"/>
      <c r="B20" s="368"/>
      <c r="C20" s="368"/>
      <c r="D20" s="368"/>
      <c r="E20" s="25"/>
      <c r="F20" s="25"/>
    </row>
    <row r="21">
      <c r="A21" s="368"/>
      <c r="B21" s="368"/>
      <c r="C21" s="368"/>
      <c r="D21" s="368"/>
      <c r="E21" s="25"/>
      <c r="F21" s="25"/>
    </row>
    <row r="22">
      <c r="A22" s="368"/>
      <c r="B22" s="368"/>
      <c r="C22" s="368"/>
      <c r="D22" s="368"/>
      <c r="E22" s="25"/>
      <c r="F22" s="25"/>
    </row>
    <row r="23">
      <c r="A23" s="368"/>
      <c r="B23" s="368"/>
      <c r="C23" s="368"/>
      <c r="D23" s="368"/>
      <c r="E23" s="25"/>
      <c r="F23" s="25"/>
    </row>
    <row r="24">
      <c r="A24" s="368"/>
      <c r="B24" s="368"/>
      <c r="C24" s="368"/>
      <c r="D24" s="368"/>
      <c r="E24" s="25"/>
      <c r="F24" s="25"/>
    </row>
    <row r="25">
      <c r="A25" s="368"/>
      <c r="B25" s="368"/>
      <c r="C25" s="368"/>
      <c r="D25" s="368"/>
      <c r="E25" s="25"/>
      <c r="F25" s="25"/>
    </row>
    <row r="26">
      <c r="A26" s="368"/>
      <c r="B26" s="368"/>
      <c r="C26" s="368"/>
      <c r="D26" s="368"/>
      <c r="E26" s="25"/>
      <c r="F26" s="25"/>
    </row>
    <row r="27">
      <c r="A27" s="368"/>
      <c r="B27" s="368"/>
      <c r="C27" s="368"/>
      <c r="D27" s="368"/>
      <c r="E27" s="25"/>
      <c r="F27" s="25"/>
    </row>
    <row r="28">
      <c r="A28" s="368"/>
      <c r="B28" s="368"/>
      <c r="C28" s="368"/>
      <c r="D28" s="368"/>
      <c r="E28" s="25"/>
      <c r="F28" s="25"/>
    </row>
    <row r="29">
      <c r="A29" s="368"/>
      <c r="B29" s="368"/>
      <c r="C29" s="368"/>
      <c r="D29" s="368"/>
      <c r="E29" s="25"/>
      <c r="F29" s="25"/>
    </row>
    <row r="30">
      <c r="A30" s="368"/>
      <c r="B30" s="368"/>
      <c r="C30" s="368"/>
      <c r="D30" s="368"/>
      <c r="E30" s="25"/>
      <c r="F30" s="25"/>
    </row>
    <row r="31">
      <c r="A31" s="368"/>
      <c r="B31" s="368"/>
      <c r="C31" s="368"/>
      <c r="D31" s="368"/>
      <c r="E31" s="25"/>
      <c r="F31" s="25"/>
    </row>
    <row r="32">
      <c r="A32" s="368"/>
      <c r="B32" s="368"/>
      <c r="C32" s="368"/>
      <c r="D32" s="368"/>
      <c r="E32" s="25"/>
      <c r="F32" s="25"/>
    </row>
    <row r="33">
      <c r="A33" s="368"/>
      <c r="B33" s="368"/>
      <c r="C33" s="368"/>
      <c r="D33" s="368"/>
      <c r="E33" s="25"/>
      <c r="F33" s="25"/>
    </row>
    <row r="34">
      <c r="A34" s="368"/>
      <c r="B34" s="368"/>
      <c r="C34" s="368"/>
      <c r="D34" s="368"/>
      <c r="E34" s="25"/>
      <c r="F34" s="25"/>
    </row>
    <row r="35">
      <c r="A35" s="368"/>
      <c r="B35" s="368"/>
      <c r="C35" s="368"/>
      <c r="D35" s="368"/>
      <c r="E35" s="25"/>
      <c r="F35" s="25"/>
    </row>
    <row r="36">
      <c r="A36" s="368"/>
      <c r="B36" s="368"/>
      <c r="C36" s="368"/>
      <c r="D36" s="368"/>
      <c r="E36" s="25"/>
      <c r="F36" s="25"/>
    </row>
    <row r="37">
      <c r="A37" s="368"/>
      <c r="B37" s="368"/>
      <c r="C37" s="368"/>
      <c r="D37" s="368"/>
      <c r="E37" s="25"/>
      <c r="F37" s="25"/>
    </row>
    <row r="38">
      <c r="A38" s="368"/>
      <c r="B38" s="368"/>
      <c r="C38" s="368"/>
      <c r="D38" s="368"/>
      <c r="E38" s="25"/>
      <c r="F38" s="25"/>
    </row>
    <row r="39">
      <c r="A39" s="368"/>
      <c r="B39" s="368"/>
      <c r="C39" s="368"/>
      <c r="D39" s="368"/>
      <c r="E39" s="25"/>
      <c r="F39" s="25"/>
    </row>
    <row r="40">
      <c r="A40" s="368"/>
      <c r="B40" s="368"/>
      <c r="C40" s="368"/>
      <c r="D40" s="368"/>
      <c r="E40" s="25"/>
      <c r="F40" s="25"/>
    </row>
    <row r="41">
      <c r="A41" s="368"/>
      <c r="B41" s="368"/>
      <c r="C41" s="368"/>
      <c r="D41" s="368"/>
      <c r="E41" s="25"/>
      <c r="F41" s="25"/>
    </row>
    <row r="42">
      <c r="A42" s="368"/>
      <c r="B42" s="368"/>
      <c r="C42" s="368"/>
      <c r="D42" s="368"/>
      <c r="E42" s="25"/>
      <c r="F42" s="25"/>
    </row>
    <row r="43">
      <c r="A43" s="368"/>
      <c r="B43" s="368"/>
      <c r="C43" s="368"/>
      <c r="D43" s="368"/>
      <c r="E43" s="25"/>
      <c r="F43" s="25"/>
    </row>
    <row r="44">
      <c r="A44" s="368"/>
      <c r="B44" s="368"/>
      <c r="C44" s="368"/>
      <c r="D44" s="368"/>
      <c r="E44" s="25"/>
      <c r="F44" s="25"/>
    </row>
    <row r="45">
      <c r="A45" s="368"/>
      <c r="B45" s="368"/>
      <c r="C45" s="368"/>
      <c r="D45" s="368"/>
      <c r="E45" s="25"/>
      <c r="F45" s="25"/>
    </row>
    <row r="46">
      <c r="A46" s="368"/>
      <c r="B46" s="368"/>
      <c r="C46" s="368"/>
      <c r="D46" s="368"/>
      <c r="E46" s="25"/>
      <c r="F46" s="25"/>
    </row>
    <row r="47">
      <c r="A47" s="368"/>
      <c r="B47" s="368"/>
      <c r="C47" s="368"/>
      <c r="D47" s="368"/>
      <c r="E47" s="25"/>
      <c r="F47" s="25"/>
    </row>
    <row r="48">
      <c r="A48" s="368"/>
      <c r="B48" s="368"/>
      <c r="C48" s="368"/>
      <c r="D48" s="368"/>
      <c r="E48" s="25"/>
      <c r="F48" s="25"/>
    </row>
    <row r="49">
      <c r="A49" s="368"/>
      <c r="B49" s="368"/>
      <c r="C49" s="368"/>
      <c r="D49" s="368"/>
      <c r="E49" s="25"/>
      <c r="F49" s="25"/>
    </row>
    <row r="50">
      <c r="A50" s="368"/>
      <c r="B50" s="368"/>
      <c r="C50" s="368"/>
      <c r="D50" s="368"/>
      <c r="E50" s="25"/>
      <c r="F50" s="25"/>
    </row>
    <row r="51">
      <c r="A51" s="368"/>
      <c r="B51" s="368"/>
      <c r="C51" s="368"/>
      <c r="D51" s="368"/>
      <c r="E51" s="25"/>
      <c r="F51" s="25"/>
    </row>
    <row r="52">
      <c r="A52" s="368"/>
      <c r="B52" s="368"/>
      <c r="C52" s="368"/>
      <c r="D52" s="368"/>
      <c r="E52" s="25"/>
      <c r="F52" s="25"/>
    </row>
    <row r="53">
      <c r="A53" s="368"/>
      <c r="B53" s="368"/>
      <c r="C53" s="368"/>
      <c r="D53" s="368"/>
      <c r="E53" s="25"/>
      <c r="F53" s="25"/>
    </row>
    <row r="54">
      <c r="A54" s="368"/>
      <c r="B54" s="368"/>
      <c r="C54" s="368"/>
      <c r="D54" s="368"/>
      <c r="E54" s="25"/>
      <c r="F54" s="25"/>
    </row>
    <row r="55">
      <c r="A55" s="368"/>
      <c r="B55" s="368"/>
      <c r="C55" s="368"/>
      <c r="D55" s="368"/>
      <c r="E55" s="25"/>
      <c r="F55" s="25"/>
    </row>
    <row r="56">
      <c r="A56" s="368"/>
      <c r="B56" s="368"/>
      <c r="C56" s="368"/>
      <c r="D56" s="368"/>
      <c r="E56" s="25"/>
      <c r="F56" s="25"/>
    </row>
    <row r="57">
      <c r="A57" s="368"/>
      <c r="B57" s="368"/>
      <c r="C57" s="368"/>
      <c r="D57" s="368"/>
      <c r="E57" s="25"/>
      <c r="F57" s="25"/>
    </row>
    <row r="58">
      <c r="A58" s="368"/>
      <c r="B58" s="368"/>
      <c r="C58" s="368"/>
      <c r="D58" s="368"/>
      <c r="E58" s="25"/>
      <c r="F58" s="25"/>
    </row>
    <row r="59">
      <c r="A59" s="368"/>
      <c r="B59" s="368"/>
      <c r="C59" s="368"/>
      <c r="D59" s="368"/>
      <c r="E59" s="25"/>
      <c r="F59" s="25"/>
    </row>
    <row r="60">
      <c r="A60" s="368"/>
      <c r="B60" s="368"/>
      <c r="C60" s="368"/>
      <c r="D60" s="368"/>
      <c r="E60" s="25"/>
      <c r="F60" s="25"/>
    </row>
    <row r="61">
      <c r="A61" s="368"/>
      <c r="B61" s="368"/>
      <c r="C61" s="368"/>
      <c r="D61" s="368"/>
      <c r="E61" s="25"/>
      <c r="F61" s="25"/>
    </row>
    <row r="62">
      <c r="A62" s="368"/>
      <c r="B62" s="368"/>
      <c r="C62" s="368"/>
      <c r="D62" s="368"/>
      <c r="E62" s="25"/>
      <c r="F62" s="25"/>
    </row>
    <row r="63">
      <c r="A63" s="368"/>
      <c r="B63" s="368"/>
      <c r="C63" s="368"/>
      <c r="D63" s="368"/>
      <c r="E63" s="25"/>
      <c r="F63" s="25"/>
    </row>
    <row r="64">
      <c r="A64" s="368"/>
      <c r="B64" s="368"/>
      <c r="C64" s="368"/>
      <c r="D64" s="368"/>
      <c r="E64" s="25"/>
      <c r="F64" s="25"/>
    </row>
    <row r="65">
      <c r="A65" s="368"/>
      <c r="B65" s="368"/>
      <c r="C65" s="368"/>
      <c r="D65" s="368"/>
      <c r="E65" s="25"/>
      <c r="F65" s="25"/>
    </row>
    <row r="66">
      <c r="A66" s="368"/>
      <c r="B66" s="368"/>
      <c r="C66" s="368"/>
      <c r="D66" s="368"/>
      <c r="E66" s="25"/>
      <c r="F66" s="25"/>
    </row>
    <row r="67">
      <c r="A67" s="368"/>
      <c r="B67" s="368"/>
      <c r="C67" s="368"/>
      <c r="D67" s="368"/>
      <c r="E67" s="25"/>
      <c r="F67" s="25"/>
    </row>
    <row r="68">
      <c r="A68" s="368"/>
      <c r="B68" s="368"/>
      <c r="C68" s="368"/>
      <c r="D68" s="368"/>
      <c r="E68" s="25"/>
      <c r="F68" s="25"/>
    </row>
    <row r="69">
      <c r="A69" s="368"/>
      <c r="B69" s="368"/>
      <c r="C69" s="368"/>
      <c r="D69" s="368"/>
      <c r="E69" s="25"/>
      <c r="F69" s="25"/>
    </row>
    <row r="70">
      <c r="A70" s="368"/>
      <c r="B70" s="368"/>
      <c r="C70" s="368"/>
      <c r="D70" s="368"/>
      <c r="E70" s="25"/>
      <c r="F70" s="25"/>
    </row>
    <row r="71">
      <c r="A71" s="368"/>
      <c r="B71" s="368"/>
      <c r="C71" s="368"/>
      <c r="D71" s="368"/>
      <c r="E71" s="25"/>
      <c r="F71" s="25"/>
    </row>
    <row r="72">
      <c r="A72" s="368"/>
      <c r="B72" s="368"/>
      <c r="C72" s="368"/>
      <c r="D72" s="368"/>
      <c r="E72" s="25"/>
      <c r="F72" s="25"/>
    </row>
    <row r="73">
      <c r="A73" s="368"/>
      <c r="B73" s="368"/>
      <c r="C73" s="368"/>
      <c r="D73" s="368"/>
      <c r="E73" s="25"/>
      <c r="F73" s="25"/>
    </row>
    <row r="74">
      <c r="A74" s="368"/>
      <c r="B74" s="368"/>
      <c r="C74" s="368"/>
      <c r="D74" s="368"/>
      <c r="E74" s="25"/>
      <c r="F74" s="25"/>
    </row>
    <row r="75">
      <c r="A75" s="368"/>
      <c r="B75" s="368"/>
      <c r="C75" s="368"/>
      <c r="D75" s="368"/>
      <c r="E75" s="25"/>
      <c r="F75" s="25"/>
    </row>
    <row r="76">
      <c r="A76" s="368"/>
      <c r="B76" s="368"/>
      <c r="C76" s="368"/>
      <c r="D76" s="368"/>
      <c r="E76" s="25"/>
      <c r="F76" s="25"/>
    </row>
    <row r="77">
      <c r="A77" s="368"/>
      <c r="B77" s="368"/>
      <c r="C77" s="368"/>
      <c r="D77" s="368"/>
      <c r="E77" s="25"/>
      <c r="F77" s="25"/>
    </row>
    <row r="78">
      <c r="A78" s="368"/>
      <c r="B78" s="368"/>
      <c r="C78" s="368"/>
      <c r="D78" s="368"/>
      <c r="E78" s="25"/>
      <c r="F78" s="25"/>
    </row>
    <row r="79">
      <c r="A79" s="368"/>
      <c r="B79" s="368"/>
      <c r="C79" s="368"/>
      <c r="D79" s="368"/>
      <c r="E79" s="25"/>
      <c r="F79" s="25"/>
    </row>
    <row r="80">
      <c r="A80" s="368"/>
      <c r="B80" s="368"/>
      <c r="C80" s="368"/>
      <c r="D80" s="368"/>
      <c r="E80" s="25"/>
      <c r="F80" s="25"/>
    </row>
    <row r="81">
      <c r="A81" s="368"/>
      <c r="B81" s="368"/>
      <c r="C81" s="368"/>
      <c r="D81" s="368"/>
      <c r="E81" s="25"/>
      <c r="F81" s="25"/>
    </row>
    <row r="82">
      <c r="A82" s="368"/>
      <c r="B82" s="368"/>
      <c r="C82" s="368"/>
      <c r="D82" s="368"/>
      <c r="E82" s="25"/>
      <c r="F82" s="25"/>
    </row>
    <row r="83">
      <c r="A83" s="368"/>
      <c r="B83" s="368"/>
      <c r="C83" s="368"/>
      <c r="D83" s="368"/>
      <c r="E83" s="25"/>
      <c r="F83" s="25"/>
    </row>
    <row r="84">
      <c r="A84" s="368"/>
      <c r="B84" s="368"/>
      <c r="C84" s="368"/>
      <c r="D84" s="368"/>
      <c r="E84" s="25"/>
      <c r="F84" s="25"/>
    </row>
    <row r="85">
      <c r="A85" s="368"/>
      <c r="B85" s="368"/>
      <c r="C85" s="368"/>
      <c r="D85" s="368"/>
      <c r="E85" s="25"/>
      <c r="F85" s="25"/>
    </row>
    <row r="86">
      <c r="A86" s="368"/>
      <c r="B86" s="368"/>
      <c r="C86" s="368"/>
      <c r="D86" s="368"/>
      <c r="E86" s="25"/>
      <c r="F86" s="25"/>
    </row>
    <row r="87">
      <c r="A87" s="368"/>
      <c r="B87" s="368"/>
      <c r="C87" s="368"/>
      <c r="D87" s="368"/>
      <c r="E87" s="25"/>
      <c r="F87" s="25"/>
    </row>
    <row r="88">
      <c r="A88" s="368"/>
      <c r="B88" s="368"/>
      <c r="C88" s="368"/>
      <c r="D88" s="368"/>
      <c r="E88" s="25"/>
      <c r="F88" s="25"/>
    </row>
    <row r="89">
      <c r="A89" s="368"/>
      <c r="B89" s="368"/>
      <c r="C89" s="368"/>
      <c r="D89" s="368"/>
      <c r="E89" s="25"/>
      <c r="F89" s="25"/>
    </row>
    <row r="90">
      <c r="A90" s="368"/>
      <c r="B90" s="368"/>
      <c r="C90" s="368"/>
      <c r="D90" s="368"/>
      <c r="E90" s="25"/>
      <c r="F90" s="25"/>
    </row>
    <row r="91">
      <c r="A91" s="368"/>
      <c r="B91" s="368"/>
      <c r="C91" s="368"/>
      <c r="D91" s="368"/>
      <c r="E91" s="25"/>
      <c r="F91" s="25"/>
    </row>
    <row r="92">
      <c r="A92" s="368"/>
      <c r="B92" s="368"/>
      <c r="C92" s="368"/>
      <c r="D92" s="368"/>
      <c r="E92" s="25"/>
      <c r="F92" s="25"/>
    </row>
    <row r="93">
      <c r="A93" s="368"/>
      <c r="B93" s="368"/>
      <c r="C93" s="368"/>
      <c r="D93" s="368"/>
      <c r="E93" s="25"/>
      <c r="F93" s="25"/>
    </row>
    <row r="94">
      <c r="A94" s="368"/>
      <c r="B94" s="368"/>
      <c r="C94" s="368"/>
      <c r="D94" s="368"/>
      <c r="E94" s="25"/>
      <c r="F94" s="25"/>
    </row>
    <row r="95">
      <c r="A95" s="368"/>
      <c r="B95" s="368"/>
      <c r="C95" s="368"/>
      <c r="D95" s="368"/>
      <c r="E95" s="25"/>
      <c r="F95" s="25"/>
    </row>
    <row r="96">
      <c r="A96" s="368"/>
      <c r="B96" s="368"/>
      <c r="C96" s="368"/>
      <c r="D96" s="368"/>
      <c r="E96" s="25"/>
      <c r="F96" s="25"/>
    </row>
    <row r="97">
      <c r="A97" s="368"/>
      <c r="B97" s="368"/>
      <c r="C97" s="368"/>
      <c r="D97" s="368"/>
      <c r="E97" s="25"/>
      <c r="F97" s="25"/>
    </row>
    <row r="98">
      <c r="A98" s="368"/>
      <c r="B98" s="368"/>
      <c r="C98" s="368"/>
      <c r="D98" s="368"/>
      <c r="E98" s="25"/>
      <c r="F98" s="25"/>
    </row>
    <row r="99">
      <c r="A99" s="368"/>
      <c r="B99" s="368"/>
      <c r="C99" s="368"/>
      <c r="D99" s="368"/>
      <c r="E99" s="25"/>
      <c r="F99" s="25"/>
    </row>
    <row r="100">
      <c r="A100" s="368"/>
      <c r="B100" s="368"/>
      <c r="C100" s="368"/>
      <c r="D100" s="368"/>
      <c r="E100" s="25"/>
      <c r="F100" s="25"/>
    </row>
    <row r="101">
      <c r="A101" s="368"/>
      <c r="B101" s="368"/>
      <c r="C101" s="368"/>
      <c r="D101" s="368"/>
      <c r="E101" s="25"/>
      <c r="F101" s="25"/>
    </row>
    <row r="102">
      <c r="A102" s="368"/>
      <c r="B102" s="368"/>
      <c r="C102" s="368"/>
      <c r="D102" s="368"/>
      <c r="E102" s="25"/>
      <c r="F102" s="25"/>
    </row>
    <row r="103">
      <c r="A103" s="368"/>
      <c r="B103" s="368"/>
      <c r="C103" s="368"/>
      <c r="D103" s="368"/>
      <c r="E103" s="25"/>
      <c r="F103" s="25"/>
    </row>
    <row r="104">
      <c r="A104" s="368"/>
      <c r="B104" s="368"/>
      <c r="C104" s="368"/>
      <c r="D104" s="368"/>
      <c r="E104" s="25"/>
      <c r="F104" s="25"/>
    </row>
    <row r="105">
      <c r="A105" s="368"/>
      <c r="B105" s="368"/>
      <c r="C105" s="368"/>
      <c r="D105" s="368"/>
      <c r="E105" s="25"/>
      <c r="F105" s="25"/>
    </row>
    <row r="106">
      <c r="A106" s="368"/>
      <c r="B106" s="368"/>
      <c r="C106" s="368"/>
      <c r="D106" s="368"/>
      <c r="E106" s="25"/>
      <c r="F106" s="25"/>
    </row>
    <row r="107">
      <c r="A107" s="368"/>
      <c r="B107" s="368"/>
      <c r="C107" s="368"/>
      <c r="D107" s="368"/>
      <c r="E107" s="25"/>
      <c r="F107" s="25"/>
    </row>
    <row r="108">
      <c r="A108" s="368"/>
      <c r="B108" s="368"/>
      <c r="C108" s="368"/>
      <c r="D108" s="368"/>
      <c r="E108" s="25"/>
      <c r="F108" s="25"/>
    </row>
    <row r="109">
      <c r="A109" s="368"/>
      <c r="B109" s="368"/>
      <c r="C109" s="368"/>
      <c r="D109" s="368"/>
      <c r="E109" s="25"/>
      <c r="F109" s="25"/>
    </row>
    <row r="110">
      <c r="A110" s="368"/>
      <c r="B110" s="368"/>
      <c r="C110" s="368"/>
      <c r="D110" s="368"/>
      <c r="E110" s="25"/>
      <c r="F110" s="25"/>
    </row>
    <row r="111">
      <c r="A111" s="368"/>
      <c r="B111" s="368"/>
      <c r="C111" s="368"/>
      <c r="D111" s="368"/>
      <c r="E111" s="25"/>
      <c r="F111" s="25"/>
    </row>
    <row r="112">
      <c r="A112" s="368"/>
      <c r="B112" s="368"/>
      <c r="C112" s="368"/>
      <c r="D112" s="368"/>
      <c r="E112" s="25"/>
      <c r="F112" s="25"/>
    </row>
    <row r="113">
      <c r="A113" s="368"/>
      <c r="B113" s="368"/>
      <c r="C113" s="368"/>
      <c r="D113" s="368"/>
      <c r="E113" s="25"/>
      <c r="F113" s="25"/>
    </row>
    <row r="114">
      <c r="A114" s="368"/>
      <c r="B114" s="368"/>
      <c r="C114" s="368"/>
      <c r="D114" s="368"/>
      <c r="E114" s="25"/>
      <c r="F114" s="25"/>
    </row>
    <row r="115">
      <c r="A115" s="368"/>
      <c r="B115" s="368"/>
      <c r="C115" s="368"/>
      <c r="D115" s="368"/>
      <c r="E115" s="25"/>
      <c r="F115" s="25"/>
    </row>
    <row r="116">
      <c r="A116" s="368"/>
      <c r="B116" s="368"/>
      <c r="C116" s="368"/>
      <c r="D116" s="368"/>
      <c r="E116" s="25"/>
      <c r="F116" s="25"/>
    </row>
    <row r="117">
      <c r="A117" s="368"/>
      <c r="B117" s="368"/>
      <c r="C117" s="368"/>
      <c r="D117" s="368"/>
      <c r="E117" s="25"/>
      <c r="F117" s="25"/>
    </row>
    <row r="118">
      <c r="A118" s="368"/>
      <c r="B118" s="368"/>
      <c r="C118" s="368"/>
      <c r="D118" s="368"/>
      <c r="E118" s="25"/>
      <c r="F118" s="25"/>
    </row>
    <row r="119">
      <c r="A119" s="368"/>
      <c r="B119" s="368"/>
      <c r="C119" s="368"/>
      <c r="D119" s="368"/>
      <c r="E119" s="25"/>
      <c r="F119" s="25"/>
    </row>
    <row r="120">
      <c r="A120" s="368"/>
      <c r="B120" s="368"/>
      <c r="C120" s="368"/>
      <c r="D120" s="368"/>
      <c r="E120" s="25"/>
      <c r="F120" s="25"/>
    </row>
    <row r="121">
      <c r="A121" s="368"/>
      <c r="B121" s="368"/>
      <c r="C121" s="368"/>
      <c r="D121" s="368"/>
      <c r="E121" s="25"/>
      <c r="F121" s="25"/>
    </row>
    <row r="122">
      <c r="A122" s="368"/>
      <c r="B122" s="368"/>
      <c r="C122" s="368"/>
      <c r="D122" s="368"/>
      <c r="E122" s="25"/>
      <c r="F122" s="25"/>
    </row>
    <row r="123">
      <c r="A123" s="368"/>
      <c r="B123" s="368"/>
      <c r="C123" s="368"/>
      <c r="D123" s="368"/>
      <c r="E123" s="25"/>
      <c r="F123" s="25"/>
    </row>
    <row r="124">
      <c r="A124" s="368"/>
      <c r="B124" s="368"/>
      <c r="C124" s="368"/>
      <c r="D124" s="368"/>
      <c r="E124" s="25"/>
      <c r="F124" s="25"/>
    </row>
    <row r="125">
      <c r="A125" s="368"/>
      <c r="B125" s="368"/>
      <c r="C125" s="368"/>
      <c r="D125" s="368"/>
      <c r="E125" s="25"/>
      <c r="F125" s="25"/>
    </row>
    <row r="126">
      <c r="A126" s="368"/>
      <c r="B126" s="368"/>
      <c r="C126" s="368"/>
      <c r="D126" s="368"/>
      <c r="E126" s="25"/>
      <c r="F126" s="25"/>
    </row>
    <row r="127">
      <c r="A127" s="368"/>
      <c r="B127" s="368"/>
      <c r="C127" s="368"/>
      <c r="D127" s="368"/>
      <c r="E127" s="25"/>
      <c r="F127" s="25"/>
    </row>
    <row r="128">
      <c r="A128" s="368"/>
      <c r="B128" s="368"/>
      <c r="C128" s="368"/>
      <c r="D128" s="368"/>
      <c r="E128" s="25"/>
      <c r="F128" s="25"/>
    </row>
    <row r="129">
      <c r="A129" s="368"/>
      <c r="B129" s="368"/>
      <c r="C129" s="368"/>
      <c r="D129" s="368"/>
      <c r="E129" s="25"/>
      <c r="F129" s="25"/>
    </row>
    <row r="130">
      <c r="A130" s="368"/>
      <c r="B130" s="368"/>
      <c r="C130" s="368"/>
      <c r="D130" s="368"/>
      <c r="E130" s="25"/>
      <c r="F130" s="25"/>
    </row>
    <row r="131">
      <c r="A131" s="368"/>
      <c r="B131" s="368"/>
      <c r="C131" s="368"/>
      <c r="D131" s="368"/>
      <c r="E131" s="25"/>
      <c r="F131" s="25"/>
    </row>
    <row r="132">
      <c r="A132" s="368"/>
      <c r="B132" s="368"/>
      <c r="C132" s="368"/>
      <c r="D132" s="368"/>
      <c r="E132" s="25"/>
      <c r="F132" s="25"/>
    </row>
    <row r="133">
      <c r="A133" s="368"/>
      <c r="B133" s="368"/>
      <c r="C133" s="368"/>
      <c r="D133" s="368"/>
      <c r="E133" s="25"/>
      <c r="F133" s="25"/>
    </row>
    <row r="134">
      <c r="A134" s="368"/>
      <c r="B134" s="368"/>
      <c r="C134" s="368"/>
      <c r="D134" s="368"/>
      <c r="E134" s="25"/>
      <c r="F134" s="25"/>
    </row>
    <row r="135">
      <c r="A135" s="368"/>
      <c r="B135" s="368"/>
      <c r="C135" s="368"/>
      <c r="D135" s="368"/>
      <c r="E135" s="25"/>
      <c r="F135" s="25"/>
    </row>
    <row r="136">
      <c r="A136" s="368"/>
      <c r="B136" s="368"/>
      <c r="C136" s="368"/>
      <c r="D136" s="368"/>
      <c r="E136" s="25"/>
      <c r="F136" s="25"/>
    </row>
    <row r="137">
      <c r="A137" s="368"/>
      <c r="B137" s="368"/>
      <c r="C137" s="368"/>
      <c r="D137" s="368"/>
      <c r="E137" s="25"/>
      <c r="F137" s="25"/>
    </row>
    <row r="138">
      <c r="A138" s="368"/>
      <c r="B138" s="368"/>
      <c r="C138" s="368"/>
      <c r="D138" s="368"/>
      <c r="E138" s="25"/>
      <c r="F138" s="25"/>
    </row>
    <row r="139">
      <c r="A139" s="368"/>
      <c r="B139" s="368"/>
      <c r="C139" s="368"/>
      <c r="D139" s="368"/>
      <c r="E139" s="25"/>
      <c r="F139" s="25"/>
    </row>
    <row r="140">
      <c r="A140" s="368"/>
      <c r="B140" s="368"/>
      <c r="C140" s="368"/>
      <c r="D140" s="368"/>
      <c r="E140" s="25"/>
      <c r="F140" s="25"/>
    </row>
    <row r="141">
      <c r="A141" s="368"/>
      <c r="B141" s="368"/>
      <c r="C141" s="368"/>
      <c r="D141" s="368"/>
      <c r="E141" s="25"/>
      <c r="F141" s="25"/>
    </row>
    <row r="142">
      <c r="A142" s="368"/>
      <c r="B142" s="368"/>
      <c r="C142" s="368"/>
      <c r="D142" s="368"/>
      <c r="E142" s="25"/>
      <c r="F142" s="25"/>
    </row>
    <row r="143">
      <c r="A143" s="368"/>
      <c r="B143" s="368"/>
      <c r="C143" s="368"/>
      <c r="D143" s="368"/>
      <c r="E143" s="25"/>
      <c r="F143" s="25"/>
    </row>
    <row r="144">
      <c r="A144" s="368"/>
      <c r="B144" s="368"/>
      <c r="C144" s="368"/>
      <c r="D144" s="368"/>
      <c r="E144" s="25"/>
      <c r="F144" s="25"/>
    </row>
    <row r="145">
      <c r="A145" s="368"/>
      <c r="B145" s="368"/>
      <c r="C145" s="368"/>
      <c r="D145" s="368"/>
      <c r="E145" s="25"/>
      <c r="F145" s="25"/>
    </row>
    <row r="146">
      <c r="A146" s="368"/>
      <c r="B146" s="368"/>
      <c r="C146" s="368"/>
      <c r="D146" s="368"/>
      <c r="E146" s="25"/>
      <c r="F146" s="25"/>
    </row>
    <row r="147">
      <c r="A147" s="368"/>
      <c r="B147" s="368"/>
      <c r="C147" s="368"/>
      <c r="D147" s="368"/>
      <c r="E147" s="25"/>
      <c r="F147" s="25"/>
    </row>
    <row r="148">
      <c r="A148" s="368"/>
      <c r="B148" s="368"/>
      <c r="C148" s="368"/>
      <c r="D148" s="368"/>
      <c r="E148" s="25"/>
      <c r="F148" s="25"/>
    </row>
    <row r="149">
      <c r="A149" s="368"/>
      <c r="B149" s="368"/>
      <c r="C149" s="368"/>
      <c r="D149" s="368"/>
      <c r="E149" s="25"/>
      <c r="F149" s="25"/>
    </row>
    <row r="150">
      <c r="A150" s="368"/>
      <c r="B150" s="368"/>
      <c r="C150" s="368"/>
      <c r="D150" s="368"/>
      <c r="E150" s="25"/>
      <c r="F150" s="25"/>
    </row>
    <row r="151">
      <c r="A151" s="368"/>
      <c r="B151" s="368"/>
      <c r="C151" s="368"/>
      <c r="D151" s="368"/>
      <c r="E151" s="25"/>
      <c r="F151" s="25"/>
    </row>
    <row r="152">
      <c r="A152" s="368"/>
      <c r="B152" s="368"/>
      <c r="C152" s="368"/>
      <c r="D152" s="368"/>
      <c r="E152" s="25"/>
      <c r="F152" s="25"/>
    </row>
    <row r="153">
      <c r="A153" s="368"/>
      <c r="B153" s="368"/>
      <c r="C153" s="368"/>
      <c r="D153" s="368"/>
      <c r="E153" s="25"/>
      <c r="F153" s="25"/>
    </row>
    <row r="154">
      <c r="A154" s="368"/>
      <c r="B154" s="368"/>
      <c r="C154" s="368"/>
      <c r="D154" s="368"/>
      <c r="E154" s="25"/>
      <c r="F154" s="25"/>
    </row>
    <row r="155">
      <c r="A155" s="368"/>
      <c r="B155" s="368"/>
      <c r="C155" s="368"/>
      <c r="D155" s="368"/>
      <c r="E155" s="25"/>
      <c r="F155" s="25"/>
    </row>
    <row r="156">
      <c r="A156" s="368"/>
      <c r="B156" s="368"/>
      <c r="C156" s="368"/>
      <c r="D156" s="368"/>
      <c r="E156" s="25"/>
      <c r="F156" s="25"/>
    </row>
    <row r="157">
      <c r="A157" s="368"/>
      <c r="B157" s="368"/>
      <c r="C157" s="368"/>
      <c r="D157" s="368"/>
      <c r="E157" s="25"/>
      <c r="F157" s="25"/>
    </row>
    <row r="158">
      <c r="A158" s="368"/>
      <c r="B158" s="368"/>
      <c r="C158" s="368"/>
      <c r="D158" s="368"/>
      <c r="E158" s="25"/>
      <c r="F158" s="25"/>
    </row>
    <row r="159">
      <c r="A159" s="368"/>
      <c r="B159" s="368"/>
      <c r="C159" s="368"/>
      <c r="D159" s="368"/>
      <c r="E159" s="25"/>
      <c r="F159" s="25"/>
    </row>
    <row r="160">
      <c r="A160" s="368"/>
      <c r="B160" s="368"/>
      <c r="C160" s="368"/>
      <c r="D160" s="368"/>
      <c r="E160" s="25"/>
      <c r="F160" s="25"/>
    </row>
    <row r="161">
      <c r="A161" s="368"/>
      <c r="B161" s="368"/>
      <c r="C161" s="368"/>
      <c r="D161" s="368"/>
      <c r="E161" s="25"/>
      <c r="F161" s="25"/>
    </row>
    <row r="162">
      <c r="A162" s="368"/>
      <c r="B162" s="368"/>
      <c r="C162" s="368"/>
      <c r="D162" s="368"/>
      <c r="E162" s="25"/>
      <c r="F162" s="25"/>
    </row>
    <row r="163">
      <c r="A163" s="368"/>
      <c r="B163" s="368"/>
      <c r="C163" s="368"/>
      <c r="D163" s="368"/>
      <c r="E163" s="25"/>
      <c r="F163" s="25"/>
    </row>
    <row r="164">
      <c r="A164" s="368"/>
      <c r="B164" s="368"/>
      <c r="C164" s="368"/>
      <c r="D164" s="368"/>
      <c r="E164" s="25"/>
      <c r="F164" s="25"/>
    </row>
    <row r="165">
      <c r="A165" s="368"/>
      <c r="B165" s="368"/>
      <c r="C165" s="368"/>
      <c r="D165" s="368"/>
      <c r="E165" s="25"/>
      <c r="F165" s="25"/>
    </row>
    <row r="166">
      <c r="A166" s="368"/>
      <c r="B166" s="368"/>
      <c r="C166" s="368"/>
      <c r="D166" s="368"/>
      <c r="E166" s="25"/>
      <c r="F166" s="25"/>
    </row>
    <row r="167">
      <c r="A167" s="368"/>
      <c r="B167" s="368"/>
      <c r="C167" s="368"/>
      <c r="D167" s="368"/>
      <c r="E167" s="25"/>
      <c r="F167" s="25"/>
    </row>
    <row r="168">
      <c r="A168" s="368"/>
      <c r="B168" s="368"/>
      <c r="C168" s="368"/>
      <c r="D168" s="368"/>
      <c r="E168" s="25"/>
      <c r="F168" s="25"/>
    </row>
    <row r="169">
      <c r="A169" s="368"/>
      <c r="B169" s="368"/>
      <c r="C169" s="368"/>
      <c r="D169" s="368"/>
      <c r="E169" s="25"/>
      <c r="F169" s="25"/>
    </row>
    <row r="170">
      <c r="A170" s="368"/>
      <c r="B170" s="368"/>
      <c r="C170" s="368"/>
      <c r="D170" s="368"/>
      <c r="E170" s="25"/>
      <c r="F170" s="25"/>
    </row>
    <row r="171">
      <c r="A171" s="368"/>
      <c r="B171" s="368"/>
      <c r="C171" s="368"/>
      <c r="D171" s="368"/>
      <c r="E171" s="25"/>
      <c r="F171" s="25"/>
    </row>
    <row r="172">
      <c r="A172" s="368"/>
      <c r="B172" s="368"/>
      <c r="C172" s="368"/>
      <c r="D172" s="368"/>
      <c r="E172" s="25"/>
      <c r="F172" s="25"/>
    </row>
    <row r="173">
      <c r="A173" s="368"/>
      <c r="B173" s="368"/>
      <c r="C173" s="368"/>
      <c r="D173" s="368"/>
      <c r="E173" s="25"/>
      <c r="F173" s="25"/>
    </row>
    <row r="174">
      <c r="A174" s="368"/>
      <c r="B174" s="368"/>
      <c r="C174" s="368"/>
      <c r="D174" s="368"/>
      <c r="E174" s="25"/>
      <c r="F174" s="25"/>
    </row>
    <row r="175">
      <c r="A175" s="368"/>
      <c r="B175" s="368"/>
      <c r="C175" s="368"/>
      <c r="D175" s="368"/>
      <c r="E175" s="25"/>
      <c r="F175" s="25"/>
    </row>
    <row r="176">
      <c r="A176" s="368"/>
      <c r="B176" s="368"/>
      <c r="C176" s="368"/>
      <c r="D176" s="368"/>
      <c r="E176" s="25"/>
      <c r="F176" s="25"/>
    </row>
    <row r="177">
      <c r="A177" s="368"/>
      <c r="B177" s="368"/>
      <c r="C177" s="368"/>
      <c r="D177" s="368"/>
      <c r="E177" s="25"/>
      <c r="F177" s="25"/>
    </row>
    <row r="178">
      <c r="A178" s="368"/>
      <c r="B178" s="368"/>
      <c r="C178" s="368"/>
      <c r="D178" s="368"/>
      <c r="E178" s="25"/>
      <c r="F178" s="25"/>
    </row>
    <row r="179">
      <c r="A179" s="368"/>
      <c r="B179" s="368"/>
      <c r="C179" s="368"/>
      <c r="D179" s="368"/>
      <c r="E179" s="25"/>
      <c r="F179" s="25"/>
    </row>
    <row r="180">
      <c r="A180" s="368"/>
      <c r="B180" s="368"/>
      <c r="C180" s="368"/>
      <c r="D180" s="368"/>
      <c r="E180" s="25"/>
      <c r="F180" s="25"/>
    </row>
    <row r="181">
      <c r="A181" s="368"/>
      <c r="B181" s="368"/>
      <c r="C181" s="368"/>
      <c r="D181" s="368"/>
      <c r="E181" s="25"/>
      <c r="F181" s="25"/>
    </row>
    <row r="182">
      <c r="A182" s="368"/>
      <c r="B182" s="368"/>
      <c r="C182" s="368"/>
      <c r="D182" s="368"/>
      <c r="E182" s="25"/>
      <c r="F182" s="25"/>
    </row>
    <row r="183">
      <c r="A183" s="368"/>
      <c r="B183" s="368"/>
      <c r="C183" s="368"/>
      <c r="D183" s="368"/>
      <c r="E183" s="25"/>
      <c r="F183" s="25"/>
    </row>
    <row r="184">
      <c r="A184" s="368"/>
      <c r="B184" s="368"/>
      <c r="C184" s="368"/>
      <c r="D184" s="368"/>
      <c r="E184" s="25"/>
      <c r="F184" s="25"/>
    </row>
    <row r="185">
      <c r="A185" s="368"/>
      <c r="B185" s="368"/>
      <c r="C185" s="368"/>
      <c r="D185" s="368"/>
      <c r="E185" s="25"/>
      <c r="F185" s="25"/>
    </row>
    <row r="186">
      <c r="A186" s="368"/>
      <c r="B186" s="368"/>
      <c r="C186" s="368"/>
      <c r="D186" s="368"/>
      <c r="E186" s="25"/>
      <c r="F186" s="25"/>
    </row>
    <row r="187">
      <c r="A187" s="368"/>
      <c r="B187" s="368"/>
      <c r="C187" s="368"/>
      <c r="D187" s="368"/>
      <c r="E187" s="25"/>
      <c r="F187" s="25"/>
    </row>
    <row r="188">
      <c r="A188" s="368"/>
      <c r="B188" s="368"/>
      <c r="C188" s="368"/>
      <c r="D188" s="368"/>
      <c r="E188" s="25"/>
      <c r="F188" s="25"/>
    </row>
    <row r="189">
      <c r="A189" s="368"/>
      <c r="B189" s="368"/>
      <c r="C189" s="368"/>
      <c r="D189" s="368"/>
      <c r="E189" s="25"/>
      <c r="F189" s="25"/>
    </row>
    <row r="190">
      <c r="A190" s="368"/>
      <c r="B190" s="368"/>
      <c r="C190" s="368"/>
      <c r="D190" s="368"/>
      <c r="E190" s="25"/>
      <c r="F190" s="25"/>
    </row>
    <row r="191">
      <c r="A191" s="368"/>
      <c r="B191" s="368"/>
      <c r="C191" s="368"/>
      <c r="D191" s="368"/>
      <c r="E191" s="25"/>
      <c r="F191" s="25"/>
    </row>
    <row r="192">
      <c r="A192" s="368"/>
      <c r="B192" s="368"/>
      <c r="C192" s="368"/>
      <c r="D192" s="368"/>
      <c r="E192" s="25"/>
      <c r="F192" s="25"/>
    </row>
    <row r="193">
      <c r="A193" s="368"/>
      <c r="B193" s="368"/>
      <c r="C193" s="368"/>
      <c r="D193" s="368"/>
      <c r="E193" s="25"/>
      <c r="F193" s="25"/>
    </row>
    <row r="194">
      <c r="A194" s="368"/>
      <c r="B194" s="368"/>
      <c r="C194" s="368"/>
      <c r="D194" s="368"/>
      <c r="E194" s="25"/>
      <c r="F194" s="25"/>
    </row>
    <row r="195">
      <c r="A195" s="368"/>
      <c r="B195" s="368"/>
      <c r="C195" s="368"/>
      <c r="D195" s="368"/>
      <c r="E195" s="25"/>
      <c r="F195" s="25"/>
    </row>
    <row r="196">
      <c r="A196" s="368"/>
      <c r="B196" s="368"/>
      <c r="C196" s="368"/>
      <c r="D196" s="368"/>
      <c r="E196" s="25"/>
      <c r="F196" s="25"/>
    </row>
    <row r="197">
      <c r="A197" s="368"/>
      <c r="B197" s="368"/>
      <c r="C197" s="368"/>
      <c r="D197" s="368"/>
      <c r="E197" s="25"/>
      <c r="F197" s="25"/>
    </row>
    <row r="198">
      <c r="A198" s="368"/>
      <c r="B198" s="368"/>
      <c r="C198" s="368"/>
      <c r="D198" s="368"/>
      <c r="E198" s="25"/>
      <c r="F198" s="25"/>
    </row>
    <row r="199">
      <c r="A199" s="368"/>
      <c r="B199" s="368"/>
      <c r="C199" s="368"/>
      <c r="D199" s="368"/>
      <c r="E199" s="25"/>
      <c r="F199" s="25"/>
    </row>
    <row r="200">
      <c r="A200" s="368"/>
      <c r="B200" s="368"/>
      <c r="C200" s="368"/>
      <c r="D200" s="368"/>
      <c r="E200" s="25"/>
      <c r="F200" s="25"/>
    </row>
    <row r="201">
      <c r="A201" s="368"/>
      <c r="B201" s="368"/>
      <c r="C201" s="368"/>
      <c r="D201" s="368"/>
      <c r="E201" s="25"/>
      <c r="F201" s="25"/>
    </row>
    <row r="202">
      <c r="A202" s="368"/>
      <c r="B202" s="368"/>
      <c r="C202" s="368"/>
      <c r="D202" s="368"/>
      <c r="E202" s="25"/>
      <c r="F202" s="25"/>
    </row>
    <row r="203">
      <c r="A203" s="368"/>
      <c r="B203" s="368"/>
      <c r="C203" s="368"/>
      <c r="D203" s="368"/>
      <c r="E203" s="25"/>
      <c r="F203" s="25"/>
    </row>
    <row r="204">
      <c r="A204" s="368"/>
      <c r="B204" s="368"/>
      <c r="C204" s="368"/>
      <c r="D204" s="368"/>
      <c r="E204" s="25"/>
      <c r="F204" s="25"/>
    </row>
    <row r="205">
      <c r="A205" s="368"/>
      <c r="B205" s="368"/>
      <c r="C205" s="368"/>
      <c r="D205" s="368"/>
      <c r="E205" s="25"/>
      <c r="F205" s="25"/>
    </row>
    <row r="206">
      <c r="A206" s="368"/>
      <c r="B206" s="368"/>
      <c r="C206" s="368"/>
      <c r="D206" s="368"/>
      <c r="E206" s="25"/>
      <c r="F206" s="25"/>
    </row>
    <row r="207">
      <c r="A207" s="368"/>
      <c r="B207" s="368"/>
      <c r="C207" s="368"/>
      <c r="D207" s="368"/>
      <c r="E207" s="25"/>
      <c r="F207" s="25"/>
    </row>
    <row r="208">
      <c r="A208" s="368"/>
      <c r="B208" s="368"/>
      <c r="C208" s="368"/>
      <c r="D208" s="368"/>
      <c r="E208" s="25"/>
      <c r="F208" s="25"/>
    </row>
    <row r="209">
      <c r="A209" s="368"/>
      <c r="B209" s="368"/>
      <c r="C209" s="368"/>
      <c r="D209" s="368"/>
      <c r="E209" s="25"/>
      <c r="F209" s="25"/>
    </row>
    <row r="210">
      <c r="A210" s="368"/>
      <c r="B210" s="368"/>
      <c r="C210" s="368"/>
      <c r="D210" s="368"/>
      <c r="E210" s="25"/>
      <c r="F210" s="25"/>
    </row>
    <row r="211">
      <c r="A211" s="368"/>
      <c r="B211" s="368"/>
      <c r="C211" s="368"/>
      <c r="D211" s="368"/>
      <c r="E211" s="25"/>
      <c r="F211" s="25"/>
    </row>
    <row r="212">
      <c r="A212" s="368"/>
      <c r="B212" s="368"/>
      <c r="C212" s="368"/>
      <c r="D212" s="368"/>
      <c r="E212" s="25"/>
      <c r="F212" s="25"/>
    </row>
    <row r="213">
      <c r="A213" s="368"/>
      <c r="B213" s="368"/>
      <c r="C213" s="368"/>
      <c r="D213" s="368"/>
      <c r="E213" s="25"/>
      <c r="F213" s="25"/>
    </row>
    <row r="214">
      <c r="A214" s="368"/>
      <c r="B214" s="368"/>
      <c r="C214" s="368"/>
      <c r="D214" s="368"/>
      <c r="E214" s="25"/>
      <c r="F214" s="25"/>
    </row>
    <row r="215">
      <c r="A215" s="368"/>
      <c r="B215" s="368"/>
      <c r="C215" s="368"/>
      <c r="D215" s="368"/>
      <c r="E215" s="25"/>
      <c r="F215" s="25"/>
    </row>
    <row r="216">
      <c r="A216" s="368"/>
      <c r="B216" s="368"/>
      <c r="C216" s="368"/>
      <c r="D216" s="368"/>
      <c r="E216" s="25"/>
      <c r="F216" s="25"/>
    </row>
    <row r="217">
      <c r="A217" s="368"/>
      <c r="B217" s="368"/>
      <c r="C217" s="368"/>
      <c r="D217" s="368"/>
      <c r="E217" s="25"/>
      <c r="F217" s="25"/>
    </row>
    <row r="218">
      <c r="A218" s="368"/>
      <c r="B218" s="368"/>
      <c r="C218" s="368"/>
      <c r="D218" s="368"/>
      <c r="E218" s="25"/>
      <c r="F218" s="25"/>
    </row>
    <row r="219">
      <c r="A219" s="368"/>
      <c r="B219" s="368"/>
      <c r="C219" s="368"/>
      <c r="D219" s="368"/>
      <c r="E219" s="25"/>
      <c r="F219" s="25"/>
    </row>
    <row r="220">
      <c r="A220" s="368"/>
      <c r="B220" s="368"/>
      <c r="C220" s="368"/>
      <c r="D220" s="368"/>
      <c r="E220" s="25"/>
      <c r="F220" s="25"/>
    </row>
    <row r="221">
      <c r="A221" s="368"/>
      <c r="B221" s="368"/>
      <c r="C221" s="368"/>
      <c r="D221" s="368"/>
      <c r="E221" s="25"/>
      <c r="F221" s="25"/>
    </row>
    <row r="222">
      <c r="A222" s="368"/>
      <c r="B222" s="368"/>
      <c r="C222" s="368"/>
      <c r="D222" s="368"/>
      <c r="E222" s="25"/>
      <c r="F222" s="25"/>
    </row>
    <row r="223">
      <c r="A223" s="368"/>
      <c r="B223" s="368"/>
      <c r="C223" s="368"/>
      <c r="D223" s="368"/>
      <c r="E223" s="25"/>
      <c r="F223" s="25"/>
    </row>
    <row r="224">
      <c r="A224" s="368"/>
      <c r="B224" s="368"/>
      <c r="C224" s="368"/>
      <c r="D224" s="368"/>
      <c r="E224" s="25"/>
      <c r="F224" s="25"/>
    </row>
    <row r="225">
      <c r="A225" s="368"/>
      <c r="B225" s="368"/>
      <c r="C225" s="368"/>
      <c r="D225" s="368"/>
      <c r="E225" s="25"/>
      <c r="F225" s="25"/>
    </row>
    <row r="226">
      <c r="A226" s="368"/>
      <c r="B226" s="368"/>
      <c r="C226" s="368"/>
      <c r="D226" s="368"/>
      <c r="E226" s="25"/>
      <c r="F226" s="25"/>
    </row>
    <row r="227">
      <c r="A227" s="368"/>
      <c r="B227" s="368"/>
      <c r="C227" s="368"/>
      <c r="D227" s="368"/>
      <c r="E227" s="25"/>
      <c r="F227" s="25"/>
    </row>
    <row r="228">
      <c r="A228" s="368"/>
      <c r="B228" s="368"/>
      <c r="C228" s="368"/>
      <c r="D228" s="368"/>
      <c r="E228" s="25"/>
      <c r="F228" s="25"/>
    </row>
    <row r="229">
      <c r="A229" s="368"/>
      <c r="B229" s="368"/>
      <c r="C229" s="368"/>
      <c r="D229" s="368"/>
      <c r="E229" s="25"/>
      <c r="F229" s="25"/>
    </row>
    <row r="230">
      <c r="A230" s="368"/>
      <c r="B230" s="368"/>
      <c r="C230" s="368"/>
      <c r="D230" s="368"/>
      <c r="E230" s="25"/>
      <c r="F230" s="25"/>
    </row>
    <row r="231">
      <c r="A231" s="368"/>
      <c r="B231" s="368"/>
      <c r="C231" s="368"/>
      <c r="D231" s="368"/>
      <c r="E231" s="25"/>
      <c r="F231" s="25"/>
    </row>
    <row r="232">
      <c r="A232" s="368"/>
      <c r="B232" s="368"/>
      <c r="C232" s="368"/>
      <c r="D232" s="368"/>
      <c r="E232" s="25"/>
      <c r="F232" s="25"/>
    </row>
    <row r="233">
      <c r="A233" s="368"/>
      <c r="B233" s="368"/>
      <c r="C233" s="368"/>
      <c r="D233" s="368"/>
      <c r="E233" s="25"/>
      <c r="F233" s="25"/>
    </row>
    <row r="234">
      <c r="A234" s="368"/>
      <c r="B234" s="368"/>
      <c r="C234" s="368"/>
      <c r="D234" s="368"/>
      <c r="E234" s="25"/>
      <c r="F234" s="25"/>
    </row>
    <row r="235">
      <c r="A235" s="368"/>
      <c r="B235" s="368"/>
      <c r="C235" s="368"/>
      <c r="D235" s="368"/>
      <c r="E235" s="25"/>
      <c r="F235" s="25"/>
    </row>
    <row r="236">
      <c r="A236" s="368"/>
      <c r="B236" s="368"/>
      <c r="C236" s="368"/>
      <c r="D236" s="368"/>
      <c r="E236" s="25"/>
      <c r="F236" s="25"/>
    </row>
    <row r="237">
      <c r="A237" s="368"/>
      <c r="B237" s="368"/>
      <c r="C237" s="368"/>
      <c r="D237" s="368"/>
      <c r="E237" s="25"/>
      <c r="F237" s="25"/>
    </row>
    <row r="238">
      <c r="A238" s="368"/>
      <c r="B238" s="368"/>
      <c r="C238" s="368"/>
      <c r="D238" s="368"/>
      <c r="E238" s="25"/>
      <c r="F238" s="25"/>
    </row>
    <row r="239">
      <c r="A239" s="368"/>
      <c r="B239" s="368"/>
      <c r="C239" s="368"/>
      <c r="D239" s="368"/>
      <c r="E239" s="25"/>
      <c r="F239" s="25"/>
    </row>
    <row r="240">
      <c r="A240" s="368"/>
      <c r="B240" s="368"/>
      <c r="C240" s="368"/>
      <c r="D240" s="368"/>
      <c r="E240" s="25"/>
      <c r="F240" s="25"/>
    </row>
    <row r="241">
      <c r="A241" s="368"/>
      <c r="B241" s="368"/>
      <c r="C241" s="368"/>
      <c r="D241" s="368"/>
      <c r="E241" s="25"/>
      <c r="F241" s="25"/>
    </row>
    <row r="242">
      <c r="A242" s="368"/>
      <c r="B242" s="368"/>
      <c r="C242" s="368"/>
      <c r="D242" s="368"/>
      <c r="E242" s="25"/>
      <c r="F242" s="25"/>
    </row>
    <row r="243">
      <c r="A243" s="368"/>
      <c r="B243" s="368"/>
      <c r="C243" s="368"/>
      <c r="D243" s="368"/>
      <c r="E243" s="25"/>
      <c r="F243" s="25"/>
    </row>
    <row r="244">
      <c r="A244" s="368"/>
      <c r="B244" s="368"/>
      <c r="C244" s="368"/>
      <c r="D244" s="368"/>
      <c r="E244" s="25"/>
      <c r="F244" s="25"/>
    </row>
    <row r="245">
      <c r="A245" s="368"/>
      <c r="B245" s="368"/>
      <c r="C245" s="368"/>
      <c r="D245" s="368"/>
      <c r="E245" s="25"/>
      <c r="F245" s="25"/>
    </row>
    <row r="246">
      <c r="A246" s="368"/>
      <c r="B246" s="368"/>
      <c r="C246" s="368"/>
      <c r="D246" s="368"/>
      <c r="E246" s="25"/>
      <c r="F246" s="25"/>
    </row>
    <row r="247">
      <c r="A247" s="368"/>
      <c r="B247" s="368"/>
      <c r="C247" s="368"/>
      <c r="D247" s="368"/>
      <c r="E247" s="25"/>
      <c r="F247" s="25"/>
    </row>
    <row r="248">
      <c r="A248" s="368"/>
      <c r="B248" s="368"/>
      <c r="C248" s="368"/>
      <c r="D248" s="368"/>
      <c r="E248" s="25"/>
      <c r="F248" s="25"/>
    </row>
    <row r="249">
      <c r="A249" s="368"/>
      <c r="B249" s="368"/>
      <c r="C249" s="368"/>
      <c r="D249" s="368"/>
      <c r="E249" s="25"/>
      <c r="F249" s="25"/>
    </row>
    <row r="250">
      <c r="A250" s="368"/>
      <c r="B250" s="368"/>
      <c r="C250" s="368"/>
      <c r="D250" s="368"/>
      <c r="E250" s="25"/>
      <c r="F250" s="25"/>
    </row>
    <row r="251">
      <c r="A251" s="368"/>
      <c r="B251" s="368"/>
      <c r="C251" s="368"/>
      <c r="D251" s="368"/>
      <c r="E251" s="25"/>
      <c r="F251" s="25"/>
    </row>
    <row r="252">
      <c r="A252" s="368"/>
      <c r="B252" s="368"/>
      <c r="C252" s="368"/>
      <c r="D252" s="368"/>
      <c r="E252" s="25"/>
      <c r="F252" s="25"/>
    </row>
    <row r="253">
      <c r="A253" s="368"/>
      <c r="B253" s="368"/>
      <c r="C253" s="368"/>
      <c r="D253" s="368"/>
      <c r="E253" s="25"/>
      <c r="F253" s="25"/>
    </row>
    <row r="254">
      <c r="A254" s="368"/>
      <c r="B254" s="368"/>
      <c r="C254" s="368"/>
      <c r="D254" s="368"/>
      <c r="E254" s="25"/>
      <c r="F254" s="25"/>
    </row>
    <row r="255">
      <c r="A255" s="368"/>
      <c r="B255" s="368"/>
      <c r="C255" s="368"/>
      <c r="D255" s="368"/>
      <c r="E255" s="25"/>
      <c r="F255" s="25"/>
    </row>
    <row r="256">
      <c r="A256" s="368"/>
      <c r="B256" s="368"/>
      <c r="C256" s="368"/>
      <c r="D256" s="368"/>
      <c r="E256" s="25"/>
      <c r="F256" s="25"/>
    </row>
    <row r="257">
      <c r="A257" s="368"/>
      <c r="B257" s="368"/>
      <c r="C257" s="368"/>
      <c r="D257" s="368"/>
      <c r="E257" s="25"/>
      <c r="F257" s="25"/>
    </row>
    <row r="258">
      <c r="A258" s="368"/>
      <c r="B258" s="368"/>
      <c r="C258" s="368"/>
      <c r="D258" s="368"/>
      <c r="E258" s="25"/>
      <c r="F258" s="25"/>
    </row>
    <row r="259">
      <c r="A259" s="368"/>
      <c r="B259" s="368"/>
      <c r="C259" s="368"/>
      <c r="D259" s="368"/>
      <c r="E259" s="25"/>
      <c r="F259" s="25"/>
    </row>
    <row r="260">
      <c r="A260" s="368"/>
      <c r="B260" s="368"/>
      <c r="C260" s="368"/>
      <c r="D260" s="368"/>
      <c r="E260" s="25"/>
      <c r="F260" s="25"/>
    </row>
    <row r="261">
      <c r="A261" s="368"/>
      <c r="B261" s="368"/>
      <c r="C261" s="368"/>
      <c r="D261" s="368"/>
      <c r="E261" s="25"/>
      <c r="F261" s="25"/>
    </row>
    <row r="262">
      <c r="A262" s="368"/>
      <c r="B262" s="368"/>
      <c r="C262" s="368"/>
      <c r="D262" s="368"/>
      <c r="E262" s="25"/>
      <c r="F262" s="25"/>
    </row>
    <row r="263">
      <c r="A263" s="368"/>
      <c r="B263" s="368"/>
      <c r="C263" s="368"/>
      <c r="D263" s="368"/>
      <c r="E263" s="25"/>
      <c r="F263" s="25"/>
    </row>
    <row r="264">
      <c r="A264" s="368"/>
      <c r="B264" s="368"/>
      <c r="C264" s="368"/>
      <c r="D264" s="368"/>
      <c r="E264" s="25"/>
      <c r="F264" s="25"/>
    </row>
    <row r="265">
      <c r="A265" s="368"/>
      <c r="B265" s="368"/>
      <c r="C265" s="368"/>
      <c r="D265" s="368"/>
      <c r="E265" s="25"/>
      <c r="F265" s="25"/>
    </row>
    <row r="266">
      <c r="A266" s="368"/>
      <c r="B266" s="368"/>
      <c r="C266" s="368"/>
      <c r="D266" s="368"/>
      <c r="E266" s="25"/>
      <c r="F266" s="25"/>
    </row>
    <row r="267">
      <c r="A267" s="368"/>
      <c r="B267" s="368"/>
      <c r="C267" s="368"/>
      <c r="D267" s="368"/>
      <c r="E267" s="25"/>
      <c r="F267" s="25"/>
    </row>
    <row r="268">
      <c r="A268" s="368"/>
      <c r="B268" s="368"/>
      <c r="C268" s="368"/>
      <c r="D268" s="368"/>
      <c r="E268" s="25"/>
      <c r="F268" s="25"/>
    </row>
    <row r="269">
      <c r="A269" s="368"/>
      <c r="B269" s="368"/>
      <c r="C269" s="368"/>
      <c r="D269" s="368"/>
      <c r="E269" s="25"/>
      <c r="F269" s="25"/>
    </row>
    <row r="270">
      <c r="A270" s="368"/>
      <c r="B270" s="368"/>
      <c r="C270" s="368"/>
      <c r="D270" s="368"/>
      <c r="E270" s="25"/>
      <c r="F270" s="25"/>
    </row>
    <row r="271">
      <c r="A271" s="368"/>
      <c r="B271" s="368"/>
      <c r="C271" s="368"/>
      <c r="D271" s="368"/>
      <c r="E271" s="25"/>
      <c r="F271" s="25"/>
    </row>
    <row r="272">
      <c r="A272" s="368"/>
      <c r="B272" s="368"/>
      <c r="C272" s="368"/>
      <c r="D272" s="368"/>
      <c r="E272" s="25"/>
      <c r="F272" s="25"/>
    </row>
    <row r="273">
      <c r="A273" s="368"/>
      <c r="B273" s="368"/>
      <c r="C273" s="368"/>
      <c r="D273" s="368"/>
      <c r="E273" s="25"/>
      <c r="F273" s="25"/>
    </row>
    <row r="274">
      <c r="A274" s="368"/>
      <c r="B274" s="368"/>
      <c r="C274" s="368"/>
      <c r="D274" s="368"/>
      <c r="E274" s="25"/>
      <c r="F274" s="25"/>
    </row>
    <row r="275">
      <c r="A275" s="368"/>
      <c r="B275" s="368"/>
      <c r="C275" s="368"/>
      <c r="D275" s="368"/>
      <c r="E275" s="25"/>
      <c r="F275" s="25"/>
    </row>
    <row r="276">
      <c r="A276" s="368"/>
      <c r="B276" s="368"/>
      <c r="C276" s="368"/>
      <c r="D276" s="368"/>
      <c r="E276" s="25"/>
      <c r="F276" s="25"/>
    </row>
    <row r="277">
      <c r="A277" s="368"/>
      <c r="B277" s="368"/>
      <c r="C277" s="368"/>
      <c r="D277" s="368"/>
      <c r="E277" s="25"/>
      <c r="F277" s="25"/>
    </row>
    <row r="278">
      <c r="A278" s="368"/>
      <c r="B278" s="368"/>
      <c r="C278" s="368"/>
      <c r="D278" s="368"/>
      <c r="E278" s="25"/>
      <c r="F278" s="25"/>
    </row>
    <row r="279">
      <c r="A279" s="368"/>
      <c r="B279" s="368"/>
      <c r="C279" s="368"/>
      <c r="D279" s="368"/>
      <c r="E279" s="25"/>
      <c r="F279" s="25"/>
    </row>
    <row r="280">
      <c r="A280" s="368"/>
      <c r="B280" s="368"/>
      <c r="C280" s="368"/>
      <c r="D280" s="368"/>
      <c r="E280" s="25"/>
      <c r="F280" s="25"/>
    </row>
    <row r="281">
      <c r="A281" s="368"/>
      <c r="B281" s="368"/>
      <c r="C281" s="368"/>
      <c r="D281" s="368"/>
      <c r="E281" s="25"/>
      <c r="F281" s="25"/>
    </row>
    <row r="282">
      <c r="A282" s="368"/>
      <c r="B282" s="368"/>
      <c r="C282" s="368"/>
      <c r="D282" s="368"/>
      <c r="E282" s="25"/>
      <c r="F282" s="25"/>
    </row>
    <row r="283">
      <c r="A283" s="368"/>
      <c r="B283" s="368"/>
      <c r="C283" s="368"/>
      <c r="D283" s="368"/>
      <c r="E283" s="25"/>
      <c r="F283" s="25"/>
    </row>
    <row r="284">
      <c r="A284" s="368"/>
      <c r="B284" s="368"/>
      <c r="C284" s="368"/>
      <c r="D284" s="368"/>
      <c r="E284" s="25"/>
      <c r="F284" s="25"/>
    </row>
    <row r="285">
      <c r="A285" s="368"/>
      <c r="B285" s="368"/>
      <c r="C285" s="368"/>
      <c r="D285" s="368"/>
      <c r="E285" s="25"/>
      <c r="F285" s="25"/>
    </row>
    <row r="286">
      <c r="A286" s="368"/>
      <c r="B286" s="368"/>
      <c r="C286" s="368"/>
      <c r="D286" s="368"/>
      <c r="E286" s="25"/>
      <c r="F286" s="25"/>
    </row>
    <row r="287">
      <c r="A287" s="368"/>
      <c r="B287" s="368"/>
      <c r="C287" s="368"/>
      <c r="D287" s="368"/>
      <c r="E287" s="25"/>
      <c r="F287" s="25"/>
    </row>
    <row r="288">
      <c r="A288" s="368"/>
      <c r="B288" s="368"/>
      <c r="C288" s="368"/>
      <c r="D288" s="368"/>
      <c r="E288" s="25"/>
      <c r="F288" s="25"/>
    </row>
    <row r="289">
      <c r="A289" s="368"/>
      <c r="B289" s="368"/>
      <c r="C289" s="368"/>
      <c r="D289" s="368"/>
      <c r="E289" s="25"/>
      <c r="F289" s="25"/>
    </row>
    <row r="290">
      <c r="A290" s="368"/>
      <c r="B290" s="368"/>
      <c r="C290" s="368"/>
      <c r="D290" s="368"/>
      <c r="E290" s="25"/>
      <c r="F290" s="25"/>
    </row>
    <row r="291">
      <c r="A291" s="368"/>
      <c r="B291" s="368"/>
      <c r="C291" s="368"/>
      <c r="D291" s="368"/>
      <c r="E291" s="25"/>
      <c r="F291" s="25"/>
    </row>
    <row r="292">
      <c r="A292" s="368"/>
      <c r="B292" s="368"/>
      <c r="C292" s="368"/>
      <c r="D292" s="368"/>
      <c r="E292" s="25"/>
      <c r="F292" s="25"/>
    </row>
    <row r="293">
      <c r="A293" s="368"/>
      <c r="B293" s="368"/>
      <c r="C293" s="368"/>
      <c r="D293" s="368"/>
      <c r="E293" s="25"/>
      <c r="F293" s="25"/>
    </row>
    <row r="294">
      <c r="A294" s="368"/>
      <c r="B294" s="368"/>
      <c r="C294" s="368"/>
      <c r="D294" s="368"/>
      <c r="E294" s="25"/>
      <c r="F294" s="25"/>
    </row>
    <row r="295">
      <c r="A295" s="368"/>
      <c r="B295" s="368"/>
      <c r="C295" s="368"/>
      <c r="D295" s="368"/>
      <c r="E295" s="25"/>
      <c r="F295" s="25"/>
    </row>
    <row r="296">
      <c r="A296" s="368"/>
      <c r="B296" s="368"/>
      <c r="C296" s="368"/>
      <c r="D296" s="368"/>
      <c r="E296" s="25"/>
      <c r="F296" s="25"/>
    </row>
    <row r="297">
      <c r="A297" s="368"/>
      <c r="B297" s="368"/>
      <c r="C297" s="368"/>
      <c r="D297" s="368"/>
      <c r="E297" s="25"/>
      <c r="F297" s="25"/>
    </row>
    <row r="298">
      <c r="A298" s="368"/>
      <c r="B298" s="368"/>
      <c r="C298" s="368"/>
      <c r="D298" s="368"/>
      <c r="E298" s="25"/>
      <c r="F298" s="25"/>
    </row>
    <row r="299">
      <c r="A299" s="368"/>
      <c r="B299" s="368"/>
      <c r="C299" s="368"/>
      <c r="D299" s="368"/>
      <c r="E299" s="25"/>
      <c r="F299" s="25"/>
    </row>
    <row r="300">
      <c r="A300" s="368"/>
      <c r="B300" s="368"/>
      <c r="C300" s="368"/>
      <c r="D300" s="368"/>
      <c r="E300" s="25"/>
      <c r="F300" s="25"/>
    </row>
    <row r="301">
      <c r="A301" s="368"/>
      <c r="B301" s="368"/>
      <c r="C301" s="368"/>
      <c r="D301" s="368"/>
      <c r="E301" s="25"/>
      <c r="F301" s="25"/>
    </row>
    <row r="302">
      <c r="A302" s="368"/>
      <c r="B302" s="368"/>
      <c r="C302" s="368"/>
      <c r="D302" s="368"/>
      <c r="E302" s="25"/>
      <c r="F302" s="25"/>
    </row>
    <row r="303">
      <c r="A303" s="368"/>
      <c r="B303" s="368"/>
      <c r="C303" s="368"/>
      <c r="D303" s="368"/>
      <c r="E303" s="25"/>
      <c r="F303" s="25"/>
    </row>
    <row r="304">
      <c r="A304" s="368"/>
      <c r="B304" s="368"/>
      <c r="C304" s="368"/>
      <c r="D304" s="368"/>
      <c r="E304" s="25"/>
      <c r="F304" s="25"/>
    </row>
    <row r="305">
      <c r="A305" s="368"/>
      <c r="B305" s="368"/>
      <c r="C305" s="368"/>
      <c r="D305" s="368"/>
      <c r="E305" s="25"/>
      <c r="F305" s="25"/>
    </row>
    <row r="306">
      <c r="A306" s="368"/>
      <c r="B306" s="368"/>
      <c r="C306" s="368"/>
      <c r="D306" s="368"/>
      <c r="E306" s="25"/>
      <c r="F306" s="25"/>
    </row>
    <row r="307">
      <c r="A307" s="368"/>
      <c r="B307" s="368"/>
      <c r="C307" s="368"/>
      <c r="D307" s="368"/>
      <c r="E307" s="25"/>
      <c r="F307" s="25"/>
    </row>
    <row r="308">
      <c r="A308" s="368"/>
      <c r="B308" s="368"/>
      <c r="C308" s="368"/>
      <c r="D308" s="368"/>
      <c r="E308" s="25"/>
      <c r="F308" s="25"/>
    </row>
    <row r="309">
      <c r="A309" s="368"/>
      <c r="B309" s="368"/>
      <c r="C309" s="368"/>
      <c r="D309" s="368"/>
      <c r="E309" s="25"/>
      <c r="F309" s="25"/>
    </row>
    <row r="310">
      <c r="A310" s="368"/>
      <c r="B310" s="368"/>
      <c r="C310" s="368"/>
      <c r="D310" s="368"/>
      <c r="E310" s="25"/>
      <c r="F310" s="25"/>
    </row>
    <row r="311">
      <c r="A311" s="368"/>
      <c r="B311" s="368"/>
      <c r="C311" s="368"/>
      <c r="D311" s="368"/>
      <c r="E311" s="25"/>
      <c r="F311" s="25"/>
    </row>
    <row r="312">
      <c r="A312" s="368"/>
      <c r="B312" s="368"/>
      <c r="C312" s="368"/>
      <c r="D312" s="368"/>
      <c r="E312" s="25"/>
      <c r="F312" s="25"/>
    </row>
    <row r="313">
      <c r="A313" s="368"/>
      <c r="B313" s="368"/>
      <c r="C313" s="368"/>
      <c r="D313" s="368"/>
      <c r="E313" s="25"/>
      <c r="F313" s="25"/>
    </row>
    <row r="314">
      <c r="A314" s="368"/>
      <c r="B314" s="368"/>
      <c r="C314" s="368"/>
      <c r="D314" s="368"/>
      <c r="E314" s="25"/>
      <c r="F314" s="25"/>
    </row>
    <row r="315">
      <c r="A315" s="368"/>
      <c r="B315" s="368"/>
      <c r="C315" s="368"/>
      <c r="D315" s="368"/>
      <c r="E315" s="25"/>
      <c r="F315" s="25"/>
    </row>
    <row r="316">
      <c r="A316" s="368"/>
      <c r="B316" s="368"/>
      <c r="C316" s="368"/>
      <c r="D316" s="368"/>
      <c r="E316" s="25"/>
      <c r="F316" s="25"/>
    </row>
    <row r="317">
      <c r="A317" s="368"/>
      <c r="B317" s="368"/>
      <c r="C317" s="368"/>
      <c r="D317" s="368"/>
      <c r="E317" s="25"/>
      <c r="F317" s="25"/>
    </row>
    <row r="318">
      <c r="A318" s="368"/>
      <c r="B318" s="368"/>
      <c r="C318" s="368"/>
      <c r="D318" s="368"/>
      <c r="E318" s="25"/>
      <c r="F318" s="25"/>
    </row>
    <row r="319">
      <c r="A319" s="368"/>
      <c r="B319" s="368"/>
      <c r="C319" s="368"/>
      <c r="D319" s="368"/>
      <c r="E319" s="25"/>
      <c r="F319" s="25"/>
    </row>
    <row r="320">
      <c r="A320" s="368"/>
      <c r="B320" s="368"/>
      <c r="C320" s="368"/>
      <c r="D320" s="368"/>
      <c r="E320" s="25"/>
      <c r="F320" s="25"/>
    </row>
    <row r="321">
      <c r="A321" s="368"/>
      <c r="B321" s="368"/>
      <c r="C321" s="368"/>
      <c r="D321" s="368"/>
      <c r="E321" s="25"/>
      <c r="F321" s="25"/>
    </row>
    <row r="322">
      <c r="A322" s="368"/>
      <c r="B322" s="368"/>
      <c r="C322" s="368"/>
      <c r="D322" s="368"/>
      <c r="E322" s="25"/>
      <c r="F322" s="25"/>
    </row>
    <row r="323">
      <c r="A323" s="368"/>
      <c r="B323" s="368"/>
      <c r="C323" s="368"/>
      <c r="D323" s="368"/>
      <c r="E323" s="25"/>
      <c r="F323" s="25"/>
    </row>
    <row r="324">
      <c r="A324" s="368"/>
      <c r="B324" s="368"/>
      <c r="C324" s="368"/>
      <c r="D324" s="368"/>
      <c r="E324" s="25"/>
      <c r="F324" s="25"/>
    </row>
    <row r="325">
      <c r="A325" s="368"/>
      <c r="B325" s="368"/>
      <c r="C325" s="368"/>
      <c r="D325" s="368"/>
      <c r="E325" s="25"/>
      <c r="F325" s="25"/>
    </row>
    <row r="326">
      <c r="A326" s="368"/>
      <c r="B326" s="368"/>
      <c r="C326" s="368"/>
      <c r="D326" s="368"/>
      <c r="E326" s="25"/>
      <c r="F326" s="25"/>
    </row>
    <row r="327">
      <c r="A327" s="368"/>
      <c r="B327" s="368"/>
      <c r="C327" s="368"/>
      <c r="D327" s="368"/>
      <c r="E327" s="25"/>
      <c r="F327" s="25"/>
    </row>
    <row r="328">
      <c r="A328" s="368"/>
      <c r="B328" s="368"/>
      <c r="C328" s="368"/>
      <c r="D328" s="368"/>
      <c r="E328" s="25"/>
      <c r="F328" s="25"/>
    </row>
    <row r="329">
      <c r="A329" s="368"/>
      <c r="B329" s="368"/>
      <c r="C329" s="368"/>
      <c r="D329" s="368"/>
      <c r="E329" s="25"/>
      <c r="F329" s="25"/>
    </row>
    <row r="330">
      <c r="A330" s="368"/>
      <c r="B330" s="368"/>
      <c r="C330" s="368"/>
      <c r="D330" s="368"/>
      <c r="E330" s="25"/>
      <c r="F330" s="25"/>
    </row>
    <row r="331">
      <c r="A331" s="368"/>
      <c r="B331" s="368"/>
      <c r="C331" s="368"/>
      <c r="D331" s="368"/>
      <c r="E331" s="25"/>
      <c r="F331" s="25"/>
    </row>
    <row r="332">
      <c r="A332" s="368"/>
      <c r="B332" s="368"/>
      <c r="C332" s="368"/>
      <c r="D332" s="368"/>
      <c r="E332" s="25"/>
      <c r="F332" s="25"/>
    </row>
    <row r="333">
      <c r="A333" s="368"/>
      <c r="B333" s="368"/>
      <c r="C333" s="368"/>
      <c r="D333" s="368"/>
      <c r="E333" s="25"/>
      <c r="F333" s="25"/>
    </row>
    <row r="334">
      <c r="A334" s="368"/>
      <c r="B334" s="368"/>
      <c r="C334" s="368"/>
      <c r="D334" s="368"/>
      <c r="E334" s="25"/>
      <c r="F334" s="25"/>
    </row>
    <row r="335">
      <c r="A335" s="368"/>
      <c r="B335" s="368"/>
      <c r="C335" s="368"/>
      <c r="D335" s="368"/>
      <c r="E335" s="25"/>
      <c r="F335" s="25"/>
    </row>
    <row r="336">
      <c r="A336" s="368"/>
      <c r="B336" s="368"/>
      <c r="C336" s="368"/>
      <c r="D336" s="368"/>
      <c r="E336" s="25"/>
      <c r="F336" s="25"/>
    </row>
    <row r="337">
      <c r="A337" s="368"/>
      <c r="B337" s="368"/>
      <c r="C337" s="368"/>
      <c r="D337" s="368"/>
      <c r="E337" s="25"/>
      <c r="F337" s="25"/>
    </row>
    <row r="338">
      <c r="A338" s="368"/>
      <c r="B338" s="368"/>
      <c r="C338" s="368"/>
      <c r="D338" s="368"/>
      <c r="E338" s="25"/>
      <c r="F338" s="25"/>
    </row>
    <row r="339">
      <c r="A339" s="368"/>
      <c r="B339" s="368"/>
      <c r="C339" s="368"/>
      <c r="D339" s="368"/>
      <c r="E339" s="25"/>
      <c r="F339" s="25"/>
    </row>
    <row r="340">
      <c r="A340" s="368"/>
      <c r="B340" s="368"/>
      <c r="C340" s="368"/>
      <c r="D340" s="368"/>
      <c r="E340" s="25"/>
      <c r="F340" s="25"/>
    </row>
    <row r="341">
      <c r="A341" s="368"/>
      <c r="B341" s="368"/>
      <c r="C341" s="368"/>
      <c r="D341" s="368"/>
      <c r="E341" s="25"/>
      <c r="F341" s="25"/>
    </row>
    <row r="342">
      <c r="A342" s="368"/>
      <c r="B342" s="368"/>
      <c r="C342" s="368"/>
      <c r="D342" s="368"/>
      <c r="E342" s="25"/>
      <c r="F342" s="25"/>
    </row>
    <row r="343">
      <c r="A343" s="368"/>
      <c r="B343" s="368"/>
      <c r="C343" s="368"/>
      <c r="D343" s="368"/>
      <c r="E343" s="25"/>
      <c r="F343" s="25"/>
    </row>
    <row r="344">
      <c r="A344" s="368"/>
      <c r="B344" s="368"/>
      <c r="C344" s="368"/>
      <c r="D344" s="368"/>
      <c r="E344" s="25"/>
      <c r="F344" s="25"/>
    </row>
    <row r="345">
      <c r="A345" s="368"/>
      <c r="B345" s="368"/>
      <c r="C345" s="368"/>
      <c r="D345" s="368"/>
      <c r="E345" s="25"/>
      <c r="F345" s="25"/>
    </row>
    <row r="346">
      <c r="A346" s="368"/>
      <c r="B346" s="368"/>
      <c r="C346" s="368"/>
      <c r="D346" s="368"/>
      <c r="E346" s="25"/>
      <c r="F346" s="25"/>
    </row>
    <row r="347">
      <c r="A347" s="368"/>
      <c r="B347" s="368"/>
      <c r="C347" s="368"/>
      <c r="D347" s="368"/>
      <c r="E347" s="25"/>
      <c r="F347" s="25"/>
    </row>
    <row r="348">
      <c r="A348" s="368"/>
      <c r="B348" s="368"/>
      <c r="C348" s="368"/>
      <c r="D348" s="368"/>
      <c r="E348" s="25"/>
      <c r="F348" s="25"/>
    </row>
    <row r="349">
      <c r="A349" s="368"/>
      <c r="B349" s="368"/>
      <c r="C349" s="368"/>
      <c r="D349" s="368"/>
      <c r="E349" s="25"/>
      <c r="F349" s="25"/>
    </row>
    <row r="350">
      <c r="A350" s="368"/>
      <c r="B350" s="368"/>
      <c r="C350" s="368"/>
      <c r="D350" s="368"/>
      <c r="E350" s="25"/>
      <c r="F350" s="25"/>
    </row>
    <row r="351">
      <c r="A351" s="368"/>
      <c r="B351" s="368"/>
      <c r="C351" s="368"/>
      <c r="D351" s="368"/>
      <c r="E351" s="25"/>
      <c r="F351" s="25"/>
    </row>
    <row r="352">
      <c r="A352" s="368"/>
      <c r="B352" s="368"/>
      <c r="C352" s="368"/>
      <c r="D352" s="368"/>
      <c r="E352" s="25"/>
      <c r="F352" s="25"/>
    </row>
    <row r="353">
      <c r="A353" s="368"/>
      <c r="B353" s="368"/>
      <c r="C353" s="368"/>
      <c r="D353" s="368"/>
      <c r="E353" s="25"/>
      <c r="F353" s="25"/>
    </row>
    <row r="354">
      <c r="A354" s="368"/>
      <c r="B354" s="368"/>
      <c r="C354" s="368"/>
      <c r="D354" s="368"/>
      <c r="E354" s="25"/>
      <c r="F354" s="25"/>
    </row>
    <row r="355">
      <c r="A355" s="368"/>
      <c r="B355" s="368"/>
      <c r="C355" s="368"/>
      <c r="D355" s="368"/>
      <c r="E355" s="25"/>
      <c r="F355" s="25"/>
    </row>
    <row r="356">
      <c r="A356" s="368"/>
      <c r="B356" s="368"/>
      <c r="C356" s="368"/>
      <c r="D356" s="368"/>
      <c r="E356" s="25"/>
      <c r="F356" s="25"/>
    </row>
    <row r="357">
      <c r="A357" s="368"/>
      <c r="B357" s="368"/>
      <c r="C357" s="368"/>
      <c r="D357" s="368"/>
      <c r="E357" s="25"/>
      <c r="F357" s="25"/>
    </row>
    <row r="358">
      <c r="A358" s="368"/>
      <c r="B358" s="368"/>
      <c r="C358" s="368"/>
      <c r="D358" s="368"/>
      <c r="E358" s="25"/>
      <c r="F358" s="25"/>
    </row>
    <row r="359">
      <c r="A359" s="368"/>
      <c r="B359" s="368"/>
      <c r="C359" s="368"/>
      <c r="D359" s="368"/>
      <c r="E359" s="25"/>
      <c r="F359" s="25"/>
    </row>
    <row r="360">
      <c r="A360" s="368"/>
      <c r="B360" s="368"/>
      <c r="C360" s="368"/>
      <c r="D360" s="368"/>
      <c r="E360" s="25"/>
      <c r="F360" s="25"/>
    </row>
    <row r="361">
      <c r="A361" s="368"/>
      <c r="B361" s="368"/>
      <c r="C361" s="368"/>
      <c r="D361" s="368"/>
      <c r="E361" s="25"/>
      <c r="F361" s="25"/>
    </row>
    <row r="362">
      <c r="A362" s="368"/>
      <c r="B362" s="368"/>
      <c r="C362" s="368"/>
      <c r="D362" s="368"/>
      <c r="E362" s="25"/>
      <c r="F362" s="25"/>
    </row>
    <row r="363">
      <c r="A363" s="368"/>
      <c r="B363" s="368"/>
      <c r="C363" s="368"/>
      <c r="D363" s="368"/>
      <c r="E363" s="25"/>
      <c r="F363" s="25"/>
    </row>
    <row r="364">
      <c r="A364" s="368"/>
      <c r="B364" s="368"/>
      <c r="C364" s="368"/>
      <c r="D364" s="368"/>
      <c r="E364" s="25"/>
      <c r="F364" s="25"/>
    </row>
    <row r="365">
      <c r="A365" s="368"/>
      <c r="B365" s="368"/>
      <c r="C365" s="368"/>
      <c r="D365" s="368"/>
      <c r="E365" s="25"/>
      <c r="F365" s="25"/>
    </row>
    <row r="366">
      <c r="A366" s="368"/>
      <c r="B366" s="368"/>
      <c r="C366" s="368"/>
      <c r="D366" s="368"/>
      <c r="E366" s="25"/>
      <c r="F366" s="25"/>
    </row>
    <row r="367">
      <c r="A367" s="368"/>
      <c r="B367" s="368"/>
      <c r="C367" s="368"/>
      <c r="D367" s="368"/>
      <c r="E367" s="25"/>
      <c r="F367" s="25"/>
    </row>
    <row r="368">
      <c r="A368" s="368"/>
      <c r="B368" s="368"/>
      <c r="C368" s="368"/>
      <c r="D368" s="368"/>
      <c r="E368" s="25"/>
      <c r="F368" s="25"/>
    </row>
    <row r="369">
      <c r="A369" s="368"/>
      <c r="B369" s="368"/>
      <c r="C369" s="368"/>
      <c r="D369" s="368"/>
      <c r="E369" s="25"/>
      <c r="F369" s="25"/>
    </row>
    <row r="370">
      <c r="A370" s="368"/>
      <c r="B370" s="368"/>
      <c r="C370" s="368"/>
      <c r="D370" s="368"/>
      <c r="E370" s="25"/>
      <c r="F370" s="25"/>
    </row>
    <row r="371">
      <c r="A371" s="368"/>
      <c r="B371" s="368"/>
      <c r="C371" s="368"/>
      <c r="D371" s="368"/>
      <c r="E371" s="25"/>
      <c r="F371" s="25"/>
    </row>
    <row r="372">
      <c r="A372" s="368"/>
      <c r="B372" s="368"/>
      <c r="C372" s="368"/>
      <c r="D372" s="368"/>
      <c r="E372" s="25"/>
      <c r="F372" s="25"/>
    </row>
    <row r="373">
      <c r="A373" s="368"/>
      <c r="B373" s="368"/>
      <c r="C373" s="368"/>
      <c r="D373" s="368"/>
      <c r="E373" s="25"/>
      <c r="F373" s="25"/>
    </row>
    <row r="374">
      <c r="A374" s="368"/>
      <c r="B374" s="368"/>
      <c r="C374" s="368"/>
      <c r="D374" s="368"/>
      <c r="E374" s="25"/>
      <c r="F374" s="25"/>
    </row>
    <row r="375">
      <c r="A375" s="368"/>
      <c r="B375" s="368"/>
      <c r="C375" s="368"/>
      <c r="D375" s="368"/>
      <c r="E375" s="25"/>
      <c r="F375" s="25"/>
    </row>
    <row r="376">
      <c r="A376" s="368"/>
      <c r="B376" s="368"/>
      <c r="C376" s="368"/>
      <c r="D376" s="368"/>
      <c r="E376" s="25"/>
      <c r="F376" s="25"/>
    </row>
    <row r="377">
      <c r="A377" s="368"/>
      <c r="B377" s="368"/>
      <c r="C377" s="368"/>
      <c r="D377" s="368"/>
      <c r="E377" s="25"/>
      <c r="F377" s="25"/>
    </row>
    <row r="378">
      <c r="A378" s="368"/>
      <c r="B378" s="368"/>
      <c r="C378" s="368"/>
      <c r="D378" s="368"/>
      <c r="E378" s="25"/>
      <c r="F378" s="25"/>
    </row>
    <row r="379">
      <c r="A379" s="368"/>
      <c r="B379" s="368"/>
      <c r="C379" s="368"/>
      <c r="D379" s="368"/>
      <c r="E379" s="25"/>
      <c r="F379" s="25"/>
    </row>
    <row r="380">
      <c r="A380" s="368"/>
      <c r="B380" s="368"/>
      <c r="C380" s="368"/>
      <c r="D380" s="368"/>
      <c r="E380" s="25"/>
      <c r="F380" s="25"/>
    </row>
    <row r="381">
      <c r="A381" s="368"/>
      <c r="B381" s="368"/>
      <c r="C381" s="368"/>
      <c r="D381" s="368"/>
      <c r="E381" s="25"/>
      <c r="F381" s="25"/>
    </row>
    <row r="382">
      <c r="A382" s="368"/>
      <c r="B382" s="368"/>
      <c r="C382" s="368"/>
      <c r="D382" s="368"/>
      <c r="E382" s="25"/>
      <c r="F382" s="25"/>
    </row>
    <row r="383">
      <c r="A383" s="368"/>
      <c r="B383" s="368"/>
      <c r="C383" s="368"/>
      <c r="D383" s="368"/>
      <c r="E383" s="25"/>
      <c r="F383" s="25"/>
    </row>
    <row r="384">
      <c r="A384" s="368"/>
      <c r="B384" s="368"/>
      <c r="C384" s="368"/>
      <c r="D384" s="368"/>
      <c r="E384" s="25"/>
      <c r="F384" s="25"/>
    </row>
    <row r="385">
      <c r="A385" s="368"/>
      <c r="B385" s="368"/>
      <c r="C385" s="368"/>
      <c r="D385" s="368"/>
      <c r="E385" s="25"/>
      <c r="F385" s="25"/>
    </row>
    <row r="386">
      <c r="A386" s="368"/>
      <c r="B386" s="368"/>
      <c r="C386" s="368"/>
      <c r="D386" s="368"/>
      <c r="E386" s="25"/>
      <c r="F386" s="25"/>
    </row>
    <row r="387">
      <c r="A387" s="368"/>
      <c r="B387" s="368"/>
      <c r="C387" s="368"/>
      <c r="D387" s="368"/>
      <c r="E387" s="25"/>
      <c r="F387" s="25"/>
    </row>
    <row r="388">
      <c r="A388" s="368"/>
      <c r="B388" s="368"/>
      <c r="C388" s="368"/>
      <c r="D388" s="368"/>
      <c r="E388" s="25"/>
      <c r="F388" s="25"/>
    </row>
    <row r="389">
      <c r="A389" s="368"/>
      <c r="B389" s="368"/>
      <c r="C389" s="368"/>
      <c r="D389" s="368"/>
      <c r="E389" s="25"/>
      <c r="F389" s="25"/>
    </row>
    <row r="390">
      <c r="A390" s="368"/>
      <c r="B390" s="368"/>
      <c r="C390" s="368"/>
      <c r="D390" s="368"/>
      <c r="E390" s="25"/>
      <c r="F390" s="25"/>
    </row>
    <row r="391">
      <c r="A391" s="368"/>
      <c r="B391" s="368"/>
      <c r="C391" s="368"/>
      <c r="D391" s="368"/>
      <c r="E391" s="25"/>
      <c r="F391" s="25"/>
    </row>
    <row r="392">
      <c r="A392" s="368"/>
      <c r="B392" s="368"/>
      <c r="C392" s="368"/>
      <c r="D392" s="368"/>
      <c r="E392" s="25"/>
      <c r="F392" s="25"/>
    </row>
    <row r="393">
      <c r="A393" s="368"/>
      <c r="B393" s="368"/>
      <c r="C393" s="368"/>
      <c r="D393" s="368"/>
      <c r="E393" s="25"/>
      <c r="F393" s="25"/>
    </row>
    <row r="394">
      <c r="A394" s="368"/>
      <c r="B394" s="368"/>
      <c r="C394" s="368"/>
      <c r="D394" s="368"/>
      <c r="E394" s="25"/>
      <c r="F394" s="25"/>
    </row>
    <row r="395">
      <c r="A395" s="368"/>
      <c r="B395" s="368"/>
      <c r="C395" s="368"/>
      <c r="D395" s="368"/>
      <c r="E395" s="25"/>
      <c r="F395" s="25"/>
    </row>
    <row r="396">
      <c r="A396" s="368"/>
      <c r="B396" s="368"/>
      <c r="C396" s="368"/>
      <c r="D396" s="368"/>
      <c r="E396" s="25"/>
      <c r="F396" s="25"/>
    </row>
    <row r="397">
      <c r="A397" s="368"/>
      <c r="B397" s="368"/>
      <c r="C397" s="368"/>
      <c r="D397" s="368"/>
      <c r="E397" s="25"/>
      <c r="F397" s="25"/>
    </row>
    <row r="398">
      <c r="A398" s="368"/>
      <c r="B398" s="368"/>
      <c r="C398" s="368"/>
      <c r="D398" s="368"/>
      <c r="E398" s="25"/>
      <c r="F398" s="25"/>
    </row>
    <row r="399">
      <c r="A399" s="368"/>
      <c r="B399" s="368"/>
      <c r="C399" s="368"/>
      <c r="D399" s="368"/>
      <c r="E399" s="25"/>
      <c r="F399" s="25"/>
    </row>
    <row r="400">
      <c r="A400" s="368"/>
      <c r="B400" s="368"/>
      <c r="C400" s="368"/>
      <c r="D400" s="368"/>
      <c r="E400" s="25"/>
      <c r="F400" s="25"/>
    </row>
    <row r="401">
      <c r="A401" s="368"/>
      <c r="B401" s="368"/>
      <c r="C401" s="368"/>
      <c r="D401" s="368"/>
      <c r="E401" s="25"/>
      <c r="F401" s="25"/>
    </row>
    <row r="402">
      <c r="A402" s="368"/>
      <c r="B402" s="368"/>
      <c r="C402" s="368"/>
      <c r="D402" s="368"/>
      <c r="E402" s="25"/>
      <c r="F402" s="25"/>
    </row>
    <row r="403">
      <c r="A403" s="368"/>
      <c r="B403" s="368"/>
      <c r="C403" s="368"/>
      <c r="D403" s="368"/>
      <c r="E403" s="25"/>
      <c r="F403" s="25"/>
    </row>
    <row r="404">
      <c r="A404" s="368"/>
      <c r="B404" s="368"/>
      <c r="C404" s="368"/>
      <c r="D404" s="368"/>
      <c r="E404" s="25"/>
      <c r="F404" s="25"/>
    </row>
    <row r="405">
      <c r="A405" s="368"/>
      <c r="B405" s="368"/>
      <c r="C405" s="368"/>
      <c r="D405" s="368"/>
      <c r="E405" s="25"/>
      <c r="F405" s="25"/>
    </row>
    <row r="406">
      <c r="A406" s="368"/>
      <c r="B406" s="368"/>
      <c r="C406" s="368"/>
      <c r="D406" s="368"/>
      <c r="E406" s="25"/>
      <c r="F406" s="25"/>
    </row>
    <row r="407">
      <c r="A407" s="368"/>
      <c r="B407" s="368"/>
      <c r="C407" s="368"/>
      <c r="D407" s="368"/>
      <c r="E407" s="25"/>
      <c r="F407" s="25"/>
    </row>
    <row r="408">
      <c r="A408" s="368"/>
      <c r="B408" s="368"/>
      <c r="C408" s="368"/>
      <c r="D408" s="368"/>
      <c r="E408" s="25"/>
      <c r="F408" s="25"/>
    </row>
    <row r="409">
      <c r="A409" s="368"/>
      <c r="B409" s="368"/>
      <c r="C409" s="368"/>
      <c r="D409" s="368"/>
      <c r="E409" s="25"/>
      <c r="F409" s="25"/>
    </row>
    <row r="410">
      <c r="A410" s="368"/>
      <c r="B410" s="368"/>
      <c r="C410" s="368"/>
      <c r="D410" s="368"/>
      <c r="E410" s="25"/>
      <c r="F410" s="25"/>
    </row>
    <row r="411">
      <c r="A411" s="368"/>
      <c r="B411" s="368"/>
      <c r="C411" s="368"/>
      <c r="D411" s="368"/>
      <c r="E411" s="25"/>
      <c r="F411" s="25"/>
    </row>
    <row r="412">
      <c r="A412" s="368"/>
      <c r="B412" s="368"/>
      <c r="C412" s="368"/>
      <c r="D412" s="368"/>
      <c r="E412" s="25"/>
      <c r="F412" s="25"/>
    </row>
    <row r="413">
      <c r="A413" s="368"/>
      <c r="B413" s="368"/>
      <c r="C413" s="368"/>
      <c r="D413" s="368"/>
      <c r="E413" s="25"/>
      <c r="F413" s="25"/>
    </row>
    <row r="414">
      <c r="A414" s="368"/>
      <c r="B414" s="368"/>
      <c r="C414" s="368"/>
      <c r="D414" s="368"/>
      <c r="E414" s="25"/>
      <c r="F414" s="25"/>
    </row>
    <row r="415">
      <c r="A415" s="368"/>
      <c r="B415" s="368"/>
      <c r="C415" s="368"/>
      <c r="D415" s="368"/>
      <c r="E415" s="25"/>
      <c r="F415" s="25"/>
    </row>
    <row r="416">
      <c r="A416" s="368"/>
      <c r="B416" s="368"/>
      <c r="C416" s="368"/>
      <c r="D416" s="368"/>
      <c r="E416" s="25"/>
      <c r="F416" s="25"/>
    </row>
    <row r="417">
      <c r="A417" s="368"/>
      <c r="B417" s="368"/>
      <c r="C417" s="368"/>
      <c r="D417" s="368"/>
      <c r="E417" s="25"/>
      <c r="F417" s="25"/>
    </row>
    <row r="418">
      <c r="A418" s="368"/>
      <c r="B418" s="368"/>
      <c r="C418" s="368"/>
      <c r="D418" s="368"/>
      <c r="E418" s="25"/>
      <c r="F418" s="25"/>
    </row>
    <row r="419">
      <c r="A419" s="368"/>
      <c r="B419" s="368"/>
      <c r="C419" s="368"/>
      <c r="D419" s="368"/>
      <c r="E419" s="25"/>
      <c r="F419" s="25"/>
    </row>
    <row r="420">
      <c r="A420" s="368"/>
      <c r="B420" s="368"/>
      <c r="C420" s="368"/>
      <c r="D420" s="368"/>
      <c r="E420" s="25"/>
      <c r="F420" s="25"/>
    </row>
    <row r="421">
      <c r="A421" s="368"/>
      <c r="B421" s="368"/>
      <c r="C421" s="368"/>
      <c r="D421" s="368"/>
      <c r="E421" s="25"/>
      <c r="F421" s="25"/>
    </row>
    <row r="422">
      <c r="A422" s="368"/>
      <c r="B422" s="368"/>
      <c r="C422" s="368"/>
      <c r="D422" s="368"/>
      <c r="E422" s="25"/>
      <c r="F422" s="25"/>
    </row>
    <row r="423">
      <c r="A423" s="368"/>
      <c r="B423" s="368"/>
      <c r="C423" s="368"/>
      <c r="D423" s="368"/>
      <c r="E423" s="25"/>
      <c r="F423" s="25"/>
    </row>
    <row r="424">
      <c r="A424" s="368"/>
      <c r="B424" s="368"/>
      <c r="C424" s="368"/>
      <c r="D424" s="368"/>
      <c r="E424" s="25"/>
      <c r="F424" s="25"/>
    </row>
    <row r="425">
      <c r="A425" s="368"/>
      <c r="B425" s="368"/>
      <c r="C425" s="368"/>
      <c r="D425" s="368"/>
      <c r="E425" s="25"/>
      <c r="F425" s="25"/>
    </row>
    <row r="426">
      <c r="A426" s="368"/>
      <c r="B426" s="368"/>
      <c r="C426" s="368"/>
      <c r="D426" s="368"/>
      <c r="E426" s="25"/>
      <c r="F426" s="25"/>
    </row>
    <row r="427">
      <c r="A427" s="368"/>
      <c r="B427" s="368"/>
      <c r="C427" s="368"/>
      <c r="D427" s="368"/>
      <c r="E427" s="25"/>
      <c r="F427" s="25"/>
    </row>
    <row r="428">
      <c r="A428" s="368"/>
      <c r="B428" s="368"/>
      <c r="C428" s="368"/>
      <c r="D428" s="368"/>
      <c r="E428" s="25"/>
      <c r="F428" s="25"/>
    </row>
    <row r="429">
      <c r="A429" s="368"/>
      <c r="B429" s="368"/>
      <c r="C429" s="368"/>
      <c r="D429" s="368"/>
      <c r="E429" s="25"/>
      <c r="F429" s="25"/>
    </row>
    <row r="430">
      <c r="A430" s="368"/>
      <c r="B430" s="368"/>
      <c r="C430" s="368"/>
      <c r="D430" s="368"/>
      <c r="E430" s="25"/>
      <c r="F430" s="25"/>
    </row>
    <row r="431">
      <c r="A431" s="368"/>
      <c r="B431" s="368"/>
      <c r="C431" s="368"/>
      <c r="D431" s="368"/>
      <c r="E431" s="25"/>
      <c r="F431" s="25"/>
    </row>
    <row r="432">
      <c r="A432" s="368"/>
      <c r="B432" s="368"/>
      <c r="C432" s="368"/>
      <c r="D432" s="368"/>
      <c r="E432" s="25"/>
      <c r="F432" s="25"/>
    </row>
    <row r="433">
      <c r="A433" s="368"/>
      <c r="B433" s="368"/>
      <c r="C433" s="368"/>
      <c r="D433" s="368"/>
      <c r="E433" s="25"/>
      <c r="F433" s="25"/>
    </row>
    <row r="434">
      <c r="A434" s="368"/>
      <c r="B434" s="368"/>
      <c r="C434" s="368"/>
      <c r="D434" s="368"/>
      <c r="E434" s="25"/>
      <c r="F434" s="25"/>
    </row>
    <row r="435">
      <c r="A435" s="368"/>
      <c r="B435" s="368"/>
      <c r="C435" s="368"/>
      <c r="D435" s="368"/>
      <c r="E435" s="25"/>
      <c r="F435" s="25"/>
    </row>
    <row r="436">
      <c r="A436" s="368"/>
      <c r="B436" s="368"/>
      <c r="C436" s="368"/>
      <c r="D436" s="368"/>
      <c r="E436" s="25"/>
      <c r="F436" s="25"/>
    </row>
    <row r="437">
      <c r="A437" s="368"/>
      <c r="B437" s="368"/>
      <c r="C437" s="368"/>
      <c r="D437" s="368"/>
      <c r="E437" s="25"/>
      <c r="F437" s="25"/>
    </row>
    <row r="438">
      <c r="A438" s="368"/>
      <c r="B438" s="368"/>
      <c r="C438" s="368"/>
      <c r="D438" s="368"/>
      <c r="E438" s="25"/>
      <c r="F438" s="25"/>
    </row>
    <row r="439">
      <c r="A439" s="368"/>
      <c r="B439" s="368"/>
      <c r="C439" s="368"/>
      <c r="D439" s="368"/>
      <c r="E439" s="25"/>
      <c r="F439" s="25"/>
    </row>
    <row r="440">
      <c r="A440" s="368"/>
      <c r="B440" s="368"/>
      <c r="C440" s="368"/>
      <c r="D440" s="368"/>
      <c r="E440" s="25"/>
      <c r="F440" s="25"/>
    </row>
    <row r="441">
      <c r="A441" s="368"/>
      <c r="B441" s="368"/>
      <c r="C441" s="368"/>
      <c r="D441" s="368"/>
      <c r="E441" s="25"/>
      <c r="F441" s="25"/>
    </row>
    <row r="442">
      <c r="A442" s="368"/>
      <c r="B442" s="368"/>
      <c r="C442" s="368"/>
      <c r="D442" s="368"/>
      <c r="E442" s="25"/>
      <c r="F442" s="25"/>
    </row>
    <row r="443">
      <c r="A443" s="368"/>
      <c r="B443" s="368"/>
      <c r="C443" s="368"/>
      <c r="D443" s="368"/>
      <c r="E443" s="25"/>
      <c r="F443" s="25"/>
    </row>
    <row r="444">
      <c r="A444" s="368"/>
      <c r="B444" s="368"/>
      <c r="C444" s="368"/>
      <c r="D444" s="368"/>
      <c r="E444" s="25"/>
      <c r="F444" s="25"/>
    </row>
    <row r="445">
      <c r="A445" s="368"/>
      <c r="B445" s="368"/>
      <c r="C445" s="368"/>
      <c r="D445" s="368"/>
      <c r="E445" s="25"/>
      <c r="F445" s="25"/>
    </row>
    <row r="446">
      <c r="A446" s="368"/>
      <c r="B446" s="368"/>
      <c r="C446" s="368"/>
      <c r="D446" s="368"/>
      <c r="E446" s="25"/>
      <c r="F446" s="25"/>
    </row>
    <row r="447">
      <c r="A447" s="368"/>
      <c r="B447" s="368"/>
      <c r="C447" s="368"/>
      <c r="D447" s="368"/>
      <c r="E447" s="25"/>
      <c r="F447" s="25"/>
    </row>
    <row r="448">
      <c r="A448" s="368"/>
      <c r="B448" s="368"/>
      <c r="C448" s="368"/>
      <c r="D448" s="368"/>
      <c r="E448" s="25"/>
      <c r="F448" s="25"/>
    </row>
    <row r="449">
      <c r="A449" s="368"/>
      <c r="B449" s="368"/>
      <c r="C449" s="368"/>
      <c r="D449" s="368"/>
      <c r="E449" s="25"/>
      <c r="F449" s="25"/>
    </row>
    <row r="450">
      <c r="A450" s="368"/>
      <c r="B450" s="368"/>
      <c r="C450" s="368"/>
      <c r="D450" s="368"/>
      <c r="E450" s="25"/>
      <c r="F450" s="25"/>
    </row>
    <row r="451">
      <c r="A451" s="368"/>
      <c r="B451" s="368"/>
      <c r="C451" s="368"/>
      <c r="D451" s="368"/>
      <c r="E451" s="25"/>
      <c r="F451" s="25"/>
    </row>
    <row r="452">
      <c r="A452" s="368"/>
      <c r="B452" s="368"/>
      <c r="C452" s="368"/>
      <c r="D452" s="368"/>
      <c r="E452" s="25"/>
      <c r="F452" s="25"/>
    </row>
    <row r="453">
      <c r="A453" s="368"/>
      <c r="B453" s="368"/>
      <c r="C453" s="368"/>
      <c r="D453" s="368"/>
      <c r="E453" s="25"/>
      <c r="F453" s="25"/>
    </row>
    <row r="454">
      <c r="A454" s="368"/>
      <c r="B454" s="368"/>
      <c r="C454" s="368"/>
      <c r="D454" s="368"/>
      <c r="E454" s="25"/>
      <c r="F454" s="25"/>
    </row>
    <row r="455">
      <c r="A455" s="368"/>
      <c r="B455" s="368"/>
      <c r="C455" s="368"/>
      <c r="D455" s="368"/>
      <c r="E455" s="25"/>
      <c r="F455" s="25"/>
    </row>
    <row r="456">
      <c r="A456" s="368"/>
      <c r="B456" s="368"/>
      <c r="C456" s="368"/>
      <c r="D456" s="368"/>
      <c r="E456" s="25"/>
      <c r="F456" s="25"/>
    </row>
    <row r="457">
      <c r="A457" s="368"/>
      <c r="B457" s="368"/>
      <c r="C457" s="368"/>
      <c r="D457" s="368"/>
      <c r="E457" s="25"/>
      <c r="F457" s="25"/>
    </row>
    <row r="458">
      <c r="A458" s="368"/>
      <c r="B458" s="368"/>
      <c r="C458" s="368"/>
      <c r="D458" s="368"/>
      <c r="E458" s="25"/>
      <c r="F458" s="25"/>
    </row>
    <row r="459">
      <c r="A459" s="368"/>
      <c r="B459" s="368"/>
      <c r="C459" s="368"/>
      <c r="D459" s="368"/>
      <c r="E459" s="25"/>
      <c r="F459" s="25"/>
    </row>
    <row r="460">
      <c r="A460" s="368"/>
      <c r="B460" s="368"/>
      <c r="C460" s="368"/>
      <c r="D460" s="368"/>
      <c r="E460" s="25"/>
      <c r="F460" s="25"/>
    </row>
    <row r="461">
      <c r="A461" s="368"/>
      <c r="B461" s="368"/>
      <c r="C461" s="368"/>
      <c r="D461" s="368"/>
      <c r="E461" s="25"/>
      <c r="F461" s="25"/>
    </row>
    <row r="462">
      <c r="A462" s="368"/>
      <c r="B462" s="368"/>
      <c r="C462" s="368"/>
      <c r="D462" s="368"/>
      <c r="E462" s="25"/>
      <c r="F462" s="25"/>
    </row>
    <row r="463">
      <c r="A463" s="368"/>
      <c r="B463" s="368"/>
      <c r="C463" s="368"/>
      <c r="D463" s="368"/>
      <c r="E463" s="25"/>
      <c r="F463" s="25"/>
    </row>
    <row r="464">
      <c r="A464" s="368"/>
      <c r="B464" s="368"/>
      <c r="C464" s="368"/>
      <c r="D464" s="368"/>
      <c r="E464" s="25"/>
      <c r="F464" s="25"/>
    </row>
    <row r="465">
      <c r="A465" s="368"/>
      <c r="B465" s="368"/>
      <c r="C465" s="368"/>
      <c r="D465" s="368"/>
      <c r="E465" s="25"/>
      <c r="F465" s="25"/>
    </row>
    <row r="466">
      <c r="A466" s="368"/>
      <c r="B466" s="368"/>
      <c r="C466" s="368"/>
      <c r="D466" s="368"/>
      <c r="E466" s="25"/>
      <c r="F466" s="25"/>
    </row>
    <row r="467">
      <c r="A467" s="368"/>
      <c r="B467" s="368"/>
      <c r="C467" s="368"/>
      <c r="D467" s="368"/>
      <c r="E467" s="25"/>
      <c r="F467" s="25"/>
    </row>
    <row r="468">
      <c r="A468" s="368"/>
      <c r="B468" s="368"/>
      <c r="C468" s="368"/>
      <c r="D468" s="368"/>
      <c r="E468" s="25"/>
      <c r="F468" s="25"/>
    </row>
    <row r="469">
      <c r="A469" s="368"/>
      <c r="B469" s="368"/>
      <c r="C469" s="368"/>
      <c r="D469" s="368"/>
      <c r="E469" s="25"/>
      <c r="F469" s="25"/>
    </row>
    <row r="470">
      <c r="A470" s="368"/>
      <c r="B470" s="368"/>
      <c r="C470" s="368"/>
      <c r="D470" s="368"/>
      <c r="E470" s="25"/>
      <c r="F470" s="25"/>
    </row>
    <row r="471">
      <c r="A471" s="368"/>
      <c r="B471" s="368"/>
      <c r="C471" s="368"/>
      <c r="D471" s="368"/>
      <c r="E471" s="25"/>
      <c r="F471" s="25"/>
    </row>
    <row r="472">
      <c r="A472" s="368"/>
      <c r="B472" s="368"/>
      <c r="C472" s="368"/>
      <c r="D472" s="368"/>
      <c r="E472" s="25"/>
      <c r="F472" s="25"/>
    </row>
    <row r="473">
      <c r="A473" s="368"/>
      <c r="B473" s="368"/>
      <c r="C473" s="368"/>
      <c r="D473" s="368"/>
      <c r="E473" s="25"/>
      <c r="F473" s="25"/>
    </row>
    <row r="474">
      <c r="A474" s="368"/>
      <c r="B474" s="368"/>
      <c r="C474" s="368"/>
      <c r="D474" s="368"/>
      <c r="E474" s="25"/>
      <c r="F474" s="25"/>
    </row>
    <row r="475">
      <c r="A475" s="368"/>
      <c r="B475" s="368"/>
      <c r="C475" s="368"/>
      <c r="D475" s="368"/>
      <c r="E475" s="25"/>
      <c r="F475" s="25"/>
    </row>
    <row r="476">
      <c r="A476" s="368"/>
      <c r="B476" s="368"/>
      <c r="C476" s="368"/>
      <c r="D476" s="368"/>
      <c r="E476" s="25"/>
      <c r="F476" s="25"/>
    </row>
    <row r="477">
      <c r="A477" s="368"/>
      <c r="B477" s="368"/>
      <c r="C477" s="368"/>
      <c r="D477" s="368"/>
      <c r="E477" s="25"/>
      <c r="F477" s="25"/>
    </row>
    <row r="478">
      <c r="A478" s="368"/>
      <c r="B478" s="368"/>
      <c r="C478" s="368"/>
      <c r="D478" s="368"/>
      <c r="E478" s="25"/>
      <c r="F478" s="25"/>
    </row>
    <row r="479">
      <c r="A479" s="368"/>
      <c r="B479" s="368"/>
      <c r="C479" s="368"/>
      <c r="D479" s="368"/>
      <c r="E479" s="25"/>
      <c r="F479" s="25"/>
    </row>
    <row r="480">
      <c r="A480" s="368"/>
      <c r="B480" s="368"/>
      <c r="C480" s="368"/>
      <c r="D480" s="368"/>
      <c r="E480" s="25"/>
      <c r="F480" s="25"/>
    </row>
    <row r="481">
      <c r="A481" s="368"/>
      <c r="B481" s="368"/>
      <c r="C481" s="368"/>
      <c r="D481" s="368"/>
      <c r="E481" s="25"/>
      <c r="F481" s="25"/>
    </row>
    <row r="482">
      <c r="A482" s="368"/>
      <c r="B482" s="368"/>
      <c r="C482" s="368"/>
      <c r="D482" s="368"/>
      <c r="E482" s="25"/>
      <c r="F482" s="25"/>
    </row>
    <row r="483">
      <c r="A483" s="368"/>
      <c r="B483" s="368"/>
      <c r="C483" s="368"/>
      <c r="D483" s="368"/>
      <c r="E483" s="25"/>
      <c r="F483" s="25"/>
    </row>
    <row r="484">
      <c r="A484" s="368"/>
      <c r="B484" s="368"/>
      <c r="C484" s="368"/>
      <c r="D484" s="368"/>
      <c r="E484" s="25"/>
      <c r="F484" s="25"/>
    </row>
    <row r="485">
      <c r="A485" s="368"/>
      <c r="B485" s="368"/>
      <c r="C485" s="368"/>
      <c r="D485" s="368"/>
      <c r="E485" s="25"/>
      <c r="F485" s="25"/>
    </row>
    <row r="486">
      <c r="A486" s="368"/>
      <c r="B486" s="368"/>
      <c r="C486" s="368"/>
      <c r="D486" s="368"/>
      <c r="E486" s="25"/>
      <c r="F486" s="25"/>
    </row>
    <row r="487">
      <c r="A487" s="368"/>
      <c r="B487" s="368"/>
      <c r="C487" s="368"/>
      <c r="D487" s="368"/>
      <c r="E487" s="25"/>
      <c r="F487" s="25"/>
    </row>
    <row r="488">
      <c r="A488" s="368"/>
      <c r="B488" s="368"/>
      <c r="C488" s="368"/>
      <c r="D488" s="368"/>
      <c r="E488" s="25"/>
      <c r="F488" s="25"/>
    </row>
    <row r="489">
      <c r="A489" s="368"/>
      <c r="B489" s="368"/>
      <c r="C489" s="368"/>
      <c r="D489" s="368"/>
      <c r="E489" s="25"/>
      <c r="F489" s="25"/>
    </row>
    <row r="490">
      <c r="A490" s="368"/>
      <c r="B490" s="368"/>
      <c r="C490" s="368"/>
      <c r="D490" s="368"/>
      <c r="E490" s="25"/>
      <c r="F490" s="25"/>
    </row>
    <row r="491">
      <c r="A491" s="368"/>
      <c r="B491" s="368"/>
      <c r="C491" s="368"/>
      <c r="D491" s="368"/>
      <c r="E491" s="25"/>
      <c r="F491" s="25"/>
    </row>
    <row r="492">
      <c r="A492" s="368"/>
      <c r="B492" s="368"/>
      <c r="C492" s="368"/>
      <c r="D492" s="368"/>
      <c r="E492" s="25"/>
      <c r="F492" s="25"/>
    </row>
    <row r="493">
      <c r="A493" s="368"/>
      <c r="B493" s="368"/>
      <c r="C493" s="368"/>
      <c r="D493" s="368"/>
      <c r="E493" s="25"/>
      <c r="F493" s="25"/>
    </row>
    <row r="494">
      <c r="A494" s="368"/>
      <c r="B494" s="368"/>
      <c r="C494" s="368"/>
      <c r="D494" s="368"/>
      <c r="E494" s="25"/>
      <c r="F494" s="25"/>
    </row>
    <row r="495">
      <c r="A495" s="368"/>
      <c r="B495" s="368"/>
      <c r="C495" s="368"/>
      <c r="D495" s="368"/>
      <c r="E495" s="25"/>
      <c r="F495" s="25"/>
    </row>
    <row r="496">
      <c r="A496" s="368"/>
      <c r="B496" s="368"/>
      <c r="C496" s="368"/>
      <c r="D496" s="368"/>
      <c r="E496" s="25"/>
      <c r="F496" s="25"/>
    </row>
    <row r="497">
      <c r="A497" s="368"/>
      <c r="B497" s="368"/>
      <c r="C497" s="368"/>
      <c r="D497" s="368"/>
      <c r="E497" s="25"/>
      <c r="F497" s="25"/>
    </row>
    <row r="498">
      <c r="A498" s="368"/>
      <c r="B498" s="368"/>
      <c r="C498" s="368"/>
      <c r="D498" s="368"/>
      <c r="E498" s="25"/>
      <c r="F498" s="25"/>
    </row>
    <row r="499">
      <c r="A499" s="368"/>
      <c r="B499" s="368"/>
      <c r="C499" s="368"/>
      <c r="D499" s="368"/>
      <c r="E499" s="25"/>
      <c r="F499" s="25"/>
    </row>
    <row r="500">
      <c r="A500" s="368"/>
      <c r="B500" s="368"/>
      <c r="C500" s="368"/>
      <c r="D500" s="368"/>
      <c r="E500" s="25"/>
      <c r="F500" s="25"/>
    </row>
    <row r="501">
      <c r="A501" s="368"/>
      <c r="B501" s="368"/>
      <c r="C501" s="368"/>
      <c r="D501" s="368"/>
      <c r="E501" s="25"/>
      <c r="F501" s="25"/>
    </row>
    <row r="502">
      <c r="A502" s="368"/>
      <c r="B502" s="368"/>
      <c r="C502" s="368"/>
      <c r="D502" s="368"/>
      <c r="E502" s="25"/>
      <c r="F502" s="25"/>
    </row>
    <row r="503">
      <c r="A503" s="368"/>
      <c r="B503" s="368"/>
      <c r="C503" s="368"/>
      <c r="D503" s="368"/>
      <c r="E503" s="25"/>
      <c r="F503" s="25"/>
    </row>
    <row r="504">
      <c r="A504" s="368"/>
      <c r="B504" s="368"/>
      <c r="C504" s="368"/>
      <c r="D504" s="368"/>
      <c r="E504" s="25"/>
      <c r="F504" s="25"/>
    </row>
    <row r="505">
      <c r="A505" s="368"/>
      <c r="B505" s="368"/>
      <c r="C505" s="368"/>
      <c r="D505" s="368"/>
      <c r="E505" s="25"/>
      <c r="F505" s="25"/>
    </row>
    <row r="506">
      <c r="A506" s="368"/>
      <c r="B506" s="368"/>
      <c r="C506" s="368"/>
      <c r="D506" s="368"/>
      <c r="E506" s="25"/>
      <c r="F506" s="25"/>
    </row>
    <row r="507">
      <c r="A507" s="368"/>
      <c r="B507" s="368"/>
      <c r="C507" s="368"/>
      <c r="D507" s="368"/>
      <c r="E507" s="25"/>
      <c r="F507" s="25"/>
    </row>
    <row r="508">
      <c r="A508" s="368"/>
      <c r="B508" s="368"/>
      <c r="C508" s="368"/>
      <c r="D508" s="368"/>
      <c r="E508" s="25"/>
      <c r="F508" s="25"/>
    </row>
    <row r="509">
      <c r="A509" s="368"/>
      <c r="B509" s="368"/>
      <c r="C509" s="368"/>
      <c r="D509" s="368"/>
      <c r="E509" s="25"/>
      <c r="F509" s="25"/>
    </row>
    <row r="510">
      <c r="A510" s="368"/>
      <c r="B510" s="368"/>
      <c r="C510" s="368"/>
      <c r="D510" s="368"/>
      <c r="E510" s="25"/>
      <c r="F510" s="25"/>
    </row>
    <row r="511">
      <c r="A511" s="368"/>
      <c r="B511" s="368"/>
      <c r="C511" s="368"/>
      <c r="D511" s="368"/>
      <c r="E511" s="25"/>
      <c r="F511" s="25"/>
    </row>
    <row r="512">
      <c r="A512" s="368"/>
      <c r="B512" s="368"/>
      <c r="C512" s="368"/>
      <c r="D512" s="368"/>
      <c r="E512" s="25"/>
      <c r="F512" s="25"/>
    </row>
    <row r="513">
      <c r="A513" s="368"/>
      <c r="B513" s="368"/>
      <c r="C513" s="368"/>
      <c r="D513" s="368"/>
      <c r="E513" s="25"/>
      <c r="F513" s="25"/>
    </row>
    <row r="514">
      <c r="A514" s="368"/>
      <c r="B514" s="368"/>
      <c r="C514" s="368"/>
      <c r="D514" s="368"/>
      <c r="E514" s="25"/>
      <c r="F514" s="25"/>
    </row>
    <row r="515">
      <c r="A515" s="368"/>
      <c r="B515" s="368"/>
      <c r="C515" s="368"/>
      <c r="D515" s="368"/>
      <c r="E515" s="25"/>
      <c r="F515" s="25"/>
    </row>
    <row r="516">
      <c r="A516" s="368"/>
      <c r="B516" s="368"/>
      <c r="C516" s="368"/>
      <c r="D516" s="368"/>
      <c r="E516" s="25"/>
      <c r="F516" s="25"/>
    </row>
    <row r="517">
      <c r="A517" s="368"/>
      <c r="B517" s="368"/>
      <c r="C517" s="368"/>
      <c r="D517" s="368"/>
      <c r="E517" s="25"/>
      <c r="F517" s="25"/>
    </row>
    <row r="518">
      <c r="A518" s="368"/>
      <c r="B518" s="368"/>
      <c r="C518" s="368"/>
      <c r="D518" s="368"/>
      <c r="E518" s="25"/>
      <c r="F518" s="25"/>
    </row>
    <row r="519">
      <c r="A519" s="368"/>
      <c r="B519" s="368"/>
      <c r="C519" s="368"/>
      <c r="D519" s="368"/>
      <c r="E519" s="25"/>
      <c r="F519" s="25"/>
    </row>
    <row r="520">
      <c r="A520" s="368"/>
      <c r="B520" s="368"/>
      <c r="C520" s="368"/>
      <c r="D520" s="368"/>
      <c r="E520" s="25"/>
      <c r="F520" s="25"/>
    </row>
    <row r="521">
      <c r="A521" s="368"/>
      <c r="B521" s="368"/>
      <c r="C521" s="368"/>
      <c r="D521" s="368"/>
      <c r="E521" s="25"/>
      <c r="F521" s="25"/>
    </row>
    <row r="522">
      <c r="A522" s="368"/>
      <c r="B522" s="368"/>
      <c r="C522" s="368"/>
      <c r="D522" s="368"/>
      <c r="E522" s="25"/>
      <c r="F522" s="25"/>
    </row>
    <row r="523">
      <c r="A523" s="368"/>
      <c r="B523" s="368"/>
      <c r="C523" s="368"/>
      <c r="D523" s="368"/>
      <c r="E523" s="25"/>
      <c r="F523" s="25"/>
    </row>
    <row r="524">
      <c r="A524" s="368"/>
      <c r="B524" s="368"/>
      <c r="C524" s="368"/>
      <c r="D524" s="368"/>
      <c r="E524" s="25"/>
      <c r="F524" s="25"/>
    </row>
    <row r="525">
      <c r="A525" s="368"/>
      <c r="B525" s="368"/>
      <c r="C525" s="368"/>
      <c r="D525" s="368"/>
      <c r="E525" s="25"/>
      <c r="F525" s="25"/>
    </row>
    <row r="526">
      <c r="A526" s="368"/>
      <c r="B526" s="368"/>
      <c r="C526" s="368"/>
      <c r="D526" s="368"/>
      <c r="E526" s="25"/>
      <c r="F526" s="25"/>
    </row>
    <row r="527">
      <c r="A527" s="368"/>
      <c r="B527" s="368"/>
      <c r="C527" s="368"/>
      <c r="D527" s="368"/>
      <c r="E527" s="25"/>
      <c r="F527" s="25"/>
    </row>
    <row r="528">
      <c r="A528" s="368"/>
      <c r="B528" s="368"/>
      <c r="C528" s="368"/>
      <c r="D528" s="368"/>
      <c r="E528" s="25"/>
      <c r="F528" s="25"/>
    </row>
    <row r="529">
      <c r="A529" s="368"/>
      <c r="B529" s="368"/>
      <c r="C529" s="368"/>
      <c r="D529" s="368"/>
      <c r="E529" s="25"/>
      <c r="F529" s="25"/>
    </row>
    <row r="530">
      <c r="A530" s="368"/>
      <c r="B530" s="368"/>
      <c r="C530" s="368"/>
      <c r="D530" s="368"/>
      <c r="E530" s="25"/>
      <c r="F530" s="25"/>
    </row>
    <row r="531">
      <c r="A531" s="368"/>
      <c r="B531" s="368"/>
      <c r="C531" s="368"/>
      <c r="D531" s="368"/>
      <c r="E531" s="25"/>
      <c r="F531" s="25"/>
    </row>
    <row r="532">
      <c r="A532" s="368"/>
      <c r="B532" s="368"/>
      <c r="C532" s="368"/>
      <c r="D532" s="368"/>
      <c r="E532" s="25"/>
      <c r="F532" s="25"/>
    </row>
    <row r="533">
      <c r="A533" s="368"/>
      <c r="B533" s="368"/>
      <c r="C533" s="368"/>
      <c r="D533" s="368"/>
      <c r="E533" s="25"/>
      <c r="F533" s="25"/>
    </row>
    <row r="534">
      <c r="A534" s="368"/>
      <c r="B534" s="368"/>
      <c r="C534" s="368"/>
      <c r="D534" s="368"/>
      <c r="E534" s="25"/>
      <c r="F534" s="25"/>
    </row>
    <row r="535">
      <c r="A535" s="368"/>
      <c r="B535" s="368"/>
      <c r="C535" s="368"/>
      <c r="D535" s="368"/>
      <c r="E535" s="25"/>
      <c r="F535" s="25"/>
    </row>
    <row r="536">
      <c r="A536" s="368"/>
      <c r="B536" s="368"/>
      <c r="C536" s="368"/>
      <c r="D536" s="368"/>
      <c r="E536" s="25"/>
      <c r="F536" s="25"/>
    </row>
    <row r="537">
      <c r="A537" s="368"/>
      <c r="B537" s="368"/>
      <c r="C537" s="368"/>
      <c r="D537" s="368"/>
      <c r="E537" s="25"/>
      <c r="F537" s="25"/>
    </row>
    <row r="538">
      <c r="A538" s="368"/>
      <c r="B538" s="368"/>
      <c r="C538" s="368"/>
      <c r="D538" s="368"/>
      <c r="E538" s="25"/>
      <c r="F538" s="25"/>
    </row>
    <row r="539">
      <c r="A539" s="368"/>
      <c r="B539" s="368"/>
      <c r="C539" s="368"/>
      <c r="D539" s="368"/>
      <c r="E539" s="25"/>
      <c r="F539" s="25"/>
    </row>
    <row r="540">
      <c r="A540" s="368"/>
      <c r="B540" s="368"/>
      <c r="C540" s="368"/>
      <c r="D540" s="368"/>
      <c r="E540" s="25"/>
      <c r="F540" s="25"/>
    </row>
    <row r="541">
      <c r="A541" s="368"/>
      <c r="B541" s="368"/>
      <c r="C541" s="368"/>
      <c r="D541" s="368"/>
      <c r="E541" s="25"/>
      <c r="F541" s="25"/>
    </row>
    <row r="542">
      <c r="A542" s="368"/>
      <c r="B542" s="368"/>
      <c r="C542" s="368"/>
      <c r="D542" s="368"/>
      <c r="E542" s="25"/>
      <c r="F542" s="25"/>
    </row>
    <row r="543">
      <c r="A543" s="368"/>
      <c r="B543" s="368"/>
      <c r="C543" s="368"/>
      <c r="D543" s="368"/>
      <c r="E543" s="25"/>
      <c r="F543" s="25"/>
    </row>
    <row r="544">
      <c r="A544" s="368"/>
      <c r="B544" s="368"/>
      <c r="C544" s="368"/>
      <c r="D544" s="368"/>
      <c r="E544" s="25"/>
      <c r="F544" s="25"/>
    </row>
    <row r="545">
      <c r="A545" s="368"/>
      <c r="B545" s="368"/>
      <c r="C545" s="368"/>
      <c r="D545" s="368"/>
      <c r="E545" s="25"/>
      <c r="F545" s="25"/>
    </row>
    <row r="546">
      <c r="A546" s="368"/>
      <c r="B546" s="368"/>
      <c r="C546" s="368"/>
      <c r="D546" s="368"/>
      <c r="E546" s="25"/>
      <c r="F546" s="25"/>
    </row>
    <row r="547">
      <c r="A547" s="368"/>
      <c r="B547" s="368"/>
      <c r="C547" s="368"/>
      <c r="D547" s="368"/>
      <c r="E547" s="25"/>
      <c r="F547" s="25"/>
    </row>
    <row r="548">
      <c r="A548" s="368"/>
      <c r="B548" s="368"/>
      <c r="C548" s="368"/>
      <c r="D548" s="368"/>
      <c r="E548" s="25"/>
      <c r="F548" s="25"/>
    </row>
    <row r="549">
      <c r="A549" s="368"/>
      <c r="B549" s="368"/>
      <c r="C549" s="368"/>
      <c r="D549" s="368"/>
      <c r="E549" s="25"/>
      <c r="F549" s="25"/>
    </row>
    <row r="550">
      <c r="A550" s="368"/>
      <c r="B550" s="368"/>
      <c r="C550" s="368"/>
      <c r="D550" s="368"/>
      <c r="E550" s="25"/>
      <c r="F550" s="25"/>
    </row>
    <row r="551">
      <c r="A551" s="368"/>
      <c r="B551" s="368"/>
      <c r="C551" s="368"/>
      <c r="D551" s="368"/>
      <c r="E551" s="25"/>
      <c r="F551" s="25"/>
    </row>
    <row r="552">
      <c r="A552" s="368"/>
      <c r="B552" s="368"/>
      <c r="C552" s="368"/>
      <c r="D552" s="368"/>
      <c r="E552" s="25"/>
      <c r="F552" s="25"/>
    </row>
    <row r="553">
      <c r="A553" s="368"/>
      <c r="B553" s="368"/>
      <c r="C553" s="368"/>
      <c r="D553" s="368"/>
      <c r="E553" s="25"/>
      <c r="F553" s="25"/>
    </row>
    <row r="554">
      <c r="A554" s="368"/>
      <c r="B554" s="368"/>
      <c r="C554" s="368"/>
      <c r="D554" s="368"/>
      <c r="E554" s="25"/>
      <c r="F554" s="25"/>
    </row>
    <row r="555">
      <c r="A555" s="368"/>
      <c r="B555" s="368"/>
      <c r="C555" s="368"/>
      <c r="D555" s="368"/>
      <c r="E555" s="25"/>
      <c r="F555" s="25"/>
    </row>
    <row r="556">
      <c r="A556" s="368"/>
      <c r="B556" s="368"/>
      <c r="C556" s="368"/>
      <c r="D556" s="368"/>
      <c r="E556" s="25"/>
      <c r="F556" s="25"/>
    </row>
    <row r="557">
      <c r="A557" s="368"/>
      <c r="B557" s="368"/>
      <c r="C557" s="368"/>
      <c r="D557" s="368"/>
      <c r="E557" s="25"/>
      <c r="F557" s="25"/>
    </row>
    <row r="558">
      <c r="A558" s="368"/>
      <c r="B558" s="368"/>
      <c r="C558" s="368"/>
      <c r="D558" s="368"/>
      <c r="E558" s="25"/>
      <c r="F558" s="25"/>
    </row>
    <row r="559">
      <c r="A559" s="368"/>
      <c r="B559" s="368"/>
      <c r="C559" s="368"/>
      <c r="D559" s="368"/>
      <c r="E559" s="25"/>
      <c r="F559" s="25"/>
    </row>
    <row r="560">
      <c r="A560" s="368"/>
      <c r="B560" s="368"/>
      <c r="C560" s="368"/>
      <c r="D560" s="368"/>
      <c r="E560" s="25"/>
      <c r="F560" s="25"/>
    </row>
    <row r="561">
      <c r="A561" s="368"/>
      <c r="B561" s="368"/>
      <c r="C561" s="368"/>
      <c r="D561" s="368"/>
      <c r="E561" s="25"/>
      <c r="F561" s="25"/>
    </row>
    <row r="562">
      <c r="A562" s="368"/>
      <c r="B562" s="368"/>
      <c r="C562" s="368"/>
      <c r="D562" s="368"/>
      <c r="E562" s="25"/>
      <c r="F562" s="25"/>
    </row>
    <row r="563">
      <c r="A563" s="368"/>
      <c r="B563" s="368"/>
      <c r="C563" s="368"/>
      <c r="D563" s="368"/>
      <c r="E563" s="25"/>
      <c r="F563" s="25"/>
    </row>
    <row r="564">
      <c r="A564" s="368"/>
      <c r="B564" s="368"/>
      <c r="C564" s="368"/>
      <c r="D564" s="368"/>
      <c r="E564" s="25"/>
      <c r="F564" s="25"/>
    </row>
    <row r="565">
      <c r="A565" s="368"/>
      <c r="B565" s="368"/>
      <c r="C565" s="368"/>
      <c r="D565" s="368"/>
      <c r="E565" s="25"/>
      <c r="F565" s="25"/>
    </row>
    <row r="566">
      <c r="A566" s="368"/>
      <c r="B566" s="368"/>
      <c r="C566" s="368"/>
      <c r="D566" s="368"/>
      <c r="E566" s="25"/>
      <c r="F566" s="25"/>
    </row>
    <row r="567">
      <c r="A567" s="368"/>
      <c r="B567" s="368"/>
      <c r="C567" s="368"/>
      <c r="D567" s="368"/>
      <c r="E567" s="25"/>
      <c r="F567" s="25"/>
    </row>
    <row r="568">
      <c r="A568" s="368"/>
      <c r="B568" s="368"/>
      <c r="C568" s="368"/>
      <c r="D568" s="368"/>
      <c r="E568" s="25"/>
      <c r="F568" s="25"/>
    </row>
    <row r="569">
      <c r="A569" s="368"/>
      <c r="B569" s="368"/>
      <c r="C569" s="368"/>
      <c r="D569" s="368"/>
      <c r="E569" s="25"/>
      <c r="F569" s="25"/>
    </row>
    <row r="570">
      <c r="A570" s="368"/>
      <c r="B570" s="368"/>
      <c r="C570" s="368"/>
      <c r="D570" s="368"/>
      <c r="E570" s="25"/>
      <c r="F570" s="25"/>
    </row>
    <row r="571">
      <c r="A571" s="368"/>
      <c r="B571" s="368"/>
      <c r="C571" s="368"/>
      <c r="D571" s="368"/>
      <c r="E571" s="25"/>
      <c r="F571" s="25"/>
    </row>
    <row r="572">
      <c r="A572" s="368"/>
      <c r="B572" s="368"/>
      <c r="C572" s="368"/>
      <c r="D572" s="368"/>
      <c r="E572" s="25"/>
      <c r="F572" s="25"/>
    </row>
    <row r="573">
      <c r="A573" s="368"/>
      <c r="B573" s="368"/>
      <c r="C573" s="368"/>
      <c r="D573" s="368"/>
      <c r="E573" s="25"/>
      <c r="F573" s="25"/>
    </row>
    <row r="574">
      <c r="A574" s="368"/>
      <c r="B574" s="368"/>
      <c r="C574" s="368"/>
      <c r="D574" s="368"/>
      <c r="E574" s="25"/>
      <c r="F574" s="25"/>
    </row>
    <row r="575">
      <c r="A575" s="368"/>
      <c r="B575" s="368"/>
      <c r="C575" s="368"/>
      <c r="D575" s="368"/>
      <c r="E575" s="25"/>
      <c r="F575" s="25"/>
    </row>
    <row r="576">
      <c r="A576" s="368"/>
      <c r="B576" s="368"/>
      <c r="C576" s="368"/>
      <c r="D576" s="368"/>
      <c r="E576" s="25"/>
      <c r="F576" s="25"/>
    </row>
    <row r="577">
      <c r="A577" s="368"/>
      <c r="B577" s="368"/>
      <c r="C577" s="368"/>
      <c r="D577" s="368"/>
      <c r="E577" s="25"/>
      <c r="F577" s="25"/>
    </row>
    <row r="578">
      <c r="A578" s="368"/>
      <c r="B578" s="368"/>
      <c r="C578" s="368"/>
      <c r="D578" s="368"/>
      <c r="E578" s="25"/>
      <c r="F578" s="25"/>
    </row>
    <row r="579">
      <c r="A579" s="368"/>
      <c r="B579" s="368"/>
      <c r="C579" s="368"/>
      <c r="D579" s="368"/>
      <c r="E579" s="25"/>
      <c r="F579" s="25"/>
    </row>
    <row r="580">
      <c r="A580" s="368"/>
      <c r="B580" s="368"/>
      <c r="C580" s="368"/>
      <c r="D580" s="368"/>
      <c r="E580" s="25"/>
      <c r="F580" s="25"/>
    </row>
    <row r="581">
      <c r="A581" s="368"/>
      <c r="B581" s="368"/>
      <c r="C581" s="368"/>
      <c r="D581" s="368"/>
      <c r="E581" s="25"/>
      <c r="F581" s="25"/>
    </row>
    <row r="582">
      <c r="A582" s="368"/>
      <c r="B582" s="368"/>
      <c r="C582" s="368"/>
      <c r="D582" s="368"/>
      <c r="E582" s="25"/>
      <c r="F582" s="25"/>
    </row>
    <row r="583">
      <c r="A583" s="368"/>
      <c r="B583" s="368"/>
      <c r="C583" s="368"/>
      <c r="D583" s="368"/>
      <c r="E583" s="25"/>
      <c r="F583" s="25"/>
    </row>
    <row r="584">
      <c r="A584" s="368"/>
      <c r="B584" s="368"/>
      <c r="C584" s="368"/>
      <c r="D584" s="368"/>
      <c r="E584" s="25"/>
      <c r="F584" s="25"/>
    </row>
    <row r="585">
      <c r="A585" s="368"/>
      <c r="B585" s="368"/>
      <c r="C585" s="368"/>
      <c r="D585" s="368"/>
      <c r="E585" s="25"/>
      <c r="F585" s="25"/>
    </row>
    <row r="586">
      <c r="A586" s="368"/>
      <c r="B586" s="368"/>
      <c r="C586" s="368"/>
      <c r="D586" s="368"/>
      <c r="E586" s="25"/>
      <c r="F586" s="25"/>
    </row>
    <row r="587">
      <c r="A587" s="368"/>
      <c r="B587" s="368"/>
      <c r="C587" s="368"/>
      <c r="D587" s="368"/>
      <c r="E587" s="25"/>
      <c r="F587" s="25"/>
    </row>
    <row r="588">
      <c r="A588" s="368"/>
      <c r="B588" s="368"/>
      <c r="C588" s="368"/>
      <c r="D588" s="368"/>
      <c r="E588" s="25"/>
      <c r="F588" s="25"/>
    </row>
    <row r="589">
      <c r="A589" s="368"/>
      <c r="B589" s="368"/>
      <c r="C589" s="368"/>
      <c r="D589" s="368"/>
      <c r="E589" s="25"/>
      <c r="F589" s="25"/>
    </row>
    <row r="590">
      <c r="A590" s="368"/>
      <c r="B590" s="368"/>
      <c r="C590" s="368"/>
      <c r="D590" s="368"/>
      <c r="E590" s="25"/>
      <c r="F590" s="25"/>
    </row>
    <row r="591">
      <c r="A591" s="368"/>
      <c r="B591" s="368"/>
      <c r="C591" s="368"/>
      <c r="D591" s="368"/>
      <c r="E591" s="25"/>
      <c r="F591" s="25"/>
    </row>
    <row r="592">
      <c r="A592" s="368"/>
      <c r="B592" s="368"/>
      <c r="C592" s="368"/>
      <c r="D592" s="368"/>
      <c r="E592" s="25"/>
      <c r="F592" s="25"/>
    </row>
    <row r="593">
      <c r="A593" s="368"/>
      <c r="B593" s="368"/>
      <c r="C593" s="368"/>
      <c r="D593" s="368"/>
      <c r="E593" s="25"/>
      <c r="F593" s="25"/>
    </row>
    <row r="594">
      <c r="A594" s="368"/>
      <c r="B594" s="368"/>
      <c r="C594" s="368"/>
      <c r="D594" s="368"/>
      <c r="E594" s="25"/>
      <c r="F594" s="25"/>
    </row>
    <row r="595">
      <c r="A595" s="368"/>
      <c r="B595" s="368"/>
      <c r="C595" s="368"/>
      <c r="D595" s="368"/>
      <c r="E595" s="25"/>
      <c r="F595" s="25"/>
    </row>
    <row r="596">
      <c r="A596" s="368"/>
      <c r="B596" s="368"/>
      <c r="C596" s="368"/>
      <c r="D596" s="368"/>
      <c r="E596" s="25"/>
      <c r="F596" s="25"/>
    </row>
    <row r="597">
      <c r="A597" s="368"/>
      <c r="B597" s="368"/>
      <c r="C597" s="368"/>
      <c r="D597" s="368"/>
      <c r="E597" s="25"/>
      <c r="F597" s="25"/>
    </row>
    <row r="598">
      <c r="A598" s="368"/>
      <c r="B598" s="368"/>
      <c r="C598" s="368"/>
      <c r="D598" s="368"/>
      <c r="E598" s="25"/>
      <c r="F598" s="25"/>
    </row>
    <row r="599">
      <c r="A599" s="368"/>
      <c r="B599" s="368"/>
      <c r="C599" s="368"/>
      <c r="D599" s="368"/>
      <c r="E599" s="25"/>
      <c r="F599" s="25"/>
    </row>
    <row r="600">
      <c r="A600" s="368"/>
      <c r="B600" s="368"/>
      <c r="C600" s="368"/>
      <c r="D600" s="368"/>
      <c r="E600" s="25"/>
      <c r="F600" s="25"/>
    </row>
    <row r="601">
      <c r="A601" s="368"/>
      <c r="B601" s="368"/>
      <c r="C601" s="368"/>
      <c r="D601" s="368"/>
      <c r="E601" s="25"/>
      <c r="F601" s="25"/>
    </row>
    <row r="602">
      <c r="A602" s="368"/>
      <c r="B602" s="368"/>
      <c r="C602" s="368"/>
      <c r="D602" s="368"/>
      <c r="E602" s="25"/>
      <c r="F602" s="25"/>
    </row>
    <row r="603">
      <c r="A603" s="368"/>
      <c r="B603" s="368"/>
      <c r="C603" s="368"/>
      <c r="D603" s="368"/>
      <c r="E603" s="25"/>
      <c r="F603" s="25"/>
    </row>
    <row r="604">
      <c r="A604" s="368"/>
      <c r="B604" s="368"/>
      <c r="C604" s="368"/>
      <c r="D604" s="368"/>
      <c r="E604" s="25"/>
      <c r="F604" s="25"/>
    </row>
    <row r="605">
      <c r="A605" s="368"/>
      <c r="B605" s="368"/>
      <c r="C605" s="368"/>
      <c r="D605" s="368"/>
      <c r="E605" s="25"/>
      <c r="F605" s="25"/>
    </row>
    <row r="606">
      <c r="A606" s="368"/>
      <c r="B606" s="368"/>
      <c r="C606" s="368"/>
      <c r="D606" s="368"/>
      <c r="E606" s="25"/>
      <c r="F606" s="25"/>
    </row>
    <row r="607">
      <c r="A607" s="368"/>
      <c r="B607" s="368"/>
      <c r="C607" s="368"/>
      <c r="D607" s="368"/>
      <c r="E607" s="25"/>
      <c r="F607" s="25"/>
    </row>
    <row r="608">
      <c r="A608" s="368"/>
      <c r="B608" s="368"/>
      <c r="C608" s="368"/>
      <c r="D608" s="368"/>
      <c r="E608" s="25"/>
      <c r="F608" s="25"/>
    </row>
    <row r="609">
      <c r="A609" s="368"/>
      <c r="B609" s="368"/>
      <c r="C609" s="368"/>
      <c r="D609" s="368"/>
      <c r="E609" s="25"/>
      <c r="F609" s="25"/>
    </row>
    <row r="610">
      <c r="A610" s="368"/>
      <c r="B610" s="368"/>
      <c r="C610" s="368"/>
      <c r="D610" s="368"/>
      <c r="E610" s="25"/>
      <c r="F610" s="25"/>
    </row>
    <row r="611">
      <c r="A611" s="368"/>
      <c r="B611" s="368"/>
      <c r="C611" s="368"/>
      <c r="D611" s="368"/>
      <c r="E611" s="25"/>
      <c r="F611" s="25"/>
    </row>
    <row r="612">
      <c r="A612" s="368"/>
      <c r="B612" s="368"/>
      <c r="C612" s="368"/>
      <c r="D612" s="368"/>
      <c r="E612" s="25"/>
      <c r="F612" s="25"/>
    </row>
    <row r="613">
      <c r="A613" s="368"/>
      <c r="B613" s="368"/>
      <c r="C613" s="368"/>
      <c r="D613" s="368"/>
      <c r="E613" s="25"/>
      <c r="F613" s="25"/>
    </row>
    <row r="614">
      <c r="A614" s="368"/>
      <c r="B614" s="368"/>
      <c r="C614" s="368"/>
      <c r="D614" s="368"/>
      <c r="E614" s="25"/>
      <c r="F614" s="25"/>
    </row>
    <row r="615">
      <c r="A615" s="368"/>
      <c r="B615" s="368"/>
      <c r="C615" s="368"/>
      <c r="D615" s="368"/>
      <c r="E615" s="25"/>
      <c r="F615" s="25"/>
    </row>
    <row r="616">
      <c r="A616" s="368"/>
      <c r="B616" s="368"/>
      <c r="C616" s="368"/>
      <c r="D616" s="368"/>
      <c r="E616" s="25"/>
      <c r="F616" s="25"/>
    </row>
    <row r="617">
      <c r="A617" s="368"/>
      <c r="B617" s="368"/>
      <c r="C617" s="368"/>
      <c r="D617" s="368"/>
      <c r="E617" s="25"/>
      <c r="F617" s="25"/>
    </row>
    <row r="618">
      <c r="A618" s="368"/>
      <c r="B618" s="368"/>
      <c r="C618" s="368"/>
      <c r="D618" s="368"/>
      <c r="E618" s="25"/>
      <c r="F618" s="25"/>
    </row>
    <row r="619">
      <c r="A619" s="368"/>
      <c r="B619" s="368"/>
      <c r="C619" s="368"/>
      <c r="D619" s="368"/>
      <c r="E619" s="25"/>
      <c r="F619" s="25"/>
    </row>
    <row r="620">
      <c r="A620" s="368"/>
      <c r="B620" s="368"/>
      <c r="C620" s="368"/>
      <c r="D620" s="368"/>
      <c r="E620" s="25"/>
      <c r="F620" s="25"/>
    </row>
    <row r="621">
      <c r="A621" s="368"/>
      <c r="B621" s="368"/>
      <c r="C621" s="368"/>
      <c r="D621" s="368"/>
      <c r="E621" s="25"/>
      <c r="F621" s="25"/>
    </row>
    <row r="622">
      <c r="A622" s="368"/>
      <c r="B622" s="368"/>
      <c r="C622" s="368"/>
      <c r="D622" s="368"/>
      <c r="E622" s="25"/>
      <c r="F622" s="25"/>
    </row>
    <row r="623">
      <c r="A623" s="368"/>
      <c r="B623" s="368"/>
      <c r="C623" s="368"/>
      <c r="D623" s="368"/>
      <c r="E623" s="25"/>
      <c r="F623" s="25"/>
    </row>
    <row r="624">
      <c r="A624" s="368"/>
      <c r="B624" s="368"/>
      <c r="C624" s="368"/>
      <c r="D624" s="368"/>
      <c r="E624" s="25"/>
      <c r="F624" s="25"/>
    </row>
    <row r="625">
      <c r="A625" s="368"/>
      <c r="B625" s="368"/>
      <c r="C625" s="368"/>
      <c r="D625" s="368"/>
      <c r="E625" s="25"/>
      <c r="F625" s="25"/>
    </row>
    <row r="626">
      <c r="A626" s="368"/>
      <c r="B626" s="368"/>
      <c r="C626" s="368"/>
      <c r="D626" s="368"/>
      <c r="E626" s="25"/>
      <c r="F626" s="25"/>
    </row>
    <row r="627">
      <c r="A627" s="368"/>
      <c r="B627" s="368"/>
      <c r="C627" s="368"/>
      <c r="D627" s="368"/>
      <c r="E627" s="25"/>
      <c r="F627" s="25"/>
    </row>
    <row r="628">
      <c r="A628" s="368"/>
      <c r="B628" s="368"/>
      <c r="C628" s="368"/>
      <c r="D628" s="368"/>
      <c r="E628" s="25"/>
      <c r="F628" s="25"/>
    </row>
    <row r="629">
      <c r="A629" s="368"/>
      <c r="B629" s="368"/>
      <c r="C629" s="368"/>
      <c r="D629" s="368"/>
      <c r="E629" s="25"/>
      <c r="F629" s="25"/>
    </row>
    <row r="630">
      <c r="A630" s="368"/>
      <c r="B630" s="368"/>
      <c r="C630" s="368"/>
      <c r="D630" s="368"/>
      <c r="E630" s="25"/>
      <c r="F630" s="25"/>
    </row>
    <row r="631">
      <c r="A631" s="368"/>
      <c r="B631" s="368"/>
      <c r="C631" s="368"/>
      <c r="D631" s="368"/>
      <c r="E631" s="25"/>
      <c r="F631" s="25"/>
    </row>
    <row r="632">
      <c r="A632" s="368"/>
      <c r="B632" s="368"/>
      <c r="C632" s="368"/>
      <c r="D632" s="368"/>
      <c r="E632" s="25"/>
      <c r="F632" s="25"/>
    </row>
    <row r="633">
      <c r="A633" s="368"/>
      <c r="B633" s="368"/>
      <c r="C633" s="368"/>
      <c r="D633" s="368"/>
      <c r="E633" s="25"/>
      <c r="F633" s="25"/>
    </row>
    <row r="634">
      <c r="A634" s="368"/>
      <c r="B634" s="368"/>
      <c r="C634" s="368"/>
      <c r="D634" s="368"/>
      <c r="E634" s="25"/>
      <c r="F634" s="25"/>
    </row>
    <row r="635">
      <c r="A635" s="368"/>
      <c r="B635" s="368"/>
      <c r="C635" s="368"/>
      <c r="D635" s="368"/>
      <c r="E635" s="25"/>
      <c r="F635" s="25"/>
    </row>
    <row r="636">
      <c r="A636" s="368"/>
      <c r="B636" s="368"/>
      <c r="C636" s="368"/>
      <c r="D636" s="368"/>
      <c r="E636" s="25"/>
      <c r="F636" s="25"/>
    </row>
    <row r="637">
      <c r="A637" s="368"/>
      <c r="B637" s="368"/>
      <c r="C637" s="368"/>
      <c r="D637" s="368"/>
      <c r="E637" s="25"/>
      <c r="F637" s="25"/>
    </row>
    <row r="638">
      <c r="A638" s="368"/>
      <c r="B638" s="368"/>
      <c r="C638" s="368"/>
      <c r="D638" s="368"/>
      <c r="E638" s="25"/>
      <c r="F638" s="25"/>
    </row>
    <row r="639">
      <c r="A639" s="368"/>
      <c r="B639" s="368"/>
      <c r="C639" s="368"/>
      <c r="D639" s="368"/>
      <c r="E639" s="25"/>
      <c r="F639" s="25"/>
    </row>
    <row r="640">
      <c r="A640" s="368"/>
      <c r="B640" s="368"/>
      <c r="C640" s="368"/>
      <c r="D640" s="368"/>
      <c r="E640" s="25"/>
      <c r="F640" s="25"/>
    </row>
    <row r="641">
      <c r="A641" s="368"/>
      <c r="B641" s="368"/>
      <c r="C641" s="368"/>
      <c r="D641" s="368"/>
      <c r="E641" s="25"/>
      <c r="F641" s="25"/>
    </row>
    <row r="642">
      <c r="A642" s="368"/>
      <c r="B642" s="368"/>
      <c r="C642" s="368"/>
      <c r="D642" s="368"/>
      <c r="E642" s="25"/>
      <c r="F642" s="25"/>
    </row>
    <row r="643">
      <c r="A643" s="368"/>
      <c r="B643" s="368"/>
      <c r="C643" s="368"/>
      <c r="D643" s="368"/>
      <c r="E643" s="25"/>
      <c r="F643" s="25"/>
    </row>
    <row r="644">
      <c r="A644" s="368"/>
      <c r="B644" s="368"/>
      <c r="C644" s="368"/>
      <c r="D644" s="368"/>
      <c r="E644" s="25"/>
      <c r="F644" s="25"/>
    </row>
    <row r="645">
      <c r="A645" s="368"/>
      <c r="B645" s="368"/>
      <c r="C645" s="368"/>
      <c r="D645" s="368"/>
      <c r="E645" s="25"/>
      <c r="F645" s="25"/>
    </row>
    <row r="646">
      <c r="A646" s="368"/>
      <c r="B646" s="368"/>
      <c r="C646" s="368"/>
      <c r="D646" s="368"/>
      <c r="E646" s="25"/>
      <c r="F646" s="25"/>
    </row>
    <row r="647">
      <c r="A647" s="368"/>
      <c r="B647" s="368"/>
      <c r="C647" s="368"/>
      <c r="D647" s="368"/>
      <c r="E647" s="25"/>
      <c r="F647" s="25"/>
    </row>
    <row r="648">
      <c r="A648" s="368"/>
      <c r="B648" s="368"/>
      <c r="C648" s="368"/>
      <c r="D648" s="368"/>
      <c r="E648" s="25"/>
      <c r="F648" s="25"/>
    </row>
    <row r="649">
      <c r="A649" s="368"/>
      <c r="B649" s="368"/>
      <c r="C649" s="368"/>
      <c r="D649" s="368"/>
      <c r="E649" s="25"/>
      <c r="F649" s="25"/>
    </row>
    <row r="650">
      <c r="A650" s="368"/>
      <c r="B650" s="368"/>
      <c r="C650" s="368"/>
      <c r="D650" s="368"/>
      <c r="E650" s="25"/>
      <c r="F650" s="25"/>
    </row>
    <row r="651">
      <c r="A651" s="368"/>
      <c r="B651" s="368"/>
      <c r="C651" s="368"/>
      <c r="D651" s="368"/>
      <c r="E651" s="25"/>
      <c r="F651" s="25"/>
    </row>
    <row r="652">
      <c r="A652" s="368"/>
      <c r="B652" s="368"/>
      <c r="C652" s="368"/>
      <c r="D652" s="368"/>
      <c r="E652" s="25"/>
      <c r="F652" s="25"/>
    </row>
    <row r="653">
      <c r="A653" s="368"/>
      <c r="B653" s="368"/>
      <c r="C653" s="368"/>
      <c r="D653" s="368"/>
      <c r="E653" s="25"/>
      <c r="F653" s="25"/>
    </row>
    <row r="654">
      <c r="A654" s="368"/>
      <c r="B654" s="368"/>
      <c r="C654" s="368"/>
      <c r="D654" s="368"/>
      <c r="E654" s="25"/>
      <c r="F654" s="25"/>
    </row>
    <row r="655">
      <c r="A655" s="368"/>
      <c r="B655" s="368"/>
      <c r="C655" s="368"/>
      <c r="D655" s="368"/>
      <c r="E655" s="25"/>
      <c r="F655" s="25"/>
    </row>
    <row r="656">
      <c r="A656" s="368"/>
      <c r="B656" s="368"/>
      <c r="C656" s="368"/>
      <c r="D656" s="368"/>
      <c r="E656" s="25"/>
      <c r="F656" s="25"/>
    </row>
    <row r="657">
      <c r="A657" s="368"/>
      <c r="B657" s="368"/>
      <c r="C657" s="368"/>
      <c r="D657" s="368"/>
      <c r="E657" s="25"/>
      <c r="F657" s="25"/>
    </row>
    <row r="658">
      <c r="A658" s="368"/>
      <c r="B658" s="368"/>
      <c r="C658" s="368"/>
      <c r="D658" s="368"/>
      <c r="E658" s="25"/>
      <c r="F658" s="25"/>
    </row>
    <row r="659">
      <c r="A659" s="368"/>
      <c r="B659" s="368"/>
      <c r="C659" s="368"/>
      <c r="D659" s="368"/>
      <c r="E659" s="25"/>
      <c r="F659" s="25"/>
    </row>
    <row r="660">
      <c r="A660" s="368"/>
      <c r="B660" s="368"/>
      <c r="C660" s="368"/>
      <c r="D660" s="368"/>
      <c r="E660" s="25"/>
      <c r="F660" s="25"/>
    </row>
    <row r="661">
      <c r="A661" s="368"/>
      <c r="B661" s="368"/>
      <c r="C661" s="368"/>
      <c r="D661" s="368"/>
      <c r="E661" s="25"/>
      <c r="F661" s="25"/>
    </row>
    <row r="662">
      <c r="A662" s="368"/>
      <c r="B662" s="368"/>
      <c r="C662" s="368"/>
      <c r="D662" s="368"/>
      <c r="E662" s="25"/>
      <c r="F662" s="25"/>
    </row>
    <row r="663">
      <c r="A663" s="368"/>
      <c r="B663" s="368"/>
      <c r="C663" s="368"/>
      <c r="D663" s="368"/>
      <c r="E663" s="25"/>
      <c r="F663" s="25"/>
    </row>
    <row r="664">
      <c r="A664" s="368"/>
      <c r="B664" s="368"/>
      <c r="C664" s="368"/>
      <c r="D664" s="368"/>
      <c r="E664" s="25"/>
      <c r="F664" s="25"/>
    </row>
    <row r="665">
      <c r="A665" s="368"/>
      <c r="B665" s="368"/>
      <c r="C665" s="368"/>
      <c r="D665" s="368"/>
      <c r="E665" s="25"/>
      <c r="F665" s="25"/>
    </row>
    <row r="666">
      <c r="A666" s="368"/>
      <c r="B666" s="368"/>
      <c r="C666" s="368"/>
      <c r="D666" s="368"/>
      <c r="E666" s="25"/>
      <c r="F666" s="25"/>
    </row>
    <row r="667">
      <c r="A667" s="368"/>
      <c r="B667" s="368"/>
      <c r="C667" s="368"/>
      <c r="D667" s="368"/>
      <c r="E667" s="25"/>
      <c r="F667" s="25"/>
    </row>
    <row r="668">
      <c r="A668" s="368"/>
      <c r="B668" s="368"/>
      <c r="C668" s="368"/>
      <c r="D668" s="368"/>
      <c r="E668" s="25"/>
      <c r="F668" s="25"/>
    </row>
    <row r="669">
      <c r="A669" s="368"/>
      <c r="B669" s="368"/>
      <c r="C669" s="368"/>
      <c r="D669" s="368"/>
      <c r="E669" s="25"/>
      <c r="F669" s="25"/>
    </row>
    <row r="670">
      <c r="A670" s="368"/>
      <c r="B670" s="368"/>
      <c r="C670" s="368"/>
      <c r="D670" s="368"/>
      <c r="E670" s="25"/>
      <c r="F670" s="25"/>
    </row>
    <row r="671">
      <c r="A671" s="368"/>
      <c r="B671" s="368"/>
      <c r="C671" s="368"/>
      <c r="D671" s="368"/>
      <c r="E671" s="25"/>
      <c r="F671" s="25"/>
    </row>
    <row r="672">
      <c r="A672" s="368"/>
      <c r="B672" s="368"/>
      <c r="C672" s="368"/>
      <c r="D672" s="368"/>
      <c r="E672" s="25"/>
      <c r="F672" s="25"/>
    </row>
    <row r="673">
      <c r="A673" s="368"/>
      <c r="B673" s="368"/>
      <c r="C673" s="368"/>
      <c r="D673" s="368"/>
      <c r="E673" s="25"/>
      <c r="F673" s="25"/>
    </row>
    <row r="674">
      <c r="A674" s="368"/>
      <c r="B674" s="368"/>
      <c r="C674" s="368"/>
      <c r="D674" s="368"/>
      <c r="E674" s="25"/>
      <c r="F674" s="25"/>
    </row>
    <row r="675">
      <c r="A675" s="368"/>
      <c r="B675" s="368"/>
      <c r="C675" s="368"/>
      <c r="D675" s="368"/>
      <c r="E675" s="25"/>
      <c r="F675" s="25"/>
    </row>
    <row r="676">
      <c r="A676" s="368"/>
      <c r="B676" s="368"/>
      <c r="C676" s="368"/>
      <c r="D676" s="368"/>
      <c r="E676" s="25"/>
      <c r="F676" s="25"/>
    </row>
    <row r="677">
      <c r="A677" s="368"/>
      <c r="B677" s="368"/>
      <c r="C677" s="368"/>
      <c r="D677" s="368"/>
      <c r="E677" s="25"/>
      <c r="F677" s="25"/>
    </row>
    <row r="678">
      <c r="A678" s="368"/>
      <c r="B678" s="368"/>
      <c r="C678" s="368"/>
      <c r="D678" s="368"/>
      <c r="E678" s="25"/>
      <c r="F678" s="25"/>
    </row>
    <row r="679">
      <c r="A679" s="368"/>
      <c r="B679" s="368"/>
      <c r="C679" s="368"/>
      <c r="D679" s="368"/>
      <c r="E679" s="25"/>
      <c r="F679" s="25"/>
    </row>
    <row r="680">
      <c r="A680" s="368"/>
      <c r="B680" s="368"/>
      <c r="C680" s="368"/>
      <c r="D680" s="368"/>
      <c r="E680" s="25"/>
      <c r="F680" s="25"/>
    </row>
    <row r="681">
      <c r="A681" s="368"/>
      <c r="B681" s="368"/>
      <c r="C681" s="368"/>
      <c r="D681" s="368"/>
      <c r="E681" s="25"/>
      <c r="F681" s="25"/>
    </row>
    <row r="682">
      <c r="A682" s="368"/>
      <c r="B682" s="368"/>
      <c r="C682" s="368"/>
      <c r="D682" s="368"/>
      <c r="E682" s="25"/>
      <c r="F682" s="25"/>
    </row>
    <row r="683">
      <c r="A683" s="368"/>
      <c r="B683" s="368"/>
      <c r="C683" s="368"/>
      <c r="D683" s="368"/>
      <c r="E683" s="25"/>
      <c r="F683" s="25"/>
    </row>
    <row r="684">
      <c r="A684" s="368"/>
      <c r="B684" s="368"/>
      <c r="C684" s="368"/>
      <c r="D684" s="368"/>
      <c r="E684" s="25"/>
      <c r="F684" s="25"/>
    </row>
    <row r="685">
      <c r="A685" s="368"/>
      <c r="B685" s="368"/>
      <c r="C685" s="368"/>
      <c r="D685" s="368"/>
      <c r="E685" s="25"/>
      <c r="F685" s="25"/>
    </row>
    <row r="686">
      <c r="A686" s="368"/>
      <c r="B686" s="368"/>
      <c r="C686" s="368"/>
      <c r="D686" s="368"/>
      <c r="E686" s="25"/>
      <c r="F686" s="25"/>
    </row>
    <row r="687">
      <c r="A687" s="368"/>
      <c r="B687" s="368"/>
      <c r="C687" s="368"/>
      <c r="D687" s="368"/>
      <c r="E687" s="25"/>
      <c r="F687" s="25"/>
    </row>
    <row r="688">
      <c r="A688" s="368"/>
      <c r="B688" s="368"/>
      <c r="C688" s="368"/>
      <c r="D688" s="368"/>
      <c r="E688" s="25"/>
      <c r="F688" s="25"/>
    </row>
    <row r="689">
      <c r="A689" s="368"/>
      <c r="B689" s="368"/>
      <c r="C689" s="368"/>
      <c r="D689" s="368"/>
      <c r="E689" s="25"/>
      <c r="F689" s="25"/>
    </row>
    <row r="690">
      <c r="A690" s="368"/>
      <c r="B690" s="368"/>
      <c r="C690" s="368"/>
      <c r="D690" s="368"/>
      <c r="E690" s="25"/>
      <c r="F690" s="25"/>
    </row>
    <row r="691">
      <c r="A691" s="368"/>
      <c r="B691" s="368"/>
      <c r="C691" s="368"/>
      <c r="D691" s="368"/>
      <c r="E691" s="25"/>
      <c r="F691" s="25"/>
    </row>
    <row r="692">
      <c r="A692" s="368"/>
      <c r="B692" s="368"/>
      <c r="C692" s="368"/>
      <c r="D692" s="368"/>
      <c r="E692" s="25"/>
      <c r="F692" s="25"/>
    </row>
    <row r="693">
      <c r="A693" s="368"/>
      <c r="B693" s="368"/>
      <c r="C693" s="368"/>
      <c r="D693" s="368"/>
      <c r="E693" s="25"/>
      <c r="F693" s="25"/>
    </row>
    <row r="694">
      <c r="A694" s="368"/>
      <c r="B694" s="368"/>
      <c r="C694" s="368"/>
      <c r="D694" s="368"/>
      <c r="E694" s="25"/>
      <c r="F694" s="25"/>
    </row>
    <row r="695">
      <c r="A695" s="368"/>
      <c r="B695" s="368"/>
      <c r="C695" s="368"/>
      <c r="D695" s="368"/>
      <c r="E695" s="25"/>
      <c r="F695" s="25"/>
    </row>
    <row r="696">
      <c r="A696" s="368"/>
      <c r="B696" s="368"/>
      <c r="C696" s="368"/>
      <c r="D696" s="368"/>
      <c r="E696" s="25"/>
      <c r="F696" s="25"/>
    </row>
    <row r="697">
      <c r="A697" s="368"/>
      <c r="B697" s="368"/>
      <c r="C697" s="368"/>
      <c r="D697" s="368"/>
      <c r="E697" s="25"/>
      <c r="F697" s="25"/>
    </row>
    <row r="698">
      <c r="A698" s="368"/>
      <c r="B698" s="368"/>
      <c r="C698" s="368"/>
      <c r="D698" s="368"/>
      <c r="E698" s="25"/>
      <c r="F698" s="25"/>
    </row>
    <row r="699">
      <c r="A699" s="368"/>
      <c r="B699" s="368"/>
      <c r="C699" s="368"/>
      <c r="D699" s="368"/>
      <c r="E699" s="25"/>
      <c r="F699" s="25"/>
    </row>
    <row r="700">
      <c r="A700" s="368"/>
      <c r="B700" s="368"/>
      <c r="C700" s="368"/>
      <c r="D700" s="368"/>
      <c r="E700" s="25"/>
      <c r="F700" s="25"/>
    </row>
    <row r="701">
      <c r="A701" s="368"/>
      <c r="B701" s="368"/>
      <c r="C701" s="368"/>
      <c r="D701" s="368"/>
      <c r="E701" s="25"/>
      <c r="F701" s="25"/>
    </row>
    <row r="702">
      <c r="A702" s="368"/>
      <c r="B702" s="368"/>
      <c r="C702" s="368"/>
      <c r="D702" s="368"/>
      <c r="E702" s="25"/>
      <c r="F702" s="25"/>
    </row>
    <row r="703">
      <c r="A703" s="368"/>
      <c r="B703" s="368"/>
      <c r="C703" s="368"/>
      <c r="D703" s="368"/>
      <c r="E703" s="25"/>
      <c r="F703" s="25"/>
    </row>
    <row r="704">
      <c r="A704" s="368"/>
      <c r="B704" s="368"/>
      <c r="C704" s="368"/>
      <c r="D704" s="368"/>
      <c r="E704" s="25"/>
      <c r="F704" s="25"/>
    </row>
    <row r="705">
      <c r="A705" s="368"/>
      <c r="B705" s="368"/>
      <c r="C705" s="368"/>
      <c r="D705" s="368"/>
      <c r="E705" s="25"/>
      <c r="F705" s="25"/>
    </row>
    <row r="706">
      <c r="A706" s="368"/>
      <c r="B706" s="368"/>
      <c r="C706" s="368"/>
      <c r="D706" s="368"/>
      <c r="E706" s="25"/>
      <c r="F706" s="25"/>
    </row>
    <row r="707">
      <c r="A707" s="368"/>
      <c r="B707" s="368"/>
      <c r="C707" s="368"/>
      <c r="D707" s="368"/>
      <c r="E707" s="25"/>
      <c r="F707" s="25"/>
    </row>
    <row r="708">
      <c r="A708" s="368"/>
      <c r="B708" s="368"/>
      <c r="C708" s="368"/>
      <c r="D708" s="368"/>
      <c r="E708" s="25"/>
      <c r="F708" s="25"/>
    </row>
    <row r="709">
      <c r="A709" s="368"/>
      <c r="B709" s="368"/>
      <c r="C709" s="368"/>
      <c r="D709" s="368"/>
      <c r="E709" s="25"/>
      <c r="F709" s="25"/>
    </row>
    <row r="710">
      <c r="A710" s="368"/>
      <c r="B710" s="368"/>
      <c r="C710" s="368"/>
      <c r="D710" s="368"/>
      <c r="E710" s="25"/>
      <c r="F710" s="25"/>
    </row>
    <row r="711">
      <c r="A711" s="368"/>
      <c r="B711" s="368"/>
      <c r="C711" s="368"/>
      <c r="D711" s="368"/>
      <c r="E711" s="25"/>
      <c r="F711" s="25"/>
    </row>
    <row r="712">
      <c r="A712" s="368"/>
      <c r="B712" s="368"/>
      <c r="C712" s="368"/>
      <c r="D712" s="368"/>
      <c r="E712" s="25"/>
      <c r="F712" s="25"/>
    </row>
    <row r="713">
      <c r="A713" s="368"/>
      <c r="B713" s="368"/>
      <c r="C713" s="368"/>
      <c r="D713" s="368"/>
      <c r="E713" s="25"/>
      <c r="F713" s="25"/>
    </row>
    <row r="714">
      <c r="A714" s="368"/>
      <c r="B714" s="368"/>
      <c r="C714" s="368"/>
      <c r="D714" s="368"/>
      <c r="E714" s="25"/>
      <c r="F714" s="25"/>
    </row>
    <row r="715">
      <c r="A715" s="368"/>
      <c r="B715" s="368"/>
      <c r="C715" s="368"/>
      <c r="D715" s="368"/>
      <c r="E715" s="25"/>
      <c r="F715" s="25"/>
    </row>
    <row r="716">
      <c r="A716" s="368"/>
      <c r="B716" s="368"/>
      <c r="C716" s="368"/>
      <c r="D716" s="368"/>
      <c r="E716" s="25"/>
      <c r="F716" s="25"/>
    </row>
    <row r="717">
      <c r="A717" s="368"/>
      <c r="B717" s="368"/>
      <c r="C717" s="368"/>
      <c r="D717" s="368"/>
      <c r="E717" s="25"/>
      <c r="F717" s="25"/>
    </row>
    <row r="718">
      <c r="A718" s="368"/>
      <c r="B718" s="368"/>
      <c r="C718" s="368"/>
      <c r="D718" s="368"/>
      <c r="E718" s="25"/>
      <c r="F718" s="25"/>
    </row>
    <row r="719">
      <c r="A719" s="368"/>
      <c r="B719" s="368"/>
      <c r="C719" s="368"/>
      <c r="D719" s="368"/>
      <c r="E719" s="25"/>
      <c r="F719" s="25"/>
    </row>
    <row r="720">
      <c r="A720" s="368"/>
      <c r="B720" s="368"/>
      <c r="C720" s="368"/>
      <c r="D720" s="368"/>
      <c r="E720" s="25"/>
      <c r="F720" s="25"/>
    </row>
    <row r="721">
      <c r="A721" s="368"/>
      <c r="B721" s="368"/>
      <c r="C721" s="368"/>
      <c r="D721" s="368"/>
      <c r="E721" s="25"/>
      <c r="F721" s="25"/>
    </row>
    <row r="722">
      <c r="A722" s="368"/>
      <c r="B722" s="368"/>
      <c r="C722" s="368"/>
      <c r="D722" s="368"/>
      <c r="E722" s="25"/>
      <c r="F722" s="25"/>
    </row>
    <row r="723">
      <c r="A723" s="368"/>
      <c r="B723" s="368"/>
      <c r="C723" s="368"/>
      <c r="D723" s="368"/>
      <c r="E723" s="25"/>
      <c r="F723" s="25"/>
    </row>
    <row r="724">
      <c r="A724" s="368"/>
      <c r="B724" s="368"/>
      <c r="C724" s="368"/>
      <c r="D724" s="368"/>
      <c r="E724" s="25"/>
      <c r="F724" s="25"/>
    </row>
    <row r="725">
      <c r="A725" s="368"/>
      <c r="B725" s="368"/>
      <c r="C725" s="368"/>
      <c r="D725" s="368"/>
      <c r="E725" s="25"/>
      <c r="F725" s="25"/>
    </row>
    <row r="726">
      <c r="A726" s="368"/>
      <c r="B726" s="368"/>
      <c r="C726" s="368"/>
      <c r="D726" s="368"/>
      <c r="E726" s="25"/>
      <c r="F726" s="25"/>
    </row>
    <row r="727">
      <c r="A727" s="368"/>
      <c r="B727" s="368"/>
      <c r="C727" s="368"/>
      <c r="D727" s="368"/>
      <c r="E727" s="25"/>
      <c r="F727" s="25"/>
    </row>
    <row r="728">
      <c r="A728" s="368"/>
      <c r="B728" s="368"/>
      <c r="C728" s="368"/>
      <c r="D728" s="368"/>
      <c r="E728" s="25"/>
      <c r="F728" s="25"/>
    </row>
    <row r="729">
      <c r="A729" s="368"/>
      <c r="B729" s="368"/>
      <c r="C729" s="368"/>
      <c r="D729" s="368"/>
      <c r="E729" s="25"/>
      <c r="F729" s="25"/>
    </row>
    <row r="730">
      <c r="A730" s="368"/>
      <c r="B730" s="368"/>
      <c r="C730" s="368"/>
      <c r="D730" s="368"/>
      <c r="E730" s="25"/>
      <c r="F730" s="25"/>
    </row>
    <row r="731">
      <c r="A731" s="368"/>
      <c r="B731" s="368"/>
      <c r="C731" s="368"/>
      <c r="D731" s="368"/>
      <c r="E731" s="25"/>
      <c r="F731" s="25"/>
    </row>
    <row r="732">
      <c r="A732" s="368"/>
      <c r="B732" s="368"/>
      <c r="C732" s="368"/>
      <c r="D732" s="368"/>
      <c r="E732" s="25"/>
      <c r="F732" s="25"/>
    </row>
    <row r="733">
      <c r="A733" s="368"/>
      <c r="B733" s="368"/>
      <c r="C733" s="368"/>
      <c r="D733" s="368"/>
      <c r="E733" s="25"/>
      <c r="F733" s="25"/>
    </row>
    <row r="734">
      <c r="A734" s="368"/>
      <c r="B734" s="368"/>
      <c r="C734" s="368"/>
      <c r="D734" s="368"/>
      <c r="E734" s="25"/>
      <c r="F734" s="25"/>
    </row>
    <row r="735">
      <c r="A735" s="368"/>
      <c r="B735" s="368"/>
      <c r="C735" s="368"/>
      <c r="D735" s="368"/>
      <c r="E735" s="25"/>
      <c r="F735" s="25"/>
    </row>
    <row r="736">
      <c r="A736" s="368"/>
      <c r="B736" s="368"/>
      <c r="C736" s="368"/>
      <c r="D736" s="368"/>
      <c r="E736" s="25"/>
      <c r="F736" s="25"/>
    </row>
    <row r="737">
      <c r="A737" s="368"/>
      <c r="B737" s="368"/>
      <c r="C737" s="368"/>
      <c r="D737" s="368"/>
      <c r="E737" s="25"/>
      <c r="F737" s="25"/>
    </row>
    <row r="738">
      <c r="A738" s="368"/>
      <c r="B738" s="368"/>
      <c r="C738" s="368"/>
      <c r="D738" s="368"/>
      <c r="E738" s="25"/>
      <c r="F738" s="25"/>
    </row>
    <row r="739">
      <c r="A739" s="368"/>
      <c r="B739" s="368"/>
      <c r="C739" s="368"/>
      <c r="D739" s="368"/>
      <c r="E739" s="25"/>
      <c r="F739" s="25"/>
    </row>
    <row r="740">
      <c r="A740" s="368"/>
      <c r="B740" s="368"/>
      <c r="C740" s="368"/>
      <c r="D740" s="368"/>
      <c r="E740" s="25"/>
      <c r="F740" s="25"/>
    </row>
    <row r="741">
      <c r="A741" s="368"/>
      <c r="B741" s="368"/>
      <c r="C741" s="368"/>
      <c r="D741" s="368"/>
      <c r="E741" s="25"/>
      <c r="F741" s="25"/>
    </row>
    <row r="742">
      <c r="A742" s="368"/>
      <c r="B742" s="368"/>
      <c r="C742" s="368"/>
      <c r="D742" s="368"/>
      <c r="E742" s="25"/>
      <c r="F742" s="25"/>
    </row>
    <row r="743">
      <c r="A743" s="368"/>
      <c r="B743" s="368"/>
      <c r="C743" s="368"/>
      <c r="D743" s="368"/>
      <c r="E743" s="25"/>
      <c r="F743" s="25"/>
    </row>
    <row r="744">
      <c r="A744" s="368"/>
      <c r="B744" s="368"/>
      <c r="C744" s="368"/>
      <c r="D744" s="368"/>
      <c r="E744" s="25"/>
      <c r="F744" s="25"/>
    </row>
    <row r="745">
      <c r="A745" s="368"/>
      <c r="B745" s="368"/>
      <c r="C745" s="368"/>
      <c r="D745" s="368"/>
      <c r="E745" s="25"/>
      <c r="F745" s="25"/>
    </row>
    <row r="746">
      <c r="A746" s="368"/>
      <c r="B746" s="368"/>
      <c r="C746" s="368"/>
      <c r="D746" s="368"/>
      <c r="E746" s="25"/>
      <c r="F746" s="25"/>
    </row>
    <row r="747">
      <c r="A747" s="368"/>
      <c r="B747" s="368"/>
      <c r="C747" s="368"/>
      <c r="D747" s="368"/>
      <c r="E747" s="25"/>
      <c r="F747" s="25"/>
    </row>
    <row r="748">
      <c r="A748" s="368"/>
      <c r="B748" s="368"/>
      <c r="C748" s="368"/>
      <c r="D748" s="368"/>
      <c r="E748" s="25"/>
      <c r="F748" s="25"/>
    </row>
    <row r="749">
      <c r="A749" s="368"/>
      <c r="B749" s="368"/>
      <c r="C749" s="368"/>
      <c r="D749" s="368"/>
      <c r="E749" s="25"/>
      <c r="F749" s="25"/>
    </row>
    <row r="750">
      <c r="A750" s="368"/>
      <c r="B750" s="368"/>
      <c r="C750" s="368"/>
      <c r="D750" s="368"/>
      <c r="E750" s="25"/>
      <c r="F750" s="25"/>
    </row>
    <row r="751">
      <c r="A751" s="368"/>
      <c r="B751" s="368"/>
      <c r="C751" s="368"/>
      <c r="D751" s="368"/>
      <c r="E751" s="25"/>
      <c r="F751" s="25"/>
    </row>
    <row r="752">
      <c r="A752" s="368"/>
      <c r="B752" s="368"/>
      <c r="C752" s="368"/>
      <c r="D752" s="368"/>
      <c r="E752" s="25"/>
      <c r="F752" s="25"/>
    </row>
    <row r="753">
      <c r="A753" s="368"/>
      <c r="B753" s="368"/>
      <c r="C753" s="368"/>
      <c r="D753" s="368"/>
      <c r="E753" s="25"/>
      <c r="F753" s="25"/>
    </row>
    <row r="754">
      <c r="A754" s="368"/>
      <c r="B754" s="368"/>
      <c r="C754" s="368"/>
      <c r="D754" s="368"/>
      <c r="E754" s="25"/>
      <c r="F754" s="25"/>
    </row>
    <row r="755">
      <c r="A755" s="368"/>
      <c r="B755" s="368"/>
      <c r="C755" s="368"/>
      <c r="D755" s="368"/>
      <c r="E755" s="25"/>
      <c r="F755" s="25"/>
    </row>
    <row r="756">
      <c r="A756" s="368"/>
      <c r="B756" s="368"/>
      <c r="C756" s="368"/>
      <c r="D756" s="368"/>
      <c r="E756" s="25"/>
      <c r="F756" s="25"/>
    </row>
    <row r="757">
      <c r="A757" s="368"/>
      <c r="B757" s="368"/>
      <c r="C757" s="368"/>
      <c r="D757" s="368"/>
      <c r="E757" s="25"/>
      <c r="F757" s="25"/>
    </row>
    <row r="758">
      <c r="A758" s="368"/>
      <c r="B758" s="368"/>
      <c r="C758" s="368"/>
      <c r="D758" s="368"/>
      <c r="E758" s="25"/>
      <c r="F758" s="25"/>
    </row>
    <row r="759">
      <c r="A759" s="368"/>
      <c r="B759" s="368"/>
      <c r="C759" s="368"/>
      <c r="D759" s="368"/>
      <c r="E759" s="25"/>
      <c r="F759" s="25"/>
    </row>
    <row r="760">
      <c r="A760" s="368"/>
      <c r="B760" s="368"/>
      <c r="C760" s="368"/>
      <c r="D760" s="368"/>
      <c r="E760" s="25"/>
      <c r="F760" s="25"/>
    </row>
    <row r="761">
      <c r="A761" s="368"/>
      <c r="B761" s="368"/>
      <c r="C761" s="368"/>
      <c r="D761" s="368"/>
      <c r="E761" s="25"/>
      <c r="F761" s="25"/>
    </row>
    <row r="762">
      <c r="A762" s="368"/>
      <c r="B762" s="368"/>
      <c r="C762" s="368"/>
      <c r="D762" s="368"/>
      <c r="E762" s="25"/>
      <c r="F762" s="25"/>
    </row>
    <row r="763">
      <c r="A763" s="368"/>
      <c r="B763" s="368"/>
      <c r="C763" s="368"/>
      <c r="D763" s="368"/>
      <c r="E763" s="25"/>
      <c r="F763" s="25"/>
    </row>
    <row r="764">
      <c r="A764" s="368"/>
      <c r="B764" s="368"/>
      <c r="C764" s="368"/>
      <c r="D764" s="368"/>
      <c r="E764" s="25"/>
      <c r="F764" s="25"/>
    </row>
    <row r="765">
      <c r="A765" s="368"/>
      <c r="B765" s="368"/>
      <c r="C765" s="368"/>
      <c r="D765" s="368"/>
      <c r="E765" s="25"/>
      <c r="F765" s="25"/>
    </row>
    <row r="766">
      <c r="A766" s="368"/>
      <c r="B766" s="368"/>
      <c r="C766" s="368"/>
      <c r="D766" s="368"/>
      <c r="E766" s="25"/>
      <c r="F766" s="25"/>
    </row>
    <row r="767">
      <c r="A767" s="368"/>
      <c r="B767" s="368"/>
      <c r="C767" s="368"/>
      <c r="D767" s="368"/>
      <c r="E767" s="25"/>
      <c r="F767" s="25"/>
    </row>
    <row r="768">
      <c r="A768" s="368"/>
      <c r="B768" s="368"/>
      <c r="C768" s="368"/>
      <c r="D768" s="368"/>
      <c r="E768" s="25"/>
      <c r="F768" s="25"/>
    </row>
    <row r="769">
      <c r="A769" s="368"/>
      <c r="B769" s="368"/>
      <c r="C769" s="368"/>
      <c r="D769" s="368"/>
      <c r="E769" s="25"/>
      <c r="F769" s="25"/>
    </row>
    <row r="770">
      <c r="A770" s="368"/>
      <c r="B770" s="368"/>
      <c r="C770" s="368"/>
      <c r="D770" s="368"/>
      <c r="E770" s="25"/>
      <c r="F770" s="25"/>
    </row>
    <row r="771">
      <c r="A771" s="368"/>
      <c r="B771" s="368"/>
      <c r="C771" s="368"/>
      <c r="D771" s="368"/>
      <c r="E771" s="25"/>
      <c r="F771" s="25"/>
    </row>
    <row r="772">
      <c r="A772" s="368"/>
      <c r="B772" s="368"/>
      <c r="C772" s="368"/>
      <c r="D772" s="368"/>
      <c r="E772" s="25"/>
      <c r="F772" s="25"/>
    </row>
    <row r="773">
      <c r="A773" s="368"/>
      <c r="B773" s="368"/>
      <c r="C773" s="368"/>
      <c r="D773" s="368"/>
      <c r="E773" s="25"/>
      <c r="F773" s="25"/>
    </row>
    <row r="774">
      <c r="A774" s="368"/>
      <c r="B774" s="368"/>
      <c r="C774" s="368"/>
      <c r="D774" s="368"/>
      <c r="E774" s="25"/>
      <c r="F774" s="25"/>
    </row>
    <row r="775">
      <c r="A775" s="368"/>
      <c r="B775" s="368"/>
      <c r="C775" s="368"/>
      <c r="D775" s="368"/>
      <c r="E775" s="25"/>
      <c r="F775" s="25"/>
    </row>
    <row r="776">
      <c r="A776" s="368"/>
      <c r="B776" s="368"/>
      <c r="C776" s="368"/>
      <c r="D776" s="368"/>
      <c r="E776" s="25"/>
      <c r="F776" s="25"/>
    </row>
    <row r="777">
      <c r="A777" s="368"/>
      <c r="B777" s="368"/>
      <c r="C777" s="368"/>
      <c r="D777" s="368"/>
      <c r="E777" s="25"/>
      <c r="F777" s="25"/>
    </row>
    <row r="778">
      <c r="A778" s="368"/>
      <c r="B778" s="368"/>
      <c r="C778" s="368"/>
      <c r="D778" s="368"/>
      <c r="E778" s="25"/>
      <c r="F778" s="25"/>
    </row>
    <row r="779">
      <c r="A779" s="368"/>
      <c r="B779" s="368"/>
      <c r="C779" s="368"/>
      <c r="D779" s="368"/>
      <c r="E779" s="25"/>
      <c r="F779" s="25"/>
    </row>
    <row r="780">
      <c r="A780" s="368"/>
      <c r="B780" s="368"/>
      <c r="C780" s="368"/>
      <c r="D780" s="368"/>
      <c r="E780" s="25"/>
      <c r="F780" s="25"/>
    </row>
    <row r="781">
      <c r="A781" s="368"/>
      <c r="B781" s="368"/>
      <c r="C781" s="368"/>
      <c r="D781" s="368"/>
      <c r="E781" s="25"/>
      <c r="F781" s="25"/>
    </row>
    <row r="782">
      <c r="A782" s="368"/>
      <c r="B782" s="368"/>
      <c r="C782" s="368"/>
      <c r="D782" s="368"/>
      <c r="E782" s="25"/>
      <c r="F782" s="25"/>
    </row>
    <row r="783">
      <c r="A783" s="368"/>
      <c r="B783" s="368"/>
      <c r="C783" s="368"/>
      <c r="D783" s="368"/>
      <c r="E783" s="25"/>
      <c r="F783" s="25"/>
    </row>
    <row r="784">
      <c r="A784" s="368"/>
      <c r="B784" s="368"/>
      <c r="C784" s="368"/>
      <c r="D784" s="368"/>
      <c r="E784" s="25"/>
      <c r="F784" s="25"/>
    </row>
    <row r="785">
      <c r="A785" s="368"/>
      <c r="B785" s="368"/>
      <c r="C785" s="368"/>
      <c r="D785" s="368"/>
      <c r="E785" s="25"/>
      <c r="F785" s="25"/>
    </row>
    <row r="786">
      <c r="A786" s="368"/>
      <c r="B786" s="368"/>
      <c r="C786" s="368"/>
      <c r="D786" s="368"/>
      <c r="E786" s="25"/>
      <c r="F786" s="25"/>
    </row>
    <row r="787">
      <c r="A787" s="368"/>
      <c r="B787" s="368"/>
      <c r="C787" s="368"/>
      <c r="D787" s="368"/>
      <c r="E787" s="25"/>
      <c r="F787" s="25"/>
    </row>
    <row r="788">
      <c r="A788" s="368"/>
      <c r="B788" s="368"/>
      <c r="C788" s="368"/>
      <c r="D788" s="368"/>
      <c r="E788" s="25"/>
      <c r="F788" s="25"/>
    </row>
    <row r="789">
      <c r="A789" s="368"/>
      <c r="B789" s="368"/>
      <c r="C789" s="368"/>
      <c r="D789" s="368"/>
      <c r="E789" s="25"/>
      <c r="F789" s="25"/>
    </row>
    <row r="790">
      <c r="A790" s="368"/>
      <c r="B790" s="368"/>
      <c r="C790" s="368"/>
      <c r="D790" s="368"/>
      <c r="E790" s="25"/>
      <c r="F790" s="25"/>
    </row>
    <row r="791">
      <c r="A791" s="368"/>
      <c r="B791" s="368"/>
      <c r="C791" s="368"/>
      <c r="D791" s="368"/>
      <c r="E791" s="25"/>
      <c r="F791" s="25"/>
    </row>
    <row r="792">
      <c r="A792" s="368"/>
      <c r="B792" s="368"/>
      <c r="C792" s="368"/>
      <c r="D792" s="368"/>
      <c r="E792" s="25"/>
      <c r="F792" s="25"/>
    </row>
    <row r="793">
      <c r="A793" s="368"/>
      <c r="B793" s="368"/>
      <c r="C793" s="368"/>
      <c r="D793" s="368"/>
      <c r="E793" s="25"/>
      <c r="F793" s="25"/>
    </row>
    <row r="794">
      <c r="A794" s="368"/>
      <c r="B794" s="368"/>
      <c r="C794" s="368"/>
      <c r="D794" s="368"/>
      <c r="E794" s="25"/>
      <c r="F794" s="25"/>
    </row>
    <row r="795">
      <c r="A795" s="368"/>
      <c r="B795" s="368"/>
      <c r="C795" s="368"/>
      <c r="D795" s="368"/>
      <c r="E795" s="25"/>
      <c r="F795" s="25"/>
    </row>
    <row r="796">
      <c r="A796" s="368"/>
      <c r="B796" s="368"/>
      <c r="C796" s="368"/>
      <c r="D796" s="368"/>
      <c r="E796" s="25"/>
      <c r="F796" s="25"/>
    </row>
    <row r="797">
      <c r="A797" s="368"/>
      <c r="B797" s="368"/>
      <c r="C797" s="368"/>
      <c r="D797" s="368"/>
      <c r="E797" s="25"/>
      <c r="F797" s="25"/>
    </row>
    <row r="798">
      <c r="A798" s="368"/>
      <c r="B798" s="368"/>
      <c r="C798" s="368"/>
      <c r="D798" s="368"/>
      <c r="E798" s="25"/>
      <c r="F798" s="25"/>
    </row>
    <row r="799">
      <c r="A799" s="368"/>
      <c r="B799" s="368"/>
      <c r="C799" s="368"/>
      <c r="D799" s="368"/>
      <c r="E799" s="25"/>
      <c r="F799" s="25"/>
    </row>
    <row r="800">
      <c r="A800" s="368"/>
      <c r="B800" s="368"/>
      <c r="C800" s="368"/>
      <c r="D800" s="368"/>
      <c r="E800" s="25"/>
      <c r="F800" s="25"/>
    </row>
    <row r="801">
      <c r="A801" s="368"/>
      <c r="B801" s="368"/>
      <c r="C801" s="368"/>
      <c r="D801" s="368"/>
      <c r="E801" s="25"/>
      <c r="F801" s="25"/>
    </row>
    <row r="802">
      <c r="A802" s="368"/>
      <c r="B802" s="368"/>
      <c r="C802" s="368"/>
      <c r="D802" s="368"/>
      <c r="E802" s="25"/>
      <c r="F802" s="25"/>
    </row>
    <row r="803">
      <c r="A803" s="368"/>
      <c r="B803" s="368"/>
      <c r="C803" s="368"/>
      <c r="D803" s="368"/>
      <c r="E803" s="25"/>
      <c r="F803" s="25"/>
    </row>
    <row r="804">
      <c r="A804" s="368"/>
      <c r="B804" s="368"/>
      <c r="C804" s="368"/>
      <c r="D804" s="368"/>
      <c r="E804" s="25"/>
      <c r="F804" s="25"/>
    </row>
    <row r="805">
      <c r="A805" s="368"/>
      <c r="B805" s="368"/>
      <c r="C805" s="368"/>
      <c r="D805" s="368"/>
      <c r="E805" s="25"/>
      <c r="F805" s="25"/>
    </row>
    <row r="806">
      <c r="A806" s="368"/>
      <c r="B806" s="368"/>
      <c r="C806" s="368"/>
      <c r="D806" s="368"/>
      <c r="E806" s="25"/>
      <c r="F806" s="25"/>
    </row>
    <row r="807">
      <c r="A807" s="368"/>
      <c r="B807" s="368"/>
      <c r="C807" s="368"/>
      <c r="D807" s="368"/>
      <c r="E807" s="25"/>
      <c r="F807" s="25"/>
    </row>
    <row r="808">
      <c r="A808" s="368"/>
      <c r="B808" s="368"/>
      <c r="C808" s="368"/>
      <c r="D808" s="368"/>
      <c r="E808" s="25"/>
      <c r="F808" s="25"/>
    </row>
    <row r="809">
      <c r="A809" s="368"/>
      <c r="B809" s="368"/>
      <c r="C809" s="368"/>
      <c r="D809" s="368"/>
      <c r="E809" s="25"/>
      <c r="F809" s="25"/>
    </row>
    <row r="810">
      <c r="A810" s="368"/>
      <c r="B810" s="368"/>
      <c r="C810" s="368"/>
      <c r="D810" s="368"/>
      <c r="E810" s="25"/>
      <c r="F810" s="25"/>
    </row>
    <row r="811">
      <c r="A811" s="368"/>
      <c r="B811" s="368"/>
      <c r="C811" s="368"/>
      <c r="D811" s="368"/>
      <c r="E811" s="25"/>
      <c r="F811" s="25"/>
    </row>
    <row r="812">
      <c r="A812" s="368"/>
      <c r="B812" s="368"/>
      <c r="C812" s="368"/>
      <c r="D812" s="368"/>
      <c r="E812" s="25"/>
      <c r="F812" s="25"/>
    </row>
    <row r="813">
      <c r="A813" s="368"/>
      <c r="B813" s="368"/>
      <c r="C813" s="368"/>
      <c r="D813" s="368"/>
      <c r="E813" s="25"/>
      <c r="F813" s="25"/>
    </row>
    <row r="814">
      <c r="A814" s="368"/>
      <c r="B814" s="368"/>
      <c r="C814" s="368"/>
      <c r="D814" s="368"/>
      <c r="E814" s="25"/>
      <c r="F814" s="25"/>
    </row>
    <row r="815">
      <c r="A815" s="368"/>
      <c r="B815" s="368"/>
      <c r="C815" s="368"/>
      <c r="D815" s="368"/>
      <c r="E815" s="25"/>
      <c r="F815" s="25"/>
    </row>
    <row r="816">
      <c r="A816" s="368"/>
      <c r="B816" s="368"/>
      <c r="C816" s="368"/>
      <c r="D816" s="368"/>
      <c r="E816" s="25"/>
      <c r="F816" s="25"/>
    </row>
    <row r="817">
      <c r="A817" s="368"/>
      <c r="B817" s="368"/>
      <c r="C817" s="368"/>
      <c r="D817" s="368"/>
      <c r="E817" s="25"/>
      <c r="F817" s="25"/>
    </row>
    <row r="818">
      <c r="A818" s="368"/>
      <c r="B818" s="368"/>
      <c r="C818" s="368"/>
      <c r="D818" s="368"/>
      <c r="E818" s="25"/>
      <c r="F818" s="25"/>
    </row>
    <row r="819">
      <c r="A819" s="368"/>
      <c r="B819" s="368"/>
      <c r="C819" s="368"/>
      <c r="D819" s="368"/>
      <c r="E819" s="25"/>
      <c r="F819" s="25"/>
    </row>
    <row r="820">
      <c r="A820" s="368"/>
      <c r="B820" s="368"/>
      <c r="C820" s="368"/>
      <c r="D820" s="368"/>
      <c r="E820" s="25"/>
      <c r="F820" s="25"/>
    </row>
    <row r="821">
      <c r="A821" s="368"/>
      <c r="B821" s="368"/>
      <c r="C821" s="368"/>
      <c r="D821" s="368"/>
      <c r="E821" s="25"/>
      <c r="F821" s="25"/>
    </row>
    <row r="822">
      <c r="A822" s="368"/>
      <c r="B822" s="368"/>
      <c r="C822" s="368"/>
      <c r="D822" s="368"/>
      <c r="E822" s="25"/>
      <c r="F822" s="25"/>
    </row>
    <row r="823">
      <c r="A823" s="368"/>
      <c r="B823" s="368"/>
      <c r="C823" s="368"/>
      <c r="D823" s="368"/>
      <c r="E823" s="25"/>
      <c r="F823" s="25"/>
    </row>
    <row r="824">
      <c r="A824" s="368"/>
      <c r="B824" s="368"/>
      <c r="C824" s="368"/>
      <c r="D824" s="368"/>
      <c r="E824" s="25"/>
      <c r="F824" s="25"/>
    </row>
    <row r="825">
      <c r="A825" s="368"/>
      <c r="B825" s="368"/>
      <c r="C825" s="368"/>
      <c r="D825" s="368"/>
      <c r="E825" s="25"/>
      <c r="F825" s="25"/>
    </row>
    <row r="826">
      <c r="A826" s="368"/>
      <c r="B826" s="368"/>
      <c r="C826" s="368"/>
      <c r="D826" s="368"/>
      <c r="E826" s="25"/>
      <c r="F826" s="25"/>
    </row>
    <row r="827">
      <c r="A827" s="368"/>
      <c r="B827" s="368"/>
      <c r="C827" s="368"/>
      <c r="D827" s="368"/>
      <c r="E827" s="25"/>
      <c r="F827" s="25"/>
    </row>
    <row r="828">
      <c r="A828" s="368"/>
      <c r="B828" s="368"/>
      <c r="C828" s="368"/>
      <c r="D828" s="368"/>
      <c r="E828" s="25"/>
      <c r="F828" s="25"/>
    </row>
    <row r="829">
      <c r="A829" s="368"/>
      <c r="B829" s="368"/>
      <c r="C829" s="368"/>
      <c r="D829" s="368"/>
      <c r="E829" s="25"/>
      <c r="F829" s="25"/>
    </row>
    <row r="830">
      <c r="A830" s="368"/>
      <c r="B830" s="368"/>
      <c r="C830" s="368"/>
      <c r="D830" s="368"/>
      <c r="E830" s="25"/>
      <c r="F830" s="25"/>
    </row>
    <row r="831">
      <c r="A831" s="368"/>
      <c r="B831" s="368"/>
      <c r="C831" s="368"/>
      <c r="D831" s="368"/>
      <c r="E831" s="25"/>
      <c r="F831" s="25"/>
    </row>
    <row r="832">
      <c r="A832" s="368"/>
      <c r="B832" s="368"/>
      <c r="C832" s="368"/>
      <c r="D832" s="368"/>
      <c r="E832" s="25"/>
      <c r="F832" s="25"/>
    </row>
    <row r="833">
      <c r="A833" s="368"/>
      <c r="B833" s="368"/>
      <c r="C833" s="368"/>
      <c r="D833" s="368"/>
      <c r="E833" s="25"/>
      <c r="F833" s="25"/>
    </row>
    <row r="834">
      <c r="A834" s="368"/>
      <c r="B834" s="368"/>
      <c r="C834" s="368"/>
      <c r="D834" s="368"/>
      <c r="E834" s="25"/>
      <c r="F834" s="25"/>
    </row>
    <row r="835">
      <c r="A835" s="368"/>
      <c r="B835" s="368"/>
      <c r="C835" s="368"/>
      <c r="D835" s="368"/>
      <c r="E835" s="25"/>
      <c r="F835" s="25"/>
    </row>
    <row r="836">
      <c r="A836" s="368"/>
      <c r="B836" s="368"/>
      <c r="C836" s="368"/>
      <c r="D836" s="368"/>
      <c r="E836" s="25"/>
      <c r="F836" s="25"/>
    </row>
    <row r="837">
      <c r="A837" s="368"/>
      <c r="B837" s="368"/>
      <c r="C837" s="368"/>
      <c r="D837" s="368"/>
      <c r="E837" s="25"/>
      <c r="F837" s="25"/>
    </row>
    <row r="838">
      <c r="A838" s="368"/>
      <c r="B838" s="368"/>
      <c r="C838" s="368"/>
      <c r="D838" s="368"/>
      <c r="E838" s="25"/>
      <c r="F838" s="25"/>
    </row>
    <row r="839">
      <c r="A839" s="368"/>
      <c r="B839" s="368"/>
      <c r="C839" s="368"/>
      <c r="D839" s="368"/>
      <c r="E839" s="25"/>
      <c r="F839" s="25"/>
    </row>
    <row r="840">
      <c r="A840" s="368"/>
      <c r="B840" s="368"/>
      <c r="C840" s="368"/>
      <c r="D840" s="368"/>
      <c r="E840" s="25"/>
      <c r="F840" s="25"/>
    </row>
    <row r="841">
      <c r="A841" s="368"/>
      <c r="B841" s="368"/>
      <c r="C841" s="368"/>
      <c r="D841" s="368"/>
      <c r="E841" s="25"/>
      <c r="F841" s="25"/>
    </row>
    <row r="842">
      <c r="A842" s="368"/>
      <c r="B842" s="368"/>
      <c r="C842" s="368"/>
      <c r="D842" s="368"/>
      <c r="E842" s="25"/>
      <c r="F842" s="25"/>
    </row>
    <row r="843">
      <c r="A843" s="368"/>
      <c r="B843" s="368"/>
      <c r="C843" s="368"/>
      <c r="D843" s="368"/>
      <c r="E843" s="25"/>
      <c r="F843" s="25"/>
    </row>
    <row r="844">
      <c r="A844" s="368"/>
      <c r="B844" s="368"/>
      <c r="C844" s="368"/>
      <c r="D844" s="368"/>
      <c r="E844" s="25"/>
      <c r="F844" s="25"/>
    </row>
    <row r="845">
      <c r="A845" s="368"/>
      <c r="B845" s="368"/>
      <c r="C845" s="368"/>
      <c r="D845" s="368"/>
      <c r="E845" s="25"/>
      <c r="F845" s="25"/>
    </row>
    <row r="846">
      <c r="A846" s="368"/>
      <c r="B846" s="368"/>
      <c r="C846" s="368"/>
      <c r="D846" s="368"/>
      <c r="E846" s="25"/>
      <c r="F846" s="25"/>
    </row>
    <row r="847">
      <c r="A847" s="368"/>
      <c r="B847" s="368"/>
      <c r="C847" s="368"/>
      <c r="D847" s="368"/>
      <c r="E847" s="25"/>
      <c r="F847" s="25"/>
    </row>
    <row r="848">
      <c r="A848" s="368"/>
      <c r="B848" s="368"/>
      <c r="C848" s="368"/>
      <c r="D848" s="368"/>
      <c r="E848" s="25"/>
      <c r="F848" s="25"/>
    </row>
    <row r="849">
      <c r="A849" s="368"/>
      <c r="B849" s="368"/>
      <c r="C849" s="368"/>
      <c r="D849" s="368"/>
      <c r="E849" s="25"/>
      <c r="F849" s="25"/>
    </row>
    <row r="850">
      <c r="A850" s="368"/>
      <c r="B850" s="368"/>
      <c r="C850" s="368"/>
      <c r="D850" s="368"/>
      <c r="E850" s="25"/>
      <c r="F850" s="25"/>
    </row>
    <row r="851">
      <c r="A851" s="368"/>
      <c r="B851" s="368"/>
      <c r="C851" s="368"/>
      <c r="D851" s="368"/>
      <c r="E851" s="25"/>
      <c r="F851" s="25"/>
    </row>
    <row r="852">
      <c r="A852" s="368"/>
      <c r="B852" s="368"/>
      <c r="C852" s="368"/>
      <c r="D852" s="368"/>
      <c r="E852" s="25"/>
      <c r="F852" s="25"/>
    </row>
    <row r="853">
      <c r="A853" s="368"/>
      <c r="B853" s="368"/>
      <c r="C853" s="368"/>
      <c r="D853" s="368"/>
      <c r="E853" s="25"/>
      <c r="F853" s="25"/>
    </row>
    <row r="854">
      <c r="A854" s="368"/>
      <c r="B854" s="368"/>
      <c r="C854" s="368"/>
      <c r="D854" s="368"/>
      <c r="E854" s="25"/>
      <c r="F854" s="25"/>
    </row>
    <row r="855">
      <c r="A855" s="368"/>
      <c r="B855" s="368"/>
      <c r="C855" s="368"/>
      <c r="D855" s="368"/>
      <c r="E855" s="25"/>
      <c r="F855" s="25"/>
    </row>
    <row r="856">
      <c r="A856" s="368"/>
      <c r="B856" s="368"/>
      <c r="C856" s="368"/>
      <c r="D856" s="368"/>
      <c r="E856" s="25"/>
      <c r="F856" s="25"/>
    </row>
    <row r="857">
      <c r="A857" s="368"/>
      <c r="B857" s="368"/>
      <c r="C857" s="368"/>
      <c r="D857" s="368"/>
      <c r="E857" s="25"/>
      <c r="F857" s="25"/>
    </row>
    <row r="858">
      <c r="A858" s="368"/>
      <c r="B858" s="368"/>
      <c r="C858" s="368"/>
      <c r="D858" s="368"/>
      <c r="E858" s="25"/>
      <c r="F858" s="25"/>
    </row>
    <row r="859">
      <c r="A859" s="368"/>
      <c r="B859" s="368"/>
      <c r="C859" s="368"/>
      <c r="D859" s="368"/>
      <c r="E859" s="25"/>
      <c r="F859" s="25"/>
    </row>
    <row r="860">
      <c r="A860" s="368"/>
      <c r="B860" s="368"/>
      <c r="C860" s="368"/>
      <c r="D860" s="368"/>
      <c r="E860" s="25"/>
      <c r="F860" s="25"/>
    </row>
    <row r="861">
      <c r="A861" s="368"/>
      <c r="B861" s="368"/>
      <c r="C861" s="368"/>
      <c r="D861" s="368"/>
      <c r="E861" s="25"/>
      <c r="F861" s="25"/>
    </row>
    <row r="862">
      <c r="A862" s="368"/>
      <c r="B862" s="368"/>
      <c r="C862" s="368"/>
      <c r="D862" s="368"/>
      <c r="E862" s="25"/>
      <c r="F862" s="25"/>
    </row>
    <row r="863">
      <c r="A863" s="368"/>
      <c r="B863" s="368"/>
      <c r="C863" s="368"/>
      <c r="D863" s="368"/>
      <c r="E863" s="25"/>
      <c r="F863" s="25"/>
    </row>
    <row r="864">
      <c r="A864" s="368"/>
      <c r="B864" s="368"/>
      <c r="C864" s="368"/>
      <c r="D864" s="368"/>
      <c r="E864" s="25"/>
      <c r="F864" s="25"/>
    </row>
    <row r="865">
      <c r="A865" s="368"/>
      <c r="B865" s="368"/>
      <c r="C865" s="368"/>
      <c r="D865" s="368"/>
      <c r="E865" s="25"/>
      <c r="F865" s="25"/>
    </row>
    <row r="866">
      <c r="A866" s="368"/>
      <c r="B866" s="368"/>
      <c r="C866" s="368"/>
      <c r="D866" s="368"/>
      <c r="E866" s="25"/>
      <c r="F866" s="25"/>
    </row>
    <row r="867">
      <c r="A867" s="368"/>
      <c r="B867" s="368"/>
      <c r="C867" s="368"/>
      <c r="D867" s="368"/>
      <c r="E867" s="25"/>
      <c r="F867" s="25"/>
    </row>
    <row r="868">
      <c r="A868" s="368"/>
      <c r="B868" s="368"/>
      <c r="C868" s="368"/>
      <c r="D868" s="368"/>
      <c r="E868" s="25"/>
      <c r="F868" s="25"/>
    </row>
    <row r="869">
      <c r="A869" s="368"/>
      <c r="B869" s="368"/>
      <c r="C869" s="368"/>
      <c r="D869" s="368"/>
      <c r="E869" s="25"/>
      <c r="F869" s="25"/>
    </row>
    <row r="870">
      <c r="A870" s="368"/>
      <c r="B870" s="368"/>
      <c r="C870" s="368"/>
      <c r="D870" s="368"/>
      <c r="E870" s="25"/>
      <c r="F870" s="25"/>
    </row>
    <row r="871">
      <c r="A871" s="368"/>
      <c r="B871" s="368"/>
      <c r="C871" s="368"/>
      <c r="D871" s="368"/>
      <c r="E871" s="25"/>
      <c r="F871" s="25"/>
    </row>
    <row r="872">
      <c r="A872" s="368"/>
      <c r="B872" s="368"/>
      <c r="C872" s="368"/>
      <c r="D872" s="368"/>
      <c r="E872" s="25"/>
      <c r="F872" s="25"/>
    </row>
    <row r="873">
      <c r="A873" s="368"/>
      <c r="B873" s="368"/>
      <c r="C873" s="368"/>
      <c r="D873" s="368"/>
      <c r="E873" s="25"/>
      <c r="F873" s="25"/>
    </row>
    <row r="874">
      <c r="A874" s="368"/>
      <c r="B874" s="368"/>
      <c r="C874" s="368"/>
      <c r="D874" s="368"/>
      <c r="E874" s="25"/>
      <c r="F874" s="25"/>
    </row>
    <row r="875">
      <c r="A875" s="368"/>
      <c r="B875" s="368"/>
      <c r="C875" s="368"/>
      <c r="D875" s="368"/>
      <c r="E875" s="25"/>
      <c r="F875" s="25"/>
    </row>
    <row r="876">
      <c r="A876" s="368"/>
      <c r="B876" s="368"/>
      <c r="C876" s="368"/>
      <c r="D876" s="368"/>
      <c r="E876" s="25"/>
      <c r="F876" s="25"/>
    </row>
    <row r="877">
      <c r="A877" s="368"/>
      <c r="B877" s="368"/>
      <c r="C877" s="368"/>
      <c r="D877" s="368"/>
      <c r="E877" s="25"/>
      <c r="F877" s="25"/>
    </row>
    <row r="878">
      <c r="A878" s="368"/>
      <c r="B878" s="368"/>
      <c r="C878" s="368"/>
      <c r="D878" s="368"/>
      <c r="E878" s="25"/>
      <c r="F878" s="25"/>
    </row>
    <row r="879">
      <c r="A879" s="368"/>
      <c r="B879" s="368"/>
      <c r="C879" s="368"/>
      <c r="D879" s="368"/>
      <c r="E879" s="25"/>
      <c r="F879" s="25"/>
    </row>
    <row r="880">
      <c r="A880" s="368"/>
      <c r="B880" s="368"/>
      <c r="C880" s="368"/>
      <c r="D880" s="368"/>
      <c r="E880" s="25"/>
      <c r="F880" s="25"/>
    </row>
    <row r="881">
      <c r="A881" s="368"/>
      <c r="B881" s="368"/>
      <c r="C881" s="368"/>
      <c r="D881" s="368"/>
      <c r="E881" s="25"/>
      <c r="F881" s="25"/>
    </row>
    <row r="882">
      <c r="A882" s="368"/>
      <c r="B882" s="368"/>
      <c r="C882" s="368"/>
      <c r="D882" s="368"/>
      <c r="E882" s="25"/>
      <c r="F882" s="25"/>
    </row>
    <row r="883">
      <c r="A883" s="368"/>
      <c r="B883" s="368"/>
      <c r="C883" s="368"/>
      <c r="D883" s="368"/>
      <c r="E883" s="25"/>
      <c r="F883" s="25"/>
    </row>
    <row r="884">
      <c r="A884" s="368"/>
      <c r="B884" s="368"/>
      <c r="C884" s="368"/>
      <c r="D884" s="368"/>
      <c r="E884" s="25"/>
      <c r="F884" s="25"/>
    </row>
    <row r="885">
      <c r="A885" s="368"/>
      <c r="B885" s="368"/>
      <c r="C885" s="368"/>
      <c r="D885" s="368"/>
      <c r="E885" s="25"/>
      <c r="F885" s="25"/>
    </row>
    <row r="886">
      <c r="A886" s="368"/>
      <c r="B886" s="368"/>
      <c r="C886" s="368"/>
      <c r="D886" s="368"/>
      <c r="E886" s="25"/>
      <c r="F886" s="25"/>
    </row>
    <row r="887">
      <c r="A887" s="368"/>
      <c r="B887" s="368"/>
      <c r="C887" s="368"/>
      <c r="D887" s="368"/>
      <c r="E887" s="25"/>
      <c r="F887" s="25"/>
    </row>
    <row r="888">
      <c r="A888" s="368"/>
      <c r="B888" s="368"/>
      <c r="C888" s="368"/>
      <c r="D888" s="368"/>
      <c r="E888" s="25"/>
      <c r="F888" s="25"/>
    </row>
    <row r="889">
      <c r="A889" s="368"/>
      <c r="B889" s="368"/>
      <c r="C889" s="368"/>
      <c r="D889" s="368"/>
      <c r="E889" s="25"/>
      <c r="F889" s="25"/>
    </row>
    <row r="890">
      <c r="A890" s="368"/>
      <c r="B890" s="368"/>
      <c r="C890" s="368"/>
      <c r="D890" s="368"/>
      <c r="E890" s="25"/>
      <c r="F890" s="25"/>
    </row>
    <row r="891">
      <c r="A891" s="368"/>
      <c r="B891" s="368"/>
      <c r="C891" s="368"/>
      <c r="D891" s="368"/>
      <c r="E891" s="25"/>
      <c r="F891" s="25"/>
    </row>
    <row r="892">
      <c r="A892" s="368"/>
      <c r="B892" s="368"/>
      <c r="C892" s="368"/>
      <c r="D892" s="368"/>
      <c r="E892" s="25"/>
      <c r="F892" s="25"/>
    </row>
    <row r="893">
      <c r="A893" s="368"/>
      <c r="B893" s="368"/>
      <c r="C893" s="368"/>
      <c r="D893" s="368"/>
      <c r="E893" s="25"/>
      <c r="F893" s="25"/>
    </row>
    <row r="894">
      <c r="A894" s="368"/>
      <c r="B894" s="368"/>
      <c r="C894" s="368"/>
      <c r="D894" s="368"/>
      <c r="E894" s="25"/>
      <c r="F894" s="25"/>
    </row>
    <row r="895">
      <c r="A895" s="368"/>
      <c r="B895" s="368"/>
      <c r="C895" s="368"/>
      <c r="D895" s="368"/>
      <c r="E895" s="25"/>
      <c r="F895" s="25"/>
    </row>
    <row r="896">
      <c r="A896" s="368"/>
      <c r="B896" s="368"/>
      <c r="C896" s="368"/>
      <c r="D896" s="368"/>
      <c r="E896" s="25"/>
      <c r="F896" s="25"/>
    </row>
    <row r="897">
      <c r="A897" s="368"/>
      <c r="B897" s="368"/>
      <c r="C897" s="368"/>
      <c r="D897" s="368"/>
      <c r="E897" s="25"/>
      <c r="F897" s="25"/>
    </row>
    <row r="898">
      <c r="A898" s="368"/>
      <c r="B898" s="368"/>
      <c r="C898" s="368"/>
      <c r="D898" s="368"/>
      <c r="E898" s="25"/>
      <c r="F898" s="25"/>
    </row>
    <row r="899">
      <c r="A899" s="368"/>
      <c r="B899" s="368"/>
      <c r="C899" s="368"/>
      <c r="D899" s="368"/>
      <c r="E899" s="25"/>
      <c r="F899" s="25"/>
    </row>
    <row r="900">
      <c r="A900" s="368"/>
      <c r="B900" s="368"/>
      <c r="C900" s="368"/>
      <c r="D900" s="368"/>
      <c r="E900" s="25"/>
      <c r="F900" s="25"/>
    </row>
    <row r="901">
      <c r="A901" s="368"/>
      <c r="B901" s="368"/>
      <c r="C901" s="368"/>
      <c r="D901" s="368"/>
      <c r="E901" s="25"/>
      <c r="F901" s="25"/>
    </row>
    <row r="902">
      <c r="A902" s="368"/>
      <c r="B902" s="368"/>
      <c r="C902" s="368"/>
      <c r="D902" s="368"/>
      <c r="E902" s="25"/>
      <c r="F902" s="25"/>
    </row>
    <row r="903">
      <c r="A903" s="368"/>
      <c r="B903" s="368"/>
      <c r="C903" s="368"/>
      <c r="D903" s="368"/>
      <c r="E903" s="25"/>
      <c r="F903" s="25"/>
    </row>
    <row r="904">
      <c r="A904" s="368"/>
      <c r="B904" s="368"/>
      <c r="C904" s="368"/>
      <c r="D904" s="368"/>
      <c r="E904" s="25"/>
      <c r="F904" s="25"/>
    </row>
    <row r="905">
      <c r="A905" s="368"/>
      <c r="B905" s="368"/>
      <c r="C905" s="368"/>
      <c r="D905" s="368"/>
      <c r="E905" s="25"/>
      <c r="F905" s="25"/>
    </row>
    <row r="906">
      <c r="A906" s="368"/>
      <c r="B906" s="368"/>
      <c r="C906" s="368"/>
      <c r="D906" s="368"/>
      <c r="E906" s="25"/>
      <c r="F906" s="25"/>
    </row>
    <row r="907">
      <c r="A907" s="368"/>
      <c r="B907" s="368"/>
      <c r="C907" s="368"/>
      <c r="D907" s="368"/>
      <c r="E907" s="25"/>
      <c r="F907" s="25"/>
    </row>
    <row r="908">
      <c r="A908" s="368"/>
      <c r="B908" s="368"/>
      <c r="C908" s="368"/>
      <c r="D908" s="368"/>
      <c r="E908" s="25"/>
      <c r="F908" s="25"/>
    </row>
    <row r="909">
      <c r="A909" s="368"/>
      <c r="B909" s="368"/>
      <c r="C909" s="368"/>
      <c r="D909" s="368"/>
      <c r="E909" s="25"/>
      <c r="F909" s="25"/>
    </row>
    <row r="910">
      <c r="A910" s="368"/>
      <c r="B910" s="368"/>
      <c r="C910" s="368"/>
      <c r="D910" s="368"/>
      <c r="E910" s="25"/>
      <c r="F910" s="25"/>
    </row>
    <row r="911">
      <c r="A911" s="368"/>
      <c r="B911" s="368"/>
      <c r="C911" s="368"/>
      <c r="D911" s="368"/>
      <c r="E911" s="25"/>
      <c r="F911" s="25"/>
    </row>
    <row r="912">
      <c r="A912" s="368"/>
      <c r="B912" s="368"/>
      <c r="C912" s="368"/>
      <c r="D912" s="368"/>
      <c r="E912" s="25"/>
      <c r="F912" s="25"/>
    </row>
    <row r="913">
      <c r="A913" s="368"/>
      <c r="B913" s="368"/>
      <c r="C913" s="368"/>
      <c r="D913" s="368"/>
      <c r="E913" s="25"/>
      <c r="F913" s="25"/>
    </row>
    <row r="914">
      <c r="A914" s="368"/>
      <c r="B914" s="368"/>
      <c r="C914" s="368"/>
      <c r="D914" s="368"/>
      <c r="E914" s="25"/>
      <c r="F914" s="25"/>
    </row>
    <row r="915">
      <c r="A915" s="368"/>
      <c r="B915" s="368"/>
      <c r="C915" s="368"/>
      <c r="D915" s="368"/>
      <c r="E915" s="25"/>
      <c r="F915" s="25"/>
    </row>
    <row r="916">
      <c r="A916" s="368"/>
      <c r="B916" s="368"/>
      <c r="C916" s="368"/>
      <c r="D916" s="368"/>
      <c r="E916" s="25"/>
      <c r="F916" s="25"/>
    </row>
    <row r="917">
      <c r="A917" s="368"/>
      <c r="B917" s="368"/>
      <c r="C917" s="368"/>
      <c r="D917" s="368"/>
      <c r="E917" s="25"/>
      <c r="F917" s="25"/>
    </row>
    <row r="918">
      <c r="A918" s="368"/>
      <c r="B918" s="368"/>
      <c r="C918" s="368"/>
      <c r="D918" s="368"/>
      <c r="E918" s="25"/>
      <c r="F918" s="25"/>
    </row>
    <row r="919">
      <c r="A919" s="368"/>
      <c r="B919" s="368"/>
      <c r="C919" s="368"/>
      <c r="D919" s="368"/>
      <c r="E919" s="25"/>
      <c r="F919" s="25"/>
    </row>
    <row r="920">
      <c r="A920" s="368"/>
      <c r="B920" s="368"/>
      <c r="C920" s="368"/>
      <c r="D920" s="368"/>
      <c r="E920" s="25"/>
      <c r="F920" s="25"/>
    </row>
    <row r="921">
      <c r="A921" s="368"/>
      <c r="B921" s="368"/>
      <c r="C921" s="368"/>
      <c r="D921" s="368"/>
      <c r="E921" s="25"/>
      <c r="F921" s="25"/>
    </row>
    <row r="922">
      <c r="A922" s="368"/>
      <c r="B922" s="368"/>
      <c r="C922" s="368"/>
      <c r="D922" s="368"/>
      <c r="E922" s="25"/>
      <c r="F922" s="25"/>
    </row>
    <row r="923">
      <c r="A923" s="368"/>
      <c r="B923" s="368"/>
      <c r="C923" s="368"/>
      <c r="D923" s="368"/>
      <c r="E923" s="25"/>
      <c r="F923" s="25"/>
    </row>
    <row r="924">
      <c r="A924" s="368"/>
      <c r="B924" s="368"/>
      <c r="C924" s="368"/>
      <c r="D924" s="368"/>
      <c r="E924" s="25"/>
      <c r="F924" s="25"/>
    </row>
    <row r="925">
      <c r="A925" s="368"/>
      <c r="B925" s="368"/>
      <c r="C925" s="368"/>
      <c r="D925" s="368"/>
      <c r="E925" s="25"/>
      <c r="F925" s="25"/>
    </row>
    <row r="926">
      <c r="A926" s="368"/>
      <c r="B926" s="368"/>
      <c r="C926" s="368"/>
      <c r="D926" s="368"/>
      <c r="E926" s="25"/>
      <c r="F926" s="25"/>
    </row>
    <row r="927">
      <c r="A927" s="368"/>
      <c r="B927" s="368"/>
      <c r="C927" s="368"/>
      <c r="D927" s="368"/>
      <c r="E927" s="25"/>
      <c r="F927" s="25"/>
    </row>
    <row r="928">
      <c r="A928" s="368"/>
      <c r="B928" s="368"/>
      <c r="C928" s="368"/>
      <c r="D928" s="368"/>
      <c r="E928" s="25"/>
      <c r="F928" s="25"/>
    </row>
    <row r="929">
      <c r="A929" s="368"/>
      <c r="B929" s="368"/>
      <c r="C929" s="368"/>
      <c r="D929" s="368"/>
      <c r="E929" s="25"/>
      <c r="F929" s="25"/>
    </row>
    <row r="930">
      <c r="A930" s="368"/>
      <c r="B930" s="368"/>
      <c r="C930" s="368"/>
      <c r="D930" s="368"/>
      <c r="E930" s="25"/>
      <c r="F930" s="25"/>
    </row>
    <row r="931">
      <c r="A931" s="368"/>
      <c r="B931" s="368"/>
      <c r="C931" s="368"/>
      <c r="D931" s="368"/>
      <c r="E931" s="25"/>
      <c r="F931" s="25"/>
    </row>
    <row r="932">
      <c r="A932" s="368"/>
      <c r="B932" s="368"/>
      <c r="C932" s="368"/>
      <c r="D932" s="368"/>
      <c r="E932" s="25"/>
      <c r="F932" s="25"/>
    </row>
    <row r="933">
      <c r="A933" s="368"/>
      <c r="B933" s="368"/>
      <c r="C933" s="368"/>
      <c r="D933" s="368"/>
      <c r="E933" s="25"/>
      <c r="F933" s="25"/>
    </row>
    <row r="934">
      <c r="A934" s="368"/>
      <c r="B934" s="368"/>
      <c r="C934" s="368"/>
      <c r="D934" s="368"/>
      <c r="E934" s="25"/>
      <c r="F934" s="25"/>
    </row>
    <row r="935">
      <c r="A935" s="368"/>
      <c r="B935" s="368"/>
      <c r="C935" s="368"/>
      <c r="D935" s="368"/>
      <c r="E935" s="25"/>
      <c r="F935" s="25"/>
    </row>
    <row r="936">
      <c r="A936" s="368"/>
      <c r="B936" s="368"/>
      <c r="C936" s="368"/>
      <c r="D936" s="368"/>
      <c r="E936" s="25"/>
      <c r="F936" s="25"/>
    </row>
    <row r="937">
      <c r="A937" s="368"/>
      <c r="B937" s="368"/>
      <c r="C937" s="368"/>
      <c r="D937" s="368"/>
      <c r="E937" s="25"/>
      <c r="F937" s="25"/>
    </row>
    <row r="938">
      <c r="A938" s="368"/>
      <c r="B938" s="368"/>
      <c r="C938" s="368"/>
      <c r="D938" s="368"/>
      <c r="E938" s="25"/>
      <c r="F938" s="25"/>
    </row>
    <row r="939">
      <c r="A939" s="368"/>
      <c r="B939" s="368"/>
      <c r="C939" s="368"/>
      <c r="D939" s="368"/>
      <c r="E939" s="25"/>
      <c r="F939" s="25"/>
    </row>
    <row r="940">
      <c r="A940" s="368"/>
      <c r="B940" s="368"/>
      <c r="C940" s="368"/>
      <c r="D940" s="368"/>
      <c r="E940" s="25"/>
      <c r="F940" s="25"/>
    </row>
    <row r="941">
      <c r="A941" s="368"/>
      <c r="B941" s="368"/>
      <c r="C941" s="368"/>
      <c r="D941" s="368"/>
      <c r="E941" s="25"/>
      <c r="F941" s="25"/>
    </row>
    <row r="942">
      <c r="A942" s="368"/>
      <c r="B942" s="368"/>
      <c r="C942" s="368"/>
      <c r="D942" s="368"/>
      <c r="E942" s="25"/>
      <c r="F942" s="25"/>
    </row>
    <row r="943">
      <c r="A943" s="368"/>
      <c r="B943" s="368"/>
      <c r="C943" s="368"/>
      <c r="D943" s="368"/>
      <c r="E943" s="25"/>
      <c r="F943" s="25"/>
    </row>
    <row r="944">
      <c r="A944" s="368"/>
      <c r="B944" s="368"/>
      <c r="C944" s="368"/>
      <c r="D944" s="368"/>
      <c r="E944" s="25"/>
      <c r="F944" s="25"/>
    </row>
    <row r="945">
      <c r="A945" s="368"/>
      <c r="B945" s="368"/>
      <c r="C945" s="368"/>
      <c r="D945" s="368"/>
      <c r="E945" s="25"/>
      <c r="F945" s="25"/>
    </row>
    <row r="946">
      <c r="A946" s="368"/>
      <c r="B946" s="368"/>
      <c r="C946" s="368"/>
      <c r="D946" s="368"/>
      <c r="E946" s="25"/>
      <c r="F946" s="25"/>
    </row>
    <row r="947">
      <c r="A947" s="368"/>
      <c r="B947" s="368"/>
      <c r="C947" s="368"/>
      <c r="D947" s="368"/>
      <c r="E947" s="25"/>
      <c r="F947" s="25"/>
    </row>
    <row r="948">
      <c r="A948" s="368"/>
      <c r="B948" s="368"/>
      <c r="C948" s="368"/>
      <c r="D948" s="368"/>
      <c r="E948" s="25"/>
      <c r="F948" s="25"/>
    </row>
    <row r="949">
      <c r="A949" s="368"/>
      <c r="B949" s="368"/>
      <c r="C949" s="368"/>
      <c r="D949" s="368"/>
      <c r="E949" s="25"/>
      <c r="F949" s="25"/>
    </row>
    <row r="950">
      <c r="A950" s="368"/>
      <c r="B950" s="368"/>
      <c r="C950" s="368"/>
      <c r="D950" s="368"/>
      <c r="E950" s="25"/>
      <c r="F950" s="25"/>
    </row>
    <row r="951">
      <c r="A951" s="368"/>
      <c r="B951" s="368"/>
      <c r="C951" s="368"/>
      <c r="D951" s="368"/>
      <c r="E951" s="25"/>
      <c r="F951" s="25"/>
    </row>
    <row r="952">
      <c r="A952" s="368"/>
      <c r="B952" s="368"/>
      <c r="C952" s="368"/>
      <c r="D952" s="368"/>
      <c r="E952" s="25"/>
      <c r="F952" s="25"/>
    </row>
    <row r="953">
      <c r="A953" s="368"/>
      <c r="B953" s="368"/>
      <c r="C953" s="368"/>
      <c r="D953" s="368"/>
      <c r="E953" s="25"/>
      <c r="F953" s="25"/>
    </row>
    <row r="954">
      <c r="A954" s="368"/>
      <c r="B954" s="368"/>
      <c r="C954" s="368"/>
      <c r="D954" s="368"/>
      <c r="E954" s="25"/>
      <c r="F954" s="25"/>
    </row>
    <row r="955">
      <c r="A955" s="368"/>
      <c r="B955" s="368"/>
      <c r="C955" s="368"/>
      <c r="D955" s="368"/>
      <c r="E955" s="25"/>
      <c r="F955" s="25"/>
    </row>
    <row r="956">
      <c r="A956" s="368"/>
      <c r="B956" s="368"/>
      <c r="C956" s="368"/>
      <c r="D956" s="368"/>
      <c r="E956" s="25"/>
      <c r="F956" s="25"/>
    </row>
    <row r="957">
      <c r="A957" s="368"/>
      <c r="B957" s="368"/>
      <c r="C957" s="368"/>
      <c r="D957" s="368"/>
      <c r="E957" s="25"/>
      <c r="F957" s="25"/>
    </row>
    <row r="958">
      <c r="A958" s="368"/>
      <c r="B958" s="368"/>
      <c r="C958" s="368"/>
      <c r="D958" s="368"/>
      <c r="E958" s="25"/>
      <c r="F958" s="25"/>
    </row>
    <row r="959">
      <c r="A959" s="368"/>
      <c r="B959" s="368"/>
      <c r="C959" s="368"/>
      <c r="D959" s="368"/>
      <c r="E959" s="25"/>
      <c r="F959" s="25"/>
    </row>
    <row r="960">
      <c r="A960" s="368"/>
      <c r="B960" s="368"/>
      <c r="C960" s="368"/>
      <c r="D960" s="368"/>
      <c r="E960" s="25"/>
      <c r="F960" s="25"/>
    </row>
    <row r="961">
      <c r="A961" s="368"/>
      <c r="B961" s="368"/>
      <c r="C961" s="368"/>
      <c r="D961" s="368"/>
      <c r="E961" s="25"/>
      <c r="F961" s="25"/>
    </row>
    <row r="962">
      <c r="A962" s="368"/>
      <c r="B962" s="368"/>
      <c r="C962" s="368"/>
      <c r="D962" s="368"/>
      <c r="E962" s="25"/>
      <c r="F962" s="25"/>
    </row>
    <row r="963">
      <c r="A963" s="368"/>
      <c r="B963" s="368"/>
      <c r="C963" s="368"/>
      <c r="D963" s="368"/>
      <c r="E963" s="25"/>
      <c r="F963" s="25"/>
    </row>
    <row r="964">
      <c r="A964" s="368"/>
      <c r="B964" s="368"/>
      <c r="C964" s="368"/>
      <c r="D964" s="368"/>
      <c r="E964" s="25"/>
      <c r="F964" s="25"/>
    </row>
    <row r="965">
      <c r="A965" s="368"/>
      <c r="B965" s="368"/>
      <c r="C965" s="368"/>
      <c r="D965" s="368"/>
      <c r="E965" s="25"/>
      <c r="F965" s="25"/>
    </row>
    <row r="966">
      <c r="A966" s="368"/>
      <c r="B966" s="368"/>
      <c r="C966" s="368"/>
      <c r="D966" s="368"/>
      <c r="E966" s="25"/>
      <c r="F966" s="25"/>
    </row>
    <row r="967">
      <c r="A967" s="368"/>
      <c r="B967" s="368"/>
      <c r="C967" s="368"/>
      <c r="D967" s="368"/>
      <c r="E967" s="25"/>
      <c r="F967" s="25"/>
    </row>
    <row r="968">
      <c r="A968" s="368"/>
      <c r="B968" s="368"/>
      <c r="C968" s="368"/>
      <c r="D968" s="368"/>
      <c r="E968" s="25"/>
      <c r="F968" s="25"/>
    </row>
    <row r="969">
      <c r="A969" s="368"/>
      <c r="B969" s="368"/>
      <c r="C969" s="368"/>
      <c r="D969" s="368"/>
      <c r="E969" s="25"/>
      <c r="F969" s="25"/>
    </row>
    <row r="970">
      <c r="A970" s="368"/>
      <c r="B970" s="368"/>
      <c r="C970" s="368"/>
      <c r="D970" s="368"/>
      <c r="E970" s="25"/>
      <c r="F970" s="25"/>
    </row>
    <row r="971">
      <c r="A971" s="368"/>
      <c r="B971" s="368"/>
      <c r="C971" s="368"/>
      <c r="D971" s="368"/>
      <c r="E971" s="25"/>
      <c r="F971" s="25"/>
    </row>
    <row r="972">
      <c r="A972" s="368"/>
      <c r="B972" s="368"/>
      <c r="C972" s="368"/>
      <c r="D972" s="368"/>
      <c r="E972" s="25"/>
      <c r="F972" s="25"/>
    </row>
    <row r="973">
      <c r="A973" s="368"/>
      <c r="B973" s="368"/>
      <c r="C973" s="368"/>
      <c r="D973" s="368"/>
      <c r="E973" s="25"/>
      <c r="F973" s="25"/>
    </row>
    <row r="974">
      <c r="A974" s="368"/>
      <c r="B974" s="368"/>
      <c r="C974" s="368"/>
      <c r="D974" s="368"/>
      <c r="E974" s="25"/>
      <c r="F974" s="25"/>
    </row>
    <row r="975">
      <c r="A975" s="368"/>
      <c r="B975" s="368"/>
      <c r="C975" s="368"/>
      <c r="D975" s="368"/>
      <c r="E975" s="25"/>
      <c r="F975" s="25"/>
    </row>
    <row r="976">
      <c r="A976" s="368"/>
      <c r="B976" s="368"/>
      <c r="C976" s="368"/>
      <c r="D976" s="368"/>
      <c r="E976" s="25"/>
      <c r="F976" s="25"/>
    </row>
    <row r="977">
      <c r="A977" s="368"/>
      <c r="B977" s="368"/>
      <c r="C977" s="368"/>
      <c r="D977" s="368"/>
      <c r="E977" s="25"/>
      <c r="F977" s="25"/>
    </row>
    <row r="978">
      <c r="A978" s="368"/>
      <c r="B978" s="368"/>
      <c r="C978" s="368"/>
      <c r="D978" s="368"/>
      <c r="E978" s="25"/>
      <c r="F978" s="25"/>
    </row>
    <row r="979">
      <c r="A979" s="368"/>
      <c r="B979" s="368"/>
      <c r="C979" s="368"/>
      <c r="D979" s="368"/>
      <c r="E979" s="25"/>
      <c r="F979" s="25"/>
    </row>
    <row r="980">
      <c r="A980" s="368"/>
      <c r="B980" s="368"/>
      <c r="C980" s="368"/>
      <c r="D980" s="368"/>
      <c r="E980" s="25"/>
      <c r="F980" s="25"/>
    </row>
    <row r="981">
      <c r="A981" s="368"/>
      <c r="B981" s="368"/>
      <c r="C981" s="368"/>
      <c r="D981" s="368"/>
      <c r="E981" s="25"/>
      <c r="F981" s="25"/>
    </row>
    <row r="982">
      <c r="A982" s="368"/>
      <c r="B982" s="368"/>
      <c r="C982" s="368"/>
      <c r="D982" s="368"/>
      <c r="E982" s="25"/>
      <c r="F982" s="25"/>
    </row>
    <row r="983">
      <c r="A983" s="368"/>
      <c r="B983" s="368"/>
      <c r="C983" s="368"/>
      <c r="D983" s="368"/>
      <c r="E983" s="25"/>
      <c r="F983" s="25"/>
    </row>
    <row r="984">
      <c r="A984" s="368"/>
      <c r="B984" s="368"/>
      <c r="C984" s="368"/>
      <c r="D984" s="368"/>
      <c r="E984" s="25"/>
      <c r="F984" s="25"/>
    </row>
    <row r="985">
      <c r="A985" s="368"/>
      <c r="B985" s="368"/>
      <c r="C985" s="368"/>
      <c r="D985" s="368"/>
      <c r="E985" s="25"/>
      <c r="F985" s="25"/>
    </row>
    <row r="986">
      <c r="A986" s="368"/>
      <c r="B986" s="368"/>
      <c r="C986" s="368"/>
      <c r="D986" s="368"/>
      <c r="E986" s="25"/>
      <c r="F986" s="25"/>
    </row>
    <row r="987">
      <c r="A987" s="368"/>
      <c r="B987" s="368"/>
      <c r="C987" s="368"/>
      <c r="D987" s="368"/>
      <c r="E987" s="25"/>
      <c r="F987" s="25"/>
    </row>
    <row r="988">
      <c r="A988" s="368"/>
      <c r="B988" s="368"/>
      <c r="C988" s="368"/>
      <c r="D988" s="368"/>
      <c r="E988" s="25"/>
      <c r="F988" s="25"/>
    </row>
    <row r="989">
      <c r="A989" s="368"/>
      <c r="B989" s="368"/>
      <c r="C989" s="368"/>
      <c r="D989" s="368"/>
      <c r="E989" s="25"/>
      <c r="F989" s="25"/>
    </row>
    <row r="990">
      <c r="A990" s="368"/>
      <c r="B990" s="368"/>
      <c r="C990" s="368"/>
      <c r="D990" s="368"/>
      <c r="E990" s="25"/>
      <c r="F990" s="25"/>
    </row>
    <row r="991">
      <c r="A991" s="368"/>
      <c r="B991" s="368"/>
      <c r="C991" s="368"/>
      <c r="D991" s="368"/>
      <c r="E991" s="25"/>
      <c r="F991" s="25"/>
    </row>
    <row r="992">
      <c r="A992" s="368"/>
      <c r="B992" s="368"/>
      <c r="C992" s="368"/>
      <c r="D992" s="368"/>
      <c r="E992" s="25"/>
      <c r="F992" s="25"/>
    </row>
    <row r="993">
      <c r="A993" s="368"/>
      <c r="B993" s="368"/>
      <c r="C993" s="368"/>
      <c r="D993" s="368"/>
      <c r="E993" s="25"/>
      <c r="F993" s="25"/>
    </row>
    <row r="994">
      <c r="A994" s="368"/>
      <c r="B994" s="368"/>
      <c r="C994" s="368"/>
      <c r="D994" s="368"/>
      <c r="E994" s="25"/>
      <c r="F994" s="25"/>
    </row>
    <row r="995">
      <c r="A995" s="368"/>
      <c r="B995" s="368"/>
      <c r="C995" s="368"/>
      <c r="D995" s="368"/>
      <c r="E995" s="25"/>
      <c r="F995" s="25"/>
    </row>
    <row r="996">
      <c r="A996" s="368"/>
      <c r="B996" s="368"/>
      <c r="C996" s="368"/>
      <c r="D996" s="368"/>
      <c r="E996" s="25"/>
      <c r="F996" s="25"/>
    </row>
    <row r="997">
      <c r="A997" s="368"/>
      <c r="B997" s="368"/>
      <c r="C997" s="368"/>
      <c r="D997" s="368"/>
      <c r="E997" s="25"/>
      <c r="F997" s="25"/>
    </row>
    <row r="998">
      <c r="A998" s="368"/>
      <c r="B998" s="368"/>
      <c r="C998" s="368"/>
      <c r="D998" s="368"/>
      <c r="E998" s="25"/>
      <c r="F998" s="25"/>
    </row>
    <row r="999">
      <c r="A999" s="368"/>
      <c r="B999" s="368"/>
      <c r="C999" s="368"/>
      <c r="D999" s="368"/>
      <c r="E999" s="25"/>
      <c r="F999" s="25"/>
    </row>
    <row r="1000">
      <c r="A1000" s="368"/>
      <c r="B1000" s="368"/>
      <c r="C1000" s="368"/>
      <c r="D1000" s="368"/>
      <c r="E1000" s="25"/>
      <c r="F1000" s="25"/>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4" max="4" width="8.13"/>
    <col customWidth="1" min="5" max="6" width="14.88"/>
    <col customWidth="1" min="7" max="9" width="14.63"/>
    <col customWidth="1" min="10" max="10" width="13.38"/>
    <col customWidth="1" min="11" max="12" width="12.75"/>
    <col customWidth="1" min="13" max="13" width="16.0"/>
    <col customWidth="1" min="14" max="14" width="14.0"/>
    <col customWidth="1" min="15" max="15" width="15.5"/>
    <col customWidth="1" min="18" max="18" width="12.5"/>
    <col customWidth="1" min="19" max="19" width="8.0"/>
    <col customWidth="1" min="20" max="20" width="12.25"/>
    <col customWidth="1" min="21" max="21" width="6.25"/>
    <col customWidth="1" min="22" max="22" width="14.13"/>
    <col customWidth="1" min="24" max="24" width="14.13"/>
  </cols>
  <sheetData>
    <row r="1">
      <c r="A1" s="18" t="s">
        <v>271</v>
      </c>
      <c r="B1" s="19" t="s">
        <v>272</v>
      </c>
      <c r="C1" s="19" t="s">
        <v>273</v>
      </c>
      <c r="D1" s="19" t="s">
        <v>274</v>
      </c>
      <c r="E1" s="20" t="s">
        <v>275</v>
      </c>
      <c r="F1" s="20" t="s">
        <v>276</v>
      </c>
      <c r="G1" s="21" t="s">
        <v>277</v>
      </c>
      <c r="H1" s="21" t="s">
        <v>278</v>
      </c>
      <c r="I1" s="21" t="s">
        <v>279</v>
      </c>
      <c r="J1" s="21" t="s">
        <v>280</v>
      </c>
      <c r="K1" s="21" t="s">
        <v>281</v>
      </c>
      <c r="L1" s="21" t="s">
        <v>282</v>
      </c>
      <c r="M1" s="21" t="s">
        <v>283</v>
      </c>
      <c r="N1" s="21" t="s">
        <v>284</v>
      </c>
      <c r="O1" s="21" t="s">
        <v>285</v>
      </c>
      <c r="P1" s="22" t="s">
        <v>286</v>
      </c>
      <c r="Q1" s="22" t="s">
        <v>287</v>
      </c>
      <c r="R1" s="22" t="s">
        <v>288</v>
      </c>
      <c r="S1" s="22" t="s">
        <v>289</v>
      </c>
      <c r="T1" s="22" t="s">
        <v>290</v>
      </c>
      <c r="U1" s="22" t="s">
        <v>291</v>
      </c>
      <c r="V1" s="22" t="s">
        <v>292</v>
      </c>
      <c r="W1" s="23" t="s">
        <v>293</v>
      </c>
      <c r="X1" s="23" t="s">
        <v>294</v>
      </c>
      <c r="Y1" s="23" t="s">
        <v>295</v>
      </c>
      <c r="Z1" s="23" t="s">
        <v>296</v>
      </c>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row>
    <row r="2">
      <c r="A2" s="22" t="s">
        <v>86</v>
      </c>
      <c r="B2" s="22" t="s">
        <v>89</v>
      </c>
      <c r="C2" s="22" t="s">
        <v>87</v>
      </c>
      <c r="D2" s="19">
        <v>0.0</v>
      </c>
      <c r="E2" s="24"/>
      <c r="F2" s="24"/>
      <c r="G2" s="21">
        <v>1.0</v>
      </c>
      <c r="H2" s="21" t="s">
        <v>297</v>
      </c>
      <c r="I2" s="21">
        <v>1.0</v>
      </c>
      <c r="J2" s="21" t="s">
        <v>297</v>
      </c>
      <c r="K2" s="25"/>
      <c r="L2" s="25"/>
      <c r="M2" s="25"/>
      <c r="N2" s="25"/>
      <c r="O2" s="25"/>
      <c r="P2" s="21"/>
      <c r="Q2" s="21"/>
      <c r="R2" s="26" t="s">
        <v>298</v>
      </c>
      <c r="S2" s="27"/>
      <c r="T2" s="27"/>
      <c r="U2" s="27"/>
      <c r="V2" s="27"/>
      <c r="W2" s="17"/>
      <c r="X2" s="17"/>
      <c r="Y2" s="17"/>
      <c r="Z2" s="23" t="b">
        <v>1</v>
      </c>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row>
    <row r="3">
      <c r="A3" s="18" t="s">
        <v>93</v>
      </c>
      <c r="B3" s="19" t="s">
        <v>89</v>
      </c>
      <c r="C3" s="18" t="s">
        <v>94</v>
      </c>
      <c r="D3" s="19">
        <v>0.0</v>
      </c>
      <c r="E3" s="20"/>
      <c r="F3" s="20"/>
      <c r="G3" s="25"/>
      <c r="H3" s="25"/>
      <c r="I3" s="25"/>
      <c r="J3" s="25"/>
      <c r="K3" s="21">
        <v>0.5</v>
      </c>
      <c r="L3" s="21" t="s">
        <v>299</v>
      </c>
      <c r="M3" s="25"/>
      <c r="N3" s="25"/>
      <c r="O3" s="25"/>
      <c r="P3" s="21"/>
      <c r="Q3" s="21"/>
      <c r="R3" s="22" t="s">
        <v>300</v>
      </c>
      <c r="S3" s="27"/>
      <c r="T3" s="22"/>
      <c r="U3" s="22" t="b">
        <v>1</v>
      </c>
      <c r="V3" s="27"/>
      <c r="W3" s="17"/>
      <c r="X3" s="17"/>
      <c r="Y3" s="17"/>
      <c r="Z3" s="23" t="b">
        <v>1</v>
      </c>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row>
    <row r="4">
      <c r="A4" s="28" t="s">
        <v>109</v>
      </c>
      <c r="B4" s="29" t="s">
        <v>89</v>
      </c>
      <c r="C4" s="28" t="s">
        <v>110</v>
      </c>
      <c r="D4" s="29">
        <v>0.0</v>
      </c>
      <c r="E4" s="30"/>
      <c r="F4" s="30"/>
      <c r="G4" s="31"/>
      <c r="H4" s="31"/>
      <c r="I4" s="32">
        <v>1.0</v>
      </c>
      <c r="J4" s="32" t="s">
        <v>297</v>
      </c>
      <c r="K4" s="31"/>
      <c r="L4" s="31"/>
      <c r="M4" s="31"/>
      <c r="N4" s="31"/>
      <c r="O4" s="31"/>
      <c r="P4" s="32"/>
      <c r="Q4" s="32"/>
      <c r="R4" s="26" t="s">
        <v>300</v>
      </c>
      <c r="S4" s="33"/>
      <c r="T4" s="33"/>
      <c r="U4" s="33"/>
      <c r="V4" s="33"/>
      <c r="W4" s="5"/>
      <c r="X4" s="5"/>
      <c r="Y4" s="5"/>
      <c r="Z4" s="23" t="b">
        <v>1</v>
      </c>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row>
    <row r="5">
      <c r="A5" s="34" t="s">
        <v>190</v>
      </c>
      <c r="B5" s="35" t="s">
        <v>89</v>
      </c>
      <c r="C5" s="34" t="s">
        <v>191</v>
      </c>
      <c r="D5" s="35">
        <v>0.0</v>
      </c>
      <c r="E5" s="36"/>
      <c r="F5" s="36"/>
      <c r="G5" s="37"/>
      <c r="H5" s="37"/>
      <c r="I5" s="38">
        <v>1.0</v>
      </c>
      <c r="J5" s="38" t="s">
        <v>297</v>
      </c>
      <c r="K5" s="37"/>
      <c r="L5" s="37"/>
      <c r="M5" s="37"/>
      <c r="N5" s="37"/>
      <c r="O5" s="37"/>
      <c r="P5" s="38"/>
      <c r="Q5" s="38"/>
      <c r="R5" s="39" t="s">
        <v>298</v>
      </c>
      <c r="S5" s="40"/>
      <c r="T5" s="40"/>
      <c r="U5" s="40"/>
      <c r="V5" s="40"/>
      <c r="W5" s="41"/>
      <c r="X5" s="41"/>
      <c r="Y5" s="41"/>
      <c r="Z5" s="23" t="b">
        <v>1</v>
      </c>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row>
    <row r="6">
      <c r="A6" s="34" t="s">
        <v>201</v>
      </c>
      <c r="B6" s="35" t="s">
        <v>89</v>
      </c>
      <c r="C6" s="34" t="s">
        <v>202</v>
      </c>
      <c r="D6" s="35">
        <v>0.0</v>
      </c>
      <c r="E6" s="36"/>
      <c r="F6" s="36"/>
      <c r="G6" s="37"/>
      <c r="H6" s="37"/>
      <c r="I6" s="38">
        <v>1.0</v>
      </c>
      <c r="J6" s="38" t="s">
        <v>297</v>
      </c>
      <c r="K6" s="37"/>
      <c r="L6" s="37"/>
      <c r="M6" s="37"/>
      <c r="N6" s="37"/>
      <c r="O6" s="37"/>
      <c r="P6" s="38"/>
      <c r="Q6" s="38"/>
      <c r="R6" s="39" t="s">
        <v>301</v>
      </c>
      <c r="S6" s="40"/>
      <c r="T6" s="40"/>
      <c r="U6" s="40"/>
      <c r="V6" s="40"/>
      <c r="W6" s="41"/>
      <c r="X6" s="41"/>
      <c r="Y6" s="41"/>
      <c r="Z6" s="23" t="b">
        <v>1</v>
      </c>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row>
    <row r="7">
      <c r="A7" s="28" t="s">
        <v>207</v>
      </c>
      <c r="B7" s="29" t="s">
        <v>89</v>
      </c>
      <c r="C7" s="28" t="s">
        <v>208</v>
      </c>
      <c r="D7" s="29">
        <v>0.0</v>
      </c>
      <c r="E7" s="30"/>
      <c r="F7" s="30"/>
      <c r="G7" s="32">
        <v>1.0</v>
      </c>
      <c r="H7" s="32" t="s">
        <v>297</v>
      </c>
      <c r="I7" s="32">
        <v>2.0</v>
      </c>
      <c r="J7" s="32" t="s">
        <v>297</v>
      </c>
      <c r="K7" s="31"/>
      <c r="L7" s="31"/>
      <c r="M7" s="31"/>
      <c r="N7" s="31"/>
      <c r="O7" s="31"/>
      <c r="P7" s="32"/>
      <c r="Q7" s="32"/>
      <c r="R7" s="26" t="s">
        <v>298</v>
      </c>
      <c r="S7" s="33"/>
      <c r="T7" s="33"/>
      <c r="U7" s="33"/>
      <c r="V7" s="33"/>
      <c r="W7" s="5"/>
      <c r="X7" s="5"/>
      <c r="Y7" s="5"/>
      <c r="Z7" s="23" t="b">
        <v>1</v>
      </c>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row>
    <row r="8">
      <c r="A8" s="42" t="s">
        <v>137</v>
      </c>
      <c r="B8" s="43" t="s">
        <v>141</v>
      </c>
      <c r="C8" s="42" t="s">
        <v>139</v>
      </c>
      <c r="D8" s="43">
        <v>0.0</v>
      </c>
      <c r="E8" s="44"/>
      <c r="F8" s="44"/>
      <c r="G8" s="45"/>
      <c r="H8" s="45"/>
      <c r="I8" s="45"/>
      <c r="J8" s="45"/>
      <c r="K8" s="45"/>
      <c r="L8" s="45"/>
      <c r="M8" s="45"/>
      <c r="N8" s="45"/>
      <c r="O8" s="45"/>
      <c r="P8" s="46"/>
      <c r="Q8" s="46"/>
      <c r="R8" s="47" t="s">
        <v>301</v>
      </c>
      <c r="S8" s="47">
        <v>2.0</v>
      </c>
      <c r="T8" s="47" t="s">
        <v>302</v>
      </c>
      <c r="U8" s="48"/>
      <c r="V8" s="48"/>
      <c r="W8" s="49"/>
      <c r="X8" s="49"/>
      <c r="Y8" s="49"/>
      <c r="Z8" s="23" t="b">
        <v>1</v>
      </c>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row>
    <row r="9">
      <c r="A9" s="18" t="s">
        <v>232</v>
      </c>
      <c r="B9" s="19" t="s">
        <v>141</v>
      </c>
      <c r="C9" s="18" t="s">
        <v>234</v>
      </c>
      <c r="D9" s="19">
        <v>0.0</v>
      </c>
      <c r="E9" s="20">
        <v>1.0</v>
      </c>
      <c r="F9" s="20" t="s">
        <v>303</v>
      </c>
      <c r="G9" s="25"/>
      <c r="H9" s="25"/>
      <c r="I9" s="25"/>
      <c r="J9" s="25"/>
      <c r="K9" s="25"/>
      <c r="L9" s="25"/>
      <c r="M9" s="25"/>
      <c r="N9" s="25"/>
      <c r="O9" s="25"/>
      <c r="P9" s="21"/>
      <c r="Q9" s="21">
        <v>1.0</v>
      </c>
      <c r="R9" s="22" t="s">
        <v>300</v>
      </c>
      <c r="S9" s="27"/>
      <c r="T9" s="27"/>
      <c r="U9" s="27"/>
      <c r="V9" s="27"/>
      <c r="W9" s="17"/>
      <c r="X9" s="17"/>
      <c r="Y9" s="17"/>
      <c r="Z9" s="23" t="b">
        <v>1</v>
      </c>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row>
    <row r="10">
      <c r="A10" s="47" t="s">
        <v>239</v>
      </c>
      <c r="B10" s="47" t="s">
        <v>141</v>
      </c>
      <c r="C10" s="47" t="s">
        <v>241</v>
      </c>
      <c r="D10" s="43">
        <v>0.0</v>
      </c>
      <c r="E10" s="50"/>
      <c r="F10" s="50"/>
      <c r="G10" s="46">
        <v>0.0</v>
      </c>
      <c r="H10" s="46" t="s">
        <v>297</v>
      </c>
      <c r="I10" s="45"/>
      <c r="J10" s="45"/>
      <c r="K10" s="45"/>
      <c r="L10" s="45"/>
      <c r="M10" s="45"/>
      <c r="N10" s="45"/>
      <c r="O10" s="46">
        <v>1.0</v>
      </c>
      <c r="P10" s="46"/>
      <c r="Q10" s="46">
        <v>0.5</v>
      </c>
      <c r="R10" s="47" t="s">
        <v>8</v>
      </c>
      <c r="S10" s="48"/>
      <c r="T10" s="48"/>
      <c r="U10" s="48"/>
      <c r="V10" s="48"/>
      <c r="W10" s="49"/>
      <c r="X10" s="49"/>
      <c r="Y10" s="49"/>
      <c r="Z10" s="23" t="b">
        <v>1</v>
      </c>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row>
    <row r="11">
      <c r="A11" s="18" t="s">
        <v>246</v>
      </c>
      <c r="B11" s="19" t="s">
        <v>141</v>
      </c>
      <c r="C11" s="18" t="s">
        <v>248</v>
      </c>
      <c r="D11" s="19">
        <v>0.0</v>
      </c>
      <c r="E11" s="20"/>
      <c r="F11" s="20"/>
      <c r="G11" s="25"/>
      <c r="H11" s="25"/>
      <c r="I11" s="21">
        <v>2.0</v>
      </c>
      <c r="J11" s="21" t="s">
        <v>304</v>
      </c>
      <c r="K11" s="25"/>
      <c r="L11" s="25"/>
      <c r="M11" s="25"/>
      <c r="N11" s="25"/>
      <c r="O11" s="21"/>
      <c r="P11" s="21"/>
      <c r="Q11" s="21"/>
      <c r="R11" s="47" t="s">
        <v>301</v>
      </c>
      <c r="S11" s="27"/>
      <c r="T11" s="27"/>
      <c r="U11" s="27"/>
      <c r="V11" s="27"/>
      <c r="W11" s="17"/>
      <c r="X11" s="17"/>
      <c r="Y11" s="17"/>
      <c r="Z11" s="23" t="b">
        <v>1</v>
      </c>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row>
    <row r="12">
      <c r="A12" s="51" t="s">
        <v>262</v>
      </c>
      <c r="B12" s="52" t="s">
        <v>141</v>
      </c>
      <c r="C12" s="51" t="s">
        <v>264</v>
      </c>
      <c r="D12" s="52">
        <v>0.0</v>
      </c>
      <c r="E12" s="53"/>
      <c r="F12" s="53"/>
      <c r="G12" s="54">
        <v>0.0</v>
      </c>
      <c r="H12" s="54" t="s">
        <v>297</v>
      </c>
      <c r="I12" s="55"/>
      <c r="J12" s="55"/>
      <c r="K12" s="55"/>
      <c r="L12" s="55"/>
      <c r="M12" s="55"/>
      <c r="N12" s="55"/>
      <c r="O12" s="54">
        <v>1.0</v>
      </c>
      <c r="P12" s="54"/>
      <c r="Q12" s="54">
        <v>0.5</v>
      </c>
      <c r="R12" s="56" t="s">
        <v>32</v>
      </c>
      <c r="S12" s="57"/>
      <c r="T12" s="57"/>
      <c r="U12" s="57"/>
      <c r="V12" s="57"/>
      <c r="W12" s="58"/>
      <c r="X12" s="58"/>
      <c r="Y12" s="58"/>
      <c r="Z12" s="23" t="b">
        <v>1</v>
      </c>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row>
    <row r="13">
      <c r="A13" s="28" t="s">
        <v>29</v>
      </c>
      <c r="B13" s="29" t="s">
        <v>32</v>
      </c>
      <c r="C13" s="29" t="s">
        <v>1</v>
      </c>
      <c r="D13" s="29">
        <v>4.0</v>
      </c>
      <c r="E13" s="30"/>
      <c r="F13" s="30"/>
      <c r="G13" s="31"/>
      <c r="H13" s="31"/>
      <c r="I13" s="31"/>
      <c r="J13" s="31"/>
      <c r="K13" s="31"/>
      <c r="L13" s="31"/>
      <c r="M13" s="31"/>
      <c r="N13" s="31"/>
      <c r="O13" s="31"/>
      <c r="P13" s="32"/>
      <c r="Q13" s="32"/>
      <c r="R13" s="33"/>
      <c r="S13" s="33"/>
      <c r="T13" s="33"/>
      <c r="U13" s="33"/>
      <c r="V13" s="33"/>
      <c r="W13" s="5"/>
      <c r="X13" s="5"/>
      <c r="Y13" s="5"/>
      <c r="Z13" s="23" t="b">
        <v>1</v>
      </c>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row>
    <row r="14">
      <c r="A14" s="28" t="s">
        <v>33</v>
      </c>
      <c r="B14" s="29" t="s">
        <v>32</v>
      </c>
      <c r="C14" s="29" t="s">
        <v>1</v>
      </c>
      <c r="D14" s="29">
        <v>4.0</v>
      </c>
      <c r="E14" s="30"/>
      <c r="F14" s="30"/>
      <c r="G14" s="31"/>
      <c r="H14" s="31"/>
      <c r="I14" s="31"/>
      <c r="J14" s="31"/>
      <c r="K14" s="31"/>
      <c r="L14" s="31"/>
      <c r="M14" s="31"/>
      <c r="N14" s="31"/>
      <c r="O14" s="31"/>
      <c r="P14" s="29"/>
      <c r="Q14" s="29"/>
      <c r="R14" s="33"/>
      <c r="S14" s="33"/>
      <c r="T14" s="33"/>
      <c r="U14" s="33"/>
      <c r="V14" s="33"/>
      <c r="W14" s="5"/>
      <c r="X14" s="5"/>
      <c r="Y14" s="5"/>
      <c r="Z14" s="23" t="b">
        <v>1</v>
      </c>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row>
    <row r="15">
      <c r="A15" s="26" t="s">
        <v>35</v>
      </c>
      <c r="B15" s="26" t="s">
        <v>32</v>
      </c>
      <c r="C15" s="26" t="s">
        <v>1</v>
      </c>
      <c r="D15" s="26">
        <v>4.0</v>
      </c>
      <c r="E15" s="59"/>
      <c r="F15" s="59"/>
      <c r="G15" s="31"/>
      <c r="H15" s="31"/>
      <c r="I15" s="31"/>
      <c r="J15" s="31"/>
      <c r="K15" s="31"/>
      <c r="L15" s="31"/>
      <c r="M15" s="31"/>
      <c r="N15" s="31"/>
      <c r="O15" s="31"/>
      <c r="P15" s="26"/>
      <c r="Q15" s="26"/>
      <c r="R15" s="33"/>
      <c r="S15" s="33"/>
      <c r="T15" s="33"/>
      <c r="U15" s="33"/>
      <c r="V15" s="33"/>
      <c r="W15" s="5"/>
      <c r="X15" s="5"/>
      <c r="Y15" s="5"/>
      <c r="Z15" s="23" t="b">
        <v>1</v>
      </c>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row>
    <row r="16">
      <c r="A16" s="26" t="s">
        <v>55</v>
      </c>
      <c r="B16" s="26" t="s">
        <v>32</v>
      </c>
      <c r="C16" s="26" t="s">
        <v>56</v>
      </c>
      <c r="D16" s="26">
        <v>2.0</v>
      </c>
      <c r="E16" s="59"/>
      <c r="F16" s="59"/>
      <c r="G16" s="31"/>
      <c r="H16" s="31"/>
      <c r="I16" s="32"/>
      <c r="J16" s="32"/>
      <c r="K16" s="32"/>
      <c r="L16" s="32"/>
      <c r="M16" s="32">
        <v>1.0</v>
      </c>
      <c r="N16" s="31"/>
      <c r="O16" s="31"/>
      <c r="P16" s="32"/>
      <c r="Q16" s="32"/>
      <c r="R16" s="26" t="s">
        <v>305</v>
      </c>
      <c r="S16" s="33"/>
      <c r="T16" s="33"/>
      <c r="U16" s="33"/>
      <c r="V16" s="33"/>
      <c r="W16" s="5"/>
      <c r="X16" s="5"/>
      <c r="Y16" s="5"/>
      <c r="Z16" s="23" t="b">
        <v>1</v>
      </c>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row>
    <row r="17">
      <c r="A17" s="28" t="s">
        <v>106</v>
      </c>
      <c r="B17" s="29" t="s">
        <v>32</v>
      </c>
      <c r="C17" s="29" t="s">
        <v>1</v>
      </c>
      <c r="D17" s="29">
        <v>2.0</v>
      </c>
      <c r="E17" s="30"/>
      <c r="F17" s="30"/>
      <c r="G17" s="31"/>
      <c r="H17" s="31"/>
      <c r="I17" s="31"/>
      <c r="J17" s="31"/>
      <c r="K17" s="31"/>
      <c r="L17" s="31"/>
      <c r="M17" s="31"/>
      <c r="N17" s="31"/>
      <c r="O17" s="31"/>
      <c r="P17" s="29"/>
      <c r="Q17" s="29"/>
      <c r="R17" s="33"/>
      <c r="S17" s="33"/>
      <c r="T17" s="33"/>
      <c r="U17" s="33"/>
      <c r="V17" s="33"/>
      <c r="W17" s="5"/>
      <c r="X17" s="5"/>
      <c r="Y17" s="5"/>
      <c r="Z17" s="23" t="b">
        <v>1</v>
      </c>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row>
    <row r="18">
      <c r="A18" s="28" t="s">
        <v>115</v>
      </c>
      <c r="B18" s="29" t="s">
        <v>32</v>
      </c>
      <c r="C18" s="29" t="s">
        <v>1</v>
      </c>
      <c r="D18" s="29">
        <v>2.0</v>
      </c>
      <c r="E18" s="30"/>
      <c r="F18" s="30"/>
      <c r="G18" s="31"/>
      <c r="H18" s="31"/>
      <c r="I18" s="31"/>
      <c r="J18" s="31"/>
      <c r="K18" s="31"/>
      <c r="L18" s="31"/>
      <c r="M18" s="31"/>
      <c r="N18" s="31"/>
      <c r="O18" s="31"/>
      <c r="P18" s="29"/>
      <c r="Q18" s="29"/>
      <c r="R18" s="33"/>
      <c r="S18" s="33"/>
      <c r="T18" s="33"/>
      <c r="U18" s="33"/>
      <c r="V18" s="33"/>
      <c r="W18" s="5"/>
      <c r="X18" s="5"/>
      <c r="Y18" s="5"/>
      <c r="Z18" s="23" t="b">
        <v>1</v>
      </c>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row>
    <row r="19">
      <c r="A19" s="26" t="s">
        <v>117</v>
      </c>
      <c r="B19" s="26" t="s">
        <v>32</v>
      </c>
      <c r="C19" s="26" t="s">
        <v>1</v>
      </c>
      <c r="D19" s="26">
        <v>2.0</v>
      </c>
      <c r="E19" s="59"/>
      <c r="F19" s="59"/>
      <c r="G19" s="31"/>
      <c r="H19" s="31"/>
      <c r="I19" s="31"/>
      <c r="J19" s="31"/>
      <c r="K19" s="31"/>
      <c r="L19" s="31"/>
      <c r="M19" s="31"/>
      <c r="N19" s="31"/>
      <c r="O19" s="31"/>
      <c r="P19" s="26"/>
      <c r="Q19" s="26"/>
      <c r="R19" s="33"/>
      <c r="S19" s="33"/>
      <c r="T19" s="33"/>
      <c r="U19" s="33"/>
      <c r="V19" s="33"/>
      <c r="W19" s="5"/>
      <c r="X19" s="5"/>
      <c r="Y19" s="5"/>
      <c r="Z19" s="23" t="b">
        <v>1</v>
      </c>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row>
    <row r="20">
      <c r="A20" s="26" t="s">
        <v>119</v>
      </c>
      <c r="B20" s="26" t="s">
        <v>32</v>
      </c>
      <c r="C20" s="26" t="s">
        <v>1</v>
      </c>
      <c r="D20" s="26">
        <v>2.0</v>
      </c>
      <c r="E20" s="59"/>
      <c r="F20" s="59"/>
      <c r="G20" s="31"/>
      <c r="H20" s="31"/>
      <c r="I20" s="31"/>
      <c r="J20" s="31"/>
      <c r="K20" s="31"/>
      <c r="L20" s="31"/>
      <c r="M20" s="31"/>
      <c r="N20" s="31"/>
      <c r="O20" s="31"/>
      <c r="P20" s="26"/>
      <c r="Q20" s="26"/>
      <c r="R20" s="33"/>
      <c r="S20" s="33"/>
      <c r="T20" s="33"/>
      <c r="U20" s="33"/>
      <c r="V20" s="33"/>
      <c r="W20" s="5"/>
      <c r="X20" s="5"/>
      <c r="Y20" s="5"/>
      <c r="Z20" s="23" t="b">
        <v>1</v>
      </c>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row>
    <row r="21">
      <c r="A21" s="60" t="s">
        <v>121</v>
      </c>
      <c r="B21" s="60" t="s">
        <v>32</v>
      </c>
      <c r="C21" s="60" t="s">
        <v>1</v>
      </c>
      <c r="D21" s="60">
        <v>2.0</v>
      </c>
      <c r="E21" s="61"/>
      <c r="F21" s="61"/>
      <c r="G21" s="62"/>
      <c r="H21" s="62"/>
      <c r="I21" s="62"/>
      <c r="J21" s="62"/>
      <c r="K21" s="62"/>
      <c r="L21" s="62"/>
      <c r="M21" s="62"/>
      <c r="N21" s="62"/>
      <c r="O21" s="62"/>
      <c r="P21" s="60"/>
      <c r="Q21" s="60"/>
      <c r="R21" s="63"/>
      <c r="S21" s="63"/>
      <c r="T21" s="63"/>
      <c r="U21" s="63"/>
      <c r="V21" s="63"/>
      <c r="W21" s="64"/>
      <c r="X21" s="64"/>
      <c r="Y21" s="64"/>
      <c r="Z21" s="23" t="b">
        <v>1</v>
      </c>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64"/>
      <c r="BL21" s="64"/>
      <c r="BM21" s="64"/>
      <c r="BN21" s="64"/>
      <c r="BO21" s="64"/>
      <c r="BP21" s="64"/>
      <c r="BQ21" s="64"/>
      <c r="BR21" s="64"/>
      <c r="BS21" s="64"/>
      <c r="BT21" s="64"/>
    </row>
    <row r="22">
      <c r="A22" s="34" t="s">
        <v>133</v>
      </c>
      <c r="B22" s="35" t="s">
        <v>32</v>
      </c>
      <c r="C22" s="35" t="s">
        <v>1</v>
      </c>
      <c r="D22" s="35">
        <v>2.0</v>
      </c>
      <c r="E22" s="36"/>
      <c r="F22" s="36"/>
      <c r="G22" s="37"/>
      <c r="H22" s="37"/>
      <c r="I22" s="37"/>
      <c r="J22" s="37"/>
      <c r="K22" s="37"/>
      <c r="L22" s="37"/>
      <c r="M22" s="37"/>
      <c r="N22" s="37"/>
      <c r="O22" s="37"/>
      <c r="P22" s="35"/>
      <c r="Q22" s="35"/>
      <c r="R22" s="40"/>
      <c r="S22" s="40"/>
      <c r="T22" s="40"/>
      <c r="U22" s="40"/>
      <c r="V22" s="40"/>
      <c r="W22" s="41"/>
      <c r="X22" s="41"/>
      <c r="Y22" s="41"/>
      <c r="Z22" s="23" t="b">
        <v>1</v>
      </c>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row>
    <row r="23">
      <c r="A23" s="34" t="s">
        <v>123</v>
      </c>
      <c r="B23" s="35" t="s">
        <v>32</v>
      </c>
      <c r="C23" s="35" t="s">
        <v>1</v>
      </c>
      <c r="D23" s="35">
        <v>2.0</v>
      </c>
      <c r="E23" s="36"/>
      <c r="F23" s="36"/>
      <c r="G23" s="37"/>
      <c r="H23" s="37"/>
      <c r="I23" s="37"/>
      <c r="J23" s="37"/>
      <c r="K23" s="37"/>
      <c r="L23" s="37"/>
      <c r="M23" s="37"/>
      <c r="N23" s="37"/>
      <c r="O23" s="37"/>
      <c r="P23" s="35"/>
      <c r="Q23" s="35"/>
      <c r="R23" s="40"/>
      <c r="S23" s="40"/>
      <c r="T23" s="40"/>
      <c r="U23" s="40"/>
      <c r="V23" s="40"/>
      <c r="W23" s="41"/>
      <c r="X23" s="41"/>
      <c r="Y23" s="41"/>
      <c r="Z23" s="23" t="b">
        <v>1</v>
      </c>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row>
    <row r="24">
      <c r="A24" s="34" t="s">
        <v>125</v>
      </c>
      <c r="B24" s="35" t="s">
        <v>32</v>
      </c>
      <c r="C24" s="35" t="s">
        <v>1</v>
      </c>
      <c r="D24" s="35">
        <v>2.0</v>
      </c>
      <c r="E24" s="65"/>
      <c r="F24" s="65"/>
      <c r="G24" s="37"/>
      <c r="H24" s="37"/>
      <c r="I24" s="37"/>
      <c r="J24" s="37"/>
      <c r="K24" s="37"/>
      <c r="L24" s="37"/>
      <c r="M24" s="37"/>
      <c r="N24" s="37"/>
      <c r="O24" s="37"/>
      <c r="P24" s="35"/>
      <c r="Q24" s="35"/>
      <c r="R24" s="40"/>
      <c r="S24" s="40"/>
      <c r="T24" s="40"/>
      <c r="U24" s="40"/>
      <c r="V24" s="40"/>
      <c r="W24" s="41"/>
      <c r="X24" s="41"/>
      <c r="Y24" s="41"/>
      <c r="Z24" s="23" t="b">
        <v>1</v>
      </c>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row>
    <row r="25">
      <c r="A25" s="39" t="s">
        <v>127</v>
      </c>
      <c r="B25" s="39" t="s">
        <v>32</v>
      </c>
      <c r="C25" s="39" t="s">
        <v>1</v>
      </c>
      <c r="D25" s="39">
        <v>2.0</v>
      </c>
      <c r="E25" s="66"/>
      <c r="F25" s="66"/>
      <c r="G25" s="37"/>
      <c r="H25" s="37"/>
      <c r="I25" s="37"/>
      <c r="J25" s="37"/>
      <c r="K25" s="37"/>
      <c r="L25" s="37"/>
      <c r="M25" s="37"/>
      <c r="N25" s="37"/>
      <c r="O25" s="37"/>
      <c r="P25" s="39"/>
      <c r="Q25" s="39"/>
      <c r="R25" s="40"/>
      <c r="S25" s="40"/>
      <c r="T25" s="40"/>
      <c r="U25" s="40"/>
      <c r="V25" s="40"/>
      <c r="W25" s="41"/>
      <c r="X25" s="41"/>
      <c r="Y25" s="41"/>
      <c r="Z25" s="23" t="b">
        <v>1</v>
      </c>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row>
    <row r="26">
      <c r="A26" s="39" t="s">
        <v>129</v>
      </c>
      <c r="B26" s="39" t="s">
        <v>32</v>
      </c>
      <c r="C26" s="39" t="s">
        <v>1</v>
      </c>
      <c r="D26" s="39">
        <v>2.0</v>
      </c>
      <c r="E26" s="66"/>
      <c r="F26" s="66"/>
      <c r="G26" s="37"/>
      <c r="H26" s="37"/>
      <c r="I26" s="37"/>
      <c r="J26" s="37"/>
      <c r="K26" s="37"/>
      <c r="L26" s="37"/>
      <c r="M26" s="37"/>
      <c r="N26" s="37"/>
      <c r="O26" s="37"/>
      <c r="P26" s="39"/>
      <c r="Q26" s="39"/>
      <c r="R26" s="40"/>
      <c r="S26" s="40"/>
      <c r="T26" s="40"/>
      <c r="U26" s="40"/>
      <c r="V26" s="40"/>
      <c r="W26" s="41"/>
      <c r="X26" s="41"/>
      <c r="Y26" s="41"/>
      <c r="Z26" s="23" t="b">
        <v>1</v>
      </c>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row>
    <row r="27">
      <c r="A27" s="39" t="s">
        <v>131</v>
      </c>
      <c r="B27" s="39" t="s">
        <v>32</v>
      </c>
      <c r="C27" s="39" t="s">
        <v>1</v>
      </c>
      <c r="D27" s="39">
        <v>2.0</v>
      </c>
      <c r="E27" s="67"/>
      <c r="F27" s="67"/>
      <c r="G27" s="37"/>
      <c r="H27" s="37"/>
      <c r="I27" s="37"/>
      <c r="J27" s="37"/>
      <c r="K27" s="37"/>
      <c r="L27" s="37"/>
      <c r="M27" s="37"/>
      <c r="N27" s="37"/>
      <c r="O27" s="37"/>
      <c r="P27" s="39"/>
      <c r="Q27" s="39"/>
      <c r="R27" s="40"/>
      <c r="S27" s="40"/>
      <c r="T27" s="40"/>
      <c r="U27" s="40"/>
      <c r="V27" s="40"/>
      <c r="W27" s="41"/>
      <c r="X27" s="41"/>
      <c r="Y27" s="41"/>
      <c r="Z27" s="23" t="b">
        <v>1</v>
      </c>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row>
    <row r="28">
      <c r="A28" s="28" t="s">
        <v>135</v>
      </c>
      <c r="B28" s="29" t="s">
        <v>32</v>
      </c>
      <c r="C28" s="29" t="s">
        <v>1</v>
      </c>
      <c r="D28" s="29">
        <v>2.0</v>
      </c>
      <c r="E28" s="30"/>
      <c r="F28" s="30"/>
      <c r="G28" s="31"/>
      <c r="H28" s="37"/>
      <c r="I28" s="31"/>
      <c r="J28" s="31"/>
      <c r="K28" s="31"/>
      <c r="L28" s="31"/>
      <c r="M28" s="31"/>
      <c r="N28" s="31"/>
      <c r="O28" s="31"/>
      <c r="P28" s="32"/>
      <c r="Q28" s="32"/>
      <c r="R28" s="33"/>
      <c r="S28" s="33"/>
      <c r="T28" s="33"/>
      <c r="U28" s="33"/>
      <c r="V28" s="33"/>
      <c r="W28" s="5"/>
      <c r="X28" s="5"/>
      <c r="Y28" s="5"/>
      <c r="Z28" s="23" t="b">
        <v>1</v>
      </c>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row>
    <row r="29">
      <c r="A29" s="68" t="s">
        <v>155</v>
      </c>
      <c r="B29" s="69" t="s">
        <v>32</v>
      </c>
      <c r="C29" s="69" t="s">
        <v>1</v>
      </c>
      <c r="D29" s="69">
        <v>5.0</v>
      </c>
      <c r="E29" s="70"/>
      <c r="F29" s="70"/>
      <c r="G29" s="62"/>
      <c r="H29" s="37"/>
      <c r="I29" s="62"/>
      <c r="J29" s="62"/>
      <c r="K29" s="62"/>
      <c r="L29" s="62"/>
      <c r="M29" s="62"/>
      <c r="N29" s="62"/>
      <c r="O29" s="62"/>
      <c r="P29" s="69"/>
      <c r="Q29" s="69"/>
      <c r="R29" s="63"/>
      <c r="S29" s="63"/>
      <c r="T29" s="63"/>
      <c r="U29" s="63"/>
      <c r="V29" s="63"/>
      <c r="W29" s="64"/>
      <c r="X29" s="64"/>
      <c r="Y29" s="64"/>
      <c r="Z29" s="23" t="b">
        <v>1</v>
      </c>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4"/>
      <c r="BF29" s="64"/>
      <c r="BG29" s="64"/>
      <c r="BH29" s="64"/>
      <c r="BI29" s="64"/>
      <c r="BJ29" s="64"/>
      <c r="BK29" s="64"/>
      <c r="BL29" s="64"/>
      <c r="BM29" s="64"/>
      <c r="BN29" s="64"/>
      <c r="BO29" s="64"/>
      <c r="BP29" s="64"/>
      <c r="BQ29" s="64"/>
      <c r="BR29" s="64"/>
      <c r="BS29" s="64"/>
      <c r="BT29" s="64"/>
    </row>
    <row r="30">
      <c r="A30" s="39" t="s">
        <v>161</v>
      </c>
      <c r="B30" s="39" t="s">
        <v>32</v>
      </c>
      <c r="C30" s="39" t="s">
        <v>1</v>
      </c>
      <c r="D30" s="39">
        <v>3.0</v>
      </c>
      <c r="E30" s="66"/>
      <c r="F30" s="66"/>
      <c r="G30" s="37"/>
      <c r="H30" s="37"/>
      <c r="I30" s="37"/>
      <c r="J30" s="37"/>
      <c r="K30" s="37"/>
      <c r="L30" s="37"/>
      <c r="M30" s="37"/>
      <c r="N30" s="37"/>
      <c r="O30" s="37"/>
      <c r="P30" s="39"/>
      <c r="Q30" s="39"/>
      <c r="R30" s="40"/>
      <c r="S30" s="40"/>
      <c r="T30" s="40"/>
      <c r="U30" s="40"/>
      <c r="V30" s="40"/>
      <c r="W30" s="41"/>
      <c r="X30" s="41"/>
      <c r="Y30" s="41"/>
      <c r="Z30" s="23" t="b">
        <v>1</v>
      </c>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row>
    <row r="31">
      <c r="A31" s="28" t="s">
        <v>204</v>
      </c>
      <c r="B31" s="29" t="s">
        <v>32</v>
      </c>
      <c r="C31" s="28" t="s">
        <v>205</v>
      </c>
      <c r="D31" s="29">
        <v>1.0</v>
      </c>
      <c r="E31" s="30"/>
      <c r="F31" s="30"/>
      <c r="G31" s="31"/>
      <c r="H31" s="31"/>
      <c r="I31" s="31"/>
      <c r="J31" s="31"/>
      <c r="K31" s="31"/>
      <c r="L31" s="31"/>
      <c r="M31" s="31"/>
      <c r="N31" s="31"/>
      <c r="O31" s="31"/>
      <c r="P31" s="32">
        <v>1.0</v>
      </c>
      <c r="Q31" s="32"/>
      <c r="R31" s="33"/>
      <c r="S31" s="33"/>
      <c r="T31" s="33"/>
      <c r="U31" s="33"/>
      <c r="V31" s="33"/>
      <c r="W31" s="5"/>
      <c r="X31" s="5"/>
      <c r="Y31" s="5"/>
      <c r="Z31" s="23" t="b">
        <v>1</v>
      </c>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row>
    <row r="32">
      <c r="A32" s="71" t="s">
        <v>224</v>
      </c>
      <c r="B32" s="69" t="s">
        <v>32</v>
      </c>
      <c r="C32" s="69" t="s">
        <v>1</v>
      </c>
      <c r="D32" s="69">
        <v>3.0</v>
      </c>
      <c r="E32" s="70"/>
      <c r="F32" s="70"/>
      <c r="G32" s="62"/>
      <c r="H32" s="62"/>
      <c r="I32" s="62"/>
      <c r="J32" s="62"/>
      <c r="K32" s="62"/>
      <c r="L32" s="62"/>
      <c r="M32" s="62"/>
      <c r="N32" s="62"/>
      <c r="O32" s="62"/>
      <c r="P32" s="69"/>
      <c r="Q32" s="69"/>
      <c r="R32" s="63"/>
      <c r="S32" s="63"/>
      <c r="T32" s="63"/>
      <c r="U32" s="63"/>
      <c r="V32" s="63"/>
      <c r="W32" s="64"/>
      <c r="X32" s="64"/>
      <c r="Y32" s="64"/>
      <c r="Z32" s="23" t="b">
        <v>1</v>
      </c>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64"/>
      <c r="BL32" s="64"/>
      <c r="BM32" s="64"/>
      <c r="BN32" s="64"/>
      <c r="BO32" s="64"/>
      <c r="BP32" s="64"/>
      <c r="BQ32" s="64"/>
      <c r="BR32" s="64"/>
      <c r="BS32" s="64"/>
      <c r="BT32" s="64"/>
    </row>
    <row r="33">
      <c r="A33" s="22" t="s">
        <v>25</v>
      </c>
      <c r="B33" s="22" t="s">
        <v>28</v>
      </c>
      <c r="C33" s="22" t="s">
        <v>26</v>
      </c>
      <c r="D33" s="22">
        <v>0.0</v>
      </c>
      <c r="E33" s="24"/>
      <c r="F33" s="24"/>
      <c r="G33" s="25"/>
      <c r="H33" s="25"/>
      <c r="I33" s="25"/>
      <c r="J33" s="72"/>
      <c r="K33" s="25"/>
      <c r="L33" s="25"/>
      <c r="M33" s="25"/>
      <c r="N33" s="25"/>
      <c r="O33" s="25"/>
      <c r="P33" s="21"/>
      <c r="Q33" s="21">
        <v>2.0</v>
      </c>
      <c r="R33" s="22" t="s">
        <v>306</v>
      </c>
      <c r="S33" s="27"/>
      <c r="T33" s="27"/>
      <c r="U33" s="27"/>
      <c r="V33" s="27"/>
      <c r="W33" s="17"/>
      <c r="X33" s="17"/>
      <c r="Y33" s="17"/>
      <c r="Z33" s="23" t="b">
        <v>1</v>
      </c>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row>
    <row r="34">
      <c r="A34" s="73" t="s">
        <v>52</v>
      </c>
      <c r="B34" s="74" t="s">
        <v>28</v>
      </c>
      <c r="C34" s="75" t="s">
        <v>53</v>
      </c>
      <c r="D34" s="74">
        <v>0.0</v>
      </c>
      <c r="E34" s="76"/>
      <c r="F34" s="76"/>
      <c r="G34" s="77">
        <v>1.0</v>
      </c>
      <c r="H34" s="77" t="s">
        <v>307</v>
      </c>
      <c r="I34" s="78"/>
      <c r="J34" s="78"/>
      <c r="K34" s="78"/>
      <c r="L34" s="78"/>
      <c r="M34" s="78"/>
      <c r="N34" s="78"/>
      <c r="O34" s="77">
        <v>1.0</v>
      </c>
      <c r="P34" s="77"/>
      <c r="Q34" s="77"/>
      <c r="R34" s="79" t="s">
        <v>32</v>
      </c>
      <c r="S34" s="80"/>
      <c r="T34" s="80"/>
      <c r="U34" s="80"/>
      <c r="V34" s="80"/>
      <c r="W34" s="81"/>
      <c r="X34" s="81"/>
      <c r="Y34" s="81"/>
      <c r="Z34" s="23" t="b">
        <v>0</v>
      </c>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81"/>
      <c r="BO34" s="81"/>
      <c r="BP34" s="81"/>
      <c r="BQ34" s="81"/>
      <c r="BR34" s="81"/>
      <c r="BS34" s="81"/>
      <c r="BT34" s="81"/>
    </row>
    <row r="35">
      <c r="A35" s="34" t="s">
        <v>58</v>
      </c>
      <c r="B35" s="35" t="s">
        <v>28</v>
      </c>
      <c r="C35" s="34" t="s">
        <v>59</v>
      </c>
      <c r="D35" s="35">
        <v>0.0</v>
      </c>
      <c r="E35" s="36"/>
      <c r="F35" s="36"/>
      <c r="G35" s="38">
        <v>0.0</v>
      </c>
      <c r="H35" s="38" t="s">
        <v>297</v>
      </c>
      <c r="I35" s="37"/>
      <c r="J35" s="37"/>
      <c r="K35" s="37"/>
      <c r="L35" s="37"/>
      <c r="M35" s="37"/>
      <c r="N35" s="37"/>
      <c r="O35" s="38">
        <v>1.0</v>
      </c>
      <c r="P35" s="82"/>
      <c r="Q35" s="82"/>
      <c r="R35" s="39" t="s">
        <v>301</v>
      </c>
      <c r="S35" s="40"/>
      <c r="T35" s="40"/>
      <c r="U35" s="63"/>
      <c r="V35" s="40"/>
      <c r="W35" s="41"/>
      <c r="X35" s="41"/>
      <c r="Y35" s="41"/>
      <c r="Z35" s="23" t="b">
        <v>0</v>
      </c>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row>
    <row r="36">
      <c r="A36" s="34" t="s">
        <v>61</v>
      </c>
      <c r="B36" s="35" t="s">
        <v>28</v>
      </c>
      <c r="C36" s="34" t="s">
        <v>59</v>
      </c>
      <c r="D36" s="35">
        <v>0.0</v>
      </c>
      <c r="E36" s="83"/>
      <c r="F36" s="83"/>
      <c r="G36" s="38">
        <v>0.0</v>
      </c>
      <c r="H36" s="38" t="s">
        <v>297</v>
      </c>
      <c r="I36" s="37"/>
      <c r="J36" s="37"/>
      <c r="K36" s="37"/>
      <c r="L36" s="37"/>
      <c r="M36" s="37"/>
      <c r="N36" s="37"/>
      <c r="O36" s="38">
        <v>1.0</v>
      </c>
      <c r="P36" s="38"/>
      <c r="Q36" s="38"/>
      <c r="R36" s="39" t="s">
        <v>301</v>
      </c>
      <c r="S36" s="40"/>
      <c r="T36" s="40"/>
      <c r="U36" s="40"/>
      <c r="V36" s="40"/>
      <c r="W36" s="41"/>
      <c r="X36" s="41"/>
      <c r="Y36" s="41"/>
      <c r="Z36" s="23" t="b">
        <v>0</v>
      </c>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row>
    <row r="37">
      <c r="A37" s="84" t="s">
        <v>63</v>
      </c>
      <c r="B37" s="85" t="s">
        <v>28</v>
      </c>
      <c r="C37" s="84" t="s">
        <v>65</v>
      </c>
      <c r="D37" s="85">
        <v>0.0</v>
      </c>
      <c r="E37" s="86"/>
      <c r="F37" s="86"/>
      <c r="G37" s="87"/>
      <c r="H37" s="87"/>
      <c r="I37" s="87"/>
      <c r="J37" s="87"/>
      <c r="K37" s="87"/>
      <c r="L37" s="87"/>
      <c r="M37" s="87"/>
      <c r="N37" s="87"/>
      <c r="O37" s="87"/>
      <c r="P37" s="88"/>
      <c r="Q37" s="88"/>
      <c r="R37" s="89"/>
      <c r="S37" s="88">
        <v>1.0</v>
      </c>
      <c r="T37" s="90" t="s">
        <v>308</v>
      </c>
      <c r="U37" s="89"/>
      <c r="V37" s="89"/>
      <c r="W37" s="91"/>
      <c r="X37" s="91"/>
      <c r="Y37" s="91"/>
      <c r="Z37" s="23" t="b">
        <v>0</v>
      </c>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row>
    <row r="38">
      <c r="A38" s="42" t="s">
        <v>67</v>
      </c>
      <c r="B38" s="43" t="s">
        <v>28</v>
      </c>
      <c r="C38" s="42" t="s">
        <v>69</v>
      </c>
      <c r="D38" s="43">
        <v>0.0</v>
      </c>
      <c r="E38" s="44">
        <v>1.0</v>
      </c>
      <c r="F38" s="50" t="s">
        <v>297</v>
      </c>
      <c r="G38" s="45"/>
      <c r="H38" s="45"/>
      <c r="I38" s="45"/>
      <c r="J38" s="45"/>
      <c r="K38" s="45"/>
      <c r="L38" s="45"/>
      <c r="M38" s="45"/>
      <c r="N38" s="45"/>
      <c r="O38" s="45"/>
      <c r="P38" s="46">
        <v>2.0</v>
      </c>
      <c r="Q38" s="46"/>
      <c r="R38" s="47" t="s">
        <v>309</v>
      </c>
      <c r="S38" s="48"/>
      <c r="T38" s="48"/>
      <c r="U38" s="48"/>
      <c r="V38" s="48"/>
      <c r="W38" s="49"/>
      <c r="X38" s="49"/>
      <c r="Y38" s="49"/>
      <c r="Z38" s="23" t="b">
        <v>0</v>
      </c>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c r="BM38" s="49"/>
      <c r="BN38" s="49"/>
      <c r="BO38" s="49"/>
      <c r="BP38" s="49"/>
      <c r="BQ38" s="49"/>
      <c r="BR38" s="49"/>
      <c r="BS38" s="49"/>
      <c r="BT38" s="49"/>
    </row>
    <row r="39">
      <c r="A39" s="26" t="s">
        <v>71</v>
      </c>
      <c r="B39" s="26" t="s">
        <v>28</v>
      </c>
      <c r="C39" s="26" t="s">
        <v>72</v>
      </c>
      <c r="D39" s="29">
        <v>0.0</v>
      </c>
      <c r="E39" s="59">
        <v>3.0</v>
      </c>
      <c r="F39" s="59" t="s">
        <v>297</v>
      </c>
      <c r="G39" s="32">
        <v>1.0</v>
      </c>
      <c r="H39" s="32" t="s">
        <v>141</v>
      </c>
      <c r="I39" s="31"/>
      <c r="J39" s="31"/>
      <c r="K39" s="31"/>
      <c r="L39" s="31"/>
      <c r="M39" s="31"/>
      <c r="N39" s="31"/>
      <c r="O39" s="31"/>
      <c r="P39" s="32"/>
      <c r="Q39" s="32"/>
      <c r="R39" s="26"/>
      <c r="S39" s="33"/>
      <c r="T39" s="33"/>
      <c r="U39" s="33"/>
      <c r="V39" s="33"/>
      <c r="W39" s="5"/>
      <c r="X39" s="5"/>
      <c r="Y39" s="5"/>
      <c r="Z39" s="23" t="b">
        <v>0</v>
      </c>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row>
    <row r="40">
      <c r="A40" s="42" t="s">
        <v>74</v>
      </c>
      <c r="B40" s="43" t="s">
        <v>28</v>
      </c>
      <c r="C40" s="42" t="s">
        <v>75</v>
      </c>
      <c r="D40" s="43">
        <v>0.0</v>
      </c>
      <c r="E40" s="50"/>
      <c r="F40" s="50"/>
      <c r="G40" s="46">
        <v>1.0</v>
      </c>
      <c r="H40" s="46" t="s">
        <v>310</v>
      </c>
      <c r="I40" s="45"/>
      <c r="J40" s="45"/>
      <c r="K40" s="45"/>
      <c r="L40" s="45"/>
      <c r="M40" s="45"/>
      <c r="N40" s="45"/>
      <c r="O40" s="46">
        <v>1.0</v>
      </c>
      <c r="P40" s="46"/>
      <c r="Q40" s="46"/>
      <c r="R40" s="47" t="s">
        <v>311</v>
      </c>
      <c r="S40" s="48"/>
      <c r="T40" s="48"/>
      <c r="U40" s="48"/>
      <c r="V40" s="48"/>
      <c r="W40" s="49"/>
      <c r="X40" s="49"/>
      <c r="Y40" s="49"/>
      <c r="Z40" s="23" t="b">
        <v>0</v>
      </c>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49"/>
      <c r="BS40" s="49"/>
      <c r="BT40" s="49"/>
    </row>
    <row r="41">
      <c r="A41" s="51" t="s">
        <v>77</v>
      </c>
      <c r="B41" s="52" t="s">
        <v>28</v>
      </c>
      <c r="C41" s="51" t="s">
        <v>78</v>
      </c>
      <c r="D41" s="52">
        <v>0.0</v>
      </c>
      <c r="E41" s="53"/>
      <c r="F41" s="53"/>
      <c r="G41" s="55"/>
      <c r="H41" s="55"/>
      <c r="I41" s="54">
        <v>1.0</v>
      </c>
      <c r="J41" s="92" t="s">
        <v>312</v>
      </c>
      <c r="K41" s="55"/>
      <c r="L41" s="55"/>
      <c r="M41" s="55"/>
      <c r="N41" s="55"/>
      <c r="O41" s="55"/>
      <c r="P41" s="54"/>
      <c r="Q41" s="54"/>
      <c r="R41" s="56" t="s">
        <v>312</v>
      </c>
      <c r="S41" s="57"/>
      <c r="T41" s="57"/>
      <c r="U41" s="57"/>
      <c r="V41" s="57"/>
      <c r="W41" s="58"/>
      <c r="X41" s="58"/>
      <c r="Y41" s="58"/>
      <c r="Z41" s="23" t="b">
        <v>0</v>
      </c>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58"/>
      <c r="BP41" s="58"/>
      <c r="BQ41" s="58"/>
      <c r="BR41" s="58"/>
      <c r="BS41" s="58"/>
      <c r="BT41" s="58"/>
    </row>
    <row r="42">
      <c r="A42" s="39" t="s">
        <v>80</v>
      </c>
      <c r="B42" s="39" t="s">
        <v>28</v>
      </c>
      <c r="C42" s="39" t="s">
        <v>82</v>
      </c>
      <c r="D42" s="35">
        <v>0.0</v>
      </c>
      <c r="E42" s="66"/>
      <c r="F42" s="66"/>
      <c r="G42" s="37"/>
      <c r="H42" s="37"/>
      <c r="I42" s="37"/>
      <c r="J42" s="37"/>
      <c r="K42" s="38">
        <v>2.0</v>
      </c>
      <c r="L42" s="38" t="s">
        <v>313</v>
      </c>
      <c r="M42" s="37"/>
      <c r="N42" s="37"/>
      <c r="O42" s="37"/>
      <c r="P42" s="38"/>
      <c r="Q42" s="38"/>
      <c r="R42" s="40"/>
      <c r="S42" s="40"/>
      <c r="T42" s="39"/>
      <c r="U42" s="39" t="b">
        <v>1</v>
      </c>
      <c r="V42" s="40"/>
      <c r="W42" s="41"/>
      <c r="X42" s="41"/>
      <c r="Y42" s="41"/>
      <c r="Z42" s="23" t="b">
        <v>1</v>
      </c>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row>
    <row r="43">
      <c r="A43" s="26" t="s">
        <v>84</v>
      </c>
      <c r="B43" s="26" t="s">
        <v>28</v>
      </c>
      <c r="C43" s="26" t="s">
        <v>82</v>
      </c>
      <c r="D43" s="29">
        <v>0.0</v>
      </c>
      <c r="E43" s="59"/>
      <c r="F43" s="59"/>
      <c r="G43" s="31"/>
      <c r="H43" s="31"/>
      <c r="I43" s="31"/>
      <c r="J43" s="31"/>
      <c r="K43" s="32">
        <v>2.0</v>
      </c>
      <c r="L43" s="32" t="s">
        <v>313</v>
      </c>
      <c r="M43" s="31"/>
      <c r="N43" s="31"/>
      <c r="O43" s="31"/>
      <c r="P43" s="32"/>
      <c r="Q43" s="32"/>
      <c r="R43" s="33"/>
      <c r="S43" s="33"/>
      <c r="T43" s="26"/>
      <c r="U43" s="26" t="b">
        <v>1</v>
      </c>
      <c r="V43" s="33"/>
      <c r="W43" s="5"/>
      <c r="X43" s="5"/>
      <c r="Y43" s="5"/>
      <c r="Z43" s="23" t="b">
        <v>1</v>
      </c>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row>
    <row r="44">
      <c r="A44" s="26" t="s">
        <v>99</v>
      </c>
      <c r="B44" s="26" t="s">
        <v>28</v>
      </c>
      <c r="C44" s="26" t="s">
        <v>100</v>
      </c>
      <c r="D44" s="29">
        <v>0.0</v>
      </c>
      <c r="E44" s="59"/>
      <c r="F44" s="59"/>
      <c r="G44" s="31"/>
      <c r="H44" s="31"/>
      <c r="I44" s="31"/>
      <c r="J44" s="31"/>
      <c r="K44" s="31"/>
      <c r="L44" s="31"/>
      <c r="M44" s="32">
        <v>1.0</v>
      </c>
      <c r="N44" s="31"/>
      <c r="O44" s="31"/>
      <c r="P44" s="32"/>
      <c r="Q44" s="32"/>
      <c r="R44" s="26" t="s">
        <v>305</v>
      </c>
      <c r="S44" s="33"/>
      <c r="T44" s="33"/>
      <c r="U44" s="33"/>
      <c r="V44" s="26">
        <v>3.0</v>
      </c>
      <c r="W44" s="5"/>
      <c r="X44" s="5"/>
      <c r="Y44" s="5"/>
      <c r="Z44" s="23" t="b">
        <v>0</v>
      </c>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row>
    <row r="45">
      <c r="A45" s="18" t="s">
        <v>158</v>
      </c>
      <c r="B45" s="19" t="s">
        <v>28</v>
      </c>
      <c r="C45" s="18" t="s">
        <v>159</v>
      </c>
      <c r="D45" s="19">
        <v>0.0</v>
      </c>
      <c r="E45" s="93">
        <v>2.0</v>
      </c>
      <c r="F45" s="93" t="s">
        <v>303</v>
      </c>
      <c r="G45" s="21">
        <v>1.0</v>
      </c>
      <c r="H45" s="21" t="s">
        <v>297</v>
      </c>
      <c r="I45" s="25"/>
      <c r="J45" s="25"/>
      <c r="K45" s="25"/>
      <c r="L45" s="25"/>
      <c r="M45" s="25"/>
      <c r="N45" s="25"/>
      <c r="O45" s="25"/>
      <c r="P45" s="21"/>
      <c r="Q45" s="21"/>
      <c r="R45" s="27"/>
      <c r="S45" s="27"/>
      <c r="T45" s="27"/>
      <c r="U45" s="27"/>
      <c r="V45" s="22">
        <v>3.0</v>
      </c>
      <c r="W45" s="17"/>
      <c r="X45" s="17"/>
      <c r="Y45" s="17"/>
      <c r="Z45" s="23" t="b">
        <v>0</v>
      </c>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row>
    <row r="46">
      <c r="A46" s="28" t="s">
        <v>169</v>
      </c>
      <c r="B46" s="29" t="s">
        <v>28</v>
      </c>
      <c r="C46" s="28" t="s">
        <v>170</v>
      </c>
      <c r="D46" s="29">
        <v>0.0</v>
      </c>
      <c r="E46" s="94"/>
      <c r="F46" s="94"/>
      <c r="G46" s="31"/>
      <c r="H46" s="31"/>
      <c r="I46" s="31"/>
      <c r="J46" s="31"/>
      <c r="K46" s="32">
        <v>1.0</v>
      </c>
      <c r="L46" s="95" t="s">
        <v>314</v>
      </c>
      <c r="M46" s="31"/>
      <c r="N46" s="31"/>
      <c r="O46" s="31"/>
      <c r="P46" s="32"/>
      <c r="Q46" s="32"/>
      <c r="R46" s="33"/>
      <c r="S46" s="33"/>
      <c r="T46" s="33"/>
      <c r="U46" s="26" t="b">
        <v>1</v>
      </c>
      <c r="V46" s="33"/>
      <c r="W46" s="5"/>
      <c r="X46" s="5"/>
      <c r="Y46" s="5"/>
      <c r="Z46" s="23" t="b">
        <v>1</v>
      </c>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row>
    <row r="47">
      <c r="A47" s="28" t="s">
        <v>180</v>
      </c>
      <c r="B47" s="29" t="s">
        <v>28</v>
      </c>
      <c r="C47" s="28" t="s">
        <v>181</v>
      </c>
      <c r="D47" s="29">
        <v>0.0</v>
      </c>
      <c r="E47" s="96"/>
      <c r="F47" s="96"/>
      <c r="G47" s="31"/>
      <c r="H47" s="31"/>
      <c r="I47" s="32">
        <v>1.0</v>
      </c>
      <c r="J47" s="32" t="s">
        <v>141</v>
      </c>
      <c r="K47" s="31"/>
      <c r="L47" s="31"/>
      <c r="M47" s="32">
        <v>1.0</v>
      </c>
      <c r="N47" s="31"/>
      <c r="O47" s="31"/>
      <c r="P47" s="32"/>
      <c r="Q47" s="32"/>
      <c r="R47" s="26" t="s">
        <v>305</v>
      </c>
      <c r="S47" s="33"/>
      <c r="T47" s="33"/>
      <c r="U47" s="33"/>
      <c r="V47" s="33"/>
      <c r="W47" s="5"/>
      <c r="X47" s="5"/>
      <c r="Y47" s="5"/>
      <c r="Z47" s="23" t="b">
        <v>0</v>
      </c>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row>
    <row r="48">
      <c r="A48" s="28" t="s">
        <v>183</v>
      </c>
      <c r="B48" s="29" t="s">
        <v>28</v>
      </c>
      <c r="C48" s="28" t="s">
        <v>184</v>
      </c>
      <c r="D48" s="29">
        <v>0.0</v>
      </c>
      <c r="E48" s="30"/>
      <c r="F48" s="30"/>
      <c r="G48" s="31"/>
      <c r="H48" s="31"/>
      <c r="I48" s="32">
        <v>1.0</v>
      </c>
      <c r="J48" s="32" t="s">
        <v>315</v>
      </c>
      <c r="K48" s="31"/>
      <c r="L48" s="31"/>
      <c r="M48" s="31"/>
      <c r="N48" s="31"/>
      <c r="O48" s="31"/>
      <c r="P48" s="32"/>
      <c r="Q48" s="32"/>
      <c r="R48" s="26" t="s">
        <v>300</v>
      </c>
      <c r="S48" s="33"/>
      <c r="T48" s="33"/>
      <c r="U48" s="33"/>
      <c r="V48" s="33"/>
      <c r="W48" s="5"/>
      <c r="X48" s="5"/>
      <c r="Y48" s="5"/>
      <c r="Z48" s="23" t="b">
        <v>0</v>
      </c>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row>
    <row r="49">
      <c r="A49" s="28" t="s">
        <v>186</v>
      </c>
      <c r="B49" s="29" t="s">
        <v>28</v>
      </c>
      <c r="C49" s="28" t="s">
        <v>188</v>
      </c>
      <c r="D49" s="29">
        <v>0.0</v>
      </c>
      <c r="E49" s="30"/>
      <c r="F49" s="30"/>
      <c r="G49" s="31"/>
      <c r="H49" s="31"/>
      <c r="I49" s="31"/>
      <c r="J49" s="31"/>
      <c r="K49" s="31"/>
      <c r="L49" s="31"/>
      <c r="M49" s="32"/>
      <c r="N49" s="31"/>
      <c r="O49" s="31"/>
      <c r="P49" s="32"/>
      <c r="Q49" s="32"/>
      <c r="R49" s="26"/>
      <c r="S49" s="33"/>
      <c r="T49" s="33"/>
      <c r="U49" s="33"/>
      <c r="V49" s="33"/>
      <c r="W49" s="2">
        <v>1.0</v>
      </c>
      <c r="X49" s="2" t="s">
        <v>305</v>
      </c>
      <c r="Y49" s="2">
        <v>-1.0</v>
      </c>
      <c r="Z49" s="23" t="b">
        <v>0</v>
      </c>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row>
    <row r="50">
      <c r="A50" s="22" t="s">
        <v>195</v>
      </c>
      <c r="B50" s="22" t="s">
        <v>28</v>
      </c>
      <c r="C50" s="22" t="s">
        <v>196</v>
      </c>
      <c r="D50" s="19">
        <v>0.0</v>
      </c>
      <c r="E50" s="24"/>
      <c r="F50" s="24"/>
      <c r="G50" s="21">
        <v>3.0</v>
      </c>
      <c r="H50" s="21" t="s">
        <v>297</v>
      </c>
      <c r="I50" s="25"/>
      <c r="J50" s="25"/>
      <c r="K50" s="21">
        <v>3.0</v>
      </c>
      <c r="L50" s="21" t="s">
        <v>299</v>
      </c>
      <c r="M50" s="25"/>
      <c r="N50" s="25"/>
      <c r="O50" s="25"/>
      <c r="P50" s="21"/>
      <c r="Q50" s="21"/>
      <c r="R50" s="22" t="s">
        <v>316</v>
      </c>
      <c r="S50" s="27"/>
      <c r="T50" s="27"/>
      <c r="U50" s="22" t="b">
        <v>1</v>
      </c>
      <c r="V50" s="27"/>
      <c r="W50" s="17"/>
      <c r="X50" s="17"/>
      <c r="Y50" s="17"/>
      <c r="Z50" s="23" t="b">
        <v>1</v>
      </c>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row>
    <row r="51">
      <c r="A51" s="28" t="s">
        <v>229</v>
      </c>
      <c r="B51" s="29" t="s">
        <v>28</v>
      </c>
      <c r="C51" s="28" t="s">
        <v>230</v>
      </c>
      <c r="D51" s="29">
        <v>0.0</v>
      </c>
      <c r="E51" s="30"/>
      <c r="F51" s="30"/>
      <c r="G51" s="31"/>
      <c r="H51" s="31"/>
      <c r="I51" s="31"/>
      <c r="J51" s="31"/>
      <c r="K51" s="31"/>
      <c r="L51" s="31"/>
      <c r="M51" s="32"/>
      <c r="N51" s="31"/>
      <c r="O51" s="31"/>
      <c r="P51" s="32"/>
      <c r="Q51" s="32"/>
      <c r="R51" s="26"/>
      <c r="S51" s="33"/>
      <c r="T51" s="33"/>
      <c r="U51" s="33"/>
      <c r="V51" s="33"/>
      <c r="W51" s="2">
        <v>1.0</v>
      </c>
      <c r="X51" s="2" t="s">
        <v>317</v>
      </c>
      <c r="Y51" s="2">
        <v>3.0</v>
      </c>
      <c r="Z51" s="23" t="b">
        <v>0</v>
      </c>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row>
    <row r="52">
      <c r="A52" s="97" t="s">
        <v>250</v>
      </c>
      <c r="B52" s="22" t="s">
        <v>28</v>
      </c>
      <c r="C52" s="22" t="s">
        <v>251</v>
      </c>
      <c r="D52" s="19">
        <v>0.0</v>
      </c>
      <c r="E52" s="24">
        <v>2.0</v>
      </c>
      <c r="F52" s="24" t="s">
        <v>318</v>
      </c>
      <c r="G52" s="25"/>
      <c r="H52" s="25"/>
      <c r="I52" s="25"/>
      <c r="J52" s="25"/>
      <c r="K52" s="25"/>
      <c r="L52" s="25"/>
      <c r="M52" s="25"/>
      <c r="N52" s="25"/>
      <c r="O52" s="25"/>
      <c r="P52" s="21"/>
      <c r="Q52" s="21"/>
      <c r="R52" s="27"/>
      <c r="S52" s="22">
        <v>1.0</v>
      </c>
      <c r="T52" s="22" t="s">
        <v>319</v>
      </c>
      <c r="U52" s="27"/>
      <c r="V52" s="27"/>
      <c r="W52" s="17"/>
      <c r="X52" s="17"/>
      <c r="Y52" s="17"/>
      <c r="Z52" s="23" t="b">
        <v>0</v>
      </c>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row>
    <row r="53">
      <c r="A53" s="98" t="s">
        <v>253</v>
      </c>
      <c r="B53" s="19" t="s">
        <v>28</v>
      </c>
      <c r="C53" s="18" t="s">
        <v>254</v>
      </c>
      <c r="D53" s="19">
        <v>0.0</v>
      </c>
      <c r="E53" s="20"/>
      <c r="F53" s="20"/>
      <c r="G53" s="25"/>
      <c r="H53" s="25"/>
      <c r="I53" s="25"/>
      <c r="J53" s="25"/>
      <c r="K53" s="21">
        <v>1.0</v>
      </c>
      <c r="L53" s="21" t="s">
        <v>320</v>
      </c>
      <c r="M53" s="25"/>
      <c r="N53" s="25"/>
      <c r="O53" s="25"/>
      <c r="P53" s="21"/>
      <c r="Q53" s="21"/>
      <c r="R53" s="27"/>
      <c r="S53" s="27"/>
      <c r="T53" s="27"/>
      <c r="U53" s="27"/>
      <c r="V53" s="27"/>
      <c r="W53" s="17"/>
      <c r="X53" s="17"/>
      <c r="Y53" s="17"/>
      <c r="Z53" s="23" t="b">
        <v>0</v>
      </c>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row>
    <row r="54">
      <c r="A54" s="99" t="s">
        <v>256</v>
      </c>
      <c r="B54" s="69" t="s">
        <v>28</v>
      </c>
      <c r="C54" s="71" t="s">
        <v>257</v>
      </c>
      <c r="D54" s="69">
        <v>0.0</v>
      </c>
      <c r="E54" s="70"/>
      <c r="F54" s="70"/>
      <c r="G54" s="100">
        <v>1.0</v>
      </c>
      <c r="H54" s="100" t="s">
        <v>307</v>
      </c>
      <c r="I54" s="62"/>
      <c r="J54" s="62"/>
      <c r="K54" s="62"/>
      <c r="L54" s="62"/>
      <c r="M54" s="62"/>
      <c r="N54" s="62"/>
      <c r="O54" s="100">
        <v>1.0</v>
      </c>
      <c r="P54" s="100"/>
      <c r="Q54" s="100"/>
      <c r="R54" s="60" t="s">
        <v>3</v>
      </c>
      <c r="S54" s="63"/>
      <c r="T54" s="63"/>
      <c r="U54" s="63"/>
      <c r="V54" s="63"/>
      <c r="W54" s="64"/>
      <c r="X54" s="64"/>
      <c r="Y54" s="64"/>
      <c r="Z54" s="2" t="b">
        <v>0</v>
      </c>
      <c r="AA54" s="64"/>
      <c r="AB54" s="64"/>
      <c r="AC54" s="64"/>
      <c r="AD54" s="64"/>
      <c r="AE54" s="64"/>
      <c r="AF54" s="64"/>
      <c r="AG54" s="64"/>
      <c r="AH54" s="64"/>
      <c r="AI54" s="64"/>
      <c r="AJ54" s="64"/>
      <c r="AK54" s="64"/>
      <c r="AL54" s="64"/>
      <c r="AM54" s="64"/>
      <c r="AN54" s="64"/>
      <c r="AO54" s="64"/>
      <c r="AP54" s="64"/>
      <c r="AQ54" s="64"/>
      <c r="AR54" s="64"/>
      <c r="AS54" s="64"/>
      <c r="AT54" s="64"/>
      <c r="AU54" s="64"/>
      <c r="AV54" s="64"/>
      <c r="AW54" s="64"/>
      <c r="AX54" s="64"/>
      <c r="AY54" s="64"/>
      <c r="AZ54" s="64"/>
      <c r="BA54" s="64"/>
      <c r="BB54" s="64"/>
      <c r="BC54" s="64"/>
      <c r="BD54" s="64"/>
      <c r="BE54" s="64"/>
      <c r="BF54" s="64"/>
      <c r="BG54" s="64"/>
      <c r="BH54" s="64"/>
      <c r="BI54" s="64"/>
      <c r="BJ54" s="64"/>
      <c r="BK54" s="64"/>
      <c r="BL54" s="64"/>
      <c r="BM54" s="64"/>
      <c r="BN54" s="64"/>
      <c r="BO54" s="64"/>
      <c r="BP54" s="64"/>
      <c r="BQ54" s="64"/>
      <c r="BR54" s="64"/>
      <c r="BS54" s="64"/>
      <c r="BT54" s="64"/>
    </row>
    <row r="55">
      <c r="A55" s="101" t="s">
        <v>266</v>
      </c>
      <c r="B55" s="29" t="s">
        <v>28</v>
      </c>
      <c r="C55" s="28" t="s">
        <v>267</v>
      </c>
      <c r="D55" s="29">
        <v>0.0</v>
      </c>
      <c r="E55" s="30"/>
      <c r="F55" s="30"/>
      <c r="G55" s="32">
        <v>1.0</v>
      </c>
      <c r="H55" s="32" t="s">
        <v>297</v>
      </c>
      <c r="I55" s="31"/>
      <c r="J55" s="31"/>
      <c r="K55" s="31"/>
      <c r="L55" s="31"/>
      <c r="M55" s="31"/>
      <c r="N55" s="31"/>
      <c r="O55" s="32">
        <v>2.0</v>
      </c>
      <c r="P55" s="32"/>
      <c r="Q55" s="32"/>
      <c r="R55" s="39" t="s">
        <v>301</v>
      </c>
      <c r="S55" s="33"/>
      <c r="T55" s="33"/>
      <c r="U55" s="33"/>
      <c r="V55" s="33"/>
      <c r="W55" s="5"/>
      <c r="X55" s="5"/>
      <c r="Y55" s="5"/>
      <c r="Z55" s="2" t="b">
        <v>0</v>
      </c>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row>
    <row r="56">
      <c r="A56" s="69" t="s">
        <v>0</v>
      </c>
      <c r="B56" s="69" t="s">
        <v>3</v>
      </c>
      <c r="C56" s="60" t="s">
        <v>1</v>
      </c>
      <c r="D56" s="69">
        <v>2.0</v>
      </c>
      <c r="E56" s="102"/>
      <c r="F56" s="102"/>
      <c r="G56" s="62"/>
      <c r="H56" s="62"/>
      <c r="I56" s="62"/>
      <c r="J56" s="62"/>
      <c r="K56" s="62"/>
      <c r="L56" s="62"/>
      <c r="M56" s="62"/>
      <c r="N56" s="62"/>
      <c r="O56" s="62"/>
      <c r="P56" s="60"/>
      <c r="Q56" s="60"/>
      <c r="R56" s="63"/>
      <c r="S56" s="63"/>
      <c r="T56" s="63"/>
      <c r="U56" s="63"/>
      <c r="V56" s="63"/>
      <c r="W56" s="64"/>
      <c r="X56" s="64"/>
      <c r="Y56" s="64"/>
      <c r="Z56" s="23" t="b">
        <v>1</v>
      </c>
      <c r="AA56" s="64"/>
      <c r="AB56" s="64"/>
      <c r="AC56" s="64"/>
      <c r="AD56" s="64"/>
      <c r="AE56" s="64"/>
      <c r="AF56" s="64"/>
      <c r="AG56" s="64"/>
      <c r="AH56" s="64"/>
      <c r="AI56" s="64"/>
      <c r="AJ56" s="64"/>
      <c r="AK56" s="64"/>
      <c r="AL56" s="64"/>
      <c r="AM56" s="64"/>
      <c r="AN56" s="64"/>
      <c r="AO56" s="64"/>
      <c r="AP56" s="64"/>
      <c r="AQ56" s="64"/>
      <c r="AR56" s="64"/>
      <c r="AS56" s="64"/>
      <c r="AT56" s="64"/>
      <c r="AU56" s="64"/>
      <c r="AV56" s="64"/>
      <c r="AW56" s="64"/>
      <c r="AX56" s="64"/>
      <c r="AY56" s="64"/>
      <c r="AZ56" s="64"/>
      <c r="BA56" s="64"/>
      <c r="BB56" s="64"/>
      <c r="BC56" s="64"/>
      <c r="BD56" s="64"/>
      <c r="BE56" s="64"/>
      <c r="BF56" s="64"/>
      <c r="BG56" s="64"/>
      <c r="BH56" s="64"/>
      <c r="BI56" s="64"/>
      <c r="BJ56" s="64"/>
      <c r="BK56" s="64"/>
      <c r="BL56" s="64"/>
      <c r="BM56" s="64"/>
      <c r="BN56" s="64"/>
      <c r="BO56" s="64"/>
      <c r="BP56" s="64"/>
      <c r="BQ56" s="64"/>
      <c r="BR56" s="64"/>
      <c r="BS56" s="64"/>
      <c r="BT56" s="64"/>
    </row>
    <row r="57">
      <c r="A57" s="29" t="s">
        <v>4</v>
      </c>
      <c r="B57" s="29" t="s">
        <v>3</v>
      </c>
      <c r="C57" s="26" t="s">
        <v>1</v>
      </c>
      <c r="D57" s="29">
        <v>2.0</v>
      </c>
      <c r="E57" s="96"/>
      <c r="F57" s="96"/>
      <c r="G57" s="31"/>
      <c r="H57" s="31"/>
      <c r="I57" s="31"/>
      <c r="J57" s="31"/>
      <c r="K57" s="31"/>
      <c r="L57" s="31"/>
      <c r="M57" s="31"/>
      <c r="N57" s="31"/>
      <c r="O57" s="31"/>
      <c r="P57" s="26"/>
      <c r="Q57" s="26"/>
      <c r="R57" s="33"/>
      <c r="S57" s="33"/>
      <c r="T57" s="33"/>
      <c r="U57" s="33"/>
      <c r="V57" s="33"/>
      <c r="W57" s="5"/>
      <c r="X57" s="5"/>
      <c r="Y57" s="5"/>
      <c r="Z57" s="23" t="b">
        <v>1</v>
      </c>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row>
    <row r="58">
      <c r="A58" s="28" t="s">
        <v>21</v>
      </c>
      <c r="B58" s="29" t="s">
        <v>3</v>
      </c>
      <c r="C58" s="26" t="s">
        <v>1</v>
      </c>
      <c r="D58" s="29">
        <v>2.0</v>
      </c>
      <c r="E58" s="30"/>
      <c r="F58" s="30"/>
      <c r="G58" s="31"/>
      <c r="H58" s="31"/>
      <c r="I58" s="31"/>
      <c r="J58" s="31"/>
      <c r="K58" s="31"/>
      <c r="L58" s="31"/>
      <c r="M58" s="31"/>
      <c r="N58" s="31"/>
      <c r="O58" s="31"/>
      <c r="P58" s="26"/>
      <c r="Q58" s="26"/>
      <c r="R58" s="33"/>
      <c r="S58" s="33"/>
      <c r="T58" s="33"/>
      <c r="U58" s="33"/>
      <c r="V58" s="33"/>
      <c r="W58" s="5"/>
      <c r="X58" s="5"/>
      <c r="Y58" s="5"/>
      <c r="Z58" s="23" t="b">
        <v>1</v>
      </c>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row>
    <row r="59">
      <c r="A59" s="29" t="s">
        <v>23</v>
      </c>
      <c r="B59" s="29" t="s">
        <v>3</v>
      </c>
      <c r="C59" s="26" t="s">
        <v>1</v>
      </c>
      <c r="D59" s="29">
        <v>2.0</v>
      </c>
      <c r="E59" s="59"/>
      <c r="F59" s="59"/>
      <c r="G59" s="31"/>
      <c r="H59" s="31"/>
      <c r="I59" s="31"/>
      <c r="J59" s="31"/>
      <c r="K59" s="31"/>
      <c r="L59" s="31"/>
      <c r="M59" s="31"/>
      <c r="N59" s="31"/>
      <c r="O59" s="31"/>
      <c r="P59" s="26"/>
      <c r="Q59" s="26"/>
      <c r="R59" s="33"/>
      <c r="S59" s="33"/>
      <c r="T59" s="33"/>
      <c r="U59" s="33"/>
      <c r="V59" s="33"/>
      <c r="W59" s="5"/>
      <c r="X59" s="5"/>
      <c r="Y59" s="5"/>
      <c r="Z59" s="23" t="b">
        <v>1</v>
      </c>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row>
    <row r="60">
      <c r="A60" s="26" t="s">
        <v>102</v>
      </c>
      <c r="B60" s="26" t="s">
        <v>3</v>
      </c>
      <c r="C60" s="26" t="s">
        <v>1</v>
      </c>
      <c r="D60" s="26">
        <v>4.0</v>
      </c>
      <c r="E60" s="59"/>
      <c r="F60" s="59"/>
      <c r="G60" s="31"/>
      <c r="H60" s="31"/>
      <c r="I60" s="31"/>
      <c r="J60" s="31"/>
      <c r="K60" s="31"/>
      <c r="L60" s="31"/>
      <c r="M60" s="31"/>
      <c r="N60" s="31"/>
      <c r="O60" s="31"/>
      <c r="P60" s="26"/>
      <c r="Q60" s="26"/>
      <c r="R60" s="33"/>
      <c r="S60" s="33"/>
      <c r="T60" s="33"/>
      <c r="U60" s="33"/>
      <c r="V60" s="33"/>
      <c r="W60" s="5"/>
      <c r="X60" s="5"/>
      <c r="Y60" s="5"/>
      <c r="Z60" s="23" t="b">
        <v>1</v>
      </c>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row>
    <row r="61">
      <c r="A61" s="26" t="s">
        <v>104</v>
      </c>
      <c r="B61" s="26" t="s">
        <v>3</v>
      </c>
      <c r="C61" s="26" t="s">
        <v>1</v>
      </c>
      <c r="D61" s="26">
        <v>4.0</v>
      </c>
      <c r="E61" s="59"/>
      <c r="F61" s="59"/>
      <c r="G61" s="31"/>
      <c r="H61" s="31"/>
      <c r="I61" s="31"/>
      <c r="J61" s="31"/>
      <c r="K61" s="31"/>
      <c r="L61" s="31"/>
      <c r="M61" s="31"/>
      <c r="N61" s="31"/>
      <c r="O61" s="31"/>
      <c r="P61" s="26"/>
      <c r="Q61" s="26"/>
      <c r="R61" s="33"/>
      <c r="S61" s="33"/>
      <c r="T61" s="33"/>
      <c r="U61" s="33"/>
      <c r="V61" s="33"/>
      <c r="W61" s="5"/>
      <c r="X61" s="5"/>
      <c r="Y61" s="5"/>
      <c r="Z61" s="23" t="b">
        <v>1</v>
      </c>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row>
    <row r="62">
      <c r="A62" s="71" t="s">
        <v>142</v>
      </c>
      <c r="B62" s="69" t="s">
        <v>3</v>
      </c>
      <c r="C62" s="60" t="s">
        <v>1</v>
      </c>
      <c r="D62" s="69">
        <v>2.0</v>
      </c>
      <c r="E62" s="70"/>
      <c r="F62" s="70"/>
      <c r="G62" s="62"/>
      <c r="H62" s="62"/>
      <c r="I62" s="62"/>
      <c r="J62" s="62"/>
      <c r="K62" s="62"/>
      <c r="L62" s="62"/>
      <c r="M62" s="62"/>
      <c r="N62" s="62"/>
      <c r="O62" s="62"/>
      <c r="P62" s="60"/>
      <c r="Q62" s="60"/>
      <c r="R62" s="63"/>
      <c r="S62" s="63"/>
      <c r="T62" s="63"/>
      <c r="U62" s="63"/>
      <c r="V62" s="63"/>
      <c r="W62" s="64"/>
      <c r="X62" s="64"/>
      <c r="Y62" s="64"/>
      <c r="Z62" s="23" t="b">
        <v>1</v>
      </c>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c r="BC62" s="64"/>
      <c r="BD62" s="64"/>
      <c r="BE62" s="64"/>
      <c r="BF62" s="64"/>
      <c r="BG62" s="64"/>
      <c r="BH62" s="64"/>
      <c r="BI62" s="64"/>
      <c r="BJ62" s="64"/>
      <c r="BK62" s="64"/>
      <c r="BL62" s="64"/>
      <c r="BM62" s="64"/>
      <c r="BN62" s="64"/>
      <c r="BO62" s="64"/>
      <c r="BP62" s="64"/>
      <c r="BQ62" s="64"/>
      <c r="BR62" s="64"/>
      <c r="BS62" s="64"/>
      <c r="BT62" s="64"/>
    </row>
    <row r="63">
      <c r="A63" s="32" t="s">
        <v>153</v>
      </c>
      <c r="B63" s="32" t="s">
        <v>3</v>
      </c>
      <c r="C63" s="32" t="s">
        <v>1</v>
      </c>
      <c r="D63" s="32">
        <v>3.0</v>
      </c>
      <c r="E63" s="59"/>
      <c r="F63" s="59"/>
      <c r="G63" s="31"/>
      <c r="H63" s="31"/>
      <c r="I63" s="31"/>
      <c r="J63" s="31"/>
      <c r="K63" s="31"/>
      <c r="L63" s="31"/>
      <c r="M63" s="31"/>
      <c r="N63" s="31"/>
      <c r="O63" s="31"/>
      <c r="P63" s="32"/>
      <c r="Q63" s="32"/>
      <c r="R63" s="31"/>
      <c r="S63" s="31"/>
      <c r="T63" s="31"/>
      <c r="U63" s="31"/>
      <c r="V63" s="31"/>
      <c r="W63" s="103"/>
      <c r="X63" s="103"/>
      <c r="Y63" s="103"/>
      <c r="Z63" s="23" t="b">
        <v>1</v>
      </c>
      <c r="AA63" s="103"/>
      <c r="AB63" s="103"/>
      <c r="AC63" s="103"/>
      <c r="AD63" s="103"/>
      <c r="AE63" s="103"/>
      <c r="AF63" s="103"/>
      <c r="AG63" s="103"/>
      <c r="AH63" s="103"/>
      <c r="AI63" s="103"/>
      <c r="AJ63" s="103"/>
      <c r="AK63" s="103"/>
      <c r="AL63" s="103"/>
      <c r="AM63" s="103"/>
      <c r="AN63" s="103"/>
      <c r="AO63" s="103"/>
      <c r="AP63" s="103"/>
      <c r="AQ63" s="103"/>
      <c r="AR63" s="103"/>
      <c r="AS63" s="103"/>
      <c r="AT63" s="103"/>
      <c r="AU63" s="103"/>
      <c r="AV63" s="103"/>
      <c r="AW63" s="103"/>
      <c r="AX63" s="103"/>
      <c r="AY63" s="103"/>
      <c r="AZ63" s="103"/>
      <c r="BA63" s="103"/>
      <c r="BB63" s="103"/>
      <c r="BC63" s="103"/>
      <c r="BD63" s="103"/>
      <c r="BE63" s="103"/>
      <c r="BF63" s="103"/>
      <c r="BG63" s="103"/>
      <c r="BH63" s="103"/>
      <c r="BI63" s="103"/>
      <c r="BJ63" s="103"/>
      <c r="BK63" s="103"/>
      <c r="BL63" s="103"/>
      <c r="BM63" s="103"/>
      <c r="BN63" s="103"/>
      <c r="BO63" s="103"/>
      <c r="BP63" s="103"/>
      <c r="BQ63" s="103"/>
      <c r="BR63" s="103"/>
      <c r="BS63" s="103"/>
      <c r="BT63" s="103"/>
    </row>
    <row r="64">
      <c r="A64" s="29" t="s">
        <v>149</v>
      </c>
      <c r="B64" s="29" t="s">
        <v>3</v>
      </c>
      <c r="C64" s="26" t="s">
        <v>1</v>
      </c>
      <c r="D64" s="29">
        <v>3.0</v>
      </c>
      <c r="E64" s="30"/>
      <c r="F64" s="30"/>
      <c r="G64" s="31"/>
      <c r="H64" s="31"/>
      <c r="I64" s="31"/>
      <c r="J64" s="31"/>
      <c r="K64" s="31"/>
      <c r="L64" s="31"/>
      <c r="M64" s="31"/>
      <c r="N64" s="31"/>
      <c r="O64" s="31"/>
      <c r="P64" s="32"/>
      <c r="Q64" s="32"/>
      <c r="R64" s="33"/>
      <c r="S64" s="33"/>
      <c r="T64" s="33"/>
      <c r="U64" s="33"/>
      <c r="V64" s="33"/>
      <c r="W64" s="5"/>
      <c r="X64" s="5"/>
      <c r="Y64" s="5"/>
      <c r="Z64" s="23" t="b">
        <v>1</v>
      </c>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row>
    <row r="65">
      <c r="A65" s="28" t="s">
        <v>151</v>
      </c>
      <c r="B65" s="29" t="s">
        <v>3</v>
      </c>
      <c r="C65" s="26" t="s">
        <v>1</v>
      </c>
      <c r="D65" s="29">
        <v>3.0</v>
      </c>
      <c r="E65" s="30"/>
      <c r="F65" s="30"/>
      <c r="G65" s="31"/>
      <c r="H65" s="31"/>
      <c r="I65" s="31"/>
      <c r="J65" s="31"/>
      <c r="K65" s="31"/>
      <c r="L65" s="31"/>
      <c r="M65" s="31"/>
      <c r="N65" s="31"/>
      <c r="O65" s="31"/>
      <c r="P65" s="32"/>
      <c r="Q65" s="32"/>
      <c r="R65" s="33"/>
      <c r="S65" s="33"/>
      <c r="T65" s="33"/>
      <c r="U65" s="33"/>
      <c r="V65" s="33"/>
      <c r="W65" s="5"/>
      <c r="X65" s="5"/>
      <c r="Y65" s="5"/>
      <c r="Z65" s="23" t="b">
        <v>1</v>
      </c>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row>
    <row r="66">
      <c r="A66" s="26" t="s">
        <v>163</v>
      </c>
      <c r="B66" s="26" t="s">
        <v>3</v>
      </c>
      <c r="C66" s="26" t="s">
        <v>1</v>
      </c>
      <c r="D66" s="26">
        <v>3.0</v>
      </c>
      <c r="E66" s="59"/>
      <c r="F66" s="59"/>
      <c r="G66" s="31"/>
      <c r="H66" s="31"/>
      <c r="I66" s="31"/>
      <c r="J66" s="31"/>
      <c r="K66" s="31"/>
      <c r="L66" s="31"/>
      <c r="M66" s="31"/>
      <c r="N66" s="31"/>
      <c r="O66" s="31"/>
      <c r="P66" s="26"/>
      <c r="Q66" s="26"/>
      <c r="R66" s="33"/>
      <c r="S66" s="33"/>
      <c r="T66" s="33"/>
      <c r="U66" s="33"/>
      <c r="V66" s="33"/>
      <c r="W66" s="5"/>
      <c r="X66" s="5"/>
      <c r="Y66" s="5"/>
      <c r="Z66" s="23" t="b">
        <v>1</v>
      </c>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row>
    <row r="67">
      <c r="A67" s="71" t="s">
        <v>172</v>
      </c>
      <c r="B67" s="69" t="s">
        <v>3</v>
      </c>
      <c r="C67" s="60" t="s">
        <v>1</v>
      </c>
      <c r="D67" s="69">
        <v>4.0</v>
      </c>
      <c r="E67" s="104"/>
      <c r="F67" s="104"/>
      <c r="G67" s="62"/>
      <c r="H67" s="62"/>
      <c r="I67" s="62"/>
      <c r="J67" s="62"/>
      <c r="K67" s="62"/>
      <c r="L67" s="62"/>
      <c r="M67" s="62"/>
      <c r="N67" s="62"/>
      <c r="O67" s="62"/>
      <c r="P67" s="100"/>
      <c r="Q67" s="100"/>
      <c r="R67" s="63"/>
      <c r="S67" s="63"/>
      <c r="T67" s="63"/>
      <c r="U67" s="63"/>
      <c r="V67" s="63"/>
      <c r="W67" s="64"/>
      <c r="X67" s="64"/>
      <c r="Y67" s="64"/>
      <c r="Z67" s="23" t="b">
        <v>1</v>
      </c>
      <c r="AA67" s="64"/>
      <c r="AB67" s="64"/>
      <c r="AC67" s="64"/>
      <c r="AD67" s="64"/>
      <c r="AE67" s="64"/>
      <c r="AF67" s="64"/>
      <c r="AG67" s="64"/>
      <c r="AH67" s="64"/>
      <c r="AI67" s="64"/>
      <c r="AJ67" s="64"/>
      <c r="AK67" s="64"/>
      <c r="AL67" s="64"/>
      <c r="AM67" s="64"/>
      <c r="AN67" s="64"/>
      <c r="AO67" s="64"/>
      <c r="AP67" s="64"/>
      <c r="AQ67" s="64"/>
      <c r="AR67" s="64"/>
      <c r="AS67" s="64"/>
      <c r="AT67" s="64"/>
      <c r="AU67" s="64"/>
      <c r="AV67" s="64"/>
      <c r="AW67" s="64"/>
      <c r="AX67" s="64"/>
      <c r="AY67" s="64"/>
      <c r="AZ67" s="64"/>
      <c r="BA67" s="64"/>
      <c r="BB67" s="64"/>
      <c r="BC67" s="64"/>
      <c r="BD67" s="64"/>
      <c r="BE67" s="64"/>
      <c r="BF67" s="64"/>
      <c r="BG67" s="64"/>
      <c r="BH67" s="64"/>
      <c r="BI67" s="64"/>
      <c r="BJ67" s="64"/>
      <c r="BK67" s="64"/>
      <c r="BL67" s="64"/>
      <c r="BM67" s="64"/>
      <c r="BN67" s="64"/>
      <c r="BO67" s="64"/>
      <c r="BP67" s="64"/>
      <c r="BQ67" s="64"/>
      <c r="BR67" s="64"/>
      <c r="BS67" s="64"/>
      <c r="BT67" s="64"/>
    </row>
    <row r="68">
      <c r="A68" s="28" t="s">
        <v>174</v>
      </c>
      <c r="B68" s="29" t="s">
        <v>3</v>
      </c>
      <c r="C68" s="26" t="s">
        <v>1</v>
      </c>
      <c r="D68" s="29">
        <v>4.0</v>
      </c>
      <c r="E68" s="96"/>
      <c r="F68" s="96"/>
      <c r="G68" s="31"/>
      <c r="H68" s="31"/>
      <c r="I68" s="31"/>
      <c r="J68" s="31"/>
      <c r="K68" s="31"/>
      <c r="L68" s="31"/>
      <c r="M68" s="31"/>
      <c r="N68" s="31"/>
      <c r="O68" s="31"/>
      <c r="P68" s="26"/>
      <c r="Q68" s="26"/>
      <c r="R68" s="33"/>
      <c r="S68" s="33"/>
      <c r="T68" s="33"/>
      <c r="U68" s="33"/>
      <c r="V68" s="33"/>
      <c r="W68" s="5"/>
      <c r="X68" s="5"/>
      <c r="Y68" s="5"/>
      <c r="Z68" s="23" t="b">
        <v>1</v>
      </c>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row>
    <row r="69">
      <c r="A69" s="28" t="s">
        <v>176</v>
      </c>
      <c r="B69" s="29" t="s">
        <v>3</v>
      </c>
      <c r="C69" s="26" t="s">
        <v>1</v>
      </c>
      <c r="D69" s="29">
        <v>4.0</v>
      </c>
      <c r="E69" s="30"/>
      <c r="F69" s="30"/>
      <c r="G69" s="31"/>
      <c r="H69" s="31"/>
      <c r="I69" s="31"/>
      <c r="J69" s="31"/>
      <c r="K69" s="31"/>
      <c r="L69" s="31"/>
      <c r="M69" s="31"/>
      <c r="N69" s="31"/>
      <c r="O69" s="31"/>
      <c r="P69" s="26"/>
      <c r="Q69" s="26"/>
      <c r="R69" s="33"/>
      <c r="S69" s="33"/>
      <c r="T69" s="33"/>
      <c r="U69" s="33"/>
      <c r="V69" s="33"/>
      <c r="W69" s="5"/>
      <c r="X69" s="5"/>
      <c r="Y69" s="5"/>
      <c r="Z69" s="23" t="b">
        <v>1</v>
      </c>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row>
    <row r="70">
      <c r="A70" s="26" t="s">
        <v>178</v>
      </c>
      <c r="B70" s="26" t="s">
        <v>3</v>
      </c>
      <c r="C70" s="26" t="s">
        <v>1</v>
      </c>
      <c r="D70" s="26">
        <v>4.0</v>
      </c>
      <c r="E70" s="105"/>
      <c r="F70" s="105"/>
      <c r="G70" s="31"/>
      <c r="H70" s="31"/>
      <c r="I70" s="31"/>
      <c r="J70" s="31"/>
      <c r="K70" s="31"/>
      <c r="L70" s="31"/>
      <c r="M70" s="31"/>
      <c r="N70" s="31"/>
      <c r="O70" s="31"/>
      <c r="P70" s="26"/>
      <c r="Q70" s="26"/>
      <c r="R70" s="33"/>
      <c r="S70" s="33"/>
      <c r="T70" s="33"/>
      <c r="U70" s="33"/>
      <c r="V70" s="33"/>
      <c r="W70" s="5"/>
      <c r="X70" s="5"/>
      <c r="Y70" s="5"/>
      <c r="Z70" s="23" t="b">
        <v>1</v>
      </c>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row>
    <row r="71">
      <c r="A71" s="26" t="s">
        <v>193</v>
      </c>
      <c r="B71" s="26" t="s">
        <v>3</v>
      </c>
      <c r="C71" s="26" t="s">
        <v>1</v>
      </c>
      <c r="D71" s="26">
        <v>3.0</v>
      </c>
      <c r="E71" s="59"/>
      <c r="F71" s="59"/>
      <c r="G71" s="31"/>
      <c r="H71" s="31"/>
      <c r="I71" s="31"/>
      <c r="J71" s="31"/>
      <c r="K71" s="31"/>
      <c r="L71" s="31"/>
      <c r="M71" s="31"/>
      <c r="N71" s="31"/>
      <c r="O71" s="31"/>
      <c r="P71" s="26"/>
      <c r="Q71" s="26"/>
      <c r="R71" s="33"/>
      <c r="S71" s="33"/>
      <c r="T71" s="33"/>
      <c r="U71" s="33"/>
      <c r="V71" s="33"/>
      <c r="W71" s="5"/>
      <c r="X71" s="5"/>
      <c r="Y71" s="5"/>
      <c r="Z71" s="23" t="b">
        <v>1</v>
      </c>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row>
    <row r="72">
      <c r="A72" s="60" t="s">
        <v>218</v>
      </c>
      <c r="B72" s="60" t="s">
        <v>3</v>
      </c>
      <c r="C72" s="60" t="s">
        <v>1</v>
      </c>
      <c r="D72" s="60">
        <v>2.0</v>
      </c>
      <c r="E72" s="61"/>
      <c r="F72" s="61"/>
      <c r="G72" s="62"/>
      <c r="H72" s="62"/>
      <c r="I72" s="62"/>
      <c r="J72" s="62"/>
      <c r="K72" s="62"/>
      <c r="L72" s="62"/>
      <c r="M72" s="62"/>
      <c r="N72" s="62"/>
      <c r="O72" s="62"/>
      <c r="P72" s="60"/>
      <c r="Q72" s="60"/>
      <c r="R72" s="63"/>
      <c r="S72" s="63"/>
      <c r="T72" s="63"/>
      <c r="U72" s="63"/>
      <c r="V72" s="63"/>
      <c r="W72" s="64"/>
      <c r="X72" s="64"/>
      <c r="Y72" s="64"/>
      <c r="Z72" s="23" t="b">
        <v>1</v>
      </c>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4"/>
      <c r="AY72" s="64"/>
      <c r="AZ72" s="64"/>
      <c r="BA72" s="64"/>
      <c r="BB72" s="64"/>
      <c r="BC72" s="64"/>
      <c r="BD72" s="64"/>
      <c r="BE72" s="64"/>
      <c r="BF72" s="64"/>
      <c r="BG72" s="64"/>
      <c r="BH72" s="64"/>
      <c r="BI72" s="64"/>
      <c r="BJ72" s="64"/>
      <c r="BK72" s="64"/>
      <c r="BL72" s="64"/>
      <c r="BM72" s="64"/>
      <c r="BN72" s="64"/>
      <c r="BO72" s="64"/>
      <c r="BP72" s="64"/>
      <c r="BQ72" s="64"/>
      <c r="BR72" s="64"/>
      <c r="BS72" s="64"/>
      <c r="BT72" s="64"/>
    </row>
    <row r="73">
      <c r="A73" s="39" t="s">
        <v>220</v>
      </c>
      <c r="B73" s="39" t="s">
        <v>3</v>
      </c>
      <c r="C73" s="39" t="s">
        <v>1</v>
      </c>
      <c r="D73" s="39">
        <v>2.0</v>
      </c>
      <c r="E73" s="66"/>
      <c r="F73" s="66"/>
      <c r="G73" s="37"/>
      <c r="H73" s="37"/>
      <c r="I73" s="37"/>
      <c r="J73" s="37"/>
      <c r="K73" s="37"/>
      <c r="L73" s="37"/>
      <c r="M73" s="37"/>
      <c r="N73" s="37"/>
      <c r="O73" s="37"/>
      <c r="P73" s="39"/>
      <c r="Q73" s="39"/>
      <c r="R73" s="40"/>
      <c r="S73" s="40"/>
      <c r="T73" s="40"/>
      <c r="U73" s="40"/>
      <c r="V73" s="40"/>
      <c r="W73" s="41"/>
      <c r="X73" s="41"/>
      <c r="Y73" s="41"/>
      <c r="Z73" s="23" t="b">
        <v>1</v>
      </c>
      <c r="AA73" s="41"/>
      <c r="AB73" s="41"/>
      <c r="AC73" s="41"/>
      <c r="AD73" s="41"/>
      <c r="AE73" s="41"/>
      <c r="AF73" s="41"/>
      <c r="AG73" s="41"/>
      <c r="AH73" s="41"/>
      <c r="AI73" s="41"/>
      <c r="AJ73" s="41"/>
      <c r="AK73" s="41"/>
      <c r="AL73" s="41"/>
      <c r="AM73" s="41"/>
      <c r="AN73" s="41"/>
      <c r="AO73" s="41"/>
      <c r="AP73" s="41"/>
      <c r="AQ73" s="41"/>
      <c r="AR73" s="41"/>
      <c r="AS73" s="41"/>
      <c r="AT73" s="41"/>
      <c r="AU73" s="41"/>
      <c r="AV73" s="41"/>
      <c r="AW73" s="41"/>
      <c r="AX73" s="41"/>
      <c r="AY73" s="41"/>
      <c r="AZ73" s="41"/>
      <c r="BA73" s="41"/>
      <c r="BB73" s="41"/>
      <c r="BC73" s="41"/>
      <c r="BD73" s="41"/>
      <c r="BE73" s="41"/>
      <c r="BF73" s="41"/>
      <c r="BG73" s="41"/>
      <c r="BH73" s="41"/>
      <c r="BI73" s="41"/>
      <c r="BJ73" s="41"/>
      <c r="BK73" s="41"/>
      <c r="BL73" s="41"/>
      <c r="BM73" s="41"/>
      <c r="BN73" s="41"/>
      <c r="BO73" s="41"/>
      <c r="BP73" s="41"/>
      <c r="BQ73" s="41"/>
      <c r="BR73" s="41"/>
      <c r="BS73" s="41"/>
      <c r="BT73" s="41"/>
    </row>
    <row r="74">
      <c r="A74" s="106" t="s">
        <v>236</v>
      </c>
      <c r="B74" s="107" t="s">
        <v>3</v>
      </c>
      <c r="C74" s="106" t="s">
        <v>237</v>
      </c>
      <c r="D74" s="107">
        <v>1.0</v>
      </c>
      <c r="E74" s="108"/>
      <c r="F74" s="108"/>
      <c r="G74" s="72"/>
      <c r="H74" s="72"/>
      <c r="I74" s="72"/>
      <c r="J74" s="72"/>
      <c r="K74" s="92">
        <v>1.0</v>
      </c>
      <c r="L74" s="109" t="s">
        <v>321</v>
      </c>
      <c r="M74" s="72"/>
      <c r="N74" s="72"/>
      <c r="O74" s="72"/>
      <c r="P74" s="92"/>
      <c r="Q74" s="92"/>
      <c r="R74" s="110"/>
      <c r="S74" s="110"/>
      <c r="T74" s="110"/>
      <c r="U74" s="111" t="b">
        <v>1</v>
      </c>
      <c r="V74" s="110"/>
      <c r="W74" s="112"/>
      <c r="X74" s="112"/>
      <c r="Y74" s="112"/>
      <c r="Z74" s="23" t="b">
        <v>1</v>
      </c>
      <c r="AA74" s="112"/>
      <c r="AB74" s="112"/>
      <c r="AC74" s="112"/>
      <c r="AD74" s="112"/>
      <c r="AE74" s="112"/>
      <c r="AF74" s="112"/>
      <c r="AG74" s="112"/>
      <c r="AH74" s="112"/>
      <c r="AI74" s="112"/>
      <c r="AJ74" s="112"/>
      <c r="AK74" s="112"/>
      <c r="AL74" s="112"/>
      <c r="AM74" s="112"/>
      <c r="AN74" s="112"/>
      <c r="AO74" s="112"/>
      <c r="AP74" s="112"/>
      <c r="AQ74" s="112"/>
      <c r="AR74" s="112"/>
      <c r="AS74" s="112"/>
      <c r="AT74" s="112"/>
      <c r="AU74" s="112"/>
      <c r="AV74" s="112"/>
      <c r="AW74" s="112"/>
      <c r="AX74" s="112"/>
      <c r="AY74" s="112"/>
      <c r="AZ74" s="112"/>
      <c r="BA74" s="112"/>
      <c r="BB74" s="112"/>
      <c r="BC74" s="112"/>
      <c r="BD74" s="112"/>
      <c r="BE74" s="112"/>
      <c r="BF74" s="112"/>
      <c r="BG74" s="112"/>
      <c r="BH74" s="112"/>
      <c r="BI74" s="112"/>
      <c r="BJ74" s="112"/>
      <c r="BK74" s="112"/>
      <c r="BL74" s="112"/>
      <c r="BM74" s="112"/>
      <c r="BN74" s="112"/>
      <c r="BO74" s="112"/>
      <c r="BP74" s="112"/>
      <c r="BQ74" s="112"/>
      <c r="BR74" s="112"/>
      <c r="BS74" s="112"/>
      <c r="BT74" s="112"/>
    </row>
    <row r="75">
      <c r="A75" s="34" t="s">
        <v>259</v>
      </c>
      <c r="B75" s="35" t="s">
        <v>3</v>
      </c>
      <c r="C75" s="39" t="s">
        <v>1</v>
      </c>
      <c r="D75" s="35">
        <v>5.0</v>
      </c>
      <c r="E75" s="36"/>
      <c r="F75" s="36"/>
      <c r="G75" s="37"/>
      <c r="H75" s="37"/>
      <c r="I75" s="37"/>
      <c r="J75" s="37"/>
      <c r="K75" s="37"/>
      <c r="L75" s="37"/>
      <c r="M75" s="37"/>
      <c r="N75" s="37"/>
      <c r="O75" s="37"/>
      <c r="P75" s="39"/>
      <c r="Q75" s="39"/>
      <c r="R75" s="40"/>
      <c r="S75" s="40"/>
      <c r="T75" s="40"/>
      <c r="U75" s="40"/>
      <c r="V75" s="40"/>
      <c r="W75" s="41"/>
      <c r="X75" s="41"/>
      <c r="Y75" s="41"/>
      <c r="Z75" s="23" t="b">
        <v>1</v>
      </c>
      <c r="AA75" s="41"/>
      <c r="AB75" s="41"/>
      <c r="AC75" s="41"/>
      <c r="AD75" s="41"/>
      <c r="AE75" s="41"/>
      <c r="AF75" s="41"/>
      <c r="AG75" s="41"/>
      <c r="AH75" s="41"/>
      <c r="AI75" s="41"/>
      <c r="AJ75" s="41"/>
      <c r="AK75" s="41"/>
      <c r="AL75" s="41"/>
      <c r="AM75" s="41"/>
      <c r="AN75" s="41"/>
      <c r="AO75" s="41"/>
      <c r="AP75" s="41"/>
      <c r="AQ75" s="41"/>
      <c r="AR75" s="41"/>
      <c r="AS75" s="41"/>
      <c r="AT75" s="41"/>
      <c r="AU75" s="41"/>
      <c r="AV75" s="41"/>
      <c r="AW75" s="41"/>
      <c r="AX75" s="41"/>
      <c r="AY75" s="41"/>
      <c r="AZ75" s="41"/>
      <c r="BA75" s="41"/>
      <c r="BB75" s="41"/>
      <c r="BC75" s="41"/>
      <c r="BD75" s="41"/>
      <c r="BE75" s="41"/>
      <c r="BF75" s="41"/>
      <c r="BG75" s="41"/>
      <c r="BH75" s="41"/>
      <c r="BI75" s="41"/>
      <c r="BJ75" s="41"/>
      <c r="BK75" s="41"/>
      <c r="BL75" s="41"/>
      <c r="BM75" s="41"/>
      <c r="BN75" s="41"/>
      <c r="BO75" s="41"/>
      <c r="BP75" s="41"/>
      <c r="BQ75" s="41"/>
      <c r="BR75" s="41"/>
      <c r="BS75" s="41"/>
      <c r="BT75" s="41"/>
    </row>
    <row r="76">
      <c r="A76" s="29" t="s">
        <v>6</v>
      </c>
      <c r="B76" s="29" t="s">
        <v>8</v>
      </c>
      <c r="C76" s="26" t="s">
        <v>1</v>
      </c>
      <c r="D76" s="29">
        <v>5.0</v>
      </c>
      <c r="E76" s="96"/>
      <c r="F76" s="96"/>
      <c r="G76" s="31"/>
      <c r="H76" s="31"/>
      <c r="I76" s="31"/>
      <c r="J76" s="31"/>
      <c r="K76" s="31"/>
      <c r="L76" s="31"/>
      <c r="M76" s="31"/>
      <c r="N76" s="31"/>
      <c r="O76" s="31"/>
      <c r="P76" s="26"/>
      <c r="Q76" s="26"/>
      <c r="R76" s="33"/>
      <c r="S76" s="33"/>
      <c r="T76" s="33"/>
      <c r="U76" s="33"/>
      <c r="V76" s="33"/>
      <c r="W76" s="5"/>
      <c r="X76" s="5"/>
      <c r="Y76" s="5"/>
      <c r="Z76" s="23" t="b">
        <v>1</v>
      </c>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row>
    <row r="77">
      <c r="A77" s="69" t="s">
        <v>9</v>
      </c>
      <c r="B77" s="69" t="s">
        <v>8</v>
      </c>
      <c r="C77" s="60" t="s">
        <v>1</v>
      </c>
      <c r="D77" s="69">
        <v>5.0</v>
      </c>
      <c r="E77" s="102"/>
      <c r="F77" s="102"/>
      <c r="G77" s="62"/>
      <c r="H77" s="62"/>
      <c r="I77" s="62"/>
      <c r="J77" s="62"/>
      <c r="K77" s="62"/>
      <c r="L77" s="62"/>
      <c r="M77" s="62"/>
      <c r="N77" s="62"/>
      <c r="O77" s="62"/>
      <c r="P77" s="60"/>
      <c r="Q77" s="60"/>
      <c r="R77" s="63"/>
      <c r="S77" s="63"/>
      <c r="T77" s="63"/>
      <c r="U77" s="63"/>
      <c r="V77" s="63"/>
      <c r="W77" s="64"/>
      <c r="X77" s="64"/>
      <c r="Y77" s="64"/>
      <c r="Z77" s="23" t="b">
        <v>1</v>
      </c>
      <c r="AA77" s="64"/>
      <c r="AB77" s="64"/>
      <c r="AC77" s="64"/>
      <c r="AD77" s="64"/>
      <c r="AE77" s="64"/>
      <c r="AF77" s="64"/>
      <c r="AG77" s="64"/>
      <c r="AH77" s="64"/>
      <c r="AI77" s="64"/>
      <c r="AJ77" s="64"/>
      <c r="AK77" s="64"/>
      <c r="AL77" s="64"/>
      <c r="AM77" s="64"/>
      <c r="AN77" s="64"/>
      <c r="AO77" s="64"/>
      <c r="AP77" s="64"/>
      <c r="AQ77" s="64"/>
      <c r="AR77" s="64"/>
      <c r="AS77" s="64"/>
      <c r="AT77" s="64"/>
      <c r="AU77" s="64"/>
      <c r="AV77" s="64"/>
      <c r="AW77" s="64"/>
      <c r="AX77" s="64"/>
      <c r="AY77" s="64"/>
      <c r="AZ77" s="64"/>
      <c r="BA77" s="64"/>
      <c r="BB77" s="64"/>
      <c r="BC77" s="64"/>
      <c r="BD77" s="64"/>
      <c r="BE77" s="64"/>
      <c r="BF77" s="64"/>
      <c r="BG77" s="64"/>
      <c r="BH77" s="64"/>
      <c r="BI77" s="64"/>
      <c r="BJ77" s="64"/>
      <c r="BK77" s="64"/>
      <c r="BL77" s="64"/>
      <c r="BM77" s="64"/>
      <c r="BN77" s="64"/>
      <c r="BO77" s="64"/>
      <c r="BP77" s="64"/>
      <c r="BQ77" s="64"/>
      <c r="BR77" s="64"/>
      <c r="BS77" s="64"/>
      <c r="BT77" s="64"/>
    </row>
    <row r="78">
      <c r="A78" s="28" t="s">
        <v>15</v>
      </c>
      <c r="B78" s="29" t="s">
        <v>8</v>
      </c>
      <c r="C78" s="26" t="s">
        <v>1</v>
      </c>
      <c r="D78" s="29">
        <v>3.0</v>
      </c>
      <c r="E78" s="59"/>
      <c r="F78" s="59"/>
      <c r="G78" s="31"/>
      <c r="H78" s="31"/>
      <c r="I78" s="31"/>
      <c r="J78" s="31"/>
      <c r="K78" s="31"/>
      <c r="L78" s="31"/>
      <c r="M78" s="31"/>
      <c r="N78" s="31"/>
      <c r="O78" s="31"/>
      <c r="P78" s="26"/>
      <c r="Q78" s="26"/>
      <c r="R78" s="33"/>
      <c r="S78" s="33"/>
      <c r="T78" s="33"/>
      <c r="U78" s="33"/>
      <c r="V78" s="33"/>
      <c r="W78" s="5"/>
      <c r="X78" s="5"/>
      <c r="Y78" s="5"/>
      <c r="Z78" s="23" t="b">
        <v>1</v>
      </c>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row>
    <row r="79">
      <c r="A79" s="71" t="s">
        <v>17</v>
      </c>
      <c r="B79" s="69" t="s">
        <v>8</v>
      </c>
      <c r="C79" s="60" t="s">
        <v>1</v>
      </c>
      <c r="D79" s="69">
        <v>3.0</v>
      </c>
      <c r="E79" s="61"/>
      <c r="F79" s="61"/>
      <c r="G79" s="62"/>
      <c r="H79" s="62"/>
      <c r="I79" s="62"/>
      <c r="J79" s="37"/>
      <c r="K79" s="62"/>
      <c r="L79" s="62"/>
      <c r="M79" s="62"/>
      <c r="N79" s="62"/>
      <c r="O79" s="62"/>
      <c r="P79" s="60"/>
      <c r="Q79" s="60"/>
      <c r="R79" s="63"/>
      <c r="S79" s="63"/>
      <c r="T79" s="63"/>
      <c r="U79" s="63"/>
      <c r="V79" s="63"/>
      <c r="W79" s="64"/>
      <c r="X79" s="64"/>
      <c r="Y79" s="64"/>
      <c r="Z79" s="23" t="b">
        <v>1</v>
      </c>
      <c r="AA79" s="64"/>
      <c r="AB79" s="64"/>
      <c r="AC79" s="64"/>
      <c r="AD79" s="64"/>
      <c r="AE79" s="64"/>
      <c r="AF79" s="64"/>
      <c r="AG79" s="64"/>
      <c r="AH79" s="64"/>
      <c r="AI79" s="64"/>
      <c r="AJ79" s="64"/>
      <c r="AK79" s="64"/>
      <c r="AL79" s="64"/>
      <c r="AM79" s="64"/>
      <c r="AN79" s="64"/>
      <c r="AO79" s="64"/>
      <c r="AP79" s="64"/>
      <c r="AQ79" s="64"/>
      <c r="AR79" s="64"/>
      <c r="AS79" s="64"/>
      <c r="AT79" s="64"/>
      <c r="AU79" s="64"/>
      <c r="AV79" s="64"/>
      <c r="AW79" s="64"/>
      <c r="AX79" s="64"/>
      <c r="AY79" s="64"/>
      <c r="AZ79" s="64"/>
      <c r="BA79" s="64"/>
      <c r="BB79" s="64"/>
      <c r="BC79" s="64"/>
      <c r="BD79" s="64"/>
      <c r="BE79" s="64"/>
      <c r="BF79" s="64"/>
      <c r="BG79" s="64"/>
      <c r="BH79" s="64"/>
      <c r="BI79" s="64"/>
      <c r="BJ79" s="64"/>
      <c r="BK79" s="64"/>
      <c r="BL79" s="64"/>
      <c r="BM79" s="64"/>
      <c r="BN79" s="64"/>
      <c r="BO79" s="64"/>
      <c r="BP79" s="64"/>
      <c r="BQ79" s="64"/>
      <c r="BR79" s="64"/>
      <c r="BS79" s="64"/>
      <c r="BT79" s="64"/>
    </row>
    <row r="80">
      <c r="A80" s="34" t="s">
        <v>19</v>
      </c>
      <c r="B80" s="35" t="s">
        <v>8</v>
      </c>
      <c r="C80" s="39" t="s">
        <v>1</v>
      </c>
      <c r="D80" s="35">
        <v>3.0</v>
      </c>
      <c r="E80" s="36"/>
      <c r="F80" s="36"/>
      <c r="G80" s="37"/>
      <c r="H80" s="37"/>
      <c r="I80" s="37"/>
      <c r="J80" s="37"/>
      <c r="K80" s="37"/>
      <c r="L80" s="37"/>
      <c r="M80" s="37"/>
      <c r="N80" s="37"/>
      <c r="O80" s="37"/>
      <c r="P80" s="38"/>
      <c r="Q80" s="38"/>
      <c r="R80" s="40"/>
      <c r="S80" s="40"/>
      <c r="T80" s="40"/>
      <c r="U80" s="40"/>
      <c r="V80" s="40"/>
      <c r="W80" s="41"/>
      <c r="X80" s="41"/>
      <c r="Y80" s="41"/>
      <c r="Z80" s="23" t="b">
        <v>1</v>
      </c>
      <c r="AA80" s="41"/>
      <c r="AB80" s="41"/>
      <c r="AC80" s="41"/>
      <c r="AD80" s="41"/>
      <c r="AE80" s="41"/>
      <c r="AF80" s="41"/>
      <c r="AG80" s="41"/>
      <c r="AH80" s="41"/>
      <c r="AI80" s="41"/>
      <c r="AJ80" s="41"/>
      <c r="AK80" s="41"/>
      <c r="AL80" s="41"/>
      <c r="AM80" s="41"/>
      <c r="AN80" s="41"/>
      <c r="AO80" s="41"/>
      <c r="AP80" s="41"/>
      <c r="AQ80" s="41"/>
      <c r="AR80" s="41"/>
      <c r="AS80" s="41"/>
      <c r="AT80" s="41"/>
      <c r="AU80" s="41"/>
      <c r="AV80" s="41"/>
      <c r="AW80" s="41"/>
      <c r="AX80" s="41"/>
      <c r="AY80" s="41"/>
      <c r="AZ80" s="41"/>
      <c r="BA80" s="41"/>
      <c r="BB80" s="41"/>
      <c r="BC80" s="41"/>
      <c r="BD80" s="41"/>
      <c r="BE80" s="41"/>
      <c r="BF80" s="41"/>
      <c r="BG80" s="41"/>
      <c r="BH80" s="41"/>
      <c r="BI80" s="41"/>
      <c r="BJ80" s="41"/>
      <c r="BK80" s="41"/>
      <c r="BL80" s="41"/>
      <c r="BM80" s="41"/>
      <c r="BN80" s="41"/>
      <c r="BO80" s="41"/>
      <c r="BP80" s="41"/>
      <c r="BQ80" s="41"/>
      <c r="BR80" s="41"/>
      <c r="BS80" s="41"/>
      <c r="BT80" s="41"/>
    </row>
    <row r="81">
      <c r="A81" s="34" t="s">
        <v>37</v>
      </c>
      <c r="B81" s="35" t="s">
        <v>8</v>
      </c>
      <c r="C81" s="39" t="s">
        <v>1</v>
      </c>
      <c r="D81" s="35">
        <v>4.0</v>
      </c>
      <c r="E81" s="36"/>
      <c r="F81" s="36"/>
      <c r="G81" s="37"/>
      <c r="H81" s="62"/>
      <c r="I81" s="37"/>
      <c r="J81" s="37"/>
      <c r="K81" s="37"/>
      <c r="L81" s="37"/>
      <c r="M81" s="37"/>
      <c r="N81" s="37"/>
      <c r="O81" s="37"/>
      <c r="P81" s="39"/>
      <c r="Q81" s="39"/>
      <c r="R81" s="40"/>
      <c r="S81" s="40"/>
      <c r="T81" s="40"/>
      <c r="U81" s="40"/>
      <c r="V81" s="40"/>
      <c r="W81" s="41"/>
      <c r="X81" s="41"/>
      <c r="Y81" s="41"/>
      <c r="Z81" s="23" t="b">
        <v>1</v>
      </c>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41"/>
      <c r="BO81" s="41"/>
      <c r="BP81" s="41"/>
      <c r="BQ81" s="41"/>
      <c r="BR81" s="41"/>
      <c r="BS81" s="41"/>
      <c r="BT81" s="41"/>
    </row>
    <row r="82">
      <c r="A82" s="113" t="s">
        <v>39</v>
      </c>
      <c r="B82" s="29" t="s">
        <v>8</v>
      </c>
      <c r="C82" s="26" t="s">
        <v>1</v>
      </c>
      <c r="D82" s="29">
        <v>4.0</v>
      </c>
      <c r="E82" s="30"/>
      <c r="F82" s="30"/>
      <c r="G82" s="31"/>
      <c r="H82" s="31"/>
      <c r="I82" s="31"/>
      <c r="J82" s="31"/>
      <c r="K82" s="31"/>
      <c r="L82" s="31"/>
      <c r="M82" s="31"/>
      <c r="N82" s="31"/>
      <c r="O82" s="31"/>
      <c r="P82" s="32"/>
      <c r="Q82" s="32"/>
      <c r="R82" s="33"/>
      <c r="S82" s="33"/>
      <c r="T82" s="33"/>
      <c r="U82" s="33"/>
      <c r="V82" s="33"/>
      <c r="W82" s="5"/>
      <c r="X82" s="5"/>
      <c r="Y82" s="5"/>
      <c r="Z82" s="23" t="b">
        <v>1</v>
      </c>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row>
    <row r="83">
      <c r="A83" s="28" t="s">
        <v>41</v>
      </c>
      <c r="B83" s="29" t="s">
        <v>8</v>
      </c>
      <c r="C83" s="26" t="s">
        <v>1</v>
      </c>
      <c r="D83" s="29">
        <v>4.0</v>
      </c>
      <c r="E83" s="30"/>
      <c r="F83" s="30"/>
      <c r="G83" s="31"/>
      <c r="H83" s="31"/>
      <c r="I83" s="31"/>
      <c r="J83" s="31"/>
      <c r="K83" s="31"/>
      <c r="L83" s="31"/>
      <c r="M83" s="31"/>
      <c r="N83" s="31"/>
      <c r="O83" s="31"/>
      <c r="P83" s="26"/>
      <c r="Q83" s="26"/>
      <c r="R83" s="33"/>
      <c r="S83" s="33"/>
      <c r="T83" s="33"/>
      <c r="U83" s="33"/>
      <c r="V83" s="33"/>
      <c r="W83" s="5"/>
      <c r="X83" s="5"/>
      <c r="Y83" s="5"/>
      <c r="Z83" s="23" t="b">
        <v>1</v>
      </c>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row>
    <row r="84">
      <c r="A84" s="28" t="s">
        <v>43</v>
      </c>
      <c r="B84" s="29" t="s">
        <v>8</v>
      </c>
      <c r="C84" s="26" t="s">
        <v>1</v>
      </c>
      <c r="D84" s="29">
        <v>4.0</v>
      </c>
      <c r="E84" s="30"/>
      <c r="F84" s="30"/>
      <c r="G84" s="31"/>
      <c r="H84" s="31"/>
      <c r="I84" s="31"/>
      <c r="J84" s="31"/>
      <c r="K84" s="31"/>
      <c r="L84" s="31"/>
      <c r="M84" s="31"/>
      <c r="N84" s="31"/>
      <c r="O84" s="31"/>
      <c r="P84" s="32"/>
      <c r="Q84" s="32"/>
      <c r="R84" s="33"/>
      <c r="S84" s="33"/>
      <c r="T84" s="33"/>
      <c r="U84" s="33"/>
      <c r="V84" s="33"/>
      <c r="W84" s="5"/>
      <c r="X84" s="5"/>
      <c r="Y84" s="5"/>
      <c r="Z84" s="23" t="b">
        <v>1</v>
      </c>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row>
    <row r="85">
      <c r="A85" s="71" t="s">
        <v>45</v>
      </c>
      <c r="B85" s="69" t="s">
        <v>8</v>
      </c>
      <c r="C85" s="60" t="s">
        <v>1</v>
      </c>
      <c r="D85" s="69">
        <v>3.0</v>
      </c>
      <c r="E85" s="70"/>
      <c r="F85" s="70"/>
      <c r="G85" s="62"/>
      <c r="H85" s="62"/>
      <c r="I85" s="62"/>
      <c r="J85" s="62"/>
      <c r="K85" s="62"/>
      <c r="L85" s="62"/>
      <c r="M85" s="62"/>
      <c r="N85" s="62"/>
      <c r="O85" s="62"/>
      <c r="P85" s="60"/>
      <c r="Q85" s="60"/>
      <c r="R85" s="63"/>
      <c r="S85" s="63"/>
      <c r="T85" s="63"/>
      <c r="U85" s="63"/>
      <c r="V85" s="63"/>
      <c r="W85" s="64"/>
      <c r="X85" s="64"/>
      <c r="Y85" s="64"/>
      <c r="Z85" s="23" t="b">
        <v>1</v>
      </c>
      <c r="AA85" s="64"/>
      <c r="AB85" s="64"/>
      <c r="AC85" s="64"/>
      <c r="AD85" s="64"/>
      <c r="AE85" s="64"/>
      <c r="AF85" s="64"/>
      <c r="AG85" s="64"/>
      <c r="AH85" s="64"/>
      <c r="AI85" s="64"/>
      <c r="AJ85" s="64"/>
      <c r="AK85" s="64"/>
      <c r="AL85" s="64"/>
      <c r="AM85" s="64"/>
      <c r="AN85" s="64"/>
      <c r="AO85" s="64"/>
      <c r="AP85" s="64"/>
      <c r="AQ85" s="64"/>
      <c r="AR85" s="64"/>
      <c r="AS85" s="64"/>
      <c r="AT85" s="64"/>
      <c r="AU85" s="64"/>
      <c r="AV85" s="64"/>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row>
    <row r="86">
      <c r="A86" s="28" t="s">
        <v>147</v>
      </c>
      <c r="B86" s="29" t="s">
        <v>8</v>
      </c>
      <c r="C86" s="26" t="s">
        <v>1</v>
      </c>
      <c r="D86" s="29">
        <v>6.0</v>
      </c>
      <c r="E86" s="30"/>
      <c r="F86" s="30"/>
      <c r="G86" s="31"/>
      <c r="H86" s="31"/>
      <c r="I86" s="31"/>
      <c r="J86" s="31"/>
      <c r="K86" s="31"/>
      <c r="L86" s="31"/>
      <c r="M86" s="31"/>
      <c r="N86" s="31"/>
      <c r="O86" s="31"/>
      <c r="P86" s="32"/>
      <c r="Q86" s="32"/>
      <c r="R86" s="33"/>
      <c r="S86" s="33"/>
      <c r="T86" s="33"/>
      <c r="U86" s="33"/>
      <c r="V86" s="33"/>
      <c r="W86" s="5"/>
      <c r="X86" s="5"/>
      <c r="Y86" s="5"/>
      <c r="Z86" s="23" t="b">
        <v>1</v>
      </c>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row>
    <row r="87">
      <c r="A87" s="26" t="s">
        <v>165</v>
      </c>
      <c r="B87" s="26" t="s">
        <v>8</v>
      </c>
      <c r="C87" s="26" t="s">
        <v>1</v>
      </c>
      <c r="D87" s="26">
        <v>3.0</v>
      </c>
      <c r="E87" s="59"/>
      <c r="F87" s="59"/>
      <c r="G87" s="31"/>
      <c r="H87" s="31"/>
      <c r="I87" s="31"/>
      <c r="J87" s="31"/>
      <c r="K87" s="31"/>
      <c r="L87" s="31"/>
      <c r="M87" s="31"/>
      <c r="N87" s="31"/>
      <c r="O87" s="31"/>
      <c r="P87" s="26"/>
      <c r="Q87" s="26"/>
      <c r="R87" s="33"/>
      <c r="S87" s="33"/>
      <c r="T87" s="33"/>
      <c r="U87" s="33"/>
      <c r="V87" s="33"/>
      <c r="W87" s="5"/>
      <c r="X87" s="5"/>
      <c r="Y87" s="5"/>
      <c r="Z87" s="23" t="b">
        <v>1</v>
      </c>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row>
    <row r="88">
      <c r="A88" s="60" t="s">
        <v>167</v>
      </c>
      <c r="B88" s="60" t="s">
        <v>8</v>
      </c>
      <c r="C88" s="60" t="s">
        <v>1</v>
      </c>
      <c r="D88" s="60">
        <v>3.0</v>
      </c>
      <c r="E88" s="61"/>
      <c r="F88" s="61"/>
      <c r="G88" s="62"/>
      <c r="H88" s="62"/>
      <c r="I88" s="62"/>
      <c r="J88" s="62"/>
      <c r="K88" s="62"/>
      <c r="L88" s="62"/>
      <c r="M88" s="62"/>
      <c r="N88" s="62"/>
      <c r="O88" s="62"/>
      <c r="P88" s="60"/>
      <c r="Q88" s="60"/>
      <c r="R88" s="63"/>
      <c r="S88" s="63"/>
      <c r="T88" s="63"/>
      <c r="U88" s="63"/>
      <c r="V88" s="63"/>
      <c r="W88" s="64"/>
      <c r="X88" s="64"/>
      <c r="Y88" s="64"/>
      <c r="Z88" s="23" t="b">
        <v>1</v>
      </c>
      <c r="AA88" s="64"/>
      <c r="AB88" s="64"/>
      <c r="AC88" s="64"/>
      <c r="AD88" s="64"/>
      <c r="AE88" s="64"/>
      <c r="AF88" s="64"/>
      <c r="AG88" s="64"/>
      <c r="AH88" s="64"/>
      <c r="AI88" s="64"/>
      <c r="AJ88" s="64"/>
      <c r="AK88" s="64"/>
      <c r="AL88" s="64"/>
      <c r="AM88" s="64"/>
      <c r="AN88" s="64"/>
      <c r="AO88" s="64"/>
      <c r="AP88" s="64"/>
      <c r="AQ88" s="64"/>
      <c r="AR88" s="64"/>
      <c r="AS88" s="64"/>
      <c r="AT88" s="64"/>
      <c r="AU88" s="64"/>
      <c r="AV88" s="64"/>
      <c r="AW88" s="64"/>
      <c r="AX88" s="64"/>
      <c r="AY88" s="64"/>
      <c r="AZ88" s="64"/>
      <c r="BA88" s="64"/>
      <c r="BB88" s="64"/>
      <c r="BC88" s="64"/>
      <c r="BD88" s="64"/>
      <c r="BE88" s="64"/>
      <c r="BF88" s="64"/>
      <c r="BG88" s="64"/>
      <c r="BH88" s="64"/>
      <c r="BI88" s="64"/>
      <c r="BJ88" s="64"/>
      <c r="BK88" s="64"/>
      <c r="BL88" s="64"/>
      <c r="BM88" s="64"/>
      <c r="BN88" s="64"/>
      <c r="BO88" s="64"/>
      <c r="BP88" s="64"/>
      <c r="BQ88" s="64"/>
      <c r="BR88" s="64"/>
      <c r="BS88" s="64"/>
      <c r="BT88" s="64"/>
    </row>
    <row r="89">
      <c r="A89" s="71" t="s">
        <v>8</v>
      </c>
      <c r="B89" s="69" t="s">
        <v>8</v>
      </c>
      <c r="C89" s="60" t="s">
        <v>1</v>
      </c>
      <c r="D89" s="69">
        <v>2.0</v>
      </c>
      <c r="E89" s="70"/>
      <c r="F89" s="70"/>
      <c r="G89" s="62"/>
      <c r="H89" s="62"/>
      <c r="I89" s="62"/>
      <c r="J89" s="62"/>
      <c r="K89" s="62"/>
      <c r="L89" s="62"/>
      <c r="M89" s="62"/>
      <c r="N89" s="62"/>
      <c r="O89" s="62"/>
      <c r="P89" s="60"/>
      <c r="Q89" s="60"/>
      <c r="R89" s="63"/>
      <c r="S89" s="63"/>
      <c r="T89" s="63"/>
      <c r="U89" s="63"/>
      <c r="V89" s="63"/>
      <c r="W89" s="64"/>
      <c r="X89" s="64"/>
      <c r="Y89" s="64"/>
      <c r="Z89" s="23" t="b">
        <v>1</v>
      </c>
      <c r="AA89" s="64"/>
      <c r="AB89" s="64"/>
      <c r="AC89" s="64"/>
      <c r="AD89" s="64"/>
      <c r="AE89" s="64"/>
      <c r="AF89" s="64"/>
      <c r="AG89" s="64"/>
      <c r="AH89" s="64"/>
      <c r="AI89" s="64"/>
      <c r="AJ89" s="64"/>
      <c r="AK89" s="64"/>
      <c r="AL89" s="64"/>
      <c r="AM89" s="64"/>
      <c r="AN89" s="64"/>
      <c r="AO89" s="64"/>
      <c r="AP89" s="64"/>
      <c r="AQ89" s="64"/>
      <c r="AR89" s="64"/>
      <c r="AS89" s="64"/>
      <c r="AT89" s="64"/>
      <c r="AU89" s="64"/>
      <c r="AV89" s="64"/>
      <c r="AW89" s="64"/>
      <c r="AX89" s="64"/>
      <c r="AY89" s="64"/>
      <c r="AZ89" s="64"/>
      <c r="BA89" s="64"/>
      <c r="BB89" s="64"/>
      <c r="BC89" s="64"/>
      <c r="BD89" s="64"/>
      <c r="BE89" s="64"/>
      <c r="BF89" s="64"/>
      <c r="BG89" s="64"/>
      <c r="BH89" s="64"/>
      <c r="BI89" s="64"/>
      <c r="BJ89" s="64"/>
      <c r="BK89" s="64"/>
      <c r="BL89" s="64"/>
      <c r="BM89" s="64"/>
      <c r="BN89" s="64"/>
      <c r="BO89" s="64"/>
      <c r="BP89" s="64"/>
      <c r="BQ89" s="64"/>
      <c r="BR89" s="64"/>
      <c r="BS89" s="64"/>
      <c r="BT89" s="64"/>
    </row>
    <row r="90">
      <c r="A90" s="34" t="s">
        <v>211</v>
      </c>
      <c r="B90" s="35" t="s">
        <v>8</v>
      </c>
      <c r="C90" s="39" t="s">
        <v>1</v>
      </c>
      <c r="D90" s="35">
        <v>2.0</v>
      </c>
      <c r="E90" s="36"/>
      <c r="F90" s="36"/>
      <c r="G90" s="37"/>
      <c r="H90" s="37"/>
      <c r="I90" s="37"/>
      <c r="J90" s="37"/>
      <c r="K90" s="37"/>
      <c r="L90" s="37"/>
      <c r="M90" s="37"/>
      <c r="N90" s="37"/>
      <c r="O90" s="37"/>
      <c r="P90" s="39"/>
      <c r="Q90" s="39"/>
      <c r="R90" s="40"/>
      <c r="S90" s="40"/>
      <c r="T90" s="40"/>
      <c r="U90" s="40"/>
      <c r="V90" s="40"/>
      <c r="W90" s="41"/>
      <c r="X90" s="41"/>
      <c r="Y90" s="41"/>
      <c r="Z90" s="23" t="b">
        <v>1</v>
      </c>
      <c r="AA90" s="41"/>
      <c r="AB90" s="41"/>
      <c r="AC90" s="41"/>
      <c r="AD90" s="41"/>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41"/>
      <c r="BO90" s="41"/>
      <c r="BP90" s="41"/>
      <c r="BQ90" s="41"/>
      <c r="BR90" s="41"/>
      <c r="BS90" s="41"/>
      <c r="BT90" s="41"/>
    </row>
    <row r="91">
      <c r="A91" s="28" t="s">
        <v>213</v>
      </c>
      <c r="B91" s="29" t="s">
        <v>8</v>
      </c>
      <c r="C91" s="26" t="s">
        <v>1</v>
      </c>
      <c r="D91" s="29">
        <v>2.0</v>
      </c>
      <c r="E91" s="30"/>
      <c r="F91" s="30"/>
      <c r="G91" s="31"/>
      <c r="H91" s="31"/>
      <c r="I91" s="31"/>
      <c r="J91" s="31"/>
      <c r="K91" s="31"/>
      <c r="L91" s="31"/>
      <c r="M91" s="31"/>
      <c r="N91" s="31"/>
      <c r="O91" s="31"/>
      <c r="P91" s="26"/>
      <c r="Q91" s="26"/>
      <c r="R91" s="33"/>
      <c r="S91" s="33"/>
      <c r="T91" s="33"/>
      <c r="U91" s="33"/>
      <c r="V91" s="33"/>
      <c r="W91" s="5"/>
      <c r="X91" s="5"/>
      <c r="Y91" s="5"/>
      <c r="Z91" s="23" t="b">
        <v>1</v>
      </c>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row>
    <row r="92">
      <c r="A92" s="51" t="s">
        <v>243</v>
      </c>
      <c r="B92" s="52" t="s">
        <v>8</v>
      </c>
      <c r="C92" s="51" t="s">
        <v>244</v>
      </c>
      <c r="D92" s="52">
        <v>1.0</v>
      </c>
      <c r="E92" s="53"/>
      <c r="F92" s="53"/>
      <c r="G92" s="55"/>
      <c r="H92" s="55"/>
      <c r="I92" s="55"/>
      <c r="J92" s="55"/>
      <c r="K92" s="54">
        <v>1.0</v>
      </c>
      <c r="L92" s="114" t="s">
        <v>321</v>
      </c>
      <c r="M92" s="55"/>
      <c r="N92" s="55"/>
      <c r="O92" s="55"/>
      <c r="P92" s="54"/>
      <c r="Q92" s="54"/>
      <c r="R92" s="57"/>
      <c r="S92" s="57"/>
      <c r="T92" s="57"/>
      <c r="U92" s="56" t="b">
        <v>1</v>
      </c>
      <c r="V92" s="57"/>
      <c r="W92" s="58"/>
      <c r="X92" s="58"/>
      <c r="Y92" s="58"/>
      <c r="Z92" s="23" t="b">
        <v>1</v>
      </c>
      <c r="AA92" s="58"/>
      <c r="AB92" s="58"/>
      <c r="AC92" s="58"/>
      <c r="AD92" s="58"/>
      <c r="AE92" s="58"/>
      <c r="AF92" s="58"/>
      <c r="AG92" s="58"/>
      <c r="AH92" s="58"/>
      <c r="AI92" s="58"/>
      <c r="AJ92" s="58"/>
      <c r="AK92" s="58"/>
      <c r="AL92" s="58"/>
      <c r="AM92" s="58"/>
      <c r="AN92" s="58"/>
      <c r="AO92" s="58"/>
      <c r="AP92" s="58"/>
      <c r="AQ92" s="58"/>
      <c r="AR92" s="58"/>
      <c r="AS92" s="58"/>
      <c r="AT92" s="58"/>
      <c r="AU92" s="58"/>
      <c r="AV92" s="58"/>
      <c r="AW92" s="58"/>
      <c r="AX92" s="58"/>
      <c r="AY92" s="58"/>
      <c r="AZ92" s="58"/>
      <c r="BA92" s="58"/>
      <c r="BB92" s="58"/>
      <c r="BC92" s="58"/>
      <c r="BD92" s="58"/>
      <c r="BE92" s="58"/>
      <c r="BF92" s="58"/>
      <c r="BG92" s="58"/>
      <c r="BH92" s="58"/>
      <c r="BI92" s="58"/>
      <c r="BJ92" s="58"/>
      <c r="BK92" s="58"/>
      <c r="BL92" s="58"/>
      <c r="BM92" s="58"/>
      <c r="BN92" s="58"/>
      <c r="BO92" s="58"/>
      <c r="BP92" s="58"/>
      <c r="BQ92" s="58"/>
      <c r="BR92" s="58"/>
      <c r="BS92" s="58"/>
      <c r="BT92" s="58"/>
    </row>
    <row r="93">
      <c r="A93" s="22" t="s">
        <v>11</v>
      </c>
      <c r="B93" s="22" t="s">
        <v>14</v>
      </c>
      <c r="C93" s="22" t="s">
        <v>12</v>
      </c>
      <c r="D93" s="22">
        <v>5.0</v>
      </c>
      <c r="E93" s="24">
        <v>2.0</v>
      </c>
      <c r="F93" s="24" t="s">
        <v>303</v>
      </c>
      <c r="G93" s="21">
        <v>0.0</v>
      </c>
      <c r="H93" s="21" t="s">
        <v>318</v>
      </c>
      <c r="I93" s="25"/>
      <c r="J93" s="25"/>
      <c r="K93" s="25"/>
      <c r="L93" s="25"/>
      <c r="M93" s="25"/>
      <c r="N93" s="25"/>
      <c r="O93" s="21">
        <v>1.0</v>
      </c>
      <c r="P93" s="21"/>
      <c r="Q93" s="21"/>
      <c r="R93" s="22" t="s">
        <v>301</v>
      </c>
      <c r="S93" s="27"/>
      <c r="T93" s="27"/>
      <c r="U93" s="27"/>
      <c r="V93" s="27"/>
      <c r="W93" s="17"/>
      <c r="X93" s="17"/>
      <c r="Y93" s="17"/>
      <c r="Z93" s="23" t="b">
        <v>1</v>
      </c>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row>
    <row r="94">
      <c r="A94" s="71" t="s">
        <v>144</v>
      </c>
      <c r="B94" s="69" t="s">
        <v>14</v>
      </c>
      <c r="C94" s="115" t="s">
        <v>145</v>
      </c>
      <c r="D94" s="69">
        <v>3.0</v>
      </c>
      <c r="E94" s="70">
        <v>2.0</v>
      </c>
      <c r="F94" s="59" t="s">
        <v>303</v>
      </c>
      <c r="G94" s="62"/>
      <c r="H94" s="62"/>
      <c r="I94" s="62"/>
      <c r="J94" s="62"/>
      <c r="K94" s="62"/>
      <c r="L94" s="62"/>
      <c r="M94" s="62"/>
      <c r="N94" s="62"/>
      <c r="O94" s="62"/>
      <c r="P94" s="100"/>
      <c r="Q94" s="100"/>
      <c r="R94" s="60" t="s">
        <v>322</v>
      </c>
      <c r="S94" s="63"/>
      <c r="T94" s="63"/>
      <c r="U94" s="63"/>
      <c r="V94" s="63"/>
      <c r="W94" s="64"/>
      <c r="X94" s="64"/>
      <c r="Y94" s="64"/>
      <c r="Z94" s="23" t="b">
        <v>1</v>
      </c>
      <c r="AA94" s="64"/>
      <c r="AB94" s="64"/>
      <c r="AC94" s="64"/>
      <c r="AD94" s="64"/>
      <c r="AE94" s="64"/>
      <c r="AF94" s="64"/>
      <c r="AG94" s="64"/>
      <c r="AH94" s="64"/>
      <c r="AI94" s="64"/>
      <c r="AJ94" s="64"/>
      <c r="AK94" s="64"/>
      <c r="AL94" s="64"/>
      <c r="AM94" s="64"/>
      <c r="AN94" s="64"/>
      <c r="AO94" s="64"/>
      <c r="AP94" s="64"/>
      <c r="AQ94" s="64"/>
      <c r="AR94" s="64"/>
      <c r="AS94" s="64"/>
      <c r="AT94" s="64"/>
      <c r="AU94" s="64"/>
      <c r="AV94" s="64"/>
      <c r="AW94" s="64"/>
      <c r="AX94" s="64"/>
      <c r="AY94" s="64"/>
      <c r="AZ94" s="64"/>
      <c r="BA94" s="64"/>
      <c r="BB94" s="64"/>
      <c r="BC94" s="64"/>
      <c r="BD94" s="64"/>
      <c r="BE94" s="64"/>
      <c r="BF94" s="64"/>
      <c r="BG94" s="64"/>
      <c r="BH94" s="64"/>
      <c r="BI94" s="64"/>
      <c r="BJ94" s="64"/>
      <c r="BK94" s="64"/>
      <c r="BL94" s="64"/>
      <c r="BM94" s="64"/>
      <c r="BN94" s="64"/>
      <c r="BO94" s="64"/>
      <c r="BP94" s="64"/>
      <c r="BQ94" s="64"/>
      <c r="BR94" s="64"/>
      <c r="BS94" s="64"/>
      <c r="BT94" s="64"/>
    </row>
    <row r="95">
      <c r="A95" s="34" t="s">
        <v>198</v>
      </c>
      <c r="B95" s="35" t="s">
        <v>14</v>
      </c>
      <c r="C95" s="116" t="s">
        <v>323</v>
      </c>
      <c r="D95" s="35">
        <v>2.0</v>
      </c>
      <c r="E95" s="36">
        <v>2.0</v>
      </c>
      <c r="F95" s="59" t="s">
        <v>303</v>
      </c>
      <c r="G95" s="37"/>
      <c r="H95" s="37"/>
      <c r="I95" s="37"/>
      <c r="J95" s="37"/>
      <c r="K95" s="37"/>
      <c r="L95" s="31"/>
      <c r="M95" s="37"/>
      <c r="N95" s="37"/>
      <c r="O95" s="37"/>
      <c r="P95" s="38"/>
      <c r="Q95" s="38"/>
      <c r="R95" s="39" t="s">
        <v>324</v>
      </c>
      <c r="S95" s="40"/>
      <c r="T95" s="40"/>
      <c r="U95" s="40"/>
      <c r="V95" s="40"/>
      <c r="W95" s="41"/>
      <c r="X95" s="41"/>
      <c r="Y95" s="41"/>
      <c r="Z95" s="23" t="b">
        <v>1</v>
      </c>
      <c r="AA95" s="41"/>
      <c r="AB95" s="41"/>
      <c r="AC95" s="41"/>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c r="BC95" s="41"/>
      <c r="BD95" s="41"/>
      <c r="BE95" s="41"/>
      <c r="BF95" s="41"/>
      <c r="BG95" s="41"/>
      <c r="BH95" s="41"/>
      <c r="BI95" s="41"/>
      <c r="BJ95" s="41"/>
      <c r="BK95" s="41"/>
      <c r="BL95" s="41"/>
      <c r="BM95" s="41"/>
      <c r="BN95" s="41"/>
      <c r="BO95" s="41"/>
      <c r="BP95" s="41"/>
      <c r="BQ95" s="41"/>
      <c r="BR95" s="41"/>
      <c r="BS95" s="41"/>
      <c r="BT95" s="41"/>
    </row>
    <row r="96">
      <c r="A96" s="39" t="s">
        <v>215</v>
      </c>
      <c r="B96" s="39" t="s">
        <v>14</v>
      </c>
      <c r="C96" s="39" t="s">
        <v>216</v>
      </c>
      <c r="D96" s="35">
        <v>0.0</v>
      </c>
      <c r="E96" s="66">
        <v>2.0</v>
      </c>
      <c r="F96" s="59" t="s">
        <v>303</v>
      </c>
      <c r="G96" s="37"/>
      <c r="H96" s="37"/>
      <c r="I96" s="37"/>
      <c r="J96" s="37"/>
      <c r="K96" s="37"/>
      <c r="L96" s="37"/>
      <c r="M96" s="37"/>
      <c r="N96" s="38">
        <v>1.0</v>
      </c>
      <c r="O96" s="37"/>
      <c r="P96" s="38"/>
      <c r="Q96" s="38"/>
      <c r="R96" s="39" t="s">
        <v>317</v>
      </c>
      <c r="S96" s="40"/>
      <c r="T96" s="40"/>
      <c r="U96" s="40"/>
      <c r="V96" s="40"/>
      <c r="W96" s="41"/>
      <c r="X96" s="41"/>
      <c r="Y96" s="41"/>
      <c r="Z96" s="23" t="b">
        <v>1</v>
      </c>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c r="BC96" s="41"/>
      <c r="BD96" s="41"/>
      <c r="BE96" s="41"/>
      <c r="BF96" s="41"/>
      <c r="BG96" s="41"/>
      <c r="BH96" s="41"/>
      <c r="BI96" s="41"/>
      <c r="BJ96" s="41"/>
      <c r="BK96" s="41"/>
      <c r="BL96" s="41"/>
      <c r="BM96" s="41"/>
      <c r="BN96" s="41"/>
      <c r="BO96" s="41"/>
      <c r="BP96" s="41"/>
      <c r="BQ96" s="41"/>
      <c r="BR96" s="41"/>
      <c r="BS96" s="41"/>
      <c r="BT96" s="41"/>
    </row>
    <row r="97">
      <c r="A97" s="34" t="s">
        <v>14</v>
      </c>
      <c r="B97" s="35" t="s">
        <v>14</v>
      </c>
      <c r="C97" s="35" t="s">
        <v>325</v>
      </c>
      <c r="D97" s="35">
        <v>1.0</v>
      </c>
      <c r="E97" s="36">
        <v>2.0</v>
      </c>
      <c r="F97" s="59" t="s">
        <v>303</v>
      </c>
      <c r="G97" s="37"/>
      <c r="H97" s="37"/>
      <c r="I97" s="37"/>
      <c r="J97" s="37"/>
      <c r="K97" s="37"/>
      <c r="L97" s="37"/>
      <c r="M97" s="37"/>
      <c r="N97" s="37"/>
      <c r="O97" s="37"/>
      <c r="P97" s="38"/>
      <c r="Q97" s="38"/>
      <c r="R97" s="39" t="s">
        <v>326</v>
      </c>
      <c r="S97" s="40"/>
      <c r="T97" s="40"/>
      <c r="U97" s="40"/>
      <c r="V97" s="40"/>
      <c r="W97" s="41"/>
      <c r="X97" s="41"/>
      <c r="Y97" s="41"/>
      <c r="Z97" s="23" t="b">
        <v>1</v>
      </c>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41"/>
      <c r="BO97" s="41"/>
      <c r="BP97" s="41"/>
      <c r="BQ97" s="41"/>
      <c r="BR97" s="41"/>
      <c r="BS97" s="41"/>
      <c r="BT97" s="41"/>
    </row>
    <row r="98">
      <c r="A98" s="28" t="s">
        <v>269</v>
      </c>
      <c r="B98" s="29" t="s">
        <v>14</v>
      </c>
      <c r="C98" s="29" t="s">
        <v>222</v>
      </c>
      <c r="D98" s="29">
        <v>4.0</v>
      </c>
      <c r="E98" s="30">
        <v>2.0</v>
      </c>
      <c r="F98" s="59" t="s">
        <v>303</v>
      </c>
      <c r="G98" s="31"/>
      <c r="H98" s="31"/>
      <c r="I98" s="31"/>
      <c r="J98" s="31"/>
      <c r="K98" s="31"/>
      <c r="L98" s="31"/>
      <c r="M98" s="31"/>
      <c r="N98" s="31"/>
      <c r="O98" s="31"/>
      <c r="P98" s="32"/>
      <c r="Q98" s="32"/>
      <c r="R98" s="26" t="s">
        <v>326</v>
      </c>
      <c r="S98" s="33"/>
      <c r="T98" s="33"/>
      <c r="U98" s="33"/>
      <c r="V98" s="33"/>
      <c r="W98" s="5"/>
      <c r="X98" s="5"/>
      <c r="Y98" s="5"/>
      <c r="Z98" s="23" t="b">
        <v>1</v>
      </c>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row>
    <row r="99">
      <c r="A99" s="71" t="s">
        <v>112</v>
      </c>
      <c r="B99" s="69" t="s">
        <v>327</v>
      </c>
      <c r="C99" s="71" t="s">
        <v>113</v>
      </c>
      <c r="D99" s="69">
        <v>2.0</v>
      </c>
      <c r="E99" s="70"/>
      <c r="F99" s="70"/>
      <c r="G99" s="62"/>
      <c r="H99" s="62"/>
      <c r="I99" s="62"/>
      <c r="J99" s="62"/>
      <c r="K99" s="62"/>
      <c r="L99" s="62"/>
      <c r="M99" s="62"/>
      <c r="N99" s="62"/>
      <c r="O99" s="62"/>
      <c r="P99" s="100"/>
      <c r="Q99" s="100"/>
      <c r="R99" s="63"/>
      <c r="S99" s="63"/>
      <c r="T99" s="63"/>
      <c r="U99" s="63"/>
      <c r="V99" s="63"/>
      <c r="W99" s="64"/>
      <c r="X99" s="64"/>
      <c r="Y99" s="64"/>
      <c r="Z99" s="23" t="b">
        <v>1</v>
      </c>
      <c r="AA99" s="64"/>
      <c r="AB99" s="64"/>
      <c r="AC99" s="64"/>
      <c r="AD99" s="64"/>
      <c r="AE99" s="64"/>
      <c r="AF99" s="64"/>
      <c r="AG99" s="64"/>
      <c r="AH99" s="64"/>
      <c r="AI99" s="64"/>
      <c r="AJ99" s="64"/>
      <c r="AK99" s="64"/>
      <c r="AL99" s="64"/>
      <c r="AM99" s="64"/>
      <c r="AN99" s="64"/>
      <c r="AO99" s="64"/>
      <c r="AP99" s="64"/>
      <c r="AQ99" s="64"/>
      <c r="AR99" s="64"/>
      <c r="AS99" s="64"/>
      <c r="AT99" s="64"/>
      <c r="AU99" s="64"/>
      <c r="AV99" s="64"/>
      <c r="AW99" s="64"/>
      <c r="AX99" s="64"/>
      <c r="AY99" s="64"/>
      <c r="AZ99" s="64"/>
      <c r="BA99" s="64"/>
      <c r="BB99" s="64"/>
      <c r="BC99" s="64"/>
      <c r="BD99" s="64"/>
      <c r="BE99" s="64"/>
      <c r="BF99" s="64"/>
      <c r="BG99" s="64"/>
      <c r="BH99" s="64"/>
      <c r="BI99" s="64"/>
      <c r="BJ99" s="64"/>
      <c r="BK99" s="64"/>
      <c r="BL99" s="64"/>
      <c r="BM99" s="64"/>
      <c r="BN99" s="64"/>
      <c r="BO99" s="64"/>
      <c r="BP99" s="64"/>
      <c r="BQ99" s="64"/>
      <c r="BR99" s="64"/>
      <c r="BS99" s="64"/>
      <c r="BT99" s="64"/>
    </row>
    <row r="100">
      <c r="A100" s="101" t="s">
        <v>47</v>
      </c>
      <c r="B100" s="29" t="s">
        <v>51</v>
      </c>
      <c r="C100" s="28" t="s">
        <v>49</v>
      </c>
      <c r="D100" s="29">
        <v>0.0</v>
      </c>
      <c r="E100" s="30"/>
      <c r="F100" s="30"/>
      <c r="G100" s="31"/>
      <c r="H100" s="31"/>
      <c r="I100" s="31"/>
      <c r="J100" s="31"/>
      <c r="K100" s="31"/>
      <c r="L100" s="31"/>
      <c r="M100" s="31"/>
      <c r="N100" s="31"/>
      <c r="O100" s="31"/>
      <c r="P100" s="32"/>
      <c r="Q100" s="32">
        <v>1.0</v>
      </c>
      <c r="R100" s="26" t="s">
        <v>300</v>
      </c>
      <c r="S100" s="33"/>
      <c r="T100" s="33"/>
      <c r="U100" s="33"/>
      <c r="V100" s="33"/>
      <c r="W100" s="5"/>
      <c r="X100" s="5"/>
      <c r="Y100" s="5"/>
      <c r="Z100" s="23" t="b">
        <v>0</v>
      </c>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row>
    <row r="101">
      <c r="A101" s="71" t="s">
        <v>90</v>
      </c>
      <c r="B101" s="69" t="s">
        <v>51</v>
      </c>
      <c r="C101" s="71" t="s">
        <v>91</v>
      </c>
      <c r="D101" s="69">
        <v>0.0</v>
      </c>
      <c r="E101" s="70"/>
      <c r="F101" s="70"/>
      <c r="G101" s="62"/>
      <c r="H101" s="62"/>
      <c r="I101" s="62"/>
      <c r="J101" s="62"/>
      <c r="K101" s="62"/>
      <c r="L101" s="62"/>
      <c r="M101" s="62"/>
      <c r="N101" s="62"/>
      <c r="O101" s="62"/>
      <c r="P101" s="100"/>
      <c r="Q101" s="100">
        <v>0.5</v>
      </c>
      <c r="R101" s="60" t="s">
        <v>3</v>
      </c>
      <c r="S101" s="63"/>
      <c r="T101" s="63"/>
      <c r="U101" s="63"/>
      <c r="V101" s="63"/>
      <c r="W101" s="64"/>
      <c r="X101" s="64"/>
      <c r="Y101" s="64"/>
      <c r="Z101" s="23" t="b">
        <v>1</v>
      </c>
      <c r="AA101" s="64"/>
      <c r="AB101" s="64"/>
      <c r="AC101" s="64"/>
      <c r="AD101" s="64"/>
      <c r="AE101" s="64"/>
      <c r="AF101" s="64"/>
      <c r="AG101" s="64"/>
      <c r="AH101" s="64"/>
      <c r="AI101" s="64"/>
      <c r="AJ101" s="64"/>
      <c r="AK101" s="64"/>
      <c r="AL101" s="64"/>
      <c r="AM101" s="64"/>
      <c r="AN101" s="64"/>
      <c r="AO101" s="64"/>
      <c r="AP101" s="64"/>
      <c r="AQ101" s="64"/>
      <c r="AR101" s="64"/>
      <c r="AS101" s="64"/>
      <c r="AT101" s="64"/>
      <c r="AU101" s="64"/>
      <c r="AV101" s="64"/>
      <c r="AW101" s="64"/>
      <c r="AX101" s="64"/>
      <c r="AY101" s="64"/>
      <c r="AZ101" s="64"/>
      <c r="BA101" s="64"/>
      <c r="BB101" s="64"/>
      <c r="BC101" s="64"/>
      <c r="BD101" s="64"/>
      <c r="BE101" s="64"/>
      <c r="BF101" s="64"/>
      <c r="BG101" s="64"/>
      <c r="BH101" s="64"/>
      <c r="BI101" s="64"/>
      <c r="BJ101" s="64"/>
      <c r="BK101" s="64"/>
      <c r="BL101" s="64"/>
      <c r="BM101" s="64"/>
      <c r="BN101" s="64"/>
      <c r="BO101" s="64"/>
      <c r="BP101" s="64"/>
      <c r="BQ101" s="64"/>
      <c r="BR101" s="64"/>
      <c r="BS101" s="64"/>
      <c r="BT101" s="64"/>
    </row>
    <row r="102">
      <c r="A102" s="117" t="s">
        <v>96</v>
      </c>
      <c r="B102" s="35" t="s">
        <v>51</v>
      </c>
      <c r="C102" s="34" t="s">
        <v>97</v>
      </c>
      <c r="D102" s="35">
        <v>0.0</v>
      </c>
      <c r="E102" s="36"/>
      <c r="F102" s="36"/>
      <c r="G102" s="37"/>
      <c r="H102" s="62"/>
      <c r="I102" s="37"/>
      <c r="J102" s="37"/>
      <c r="K102" s="38"/>
      <c r="L102" s="38"/>
      <c r="M102" s="37"/>
      <c r="N102" s="37"/>
      <c r="O102" s="37"/>
      <c r="P102" s="38"/>
      <c r="Q102" s="38">
        <v>0.5</v>
      </c>
      <c r="R102" s="39" t="s">
        <v>32</v>
      </c>
      <c r="S102" s="40"/>
      <c r="T102" s="40"/>
      <c r="U102" s="40"/>
      <c r="V102" s="40"/>
      <c r="W102" s="41"/>
      <c r="X102" s="41"/>
      <c r="Y102" s="41"/>
      <c r="Z102" s="23" t="b">
        <v>1</v>
      </c>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1"/>
      <c r="BE102" s="41"/>
      <c r="BF102" s="41"/>
      <c r="BG102" s="41"/>
      <c r="BH102" s="41"/>
      <c r="BI102" s="41"/>
      <c r="BJ102" s="41"/>
      <c r="BK102" s="41"/>
      <c r="BL102" s="41"/>
      <c r="BM102" s="41"/>
      <c r="BN102" s="41"/>
      <c r="BO102" s="41"/>
      <c r="BP102" s="41"/>
      <c r="BQ102" s="41"/>
      <c r="BR102" s="41"/>
      <c r="BS102" s="41"/>
      <c r="BT102" s="41"/>
    </row>
    <row r="103">
      <c r="A103" s="34" t="s">
        <v>226</v>
      </c>
      <c r="B103" s="35" t="s">
        <v>51</v>
      </c>
      <c r="C103" s="34" t="s">
        <v>227</v>
      </c>
      <c r="D103" s="35">
        <v>0.0</v>
      </c>
      <c r="E103" s="36"/>
      <c r="F103" s="36"/>
      <c r="G103" s="37"/>
      <c r="H103" s="37"/>
      <c r="I103" s="37"/>
      <c r="J103" s="37"/>
      <c r="K103" s="37"/>
      <c r="L103" s="37"/>
      <c r="M103" s="37"/>
      <c r="N103" s="37"/>
      <c r="O103" s="37"/>
      <c r="P103" s="38"/>
      <c r="Q103" s="38">
        <v>0.5</v>
      </c>
      <c r="R103" s="60" t="s">
        <v>8</v>
      </c>
      <c r="S103" s="40"/>
      <c r="T103" s="40"/>
      <c r="U103" s="40"/>
      <c r="V103" s="40"/>
      <c r="W103" s="41"/>
      <c r="X103" s="41"/>
      <c r="Y103" s="41"/>
      <c r="Z103" s="23" t="b">
        <v>1</v>
      </c>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1"/>
      <c r="AW103" s="41"/>
      <c r="AX103" s="41"/>
      <c r="AY103" s="41"/>
      <c r="AZ103" s="41"/>
      <c r="BA103" s="41"/>
      <c r="BB103" s="41"/>
      <c r="BC103" s="41"/>
      <c r="BD103" s="41"/>
      <c r="BE103" s="41"/>
      <c r="BF103" s="41"/>
      <c r="BG103" s="41"/>
      <c r="BH103" s="41"/>
      <c r="BI103" s="41"/>
      <c r="BJ103" s="41"/>
      <c r="BK103" s="41"/>
      <c r="BL103" s="41"/>
      <c r="BM103" s="41"/>
      <c r="BN103" s="41"/>
      <c r="BO103" s="41"/>
      <c r="BP103" s="41"/>
      <c r="BQ103" s="41"/>
      <c r="BR103" s="41"/>
      <c r="BS103" s="41"/>
      <c r="BT103" s="41"/>
    </row>
    <row r="104">
      <c r="A104" s="17"/>
      <c r="B104" s="17"/>
      <c r="C104" s="17"/>
      <c r="D104" s="17"/>
      <c r="E104" s="17"/>
      <c r="F104" s="17"/>
      <c r="G104" s="17"/>
      <c r="H104" s="17"/>
      <c r="I104" s="17"/>
      <c r="J104" s="17"/>
      <c r="K104" s="17"/>
      <c r="L104" s="17"/>
      <c r="M104" s="17"/>
      <c r="N104" s="17"/>
      <c r="O104" s="17"/>
      <c r="P104" s="17"/>
      <c r="Q104" s="17"/>
      <c r="R104" s="17"/>
      <c r="S104" s="17"/>
      <c r="T104" s="17"/>
      <c r="U104" s="17"/>
      <c r="V104" s="2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2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2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2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2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2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2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2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2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2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2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2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2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2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2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2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2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2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2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2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2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2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2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c r="BR126" s="17"/>
      <c r="BS126" s="17"/>
      <c r="BT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2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2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c r="BQ128" s="17"/>
      <c r="BR128" s="17"/>
      <c r="BS128" s="17"/>
      <c r="BT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2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2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2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c r="BR131" s="17"/>
      <c r="BS131" s="17"/>
      <c r="BT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2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2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2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2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2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2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2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c r="BQ138" s="17"/>
      <c r="BR138" s="17"/>
      <c r="BS138" s="17"/>
      <c r="BT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2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17"/>
      <c r="BT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2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c r="BQ140" s="17"/>
      <c r="BR140" s="17"/>
      <c r="BS140" s="17"/>
      <c r="BT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2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c r="BJ141" s="17"/>
      <c r="BK141" s="17"/>
      <c r="BL141" s="17"/>
      <c r="BM141" s="17"/>
      <c r="BN141" s="17"/>
      <c r="BO141" s="17"/>
      <c r="BP141" s="17"/>
      <c r="BQ141" s="17"/>
      <c r="BR141" s="17"/>
      <c r="BS141" s="17"/>
      <c r="BT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2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c r="BQ142" s="17"/>
      <c r="BR142" s="17"/>
      <c r="BS142" s="17"/>
      <c r="BT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2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2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2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c r="BQ145" s="17"/>
      <c r="BR145" s="17"/>
      <c r="BS145" s="17"/>
      <c r="BT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2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c r="BR146" s="17"/>
      <c r="BS146" s="17"/>
      <c r="BT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2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2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c r="BR148" s="17"/>
      <c r="BS148" s="17"/>
      <c r="BT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2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2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c r="BR150" s="17"/>
      <c r="BS150" s="17"/>
      <c r="BT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2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2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c r="BR152" s="17"/>
      <c r="BS152" s="17"/>
      <c r="BT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2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c r="BR153" s="17"/>
      <c r="BS153" s="17"/>
      <c r="BT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2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2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2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c r="BQ156" s="17"/>
      <c r="BR156" s="17"/>
      <c r="BS156" s="17"/>
      <c r="BT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2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2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c r="BO158" s="17"/>
      <c r="BP158" s="17"/>
      <c r="BQ158" s="17"/>
      <c r="BR158" s="17"/>
      <c r="BS158" s="17"/>
      <c r="BT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2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2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c r="BO160" s="17"/>
      <c r="BP160" s="17"/>
      <c r="BQ160" s="17"/>
      <c r="BR160" s="17"/>
      <c r="BS160" s="17"/>
      <c r="BT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2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c r="BQ161" s="17"/>
      <c r="BR161" s="17"/>
      <c r="BS161" s="17"/>
      <c r="BT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2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c r="BQ162" s="17"/>
      <c r="BR162" s="17"/>
      <c r="BS162" s="17"/>
      <c r="BT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2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2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2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c r="BO165" s="17"/>
      <c r="BP165" s="17"/>
      <c r="BQ165" s="17"/>
      <c r="BR165" s="17"/>
      <c r="BS165" s="17"/>
      <c r="BT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2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c r="BO166" s="17"/>
      <c r="BP166" s="17"/>
      <c r="BQ166" s="17"/>
      <c r="BR166" s="17"/>
      <c r="BS166" s="17"/>
      <c r="BT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2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c r="BQ167" s="17"/>
      <c r="BR167" s="17"/>
      <c r="BS167" s="17"/>
      <c r="BT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2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c r="BR168" s="17"/>
      <c r="BS168" s="17"/>
      <c r="BT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2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2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c r="BO170" s="17"/>
      <c r="BP170" s="17"/>
      <c r="BQ170" s="17"/>
      <c r="BR170" s="17"/>
      <c r="BS170" s="17"/>
      <c r="BT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2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2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2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c r="BO173" s="17"/>
      <c r="BP173" s="17"/>
      <c r="BQ173" s="17"/>
      <c r="BR173" s="17"/>
      <c r="BS173" s="17"/>
      <c r="BT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2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2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c r="BR175" s="17"/>
      <c r="BS175" s="17"/>
      <c r="BT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2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c r="BQ176" s="17"/>
      <c r="BR176" s="17"/>
      <c r="BS176" s="17"/>
      <c r="BT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2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c r="BQ177" s="17"/>
      <c r="BR177" s="17"/>
      <c r="BS177" s="17"/>
      <c r="BT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2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2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2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2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c r="BR181" s="17"/>
      <c r="BS181" s="17"/>
      <c r="BT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2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2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2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c r="BO184" s="17"/>
      <c r="BP184" s="17"/>
      <c r="BQ184" s="17"/>
      <c r="BR184" s="17"/>
      <c r="BS184" s="17"/>
      <c r="BT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2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c r="BQ185" s="17"/>
      <c r="BR185" s="17"/>
      <c r="BS185" s="17"/>
      <c r="BT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2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7"/>
      <c r="BP186" s="17"/>
      <c r="BQ186" s="17"/>
      <c r="BR186" s="17"/>
      <c r="BS186" s="17"/>
      <c r="BT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2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2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2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c r="BR189" s="17"/>
      <c r="BS189" s="17"/>
      <c r="BT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2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c r="BR190" s="17"/>
      <c r="BS190" s="17"/>
      <c r="BT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2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2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2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2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2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c r="BR195" s="17"/>
      <c r="BS195" s="17"/>
      <c r="BT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2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c r="BR196" s="17"/>
      <c r="BS196" s="17"/>
      <c r="BT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2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2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c r="BQ198" s="17"/>
      <c r="BR198" s="17"/>
      <c r="BS198" s="17"/>
      <c r="BT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2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2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2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2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2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2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2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2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2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2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2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c r="BR209" s="17"/>
      <c r="BS209" s="17"/>
      <c r="BT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2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2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2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2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2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2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2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c r="BR216" s="17"/>
      <c r="BS216" s="17"/>
      <c r="BT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2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2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2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c r="BQ219" s="17"/>
      <c r="BR219" s="17"/>
      <c r="BS219" s="17"/>
      <c r="BT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2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c r="BR220" s="17"/>
      <c r="BS220" s="17"/>
      <c r="BT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2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c r="BQ221" s="17"/>
      <c r="BR221" s="17"/>
      <c r="BS221" s="17"/>
      <c r="BT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2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2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c r="BR223" s="17"/>
      <c r="BS223" s="17"/>
      <c r="BT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2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c r="BR224" s="17"/>
      <c r="BS224" s="17"/>
      <c r="BT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2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2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c r="BQ226" s="17"/>
      <c r="BR226" s="17"/>
      <c r="BS226" s="17"/>
      <c r="BT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2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2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2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c r="BR229" s="17"/>
      <c r="BS229" s="17"/>
      <c r="BT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2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c r="BQ230" s="17"/>
      <c r="BR230" s="17"/>
      <c r="BS230" s="17"/>
      <c r="BT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2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2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c r="BR232" s="17"/>
      <c r="BS232" s="17"/>
      <c r="BT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2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c r="BR233" s="17"/>
      <c r="BS233" s="17"/>
      <c r="BT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2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c r="BR234" s="17"/>
      <c r="BS234" s="17"/>
      <c r="BT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2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2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c r="BR236" s="17"/>
      <c r="BS236" s="17"/>
      <c r="BT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2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c r="BQ237" s="17"/>
      <c r="BR237" s="17"/>
      <c r="BS237" s="17"/>
      <c r="BT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2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c r="BR238" s="17"/>
      <c r="BS238" s="17"/>
      <c r="BT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2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c r="BR239" s="17"/>
      <c r="BS239" s="17"/>
      <c r="BT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2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c r="BQ240" s="17"/>
      <c r="BR240" s="17"/>
      <c r="BS240" s="17"/>
      <c r="BT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2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c r="BR241" s="17"/>
      <c r="BS241" s="17"/>
      <c r="BT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2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c r="BR242" s="17"/>
      <c r="BS242" s="17"/>
      <c r="BT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2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2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2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c r="BR245" s="17"/>
      <c r="BS245" s="17"/>
      <c r="BT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2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2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2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2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c r="BR249" s="17"/>
      <c r="BS249" s="17"/>
      <c r="BT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2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2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c r="BR251" s="17"/>
      <c r="BS251" s="17"/>
      <c r="BT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2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2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c r="BR253" s="17"/>
      <c r="BS253" s="17"/>
      <c r="BT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2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2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c r="BR255" s="17"/>
      <c r="BS255" s="17"/>
      <c r="BT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2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2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2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c r="BQ258" s="17"/>
      <c r="BR258" s="17"/>
      <c r="BS258" s="17"/>
      <c r="BT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2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2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2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2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c r="BR262" s="17"/>
      <c r="BS262" s="17"/>
      <c r="BT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2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2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2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2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2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2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2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2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2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2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2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2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2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2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2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2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2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2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2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2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2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2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2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2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2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2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2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2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2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2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2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2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2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2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2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2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2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2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2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2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2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2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2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2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2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2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2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2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2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2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2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2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2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2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2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2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2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2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2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2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2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2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2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2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2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2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2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2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2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2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2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2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2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2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2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2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2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2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2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2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2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2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2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2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2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2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2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2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2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2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2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2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2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2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2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2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2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2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2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c r="BO361" s="17"/>
      <c r="BP361" s="17"/>
      <c r="BQ361" s="17"/>
      <c r="BR361" s="17"/>
      <c r="BS361" s="17"/>
      <c r="BT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2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c r="BO362" s="17"/>
      <c r="BP362" s="17"/>
      <c r="BQ362" s="17"/>
      <c r="BR362" s="17"/>
      <c r="BS362" s="17"/>
      <c r="BT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2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c r="BO363" s="17"/>
      <c r="BP363" s="17"/>
      <c r="BQ363" s="17"/>
      <c r="BR363" s="17"/>
      <c r="BS363" s="17"/>
      <c r="BT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2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c r="BO364" s="17"/>
      <c r="BP364" s="17"/>
      <c r="BQ364" s="17"/>
      <c r="BR364" s="17"/>
      <c r="BS364" s="17"/>
      <c r="BT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2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c r="BO365" s="17"/>
      <c r="BP365" s="17"/>
      <c r="BQ365" s="17"/>
      <c r="BR365" s="17"/>
      <c r="BS365" s="17"/>
      <c r="BT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2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c r="BO366" s="17"/>
      <c r="BP366" s="17"/>
      <c r="BQ366" s="17"/>
      <c r="BR366" s="17"/>
      <c r="BS366" s="17"/>
      <c r="BT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2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c r="BQ367" s="17"/>
      <c r="BR367" s="17"/>
      <c r="BS367" s="17"/>
      <c r="BT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2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c r="BQ368" s="17"/>
      <c r="BR368" s="17"/>
      <c r="BS368" s="17"/>
      <c r="BT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2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c r="BO369" s="17"/>
      <c r="BP369" s="17"/>
      <c r="BQ369" s="17"/>
      <c r="BR369" s="17"/>
      <c r="BS369" s="17"/>
      <c r="BT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2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c r="BQ370" s="17"/>
      <c r="BR370" s="17"/>
      <c r="BS370" s="17"/>
      <c r="BT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2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c r="BO371" s="17"/>
      <c r="BP371" s="17"/>
      <c r="BQ371" s="17"/>
      <c r="BR371" s="17"/>
      <c r="BS371" s="17"/>
      <c r="BT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2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c r="BQ372" s="17"/>
      <c r="BR372" s="17"/>
      <c r="BS372" s="17"/>
      <c r="BT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2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c r="BQ373" s="17"/>
      <c r="BR373" s="17"/>
      <c r="BS373" s="17"/>
      <c r="BT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2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c r="BO374" s="17"/>
      <c r="BP374" s="17"/>
      <c r="BQ374" s="17"/>
      <c r="BR374" s="17"/>
      <c r="BS374" s="17"/>
      <c r="BT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2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c r="BO375" s="17"/>
      <c r="BP375" s="17"/>
      <c r="BQ375" s="17"/>
      <c r="BR375" s="17"/>
      <c r="BS375" s="17"/>
      <c r="BT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2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c r="BQ376" s="17"/>
      <c r="BR376" s="17"/>
      <c r="BS376" s="17"/>
      <c r="BT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2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c r="BO377" s="17"/>
      <c r="BP377" s="17"/>
      <c r="BQ377" s="17"/>
      <c r="BR377" s="17"/>
      <c r="BS377" s="17"/>
      <c r="BT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2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c r="BQ378" s="17"/>
      <c r="BR378" s="17"/>
      <c r="BS378" s="17"/>
      <c r="BT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2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c r="BQ379" s="17"/>
      <c r="BR379" s="17"/>
      <c r="BS379" s="17"/>
      <c r="BT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2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c r="BO380" s="17"/>
      <c r="BP380" s="17"/>
      <c r="BQ380" s="17"/>
      <c r="BR380" s="17"/>
      <c r="BS380" s="17"/>
      <c r="BT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2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c r="BO381" s="17"/>
      <c r="BP381" s="17"/>
      <c r="BQ381" s="17"/>
      <c r="BR381" s="17"/>
      <c r="BS381" s="17"/>
      <c r="BT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2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c r="BO382" s="17"/>
      <c r="BP382" s="17"/>
      <c r="BQ382" s="17"/>
      <c r="BR382" s="17"/>
      <c r="BS382" s="17"/>
      <c r="BT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2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c r="BO383" s="17"/>
      <c r="BP383" s="17"/>
      <c r="BQ383" s="17"/>
      <c r="BR383" s="17"/>
      <c r="BS383" s="17"/>
      <c r="BT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2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c r="BO384" s="17"/>
      <c r="BP384" s="17"/>
      <c r="BQ384" s="17"/>
      <c r="BR384" s="17"/>
      <c r="BS384" s="17"/>
      <c r="BT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2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c r="BO385" s="17"/>
      <c r="BP385" s="17"/>
      <c r="BQ385" s="17"/>
      <c r="BR385" s="17"/>
      <c r="BS385" s="17"/>
      <c r="BT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2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7"/>
      <c r="BM386" s="17"/>
      <c r="BN386" s="17"/>
      <c r="BO386" s="17"/>
      <c r="BP386" s="17"/>
      <c r="BQ386" s="17"/>
      <c r="BR386" s="17"/>
      <c r="BS386" s="17"/>
      <c r="BT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2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c r="BQ387" s="17"/>
      <c r="BR387" s="17"/>
      <c r="BS387" s="17"/>
      <c r="BT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2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c r="BQ388" s="17"/>
      <c r="BR388" s="17"/>
      <c r="BS388" s="17"/>
      <c r="BT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2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c r="BO389" s="17"/>
      <c r="BP389" s="17"/>
      <c r="BQ389" s="17"/>
      <c r="BR389" s="17"/>
      <c r="BS389" s="17"/>
      <c r="BT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2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c r="BO390" s="17"/>
      <c r="BP390" s="17"/>
      <c r="BQ390" s="17"/>
      <c r="BR390" s="17"/>
      <c r="BS390" s="17"/>
      <c r="BT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2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c r="BK391" s="17"/>
      <c r="BL391" s="17"/>
      <c r="BM391" s="17"/>
      <c r="BN391" s="17"/>
      <c r="BO391" s="17"/>
      <c r="BP391" s="17"/>
      <c r="BQ391" s="17"/>
      <c r="BR391" s="17"/>
      <c r="BS391" s="17"/>
      <c r="BT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2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c r="BO392" s="17"/>
      <c r="BP392" s="17"/>
      <c r="BQ392" s="17"/>
      <c r="BR392" s="17"/>
      <c r="BS392" s="17"/>
      <c r="BT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2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c r="BO393" s="17"/>
      <c r="BP393" s="17"/>
      <c r="BQ393" s="17"/>
      <c r="BR393" s="17"/>
      <c r="BS393" s="17"/>
      <c r="BT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2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c r="BK394" s="17"/>
      <c r="BL394" s="17"/>
      <c r="BM394" s="17"/>
      <c r="BN394" s="17"/>
      <c r="BO394" s="17"/>
      <c r="BP394" s="17"/>
      <c r="BQ394" s="17"/>
      <c r="BR394" s="17"/>
      <c r="BS394" s="17"/>
      <c r="BT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2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c r="BO395" s="17"/>
      <c r="BP395" s="17"/>
      <c r="BQ395" s="17"/>
      <c r="BR395" s="17"/>
      <c r="BS395" s="17"/>
      <c r="BT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2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c r="BO396" s="17"/>
      <c r="BP396" s="17"/>
      <c r="BQ396" s="17"/>
      <c r="BR396" s="17"/>
      <c r="BS396" s="17"/>
      <c r="BT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2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c r="BQ397" s="17"/>
      <c r="BR397" s="17"/>
      <c r="BS397" s="17"/>
      <c r="BT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2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c r="BO398" s="17"/>
      <c r="BP398" s="17"/>
      <c r="BQ398" s="17"/>
      <c r="BR398" s="17"/>
      <c r="BS398" s="17"/>
      <c r="BT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2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c r="BQ399" s="17"/>
      <c r="BR399" s="17"/>
      <c r="BS399" s="17"/>
      <c r="BT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2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c r="BQ400" s="17"/>
      <c r="BR400" s="17"/>
      <c r="BS400" s="17"/>
      <c r="BT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2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c r="BI401" s="17"/>
      <c r="BJ401" s="17"/>
      <c r="BK401" s="17"/>
      <c r="BL401" s="17"/>
      <c r="BM401" s="17"/>
      <c r="BN401" s="17"/>
      <c r="BO401" s="17"/>
      <c r="BP401" s="17"/>
      <c r="BQ401" s="17"/>
      <c r="BR401" s="17"/>
      <c r="BS401" s="17"/>
      <c r="BT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2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c r="BJ402" s="17"/>
      <c r="BK402" s="17"/>
      <c r="BL402" s="17"/>
      <c r="BM402" s="17"/>
      <c r="BN402" s="17"/>
      <c r="BO402" s="17"/>
      <c r="BP402" s="17"/>
      <c r="BQ402" s="17"/>
      <c r="BR402" s="17"/>
      <c r="BS402" s="17"/>
      <c r="BT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2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c r="BK403" s="17"/>
      <c r="BL403" s="17"/>
      <c r="BM403" s="17"/>
      <c r="BN403" s="17"/>
      <c r="BO403" s="17"/>
      <c r="BP403" s="17"/>
      <c r="BQ403" s="17"/>
      <c r="BR403" s="17"/>
      <c r="BS403" s="17"/>
      <c r="BT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2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c r="BI404" s="17"/>
      <c r="BJ404" s="17"/>
      <c r="BK404" s="17"/>
      <c r="BL404" s="17"/>
      <c r="BM404" s="17"/>
      <c r="BN404" s="17"/>
      <c r="BO404" s="17"/>
      <c r="BP404" s="17"/>
      <c r="BQ404" s="17"/>
      <c r="BR404" s="17"/>
      <c r="BS404" s="17"/>
      <c r="BT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2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c r="BJ405" s="17"/>
      <c r="BK405" s="17"/>
      <c r="BL405" s="17"/>
      <c r="BM405" s="17"/>
      <c r="BN405" s="17"/>
      <c r="BO405" s="17"/>
      <c r="BP405" s="17"/>
      <c r="BQ405" s="17"/>
      <c r="BR405" s="17"/>
      <c r="BS405" s="17"/>
      <c r="BT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2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c r="BK406" s="17"/>
      <c r="BL406" s="17"/>
      <c r="BM406" s="17"/>
      <c r="BN406" s="17"/>
      <c r="BO406" s="17"/>
      <c r="BP406" s="17"/>
      <c r="BQ406" s="17"/>
      <c r="BR406" s="17"/>
      <c r="BS406" s="17"/>
      <c r="BT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2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c r="BJ407" s="17"/>
      <c r="BK407" s="17"/>
      <c r="BL407" s="17"/>
      <c r="BM407" s="17"/>
      <c r="BN407" s="17"/>
      <c r="BO407" s="17"/>
      <c r="BP407" s="17"/>
      <c r="BQ407" s="17"/>
      <c r="BR407" s="17"/>
      <c r="BS407" s="17"/>
      <c r="BT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2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c r="BI408" s="17"/>
      <c r="BJ408" s="17"/>
      <c r="BK408" s="17"/>
      <c r="BL408" s="17"/>
      <c r="BM408" s="17"/>
      <c r="BN408" s="17"/>
      <c r="BO408" s="17"/>
      <c r="BP408" s="17"/>
      <c r="BQ408" s="17"/>
      <c r="BR408" s="17"/>
      <c r="BS408" s="17"/>
      <c r="BT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2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c r="BI409" s="17"/>
      <c r="BJ409" s="17"/>
      <c r="BK409" s="17"/>
      <c r="BL409" s="17"/>
      <c r="BM409" s="17"/>
      <c r="BN409" s="17"/>
      <c r="BO409" s="17"/>
      <c r="BP409" s="17"/>
      <c r="BQ409" s="17"/>
      <c r="BR409" s="17"/>
      <c r="BS409" s="17"/>
      <c r="BT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2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c r="BI410" s="17"/>
      <c r="BJ410" s="17"/>
      <c r="BK410" s="17"/>
      <c r="BL410" s="17"/>
      <c r="BM410" s="17"/>
      <c r="BN410" s="17"/>
      <c r="BO410" s="17"/>
      <c r="BP410" s="17"/>
      <c r="BQ410" s="17"/>
      <c r="BR410" s="17"/>
      <c r="BS410" s="17"/>
      <c r="BT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2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c r="BJ411" s="17"/>
      <c r="BK411" s="17"/>
      <c r="BL411" s="17"/>
      <c r="BM411" s="17"/>
      <c r="BN411" s="17"/>
      <c r="BO411" s="17"/>
      <c r="BP411" s="17"/>
      <c r="BQ411" s="17"/>
      <c r="BR411" s="17"/>
      <c r="BS411" s="17"/>
      <c r="BT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2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c r="BI412" s="17"/>
      <c r="BJ412" s="17"/>
      <c r="BK412" s="17"/>
      <c r="BL412" s="17"/>
      <c r="BM412" s="17"/>
      <c r="BN412" s="17"/>
      <c r="BO412" s="17"/>
      <c r="BP412" s="17"/>
      <c r="BQ412" s="17"/>
      <c r="BR412" s="17"/>
      <c r="BS412" s="17"/>
      <c r="BT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2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G413" s="17"/>
      <c r="BH413" s="17"/>
      <c r="BI413" s="17"/>
      <c r="BJ413" s="17"/>
      <c r="BK413" s="17"/>
      <c r="BL413" s="17"/>
      <c r="BM413" s="17"/>
      <c r="BN413" s="17"/>
      <c r="BO413" s="17"/>
      <c r="BP413" s="17"/>
      <c r="BQ413" s="17"/>
      <c r="BR413" s="17"/>
      <c r="BS413" s="17"/>
      <c r="BT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2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7"/>
      <c r="BG414" s="17"/>
      <c r="BH414" s="17"/>
      <c r="BI414" s="17"/>
      <c r="BJ414" s="17"/>
      <c r="BK414" s="17"/>
      <c r="BL414" s="17"/>
      <c r="BM414" s="17"/>
      <c r="BN414" s="17"/>
      <c r="BO414" s="17"/>
      <c r="BP414" s="17"/>
      <c r="BQ414" s="17"/>
      <c r="BR414" s="17"/>
      <c r="BS414" s="17"/>
      <c r="BT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2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c r="BG415" s="17"/>
      <c r="BH415" s="17"/>
      <c r="BI415" s="17"/>
      <c r="BJ415" s="17"/>
      <c r="BK415" s="17"/>
      <c r="BL415" s="17"/>
      <c r="BM415" s="17"/>
      <c r="BN415" s="17"/>
      <c r="BO415" s="17"/>
      <c r="BP415" s="17"/>
      <c r="BQ415" s="17"/>
      <c r="BR415" s="17"/>
      <c r="BS415" s="17"/>
      <c r="BT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2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7"/>
      <c r="BG416" s="17"/>
      <c r="BH416" s="17"/>
      <c r="BI416" s="17"/>
      <c r="BJ416" s="17"/>
      <c r="BK416" s="17"/>
      <c r="BL416" s="17"/>
      <c r="BM416" s="17"/>
      <c r="BN416" s="17"/>
      <c r="BO416" s="17"/>
      <c r="BP416" s="17"/>
      <c r="BQ416" s="17"/>
      <c r="BR416" s="17"/>
      <c r="BS416" s="17"/>
      <c r="BT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2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7"/>
      <c r="BG417" s="17"/>
      <c r="BH417" s="17"/>
      <c r="BI417" s="17"/>
      <c r="BJ417" s="17"/>
      <c r="BK417" s="17"/>
      <c r="BL417" s="17"/>
      <c r="BM417" s="17"/>
      <c r="BN417" s="17"/>
      <c r="BO417" s="17"/>
      <c r="BP417" s="17"/>
      <c r="BQ417" s="17"/>
      <c r="BR417" s="17"/>
      <c r="BS417" s="17"/>
      <c r="BT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2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c r="BG418" s="17"/>
      <c r="BH418" s="17"/>
      <c r="BI418" s="17"/>
      <c r="BJ418" s="17"/>
      <c r="BK418" s="17"/>
      <c r="BL418" s="17"/>
      <c r="BM418" s="17"/>
      <c r="BN418" s="17"/>
      <c r="BO418" s="17"/>
      <c r="BP418" s="17"/>
      <c r="BQ418" s="17"/>
      <c r="BR418" s="17"/>
      <c r="BS418" s="17"/>
      <c r="BT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2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7"/>
      <c r="BG419" s="17"/>
      <c r="BH419" s="17"/>
      <c r="BI419" s="17"/>
      <c r="BJ419" s="17"/>
      <c r="BK419" s="17"/>
      <c r="BL419" s="17"/>
      <c r="BM419" s="17"/>
      <c r="BN419" s="17"/>
      <c r="BO419" s="17"/>
      <c r="BP419" s="17"/>
      <c r="BQ419" s="17"/>
      <c r="BR419" s="17"/>
      <c r="BS419" s="17"/>
      <c r="BT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2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c r="BG420" s="17"/>
      <c r="BH420" s="17"/>
      <c r="BI420" s="17"/>
      <c r="BJ420" s="17"/>
      <c r="BK420" s="17"/>
      <c r="BL420" s="17"/>
      <c r="BM420" s="17"/>
      <c r="BN420" s="17"/>
      <c r="BO420" s="17"/>
      <c r="BP420" s="17"/>
      <c r="BQ420" s="17"/>
      <c r="BR420" s="17"/>
      <c r="BS420" s="17"/>
      <c r="BT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2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c r="BG421" s="17"/>
      <c r="BH421" s="17"/>
      <c r="BI421" s="17"/>
      <c r="BJ421" s="17"/>
      <c r="BK421" s="17"/>
      <c r="BL421" s="17"/>
      <c r="BM421" s="17"/>
      <c r="BN421" s="17"/>
      <c r="BO421" s="17"/>
      <c r="BP421" s="17"/>
      <c r="BQ421" s="17"/>
      <c r="BR421" s="17"/>
      <c r="BS421" s="17"/>
      <c r="BT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2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7"/>
      <c r="BG422" s="17"/>
      <c r="BH422" s="17"/>
      <c r="BI422" s="17"/>
      <c r="BJ422" s="17"/>
      <c r="BK422" s="17"/>
      <c r="BL422" s="17"/>
      <c r="BM422" s="17"/>
      <c r="BN422" s="17"/>
      <c r="BO422" s="17"/>
      <c r="BP422" s="17"/>
      <c r="BQ422" s="17"/>
      <c r="BR422" s="17"/>
      <c r="BS422" s="17"/>
      <c r="BT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2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7"/>
      <c r="BG423" s="17"/>
      <c r="BH423" s="17"/>
      <c r="BI423" s="17"/>
      <c r="BJ423" s="17"/>
      <c r="BK423" s="17"/>
      <c r="BL423" s="17"/>
      <c r="BM423" s="17"/>
      <c r="BN423" s="17"/>
      <c r="BO423" s="17"/>
      <c r="BP423" s="17"/>
      <c r="BQ423" s="17"/>
      <c r="BR423" s="17"/>
      <c r="BS423" s="17"/>
      <c r="BT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2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7"/>
      <c r="BG424" s="17"/>
      <c r="BH424" s="17"/>
      <c r="BI424" s="17"/>
      <c r="BJ424" s="17"/>
      <c r="BK424" s="17"/>
      <c r="BL424" s="17"/>
      <c r="BM424" s="17"/>
      <c r="BN424" s="17"/>
      <c r="BO424" s="17"/>
      <c r="BP424" s="17"/>
      <c r="BQ424" s="17"/>
      <c r="BR424" s="17"/>
      <c r="BS424" s="17"/>
      <c r="BT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2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7"/>
      <c r="BG425" s="17"/>
      <c r="BH425" s="17"/>
      <c r="BI425" s="17"/>
      <c r="BJ425" s="17"/>
      <c r="BK425" s="17"/>
      <c r="BL425" s="17"/>
      <c r="BM425" s="17"/>
      <c r="BN425" s="17"/>
      <c r="BO425" s="17"/>
      <c r="BP425" s="17"/>
      <c r="BQ425" s="17"/>
      <c r="BR425" s="17"/>
      <c r="BS425" s="17"/>
      <c r="BT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2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7"/>
      <c r="BG426" s="17"/>
      <c r="BH426" s="17"/>
      <c r="BI426" s="17"/>
      <c r="BJ426" s="17"/>
      <c r="BK426" s="17"/>
      <c r="BL426" s="17"/>
      <c r="BM426" s="17"/>
      <c r="BN426" s="17"/>
      <c r="BO426" s="17"/>
      <c r="BP426" s="17"/>
      <c r="BQ426" s="17"/>
      <c r="BR426" s="17"/>
      <c r="BS426" s="17"/>
      <c r="BT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2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c r="BG427" s="17"/>
      <c r="BH427" s="17"/>
      <c r="BI427" s="17"/>
      <c r="BJ427" s="17"/>
      <c r="BK427" s="17"/>
      <c r="BL427" s="17"/>
      <c r="BM427" s="17"/>
      <c r="BN427" s="17"/>
      <c r="BO427" s="17"/>
      <c r="BP427" s="17"/>
      <c r="BQ427" s="17"/>
      <c r="BR427" s="17"/>
      <c r="BS427" s="17"/>
      <c r="BT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2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c r="BG428" s="17"/>
      <c r="BH428" s="17"/>
      <c r="BI428" s="17"/>
      <c r="BJ428" s="17"/>
      <c r="BK428" s="17"/>
      <c r="BL428" s="17"/>
      <c r="BM428" s="17"/>
      <c r="BN428" s="17"/>
      <c r="BO428" s="17"/>
      <c r="BP428" s="17"/>
      <c r="BQ428" s="17"/>
      <c r="BR428" s="17"/>
      <c r="BS428" s="17"/>
      <c r="BT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2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c r="BG429" s="17"/>
      <c r="BH429" s="17"/>
      <c r="BI429" s="17"/>
      <c r="BJ429" s="17"/>
      <c r="BK429" s="17"/>
      <c r="BL429" s="17"/>
      <c r="BM429" s="17"/>
      <c r="BN429" s="17"/>
      <c r="BO429" s="17"/>
      <c r="BP429" s="17"/>
      <c r="BQ429" s="17"/>
      <c r="BR429" s="17"/>
      <c r="BS429" s="17"/>
      <c r="BT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2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7"/>
      <c r="BG430" s="17"/>
      <c r="BH430" s="17"/>
      <c r="BI430" s="17"/>
      <c r="BJ430" s="17"/>
      <c r="BK430" s="17"/>
      <c r="BL430" s="17"/>
      <c r="BM430" s="17"/>
      <c r="BN430" s="17"/>
      <c r="BO430" s="17"/>
      <c r="BP430" s="17"/>
      <c r="BQ430" s="17"/>
      <c r="BR430" s="17"/>
      <c r="BS430" s="17"/>
      <c r="BT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2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c r="BG431" s="17"/>
      <c r="BH431" s="17"/>
      <c r="BI431" s="17"/>
      <c r="BJ431" s="17"/>
      <c r="BK431" s="17"/>
      <c r="BL431" s="17"/>
      <c r="BM431" s="17"/>
      <c r="BN431" s="17"/>
      <c r="BO431" s="17"/>
      <c r="BP431" s="17"/>
      <c r="BQ431" s="17"/>
      <c r="BR431" s="17"/>
      <c r="BS431" s="17"/>
      <c r="BT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2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c r="BG432" s="17"/>
      <c r="BH432" s="17"/>
      <c r="BI432" s="17"/>
      <c r="BJ432" s="17"/>
      <c r="BK432" s="17"/>
      <c r="BL432" s="17"/>
      <c r="BM432" s="17"/>
      <c r="BN432" s="17"/>
      <c r="BO432" s="17"/>
      <c r="BP432" s="17"/>
      <c r="BQ432" s="17"/>
      <c r="BR432" s="17"/>
      <c r="BS432" s="17"/>
      <c r="BT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2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c r="BG433" s="17"/>
      <c r="BH433" s="17"/>
      <c r="BI433" s="17"/>
      <c r="BJ433" s="17"/>
      <c r="BK433" s="17"/>
      <c r="BL433" s="17"/>
      <c r="BM433" s="17"/>
      <c r="BN433" s="17"/>
      <c r="BO433" s="17"/>
      <c r="BP433" s="17"/>
      <c r="BQ433" s="17"/>
      <c r="BR433" s="17"/>
      <c r="BS433" s="17"/>
      <c r="BT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2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c r="BG434" s="17"/>
      <c r="BH434" s="17"/>
      <c r="BI434" s="17"/>
      <c r="BJ434" s="17"/>
      <c r="BK434" s="17"/>
      <c r="BL434" s="17"/>
      <c r="BM434" s="17"/>
      <c r="BN434" s="17"/>
      <c r="BO434" s="17"/>
      <c r="BP434" s="17"/>
      <c r="BQ434" s="17"/>
      <c r="BR434" s="17"/>
      <c r="BS434" s="17"/>
      <c r="BT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2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c r="BG435" s="17"/>
      <c r="BH435" s="17"/>
      <c r="BI435" s="17"/>
      <c r="BJ435" s="17"/>
      <c r="BK435" s="17"/>
      <c r="BL435" s="17"/>
      <c r="BM435" s="17"/>
      <c r="BN435" s="17"/>
      <c r="BO435" s="17"/>
      <c r="BP435" s="17"/>
      <c r="BQ435" s="17"/>
      <c r="BR435" s="17"/>
      <c r="BS435" s="17"/>
      <c r="BT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2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c r="BG436" s="17"/>
      <c r="BH436" s="17"/>
      <c r="BI436" s="17"/>
      <c r="BJ436" s="17"/>
      <c r="BK436" s="17"/>
      <c r="BL436" s="17"/>
      <c r="BM436" s="17"/>
      <c r="BN436" s="17"/>
      <c r="BO436" s="17"/>
      <c r="BP436" s="17"/>
      <c r="BQ436" s="17"/>
      <c r="BR436" s="17"/>
      <c r="BS436" s="17"/>
      <c r="BT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2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c r="BG437" s="17"/>
      <c r="BH437" s="17"/>
      <c r="BI437" s="17"/>
      <c r="BJ437" s="17"/>
      <c r="BK437" s="17"/>
      <c r="BL437" s="17"/>
      <c r="BM437" s="17"/>
      <c r="BN437" s="17"/>
      <c r="BO437" s="17"/>
      <c r="BP437" s="17"/>
      <c r="BQ437" s="17"/>
      <c r="BR437" s="17"/>
      <c r="BS437" s="17"/>
      <c r="BT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2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7"/>
      <c r="BG438" s="17"/>
      <c r="BH438" s="17"/>
      <c r="BI438" s="17"/>
      <c r="BJ438" s="17"/>
      <c r="BK438" s="17"/>
      <c r="BL438" s="17"/>
      <c r="BM438" s="17"/>
      <c r="BN438" s="17"/>
      <c r="BO438" s="17"/>
      <c r="BP438" s="17"/>
      <c r="BQ438" s="17"/>
      <c r="BR438" s="17"/>
      <c r="BS438" s="17"/>
      <c r="BT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2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7"/>
      <c r="BG439" s="17"/>
      <c r="BH439" s="17"/>
      <c r="BI439" s="17"/>
      <c r="BJ439" s="17"/>
      <c r="BK439" s="17"/>
      <c r="BL439" s="17"/>
      <c r="BM439" s="17"/>
      <c r="BN439" s="17"/>
      <c r="BO439" s="17"/>
      <c r="BP439" s="17"/>
      <c r="BQ439" s="17"/>
      <c r="BR439" s="17"/>
      <c r="BS439" s="17"/>
      <c r="BT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2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c r="BE440" s="17"/>
      <c r="BF440" s="17"/>
      <c r="BG440" s="17"/>
      <c r="BH440" s="17"/>
      <c r="BI440" s="17"/>
      <c r="BJ440" s="17"/>
      <c r="BK440" s="17"/>
      <c r="BL440" s="17"/>
      <c r="BM440" s="17"/>
      <c r="BN440" s="17"/>
      <c r="BO440" s="17"/>
      <c r="BP440" s="17"/>
      <c r="BQ440" s="17"/>
      <c r="BR440" s="17"/>
      <c r="BS440" s="17"/>
      <c r="BT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2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c r="BE441" s="17"/>
      <c r="BF441" s="17"/>
      <c r="BG441" s="17"/>
      <c r="BH441" s="17"/>
      <c r="BI441" s="17"/>
      <c r="BJ441" s="17"/>
      <c r="BK441" s="17"/>
      <c r="BL441" s="17"/>
      <c r="BM441" s="17"/>
      <c r="BN441" s="17"/>
      <c r="BO441" s="17"/>
      <c r="BP441" s="17"/>
      <c r="BQ441" s="17"/>
      <c r="BR441" s="17"/>
      <c r="BS441" s="17"/>
      <c r="BT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2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c r="BE442" s="17"/>
      <c r="BF442" s="17"/>
      <c r="BG442" s="17"/>
      <c r="BH442" s="17"/>
      <c r="BI442" s="17"/>
      <c r="BJ442" s="17"/>
      <c r="BK442" s="17"/>
      <c r="BL442" s="17"/>
      <c r="BM442" s="17"/>
      <c r="BN442" s="17"/>
      <c r="BO442" s="17"/>
      <c r="BP442" s="17"/>
      <c r="BQ442" s="17"/>
      <c r="BR442" s="17"/>
      <c r="BS442" s="17"/>
      <c r="BT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2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7"/>
      <c r="BG443" s="17"/>
      <c r="BH443" s="17"/>
      <c r="BI443" s="17"/>
      <c r="BJ443" s="17"/>
      <c r="BK443" s="17"/>
      <c r="BL443" s="17"/>
      <c r="BM443" s="17"/>
      <c r="BN443" s="17"/>
      <c r="BO443" s="17"/>
      <c r="BP443" s="17"/>
      <c r="BQ443" s="17"/>
      <c r="BR443" s="17"/>
      <c r="BS443" s="17"/>
      <c r="BT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2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c r="BE444" s="17"/>
      <c r="BF444" s="17"/>
      <c r="BG444" s="17"/>
      <c r="BH444" s="17"/>
      <c r="BI444" s="17"/>
      <c r="BJ444" s="17"/>
      <c r="BK444" s="17"/>
      <c r="BL444" s="17"/>
      <c r="BM444" s="17"/>
      <c r="BN444" s="17"/>
      <c r="BO444" s="17"/>
      <c r="BP444" s="17"/>
      <c r="BQ444" s="17"/>
      <c r="BR444" s="17"/>
      <c r="BS444" s="17"/>
      <c r="BT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2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c r="BE445" s="17"/>
      <c r="BF445" s="17"/>
      <c r="BG445" s="17"/>
      <c r="BH445" s="17"/>
      <c r="BI445" s="17"/>
      <c r="BJ445" s="17"/>
      <c r="BK445" s="17"/>
      <c r="BL445" s="17"/>
      <c r="BM445" s="17"/>
      <c r="BN445" s="17"/>
      <c r="BO445" s="17"/>
      <c r="BP445" s="17"/>
      <c r="BQ445" s="17"/>
      <c r="BR445" s="17"/>
      <c r="BS445" s="17"/>
      <c r="BT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2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c r="BE446" s="17"/>
      <c r="BF446" s="17"/>
      <c r="BG446" s="17"/>
      <c r="BH446" s="17"/>
      <c r="BI446" s="17"/>
      <c r="BJ446" s="17"/>
      <c r="BK446" s="17"/>
      <c r="BL446" s="17"/>
      <c r="BM446" s="17"/>
      <c r="BN446" s="17"/>
      <c r="BO446" s="17"/>
      <c r="BP446" s="17"/>
      <c r="BQ446" s="17"/>
      <c r="BR446" s="17"/>
      <c r="BS446" s="17"/>
      <c r="BT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2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c r="BE447" s="17"/>
      <c r="BF447" s="17"/>
      <c r="BG447" s="17"/>
      <c r="BH447" s="17"/>
      <c r="BI447" s="17"/>
      <c r="BJ447" s="17"/>
      <c r="BK447" s="17"/>
      <c r="BL447" s="17"/>
      <c r="BM447" s="17"/>
      <c r="BN447" s="17"/>
      <c r="BO447" s="17"/>
      <c r="BP447" s="17"/>
      <c r="BQ447" s="17"/>
      <c r="BR447" s="17"/>
      <c r="BS447" s="17"/>
      <c r="BT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2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c r="BD448" s="17"/>
      <c r="BE448" s="17"/>
      <c r="BF448" s="17"/>
      <c r="BG448" s="17"/>
      <c r="BH448" s="17"/>
      <c r="BI448" s="17"/>
      <c r="BJ448" s="17"/>
      <c r="BK448" s="17"/>
      <c r="BL448" s="17"/>
      <c r="BM448" s="17"/>
      <c r="BN448" s="17"/>
      <c r="BO448" s="17"/>
      <c r="BP448" s="17"/>
      <c r="BQ448" s="17"/>
      <c r="BR448" s="17"/>
      <c r="BS448" s="17"/>
      <c r="BT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2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c r="BD449" s="17"/>
      <c r="BE449" s="17"/>
      <c r="BF449" s="17"/>
      <c r="BG449" s="17"/>
      <c r="BH449" s="17"/>
      <c r="BI449" s="17"/>
      <c r="BJ449" s="17"/>
      <c r="BK449" s="17"/>
      <c r="BL449" s="17"/>
      <c r="BM449" s="17"/>
      <c r="BN449" s="17"/>
      <c r="BO449" s="17"/>
      <c r="BP449" s="17"/>
      <c r="BQ449" s="17"/>
      <c r="BR449" s="17"/>
      <c r="BS449" s="17"/>
      <c r="BT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2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c r="BD450" s="17"/>
      <c r="BE450" s="17"/>
      <c r="BF450" s="17"/>
      <c r="BG450" s="17"/>
      <c r="BH450" s="17"/>
      <c r="BI450" s="17"/>
      <c r="BJ450" s="17"/>
      <c r="BK450" s="17"/>
      <c r="BL450" s="17"/>
      <c r="BM450" s="17"/>
      <c r="BN450" s="17"/>
      <c r="BO450" s="17"/>
      <c r="BP450" s="17"/>
      <c r="BQ450" s="17"/>
      <c r="BR450" s="17"/>
      <c r="BS450" s="17"/>
      <c r="BT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2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c r="BD451" s="17"/>
      <c r="BE451" s="17"/>
      <c r="BF451" s="17"/>
      <c r="BG451" s="17"/>
      <c r="BH451" s="17"/>
      <c r="BI451" s="17"/>
      <c r="BJ451" s="17"/>
      <c r="BK451" s="17"/>
      <c r="BL451" s="17"/>
      <c r="BM451" s="17"/>
      <c r="BN451" s="17"/>
      <c r="BO451" s="17"/>
      <c r="BP451" s="17"/>
      <c r="BQ451" s="17"/>
      <c r="BR451" s="17"/>
      <c r="BS451" s="17"/>
      <c r="BT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2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c r="BD452" s="17"/>
      <c r="BE452" s="17"/>
      <c r="BF452" s="17"/>
      <c r="BG452" s="17"/>
      <c r="BH452" s="17"/>
      <c r="BI452" s="17"/>
      <c r="BJ452" s="17"/>
      <c r="BK452" s="17"/>
      <c r="BL452" s="17"/>
      <c r="BM452" s="17"/>
      <c r="BN452" s="17"/>
      <c r="BO452" s="17"/>
      <c r="BP452" s="17"/>
      <c r="BQ452" s="17"/>
      <c r="BR452" s="17"/>
      <c r="BS452" s="17"/>
      <c r="BT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2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c r="BD453" s="17"/>
      <c r="BE453" s="17"/>
      <c r="BF453" s="17"/>
      <c r="BG453" s="17"/>
      <c r="BH453" s="17"/>
      <c r="BI453" s="17"/>
      <c r="BJ453" s="17"/>
      <c r="BK453" s="17"/>
      <c r="BL453" s="17"/>
      <c r="BM453" s="17"/>
      <c r="BN453" s="17"/>
      <c r="BO453" s="17"/>
      <c r="BP453" s="17"/>
      <c r="BQ453" s="17"/>
      <c r="BR453" s="17"/>
      <c r="BS453" s="17"/>
      <c r="BT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2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c r="BD454" s="17"/>
      <c r="BE454" s="17"/>
      <c r="BF454" s="17"/>
      <c r="BG454" s="17"/>
      <c r="BH454" s="17"/>
      <c r="BI454" s="17"/>
      <c r="BJ454" s="17"/>
      <c r="BK454" s="17"/>
      <c r="BL454" s="17"/>
      <c r="BM454" s="17"/>
      <c r="BN454" s="17"/>
      <c r="BO454" s="17"/>
      <c r="BP454" s="17"/>
      <c r="BQ454" s="17"/>
      <c r="BR454" s="17"/>
      <c r="BS454" s="17"/>
      <c r="BT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2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c r="BD455" s="17"/>
      <c r="BE455" s="17"/>
      <c r="BF455" s="17"/>
      <c r="BG455" s="17"/>
      <c r="BH455" s="17"/>
      <c r="BI455" s="17"/>
      <c r="BJ455" s="17"/>
      <c r="BK455" s="17"/>
      <c r="BL455" s="17"/>
      <c r="BM455" s="17"/>
      <c r="BN455" s="17"/>
      <c r="BO455" s="17"/>
      <c r="BP455" s="17"/>
      <c r="BQ455" s="17"/>
      <c r="BR455" s="17"/>
      <c r="BS455" s="17"/>
      <c r="BT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2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c r="BD456" s="17"/>
      <c r="BE456" s="17"/>
      <c r="BF456" s="17"/>
      <c r="BG456" s="17"/>
      <c r="BH456" s="17"/>
      <c r="BI456" s="17"/>
      <c r="BJ456" s="17"/>
      <c r="BK456" s="17"/>
      <c r="BL456" s="17"/>
      <c r="BM456" s="17"/>
      <c r="BN456" s="17"/>
      <c r="BO456" s="17"/>
      <c r="BP456" s="17"/>
      <c r="BQ456" s="17"/>
      <c r="BR456" s="17"/>
      <c r="BS456" s="17"/>
      <c r="BT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2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c r="BD457" s="17"/>
      <c r="BE457" s="17"/>
      <c r="BF457" s="17"/>
      <c r="BG457" s="17"/>
      <c r="BH457" s="17"/>
      <c r="BI457" s="17"/>
      <c r="BJ457" s="17"/>
      <c r="BK457" s="17"/>
      <c r="BL457" s="17"/>
      <c r="BM457" s="17"/>
      <c r="BN457" s="17"/>
      <c r="BO457" s="17"/>
      <c r="BP457" s="17"/>
      <c r="BQ457" s="17"/>
      <c r="BR457" s="17"/>
      <c r="BS457" s="17"/>
      <c r="BT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2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c r="BD458" s="17"/>
      <c r="BE458" s="17"/>
      <c r="BF458" s="17"/>
      <c r="BG458" s="17"/>
      <c r="BH458" s="17"/>
      <c r="BI458" s="17"/>
      <c r="BJ458" s="17"/>
      <c r="BK458" s="17"/>
      <c r="BL458" s="17"/>
      <c r="BM458" s="17"/>
      <c r="BN458" s="17"/>
      <c r="BO458" s="17"/>
      <c r="BP458" s="17"/>
      <c r="BQ458" s="17"/>
      <c r="BR458" s="17"/>
      <c r="BS458" s="17"/>
      <c r="BT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2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c r="BD459" s="17"/>
      <c r="BE459" s="17"/>
      <c r="BF459" s="17"/>
      <c r="BG459" s="17"/>
      <c r="BH459" s="17"/>
      <c r="BI459" s="17"/>
      <c r="BJ459" s="17"/>
      <c r="BK459" s="17"/>
      <c r="BL459" s="17"/>
      <c r="BM459" s="17"/>
      <c r="BN459" s="17"/>
      <c r="BO459" s="17"/>
      <c r="BP459" s="17"/>
      <c r="BQ459" s="17"/>
      <c r="BR459" s="17"/>
      <c r="BS459" s="17"/>
      <c r="BT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2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c r="BD460" s="17"/>
      <c r="BE460" s="17"/>
      <c r="BF460" s="17"/>
      <c r="BG460" s="17"/>
      <c r="BH460" s="17"/>
      <c r="BI460" s="17"/>
      <c r="BJ460" s="17"/>
      <c r="BK460" s="17"/>
      <c r="BL460" s="17"/>
      <c r="BM460" s="17"/>
      <c r="BN460" s="17"/>
      <c r="BO460" s="17"/>
      <c r="BP460" s="17"/>
      <c r="BQ460" s="17"/>
      <c r="BR460" s="17"/>
      <c r="BS460" s="17"/>
      <c r="BT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2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c r="BD461" s="17"/>
      <c r="BE461" s="17"/>
      <c r="BF461" s="17"/>
      <c r="BG461" s="17"/>
      <c r="BH461" s="17"/>
      <c r="BI461" s="17"/>
      <c r="BJ461" s="17"/>
      <c r="BK461" s="17"/>
      <c r="BL461" s="17"/>
      <c r="BM461" s="17"/>
      <c r="BN461" s="17"/>
      <c r="BO461" s="17"/>
      <c r="BP461" s="17"/>
      <c r="BQ461" s="17"/>
      <c r="BR461" s="17"/>
      <c r="BS461" s="17"/>
      <c r="BT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2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c r="BD462" s="17"/>
      <c r="BE462" s="17"/>
      <c r="BF462" s="17"/>
      <c r="BG462" s="17"/>
      <c r="BH462" s="17"/>
      <c r="BI462" s="17"/>
      <c r="BJ462" s="17"/>
      <c r="BK462" s="17"/>
      <c r="BL462" s="17"/>
      <c r="BM462" s="17"/>
      <c r="BN462" s="17"/>
      <c r="BO462" s="17"/>
      <c r="BP462" s="17"/>
      <c r="BQ462" s="17"/>
      <c r="BR462" s="17"/>
      <c r="BS462" s="17"/>
      <c r="BT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2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c r="BD463" s="17"/>
      <c r="BE463" s="17"/>
      <c r="BF463" s="17"/>
      <c r="BG463" s="17"/>
      <c r="BH463" s="17"/>
      <c r="BI463" s="17"/>
      <c r="BJ463" s="17"/>
      <c r="BK463" s="17"/>
      <c r="BL463" s="17"/>
      <c r="BM463" s="17"/>
      <c r="BN463" s="17"/>
      <c r="BO463" s="17"/>
      <c r="BP463" s="17"/>
      <c r="BQ463" s="17"/>
      <c r="BR463" s="17"/>
      <c r="BS463" s="17"/>
      <c r="BT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2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c r="BE464" s="17"/>
      <c r="BF464" s="17"/>
      <c r="BG464" s="17"/>
      <c r="BH464" s="17"/>
      <c r="BI464" s="17"/>
      <c r="BJ464" s="17"/>
      <c r="BK464" s="17"/>
      <c r="BL464" s="17"/>
      <c r="BM464" s="17"/>
      <c r="BN464" s="17"/>
      <c r="BO464" s="17"/>
      <c r="BP464" s="17"/>
      <c r="BQ464" s="17"/>
      <c r="BR464" s="17"/>
      <c r="BS464" s="17"/>
      <c r="BT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2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c r="BE465" s="17"/>
      <c r="BF465" s="17"/>
      <c r="BG465" s="17"/>
      <c r="BH465" s="17"/>
      <c r="BI465" s="17"/>
      <c r="BJ465" s="17"/>
      <c r="BK465" s="17"/>
      <c r="BL465" s="17"/>
      <c r="BM465" s="17"/>
      <c r="BN465" s="17"/>
      <c r="BO465" s="17"/>
      <c r="BP465" s="17"/>
      <c r="BQ465" s="17"/>
      <c r="BR465" s="17"/>
      <c r="BS465" s="17"/>
      <c r="BT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2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c r="BE466" s="17"/>
      <c r="BF466" s="17"/>
      <c r="BG466" s="17"/>
      <c r="BH466" s="17"/>
      <c r="BI466" s="17"/>
      <c r="BJ466" s="17"/>
      <c r="BK466" s="17"/>
      <c r="BL466" s="17"/>
      <c r="BM466" s="17"/>
      <c r="BN466" s="17"/>
      <c r="BO466" s="17"/>
      <c r="BP466" s="17"/>
      <c r="BQ466" s="17"/>
      <c r="BR466" s="17"/>
      <c r="BS466" s="17"/>
      <c r="BT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2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c r="BE467" s="17"/>
      <c r="BF467" s="17"/>
      <c r="BG467" s="17"/>
      <c r="BH467" s="17"/>
      <c r="BI467" s="17"/>
      <c r="BJ467" s="17"/>
      <c r="BK467" s="17"/>
      <c r="BL467" s="17"/>
      <c r="BM467" s="17"/>
      <c r="BN467" s="17"/>
      <c r="BO467" s="17"/>
      <c r="BP467" s="17"/>
      <c r="BQ467" s="17"/>
      <c r="BR467" s="17"/>
      <c r="BS467" s="17"/>
      <c r="BT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2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c r="BD468" s="17"/>
      <c r="BE468" s="17"/>
      <c r="BF468" s="17"/>
      <c r="BG468" s="17"/>
      <c r="BH468" s="17"/>
      <c r="BI468" s="17"/>
      <c r="BJ468" s="17"/>
      <c r="BK468" s="17"/>
      <c r="BL468" s="17"/>
      <c r="BM468" s="17"/>
      <c r="BN468" s="17"/>
      <c r="BO468" s="17"/>
      <c r="BP468" s="17"/>
      <c r="BQ468" s="17"/>
      <c r="BR468" s="17"/>
      <c r="BS468" s="17"/>
      <c r="BT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2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c r="BD469" s="17"/>
      <c r="BE469" s="17"/>
      <c r="BF469" s="17"/>
      <c r="BG469" s="17"/>
      <c r="BH469" s="17"/>
      <c r="BI469" s="17"/>
      <c r="BJ469" s="17"/>
      <c r="BK469" s="17"/>
      <c r="BL469" s="17"/>
      <c r="BM469" s="17"/>
      <c r="BN469" s="17"/>
      <c r="BO469" s="17"/>
      <c r="BP469" s="17"/>
      <c r="BQ469" s="17"/>
      <c r="BR469" s="17"/>
      <c r="BS469" s="17"/>
      <c r="BT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2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c r="BD470" s="17"/>
      <c r="BE470" s="17"/>
      <c r="BF470" s="17"/>
      <c r="BG470" s="17"/>
      <c r="BH470" s="17"/>
      <c r="BI470" s="17"/>
      <c r="BJ470" s="17"/>
      <c r="BK470" s="17"/>
      <c r="BL470" s="17"/>
      <c r="BM470" s="17"/>
      <c r="BN470" s="17"/>
      <c r="BO470" s="17"/>
      <c r="BP470" s="17"/>
      <c r="BQ470" s="17"/>
      <c r="BR470" s="17"/>
      <c r="BS470" s="17"/>
      <c r="BT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2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c r="BD471" s="17"/>
      <c r="BE471" s="17"/>
      <c r="BF471" s="17"/>
      <c r="BG471" s="17"/>
      <c r="BH471" s="17"/>
      <c r="BI471" s="17"/>
      <c r="BJ471" s="17"/>
      <c r="BK471" s="17"/>
      <c r="BL471" s="17"/>
      <c r="BM471" s="17"/>
      <c r="BN471" s="17"/>
      <c r="BO471" s="17"/>
      <c r="BP471" s="17"/>
      <c r="BQ471" s="17"/>
      <c r="BR471" s="17"/>
      <c r="BS471" s="17"/>
      <c r="BT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2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c r="BD472" s="17"/>
      <c r="BE472" s="17"/>
      <c r="BF472" s="17"/>
      <c r="BG472" s="17"/>
      <c r="BH472" s="17"/>
      <c r="BI472" s="17"/>
      <c r="BJ472" s="17"/>
      <c r="BK472" s="17"/>
      <c r="BL472" s="17"/>
      <c r="BM472" s="17"/>
      <c r="BN472" s="17"/>
      <c r="BO472" s="17"/>
      <c r="BP472" s="17"/>
      <c r="BQ472" s="17"/>
      <c r="BR472" s="17"/>
      <c r="BS472" s="17"/>
      <c r="BT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2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c r="BE473" s="17"/>
      <c r="BF473" s="17"/>
      <c r="BG473" s="17"/>
      <c r="BH473" s="17"/>
      <c r="BI473" s="17"/>
      <c r="BJ473" s="17"/>
      <c r="BK473" s="17"/>
      <c r="BL473" s="17"/>
      <c r="BM473" s="17"/>
      <c r="BN473" s="17"/>
      <c r="BO473" s="17"/>
      <c r="BP473" s="17"/>
      <c r="BQ473" s="17"/>
      <c r="BR473" s="17"/>
      <c r="BS473" s="17"/>
      <c r="BT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2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c r="BD474" s="17"/>
      <c r="BE474" s="17"/>
      <c r="BF474" s="17"/>
      <c r="BG474" s="17"/>
      <c r="BH474" s="17"/>
      <c r="BI474" s="17"/>
      <c r="BJ474" s="17"/>
      <c r="BK474" s="17"/>
      <c r="BL474" s="17"/>
      <c r="BM474" s="17"/>
      <c r="BN474" s="17"/>
      <c r="BO474" s="17"/>
      <c r="BP474" s="17"/>
      <c r="BQ474" s="17"/>
      <c r="BR474" s="17"/>
      <c r="BS474" s="17"/>
      <c r="BT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2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c r="BE475" s="17"/>
      <c r="BF475" s="17"/>
      <c r="BG475" s="17"/>
      <c r="BH475" s="17"/>
      <c r="BI475" s="17"/>
      <c r="BJ475" s="17"/>
      <c r="BK475" s="17"/>
      <c r="BL475" s="17"/>
      <c r="BM475" s="17"/>
      <c r="BN475" s="17"/>
      <c r="BO475" s="17"/>
      <c r="BP475" s="17"/>
      <c r="BQ475" s="17"/>
      <c r="BR475" s="17"/>
      <c r="BS475" s="17"/>
      <c r="BT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2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c r="BE476" s="17"/>
      <c r="BF476" s="17"/>
      <c r="BG476" s="17"/>
      <c r="BH476" s="17"/>
      <c r="BI476" s="17"/>
      <c r="BJ476" s="17"/>
      <c r="BK476" s="17"/>
      <c r="BL476" s="17"/>
      <c r="BM476" s="17"/>
      <c r="BN476" s="17"/>
      <c r="BO476" s="17"/>
      <c r="BP476" s="17"/>
      <c r="BQ476" s="17"/>
      <c r="BR476" s="17"/>
      <c r="BS476" s="17"/>
      <c r="BT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2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c r="BD477" s="17"/>
      <c r="BE477" s="17"/>
      <c r="BF477" s="17"/>
      <c r="BG477" s="17"/>
      <c r="BH477" s="17"/>
      <c r="BI477" s="17"/>
      <c r="BJ477" s="17"/>
      <c r="BK477" s="17"/>
      <c r="BL477" s="17"/>
      <c r="BM477" s="17"/>
      <c r="BN477" s="17"/>
      <c r="BO477" s="17"/>
      <c r="BP477" s="17"/>
      <c r="BQ477" s="17"/>
      <c r="BR477" s="17"/>
      <c r="BS477" s="17"/>
      <c r="BT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2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c r="BE478" s="17"/>
      <c r="BF478" s="17"/>
      <c r="BG478" s="17"/>
      <c r="BH478" s="17"/>
      <c r="BI478" s="17"/>
      <c r="BJ478" s="17"/>
      <c r="BK478" s="17"/>
      <c r="BL478" s="17"/>
      <c r="BM478" s="17"/>
      <c r="BN478" s="17"/>
      <c r="BO478" s="17"/>
      <c r="BP478" s="17"/>
      <c r="BQ478" s="17"/>
      <c r="BR478" s="17"/>
      <c r="BS478" s="17"/>
      <c r="BT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2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c r="BD479" s="17"/>
      <c r="BE479" s="17"/>
      <c r="BF479" s="17"/>
      <c r="BG479" s="17"/>
      <c r="BH479" s="17"/>
      <c r="BI479" s="17"/>
      <c r="BJ479" s="17"/>
      <c r="BK479" s="17"/>
      <c r="BL479" s="17"/>
      <c r="BM479" s="17"/>
      <c r="BN479" s="17"/>
      <c r="BO479" s="17"/>
      <c r="BP479" s="17"/>
      <c r="BQ479" s="17"/>
      <c r="BR479" s="17"/>
      <c r="BS479" s="17"/>
      <c r="BT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2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c r="BD480" s="17"/>
      <c r="BE480" s="17"/>
      <c r="BF480" s="17"/>
      <c r="BG480" s="17"/>
      <c r="BH480" s="17"/>
      <c r="BI480" s="17"/>
      <c r="BJ480" s="17"/>
      <c r="BK480" s="17"/>
      <c r="BL480" s="17"/>
      <c r="BM480" s="17"/>
      <c r="BN480" s="17"/>
      <c r="BO480" s="17"/>
      <c r="BP480" s="17"/>
      <c r="BQ480" s="17"/>
      <c r="BR480" s="17"/>
      <c r="BS480" s="17"/>
      <c r="BT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2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7"/>
      <c r="BD481" s="17"/>
      <c r="BE481" s="17"/>
      <c r="BF481" s="17"/>
      <c r="BG481" s="17"/>
      <c r="BH481" s="17"/>
      <c r="BI481" s="17"/>
      <c r="BJ481" s="17"/>
      <c r="BK481" s="17"/>
      <c r="BL481" s="17"/>
      <c r="BM481" s="17"/>
      <c r="BN481" s="17"/>
      <c r="BO481" s="17"/>
      <c r="BP481" s="17"/>
      <c r="BQ481" s="17"/>
      <c r="BR481" s="17"/>
      <c r="BS481" s="17"/>
      <c r="BT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2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7"/>
      <c r="BD482" s="17"/>
      <c r="BE482" s="17"/>
      <c r="BF482" s="17"/>
      <c r="BG482" s="17"/>
      <c r="BH482" s="17"/>
      <c r="BI482" s="17"/>
      <c r="BJ482" s="17"/>
      <c r="BK482" s="17"/>
      <c r="BL482" s="17"/>
      <c r="BM482" s="17"/>
      <c r="BN482" s="17"/>
      <c r="BO482" s="17"/>
      <c r="BP482" s="17"/>
      <c r="BQ482" s="17"/>
      <c r="BR482" s="17"/>
      <c r="BS482" s="17"/>
      <c r="BT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2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7"/>
      <c r="BD483" s="17"/>
      <c r="BE483" s="17"/>
      <c r="BF483" s="17"/>
      <c r="BG483" s="17"/>
      <c r="BH483" s="17"/>
      <c r="BI483" s="17"/>
      <c r="BJ483" s="17"/>
      <c r="BK483" s="17"/>
      <c r="BL483" s="17"/>
      <c r="BM483" s="17"/>
      <c r="BN483" s="17"/>
      <c r="BO483" s="17"/>
      <c r="BP483" s="17"/>
      <c r="BQ483" s="17"/>
      <c r="BR483" s="17"/>
      <c r="BS483" s="17"/>
      <c r="BT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2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7"/>
      <c r="BD484" s="17"/>
      <c r="BE484" s="17"/>
      <c r="BF484" s="17"/>
      <c r="BG484" s="17"/>
      <c r="BH484" s="17"/>
      <c r="BI484" s="17"/>
      <c r="BJ484" s="17"/>
      <c r="BK484" s="17"/>
      <c r="BL484" s="17"/>
      <c r="BM484" s="17"/>
      <c r="BN484" s="17"/>
      <c r="BO484" s="17"/>
      <c r="BP484" s="17"/>
      <c r="BQ484" s="17"/>
      <c r="BR484" s="17"/>
      <c r="BS484" s="17"/>
      <c r="BT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2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c r="BF485" s="17"/>
      <c r="BG485" s="17"/>
      <c r="BH485" s="17"/>
      <c r="BI485" s="17"/>
      <c r="BJ485" s="17"/>
      <c r="BK485" s="17"/>
      <c r="BL485" s="17"/>
      <c r="BM485" s="17"/>
      <c r="BN485" s="17"/>
      <c r="BO485" s="17"/>
      <c r="BP485" s="17"/>
      <c r="BQ485" s="17"/>
      <c r="BR485" s="17"/>
      <c r="BS485" s="17"/>
      <c r="BT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2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7"/>
      <c r="BD486" s="17"/>
      <c r="BE486" s="17"/>
      <c r="BF486" s="17"/>
      <c r="BG486" s="17"/>
      <c r="BH486" s="17"/>
      <c r="BI486" s="17"/>
      <c r="BJ486" s="17"/>
      <c r="BK486" s="17"/>
      <c r="BL486" s="17"/>
      <c r="BM486" s="17"/>
      <c r="BN486" s="17"/>
      <c r="BO486" s="17"/>
      <c r="BP486" s="17"/>
      <c r="BQ486" s="17"/>
      <c r="BR486" s="17"/>
      <c r="BS486" s="17"/>
      <c r="BT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2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7"/>
      <c r="BD487" s="17"/>
      <c r="BE487" s="17"/>
      <c r="BF487" s="17"/>
      <c r="BG487" s="17"/>
      <c r="BH487" s="17"/>
      <c r="BI487" s="17"/>
      <c r="BJ487" s="17"/>
      <c r="BK487" s="17"/>
      <c r="BL487" s="17"/>
      <c r="BM487" s="17"/>
      <c r="BN487" s="17"/>
      <c r="BO487" s="17"/>
      <c r="BP487" s="17"/>
      <c r="BQ487" s="17"/>
      <c r="BR487" s="17"/>
      <c r="BS487" s="17"/>
      <c r="BT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2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c r="BE488" s="17"/>
      <c r="BF488" s="17"/>
      <c r="BG488" s="17"/>
      <c r="BH488" s="17"/>
      <c r="BI488" s="17"/>
      <c r="BJ488" s="17"/>
      <c r="BK488" s="17"/>
      <c r="BL488" s="17"/>
      <c r="BM488" s="17"/>
      <c r="BN488" s="17"/>
      <c r="BO488" s="17"/>
      <c r="BP488" s="17"/>
      <c r="BQ488" s="17"/>
      <c r="BR488" s="17"/>
      <c r="BS488" s="17"/>
      <c r="BT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2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c r="BE489" s="17"/>
      <c r="BF489" s="17"/>
      <c r="BG489" s="17"/>
      <c r="BH489" s="17"/>
      <c r="BI489" s="17"/>
      <c r="BJ489" s="17"/>
      <c r="BK489" s="17"/>
      <c r="BL489" s="17"/>
      <c r="BM489" s="17"/>
      <c r="BN489" s="17"/>
      <c r="BO489" s="17"/>
      <c r="BP489" s="17"/>
      <c r="BQ489" s="17"/>
      <c r="BR489" s="17"/>
      <c r="BS489" s="17"/>
      <c r="BT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2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7"/>
      <c r="BD490" s="17"/>
      <c r="BE490" s="17"/>
      <c r="BF490" s="17"/>
      <c r="BG490" s="17"/>
      <c r="BH490" s="17"/>
      <c r="BI490" s="17"/>
      <c r="BJ490" s="17"/>
      <c r="BK490" s="17"/>
      <c r="BL490" s="17"/>
      <c r="BM490" s="17"/>
      <c r="BN490" s="17"/>
      <c r="BO490" s="17"/>
      <c r="BP490" s="17"/>
      <c r="BQ490" s="17"/>
      <c r="BR490" s="17"/>
      <c r="BS490" s="17"/>
      <c r="BT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2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7"/>
      <c r="BD491" s="17"/>
      <c r="BE491" s="17"/>
      <c r="BF491" s="17"/>
      <c r="BG491" s="17"/>
      <c r="BH491" s="17"/>
      <c r="BI491" s="17"/>
      <c r="BJ491" s="17"/>
      <c r="BK491" s="17"/>
      <c r="BL491" s="17"/>
      <c r="BM491" s="17"/>
      <c r="BN491" s="17"/>
      <c r="BO491" s="17"/>
      <c r="BP491" s="17"/>
      <c r="BQ491" s="17"/>
      <c r="BR491" s="17"/>
      <c r="BS491" s="17"/>
      <c r="BT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2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7"/>
      <c r="BD492" s="17"/>
      <c r="BE492" s="17"/>
      <c r="BF492" s="17"/>
      <c r="BG492" s="17"/>
      <c r="BH492" s="17"/>
      <c r="BI492" s="17"/>
      <c r="BJ492" s="17"/>
      <c r="BK492" s="17"/>
      <c r="BL492" s="17"/>
      <c r="BM492" s="17"/>
      <c r="BN492" s="17"/>
      <c r="BO492" s="17"/>
      <c r="BP492" s="17"/>
      <c r="BQ492" s="17"/>
      <c r="BR492" s="17"/>
      <c r="BS492" s="17"/>
      <c r="BT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2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7"/>
      <c r="BD493" s="17"/>
      <c r="BE493" s="17"/>
      <c r="BF493" s="17"/>
      <c r="BG493" s="17"/>
      <c r="BH493" s="17"/>
      <c r="BI493" s="17"/>
      <c r="BJ493" s="17"/>
      <c r="BK493" s="17"/>
      <c r="BL493" s="17"/>
      <c r="BM493" s="17"/>
      <c r="BN493" s="17"/>
      <c r="BO493" s="17"/>
      <c r="BP493" s="17"/>
      <c r="BQ493" s="17"/>
      <c r="BR493" s="17"/>
      <c r="BS493" s="17"/>
      <c r="BT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2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7"/>
      <c r="BD494" s="17"/>
      <c r="BE494" s="17"/>
      <c r="BF494" s="17"/>
      <c r="BG494" s="17"/>
      <c r="BH494" s="17"/>
      <c r="BI494" s="17"/>
      <c r="BJ494" s="17"/>
      <c r="BK494" s="17"/>
      <c r="BL494" s="17"/>
      <c r="BM494" s="17"/>
      <c r="BN494" s="17"/>
      <c r="BO494" s="17"/>
      <c r="BP494" s="17"/>
      <c r="BQ494" s="17"/>
      <c r="BR494" s="17"/>
      <c r="BS494" s="17"/>
      <c r="BT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2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7"/>
      <c r="BD495" s="17"/>
      <c r="BE495" s="17"/>
      <c r="BF495" s="17"/>
      <c r="BG495" s="17"/>
      <c r="BH495" s="17"/>
      <c r="BI495" s="17"/>
      <c r="BJ495" s="17"/>
      <c r="BK495" s="17"/>
      <c r="BL495" s="17"/>
      <c r="BM495" s="17"/>
      <c r="BN495" s="17"/>
      <c r="BO495" s="17"/>
      <c r="BP495" s="17"/>
      <c r="BQ495" s="17"/>
      <c r="BR495" s="17"/>
      <c r="BS495" s="17"/>
      <c r="BT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2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7"/>
      <c r="BD496" s="17"/>
      <c r="BE496" s="17"/>
      <c r="BF496" s="17"/>
      <c r="BG496" s="17"/>
      <c r="BH496" s="17"/>
      <c r="BI496" s="17"/>
      <c r="BJ496" s="17"/>
      <c r="BK496" s="17"/>
      <c r="BL496" s="17"/>
      <c r="BM496" s="17"/>
      <c r="BN496" s="17"/>
      <c r="BO496" s="17"/>
      <c r="BP496" s="17"/>
      <c r="BQ496" s="17"/>
      <c r="BR496" s="17"/>
      <c r="BS496" s="17"/>
      <c r="BT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2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7"/>
      <c r="BD497" s="17"/>
      <c r="BE497" s="17"/>
      <c r="BF497" s="17"/>
      <c r="BG497" s="17"/>
      <c r="BH497" s="17"/>
      <c r="BI497" s="17"/>
      <c r="BJ497" s="17"/>
      <c r="BK497" s="17"/>
      <c r="BL497" s="17"/>
      <c r="BM497" s="17"/>
      <c r="BN497" s="17"/>
      <c r="BO497" s="17"/>
      <c r="BP497" s="17"/>
      <c r="BQ497" s="17"/>
      <c r="BR497" s="17"/>
      <c r="BS497" s="17"/>
      <c r="BT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2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7"/>
      <c r="BD498" s="17"/>
      <c r="BE498" s="17"/>
      <c r="BF498" s="17"/>
      <c r="BG498" s="17"/>
      <c r="BH498" s="17"/>
      <c r="BI498" s="17"/>
      <c r="BJ498" s="17"/>
      <c r="BK498" s="17"/>
      <c r="BL498" s="17"/>
      <c r="BM498" s="17"/>
      <c r="BN498" s="17"/>
      <c r="BO498" s="17"/>
      <c r="BP498" s="17"/>
      <c r="BQ498" s="17"/>
      <c r="BR498" s="17"/>
      <c r="BS498" s="17"/>
      <c r="BT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2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7"/>
      <c r="BD499" s="17"/>
      <c r="BE499" s="17"/>
      <c r="BF499" s="17"/>
      <c r="BG499" s="17"/>
      <c r="BH499" s="17"/>
      <c r="BI499" s="17"/>
      <c r="BJ499" s="17"/>
      <c r="BK499" s="17"/>
      <c r="BL499" s="17"/>
      <c r="BM499" s="17"/>
      <c r="BN499" s="17"/>
      <c r="BO499" s="17"/>
      <c r="BP499" s="17"/>
      <c r="BQ499" s="17"/>
      <c r="BR499" s="17"/>
      <c r="BS499" s="17"/>
      <c r="BT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2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7"/>
      <c r="BD500" s="17"/>
      <c r="BE500" s="17"/>
      <c r="BF500" s="17"/>
      <c r="BG500" s="17"/>
      <c r="BH500" s="17"/>
      <c r="BI500" s="17"/>
      <c r="BJ500" s="17"/>
      <c r="BK500" s="17"/>
      <c r="BL500" s="17"/>
      <c r="BM500" s="17"/>
      <c r="BN500" s="17"/>
      <c r="BO500" s="17"/>
      <c r="BP500" s="17"/>
      <c r="BQ500" s="17"/>
      <c r="BR500" s="17"/>
      <c r="BS500" s="17"/>
      <c r="BT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2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7"/>
      <c r="BD501" s="17"/>
      <c r="BE501" s="17"/>
      <c r="BF501" s="17"/>
      <c r="BG501" s="17"/>
      <c r="BH501" s="17"/>
      <c r="BI501" s="17"/>
      <c r="BJ501" s="17"/>
      <c r="BK501" s="17"/>
      <c r="BL501" s="17"/>
      <c r="BM501" s="17"/>
      <c r="BN501" s="17"/>
      <c r="BO501" s="17"/>
      <c r="BP501" s="17"/>
      <c r="BQ501" s="17"/>
      <c r="BR501" s="17"/>
      <c r="BS501" s="17"/>
      <c r="BT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2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7"/>
      <c r="BD502" s="17"/>
      <c r="BE502" s="17"/>
      <c r="BF502" s="17"/>
      <c r="BG502" s="17"/>
      <c r="BH502" s="17"/>
      <c r="BI502" s="17"/>
      <c r="BJ502" s="17"/>
      <c r="BK502" s="17"/>
      <c r="BL502" s="17"/>
      <c r="BM502" s="17"/>
      <c r="BN502" s="17"/>
      <c r="BO502" s="17"/>
      <c r="BP502" s="17"/>
      <c r="BQ502" s="17"/>
      <c r="BR502" s="17"/>
      <c r="BS502" s="17"/>
      <c r="BT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2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7"/>
      <c r="BD503" s="17"/>
      <c r="BE503" s="17"/>
      <c r="BF503" s="17"/>
      <c r="BG503" s="17"/>
      <c r="BH503" s="17"/>
      <c r="BI503" s="17"/>
      <c r="BJ503" s="17"/>
      <c r="BK503" s="17"/>
      <c r="BL503" s="17"/>
      <c r="BM503" s="17"/>
      <c r="BN503" s="17"/>
      <c r="BO503" s="17"/>
      <c r="BP503" s="17"/>
      <c r="BQ503" s="17"/>
      <c r="BR503" s="17"/>
      <c r="BS503" s="17"/>
      <c r="BT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2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7"/>
      <c r="BD504" s="17"/>
      <c r="BE504" s="17"/>
      <c r="BF504" s="17"/>
      <c r="BG504" s="17"/>
      <c r="BH504" s="17"/>
      <c r="BI504" s="17"/>
      <c r="BJ504" s="17"/>
      <c r="BK504" s="17"/>
      <c r="BL504" s="17"/>
      <c r="BM504" s="17"/>
      <c r="BN504" s="17"/>
      <c r="BO504" s="17"/>
      <c r="BP504" s="17"/>
      <c r="BQ504" s="17"/>
      <c r="BR504" s="17"/>
      <c r="BS504" s="17"/>
      <c r="BT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27"/>
      <c r="W505" s="17"/>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7"/>
      <c r="BD505" s="17"/>
      <c r="BE505" s="17"/>
      <c r="BF505" s="17"/>
      <c r="BG505" s="17"/>
      <c r="BH505" s="17"/>
      <c r="BI505" s="17"/>
      <c r="BJ505" s="17"/>
      <c r="BK505" s="17"/>
      <c r="BL505" s="17"/>
      <c r="BM505" s="17"/>
      <c r="BN505" s="17"/>
      <c r="BO505" s="17"/>
      <c r="BP505" s="17"/>
      <c r="BQ505" s="17"/>
      <c r="BR505" s="17"/>
      <c r="BS505" s="17"/>
      <c r="BT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2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7"/>
      <c r="BD506" s="17"/>
      <c r="BE506" s="17"/>
      <c r="BF506" s="17"/>
      <c r="BG506" s="17"/>
      <c r="BH506" s="17"/>
      <c r="BI506" s="17"/>
      <c r="BJ506" s="17"/>
      <c r="BK506" s="17"/>
      <c r="BL506" s="17"/>
      <c r="BM506" s="17"/>
      <c r="BN506" s="17"/>
      <c r="BO506" s="17"/>
      <c r="BP506" s="17"/>
      <c r="BQ506" s="17"/>
      <c r="BR506" s="17"/>
      <c r="BS506" s="17"/>
      <c r="BT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2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7"/>
      <c r="BD507" s="17"/>
      <c r="BE507" s="17"/>
      <c r="BF507" s="17"/>
      <c r="BG507" s="17"/>
      <c r="BH507" s="17"/>
      <c r="BI507" s="17"/>
      <c r="BJ507" s="17"/>
      <c r="BK507" s="17"/>
      <c r="BL507" s="17"/>
      <c r="BM507" s="17"/>
      <c r="BN507" s="17"/>
      <c r="BO507" s="17"/>
      <c r="BP507" s="17"/>
      <c r="BQ507" s="17"/>
      <c r="BR507" s="17"/>
      <c r="BS507" s="17"/>
      <c r="BT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2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7"/>
      <c r="BD508" s="17"/>
      <c r="BE508" s="17"/>
      <c r="BF508" s="17"/>
      <c r="BG508" s="17"/>
      <c r="BH508" s="17"/>
      <c r="BI508" s="17"/>
      <c r="BJ508" s="17"/>
      <c r="BK508" s="17"/>
      <c r="BL508" s="17"/>
      <c r="BM508" s="17"/>
      <c r="BN508" s="17"/>
      <c r="BO508" s="17"/>
      <c r="BP508" s="17"/>
      <c r="BQ508" s="17"/>
      <c r="BR508" s="17"/>
      <c r="BS508" s="17"/>
      <c r="BT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2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c r="BE509" s="17"/>
      <c r="BF509" s="17"/>
      <c r="BG509" s="17"/>
      <c r="BH509" s="17"/>
      <c r="BI509" s="17"/>
      <c r="BJ509" s="17"/>
      <c r="BK509" s="17"/>
      <c r="BL509" s="17"/>
      <c r="BM509" s="17"/>
      <c r="BN509" s="17"/>
      <c r="BO509" s="17"/>
      <c r="BP509" s="17"/>
      <c r="BQ509" s="17"/>
      <c r="BR509" s="17"/>
      <c r="BS509" s="17"/>
      <c r="BT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2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c r="BE510" s="17"/>
      <c r="BF510" s="17"/>
      <c r="BG510" s="17"/>
      <c r="BH510" s="17"/>
      <c r="BI510" s="17"/>
      <c r="BJ510" s="17"/>
      <c r="BK510" s="17"/>
      <c r="BL510" s="17"/>
      <c r="BM510" s="17"/>
      <c r="BN510" s="17"/>
      <c r="BO510" s="17"/>
      <c r="BP510" s="17"/>
      <c r="BQ510" s="17"/>
      <c r="BR510" s="17"/>
      <c r="BS510" s="17"/>
      <c r="BT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27"/>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7"/>
      <c r="BD511" s="17"/>
      <c r="BE511" s="17"/>
      <c r="BF511" s="17"/>
      <c r="BG511" s="17"/>
      <c r="BH511" s="17"/>
      <c r="BI511" s="17"/>
      <c r="BJ511" s="17"/>
      <c r="BK511" s="17"/>
      <c r="BL511" s="17"/>
      <c r="BM511" s="17"/>
      <c r="BN511" s="17"/>
      <c r="BO511" s="17"/>
      <c r="BP511" s="17"/>
      <c r="BQ511" s="17"/>
      <c r="BR511" s="17"/>
      <c r="BS511" s="17"/>
      <c r="BT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2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7"/>
      <c r="BD512" s="17"/>
      <c r="BE512" s="17"/>
      <c r="BF512" s="17"/>
      <c r="BG512" s="17"/>
      <c r="BH512" s="17"/>
      <c r="BI512" s="17"/>
      <c r="BJ512" s="17"/>
      <c r="BK512" s="17"/>
      <c r="BL512" s="17"/>
      <c r="BM512" s="17"/>
      <c r="BN512" s="17"/>
      <c r="BO512" s="17"/>
      <c r="BP512" s="17"/>
      <c r="BQ512" s="17"/>
      <c r="BR512" s="17"/>
      <c r="BS512" s="17"/>
      <c r="BT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2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7"/>
      <c r="BD513" s="17"/>
      <c r="BE513" s="17"/>
      <c r="BF513" s="17"/>
      <c r="BG513" s="17"/>
      <c r="BH513" s="17"/>
      <c r="BI513" s="17"/>
      <c r="BJ513" s="17"/>
      <c r="BK513" s="17"/>
      <c r="BL513" s="17"/>
      <c r="BM513" s="17"/>
      <c r="BN513" s="17"/>
      <c r="BO513" s="17"/>
      <c r="BP513" s="17"/>
      <c r="BQ513" s="17"/>
      <c r="BR513" s="17"/>
      <c r="BS513" s="17"/>
      <c r="BT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2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7"/>
      <c r="BD514" s="17"/>
      <c r="BE514" s="17"/>
      <c r="BF514" s="17"/>
      <c r="BG514" s="17"/>
      <c r="BH514" s="17"/>
      <c r="BI514" s="17"/>
      <c r="BJ514" s="17"/>
      <c r="BK514" s="17"/>
      <c r="BL514" s="17"/>
      <c r="BM514" s="17"/>
      <c r="BN514" s="17"/>
      <c r="BO514" s="17"/>
      <c r="BP514" s="17"/>
      <c r="BQ514" s="17"/>
      <c r="BR514" s="17"/>
      <c r="BS514" s="17"/>
      <c r="BT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2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7"/>
      <c r="BD515" s="17"/>
      <c r="BE515" s="17"/>
      <c r="BF515" s="17"/>
      <c r="BG515" s="17"/>
      <c r="BH515" s="17"/>
      <c r="BI515" s="17"/>
      <c r="BJ515" s="17"/>
      <c r="BK515" s="17"/>
      <c r="BL515" s="17"/>
      <c r="BM515" s="17"/>
      <c r="BN515" s="17"/>
      <c r="BO515" s="17"/>
      <c r="BP515" s="17"/>
      <c r="BQ515" s="17"/>
      <c r="BR515" s="17"/>
      <c r="BS515" s="17"/>
      <c r="BT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2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7"/>
      <c r="BD516" s="17"/>
      <c r="BE516" s="17"/>
      <c r="BF516" s="17"/>
      <c r="BG516" s="17"/>
      <c r="BH516" s="17"/>
      <c r="BI516" s="17"/>
      <c r="BJ516" s="17"/>
      <c r="BK516" s="17"/>
      <c r="BL516" s="17"/>
      <c r="BM516" s="17"/>
      <c r="BN516" s="17"/>
      <c r="BO516" s="17"/>
      <c r="BP516" s="17"/>
      <c r="BQ516" s="17"/>
      <c r="BR516" s="17"/>
      <c r="BS516" s="17"/>
      <c r="BT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2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c r="BE517" s="17"/>
      <c r="BF517" s="17"/>
      <c r="BG517" s="17"/>
      <c r="BH517" s="17"/>
      <c r="BI517" s="17"/>
      <c r="BJ517" s="17"/>
      <c r="BK517" s="17"/>
      <c r="BL517" s="17"/>
      <c r="BM517" s="17"/>
      <c r="BN517" s="17"/>
      <c r="BO517" s="17"/>
      <c r="BP517" s="17"/>
      <c r="BQ517" s="17"/>
      <c r="BR517" s="17"/>
      <c r="BS517" s="17"/>
      <c r="BT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2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c r="BE518" s="17"/>
      <c r="BF518" s="17"/>
      <c r="BG518" s="17"/>
      <c r="BH518" s="17"/>
      <c r="BI518" s="17"/>
      <c r="BJ518" s="17"/>
      <c r="BK518" s="17"/>
      <c r="BL518" s="17"/>
      <c r="BM518" s="17"/>
      <c r="BN518" s="17"/>
      <c r="BO518" s="17"/>
      <c r="BP518" s="17"/>
      <c r="BQ518" s="17"/>
      <c r="BR518" s="17"/>
      <c r="BS518" s="17"/>
      <c r="BT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2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7"/>
      <c r="BG519" s="17"/>
      <c r="BH519" s="17"/>
      <c r="BI519" s="17"/>
      <c r="BJ519" s="17"/>
      <c r="BK519" s="17"/>
      <c r="BL519" s="17"/>
      <c r="BM519" s="17"/>
      <c r="BN519" s="17"/>
      <c r="BO519" s="17"/>
      <c r="BP519" s="17"/>
      <c r="BQ519" s="17"/>
      <c r="BR519" s="17"/>
      <c r="BS519" s="17"/>
      <c r="BT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2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7"/>
      <c r="BG520" s="17"/>
      <c r="BH520" s="17"/>
      <c r="BI520" s="17"/>
      <c r="BJ520" s="17"/>
      <c r="BK520" s="17"/>
      <c r="BL520" s="17"/>
      <c r="BM520" s="17"/>
      <c r="BN520" s="17"/>
      <c r="BO520" s="17"/>
      <c r="BP520" s="17"/>
      <c r="BQ520" s="17"/>
      <c r="BR520" s="17"/>
      <c r="BS520" s="17"/>
      <c r="BT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27"/>
      <c r="W521" s="17"/>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c r="BE521" s="17"/>
      <c r="BF521" s="17"/>
      <c r="BG521" s="17"/>
      <c r="BH521" s="17"/>
      <c r="BI521" s="17"/>
      <c r="BJ521" s="17"/>
      <c r="BK521" s="17"/>
      <c r="BL521" s="17"/>
      <c r="BM521" s="17"/>
      <c r="BN521" s="17"/>
      <c r="BO521" s="17"/>
      <c r="BP521" s="17"/>
      <c r="BQ521" s="17"/>
      <c r="BR521" s="17"/>
      <c r="BS521" s="17"/>
      <c r="BT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2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7"/>
      <c r="BD522" s="17"/>
      <c r="BE522" s="17"/>
      <c r="BF522" s="17"/>
      <c r="BG522" s="17"/>
      <c r="BH522" s="17"/>
      <c r="BI522" s="17"/>
      <c r="BJ522" s="17"/>
      <c r="BK522" s="17"/>
      <c r="BL522" s="17"/>
      <c r="BM522" s="17"/>
      <c r="BN522" s="17"/>
      <c r="BO522" s="17"/>
      <c r="BP522" s="17"/>
      <c r="BQ522" s="17"/>
      <c r="BR522" s="17"/>
      <c r="BS522" s="17"/>
      <c r="BT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2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7"/>
      <c r="BG523" s="17"/>
      <c r="BH523" s="17"/>
      <c r="BI523" s="17"/>
      <c r="BJ523" s="17"/>
      <c r="BK523" s="17"/>
      <c r="BL523" s="17"/>
      <c r="BM523" s="17"/>
      <c r="BN523" s="17"/>
      <c r="BO523" s="17"/>
      <c r="BP523" s="17"/>
      <c r="BQ523" s="17"/>
      <c r="BR523" s="17"/>
      <c r="BS523" s="17"/>
      <c r="BT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2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7"/>
      <c r="BG524" s="17"/>
      <c r="BH524" s="17"/>
      <c r="BI524" s="17"/>
      <c r="BJ524" s="17"/>
      <c r="BK524" s="17"/>
      <c r="BL524" s="17"/>
      <c r="BM524" s="17"/>
      <c r="BN524" s="17"/>
      <c r="BO524" s="17"/>
      <c r="BP524" s="17"/>
      <c r="BQ524" s="17"/>
      <c r="BR524" s="17"/>
      <c r="BS524" s="17"/>
      <c r="BT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2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7"/>
      <c r="BG525" s="17"/>
      <c r="BH525" s="17"/>
      <c r="BI525" s="17"/>
      <c r="BJ525" s="17"/>
      <c r="BK525" s="17"/>
      <c r="BL525" s="17"/>
      <c r="BM525" s="17"/>
      <c r="BN525" s="17"/>
      <c r="BO525" s="17"/>
      <c r="BP525" s="17"/>
      <c r="BQ525" s="17"/>
      <c r="BR525" s="17"/>
      <c r="BS525" s="17"/>
      <c r="BT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2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7"/>
      <c r="BG526" s="17"/>
      <c r="BH526" s="17"/>
      <c r="BI526" s="17"/>
      <c r="BJ526" s="17"/>
      <c r="BK526" s="17"/>
      <c r="BL526" s="17"/>
      <c r="BM526" s="17"/>
      <c r="BN526" s="17"/>
      <c r="BO526" s="17"/>
      <c r="BP526" s="17"/>
      <c r="BQ526" s="17"/>
      <c r="BR526" s="17"/>
      <c r="BS526" s="17"/>
      <c r="BT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2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7"/>
      <c r="BG527" s="17"/>
      <c r="BH527" s="17"/>
      <c r="BI527" s="17"/>
      <c r="BJ527" s="17"/>
      <c r="BK527" s="17"/>
      <c r="BL527" s="17"/>
      <c r="BM527" s="17"/>
      <c r="BN527" s="17"/>
      <c r="BO527" s="17"/>
      <c r="BP527" s="17"/>
      <c r="BQ527" s="17"/>
      <c r="BR527" s="17"/>
      <c r="BS527" s="17"/>
      <c r="BT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2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c r="BE528" s="17"/>
      <c r="BF528" s="17"/>
      <c r="BG528" s="17"/>
      <c r="BH528" s="17"/>
      <c r="BI528" s="17"/>
      <c r="BJ528" s="17"/>
      <c r="BK528" s="17"/>
      <c r="BL528" s="17"/>
      <c r="BM528" s="17"/>
      <c r="BN528" s="17"/>
      <c r="BO528" s="17"/>
      <c r="BP528" s="17"/>
      <c r="BQ528" s="17"/>
      <c r="BR528" s="17"/>
      <c r="BS528" s="17"/>
      <c r="BT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2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c r="BE529" s="17"/>
      <c r="BF529" s="17"/>
      <c r="BG529" s="17"/>
      <c r="BH529" s="17"/>
      <c r="BI529" s="17"/>
      <c r="BJ529" s="17"/>
      <c r="BK529" s="17"/>
      <c r="BL529" s="17"/>
      <c r="BM529" s="17"/>
      <c r="BN529" s="17"/>
      <c r="BO529" s="17"/>
      <c r="BP529" s="17"/>
      <c r="BQ529" s="17"/>
      <c r="BR529" s="17"/>
      <c r="BS529" s="17"/>
      <c r="BT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2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7"/>
      <c r="BG530" s="17"/>
      <c r="BH530" s="17"/>
      <c r="BI530" s="17"/>
      <c r="BJ530" s="17"/>
      <c r="BK530" s="17"/>
      <c r="BL530" s="17"/>
      <c r="BM530" s="17"/>
      <c r="BN530" s="17"/>
      <c r="BO530" s="17"/>
      <c r="BP530" s="17"/>
      <c r="BQ530" s="17"/>
      <c r="BR530" s="17"/>
      <c r="BS530" s="17"/>
      <c r="BT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27"/>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7"/>
      <c r="BG531" s="17"/>
      <c r="BH531" s="17"/>
      <c r="BI531" s="17"/>
      <c r="BJ531" s="17"/>
      <c r="BK531" s="17"/>
      <c r="BL531" s="17"/>
      <c r="BM531" s="17"/>
      <c r="BN531" s="17"/>
      <c r="BO531" s="17"/>
      <c r="BP531" s="17"/>
      <c r="BQ531" s="17"/>
      <c r="BR531" s="17"/>
      <c r="BS531" s="17"/>
      <c r="BT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2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7"/>
      <c r="BG532" s="17"/>
      <c r="BH532" s="17"/>
      <c r="BI532" s="17"/>
      <c r="BJ532" s="17"/>
      <c r="BK532" s="17"/>
      <c r="BL532" s="17"/>
      <c r="BM532" s="17"/>
      <c r="BN532" s="17"/>
      <c r="BO532" s="17"/>
      <c r="BP532" s="17"/>
      <c r="BQ532" s="17"/>
      <c r="BR532" s="17"/>
      <c r="BS532" s="17"/>
      <c r="BT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2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7"/>
      <c r="BG533" s="17"/>
      <c r="BH533" s="17"/>
      <c r="BI533" s="17"/>
      <c r="BJ533" s="17"/>
      <c r="BK533" s="17"/>
      <c r="BL533" s="17"/>
      <c r="BM533" s="17"/>
      <c r="BN533" s="17"/>
      <c r="BO533" s="17"/>
      <c r="BP533" s="17"/>
      <c r="BQ533" s="17"/>
      <c r="BR533" s="17"/>
      <c r="BS533" s="17"/>
      <c r="BT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2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c r="BG534" s="17"/>
      <c r="BH534" s="17"/>
      <c r="BI534" s="17"/>
      <c r="BJ534" s="17"/>
      <c r="BK534" s="17"/>
      <c r="BL534" s="17"/>
      <c r="BM534" s="17"/>
      <c r="BN534" s="17"/>
      <c r="BO534" s="17"/>
      <c r="BP534" s="17"/>
      <c r="BQ534" s="17"/>
      <c r="BR534" s="17"/>
      <c r="BS534" s="17"/>
      <c r="BT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2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c r="BG535" s="17"/>
      <c r="BH535" s="17"/>
      <c r="BI535" s="17"/>
      <c r="BJ535" s="17"/>
      <c r="BK535" s="17"/>
      <c r="BL535" s="17"/>
      <c r="BM535" s="17"/>
      <c r="BN535" s="17"/>
      <c r="BO535" s="17"/>
      <c r="BP535" s="17"/>
      <c r="BQ535" s="17"/>
      <c r="BR535" s="17"/>
      <c r="BS535" s="17"/>
      <c r="BT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27"/>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7"/>
      <c r="BG536" s="17"/>
      <c r="BH536" s="17"/>
      <c r="BI536" s="17"/>
      <c r="BJ536" s="17"/>
      <c r="BK536" s="17"/>
      <c r="BL536" s="17"/>
      <c r="BM536" s="17"/>
      <c r="BN536" s="17"/>
      <c r="BO536" s="17"/>
      <c r="BP536" s="17"/>
      <c r="BQ536" s="17"/>
      <c r="BR536" s="17"/>
      <c r="BS536" s="17"/>
      <c r="BT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2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c r="BG537" s="17"/>
      <c r="BH537" s="17"/>
      <c r="BI537" s="17"/>
      <c r="BJ537" s="17"/>
      <c r="BK537" s="17"/>
      <c r="BL537" s="17"/>
      <c r="BM537" s="17"/>
      <c r="BN537" s="17"/>
      <c r="BO537" s="17"/>
      <c r="BP537" s="17"/>
      <c r="BQ537" s="17"/>
      <c r="BR537" s="17"/>
      <c r="BS537" s="17"/>
      <c r="BT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2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c r="BG538" s="17"/>
      <c r="BH538" s="17"/>
      <c r="BI538" s="17"/>
      <c r="BJ538" s="17"/>
      <c r="BK538" s="17"/>
      <c r="BL538" s="17"/>
      <c r="BM538" s="17"/>
      <c r="BN538" s="17"/>
      <c r="BO538" s="17"/>
      <c r="BP538" s="17"/>
      <c r="BQ538" s="17"/>
      <c r="BR538" s="17"/>
      <c r="BS538" s="17"/>
      <c r="BT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2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7"/>
      <c r="BG539" s="17"/>
      <c r="BH539" s="17"/>
      <c r="BI539" s="17"/>
      <c r="BJ539" s="17"/>
      <c r="BK539" s="17"/>
      <c r="BL539" s="17"/>
      <c r="BM539" s="17"/>
      <c r="BN539" s="17"/>
      <c r="BO539" s="17"/>
      <c r="BP539" s="17"/>
      <c r="BQ539" s="17"/>
      <c r="BR539" s="17"/>
      <c r="BS539" s="17"/>
      <c r="BT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2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c r="BG540" s="17"/>
      <c r="BH540" s="17"/>
      <c r="BI540" s="17"/>
      <c r="BJ540" s="17"/>
      <c r="BK540" s="17"/>
      <c r="BL540" s="17"/>
      <c r="BM540" s="17"/>
      <c r="BN540" s="17"/>
      <c r="BO540" s="17"/>
      <c r="BP540" s="17"/>
      <c r="BQ540" s="17"/>
      <c r="BR540" s="17"/>
      <c r="BS540" s="17"/>
      <c r="BT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27"/>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7"/>
      <c r="BG541" s="17"/>
      <c r="BH541" s="17"/>
      <c r="BI541" s="17"/>
      <c r="BJ541" s="17"/>
      <c r="BK541" s="17"/>
      <c r="BL541" s="17"/>
      <c r="BM541" s="17"/>
      <c r="BN541" s="17"/>
      <c r="BO541" s="17"/>
      <c r="BP541" s="17"/>
      <c r="BQ541" s="17"/>
      <c r="BR541" s="17"/>
      <c r="BS541" s="17"/>
      <c r="BT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2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7"/>
      <c r="BG542" s="17"/>
      <c r="BH542" s="17"/>
      <c r="BI542" s="17"/>
      <c r="BJ542" s="17"/>
      <c r="BK542" s="17"/>
      <c r="BL542" s="17"/>
      <c r="BM542" s="17"/>
      <c r="BN542" s="17"/>
      <c r="BO542" s="17"/>
      <c r="BP542" s="17"/>
      <c r="BQ542" s="17"/>
      <c r="BR542" s="17"/>
      <c r="BS542" s="17"/>
      <c r="BT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2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c r="BG543" s="17"/>
      <c r="BH543" s="17"/>
      <c r="BI543" s="17"/>
      <c r="BJ543" s="17"/>
      <c r="BK543" s="17"/>
      <c r="BL543" s="17"/>
      <c r="BM543" s="17"/>
      <c r="BN543" s="17"/>
      <c r="BO543" s="17"/>
      <c r="BP543" s="17"/>
      <c r="BQ543" s="17"/>
      <c r="BR543" s="17"/>
      <c r="BS543" s="17"/>
      <c r="BT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2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7"/>
      <c r="BG544" s="17"/>
      <c r="BH544" s="17"/>
      <c r="BI544" s="17"/>
      <c r="BJ544" s="17"/>
      <c r="BK544" s="17"/>
      <c r="BL544" s="17"/>
      <c r="BM544" s="17"/>
      <c r="BN544" s="17"/>
      <c r="BO544" s="17"/>
      <c r="BP544" s="17"/>
      <c r="BQ544" s="17"/>
      <c r="BR544" s="17"/>
      <c r="BS544" s="17"/>
      <c r="BT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2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7"/>
      <c r="BG545" s="17"/>
      <c r="BH545" s="17"/>
      <c r="BI545" s="17"/>
      <c r="BJ545" s="17"/>
      <c r="BK545" s="17"/>
      <c r="BL545" s="17"/>
      <c r="BM545" s="17"/>
      <c r="BN545" s="17"/>
      <c r="BO545" s="17"/>
      <c r="BP545" s="17"/>
      <c r="BQ545" s="17"/>
      <c r="BR545" s="17"/>
      <c r="BS545" s="17"/>
      <c r="BT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2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7"/>
      <c r="BG546" s="17"/>
      <c r="BH546" s="17"/>
      <c r="BI546" s="17"/>
      <c r="BJ546" s="17"/>
      <c r="BK546" s="17"/>
      <c r="BL546" s="17"/>
      <c r="BM546" s="17"/>
      <c r="BN546" s="17"/>
      <c r="BO546" s="17"/>
      <c r="BP546" s="17"/>
      <c r="BQ546" s="17"/>
      <c r="BR546" s="17"/>
      <c r="BS546" s="17"/>
      <c r="BT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2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7"/>
      <c r="BG547" s="17"/>
      <c r="BH547" s="17"/>
      <c r="BI547" s="17"/>
      <c r="BJ547" s="17"/>
      <c r="BK547" s="17"/>
      <c r="BL547" s="17"/>
      <c r="BM547" s="17"/>
      <c r="BN547" s="17"/>
      <c r="BO547" s="17"/>
      <c r="BP547" s="17"/>
      <c r="BQ547" s="17"/>
      <c r="BR547" s="17"/>
      <c r="BS547" s="17"/>
      <c r="BT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2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7"/>
      <c r="BG548" s="17"/>
      <c r="BH548" s="17"/>
      <c r="BI548" s="17"/>
      <c r="BJ548" s="17"/>
      <c r="BK548" s="17"/>
      <c r="BL548" s="17"/>
      <c r="BM548" s="17"/>
      <c r="BN548" s="17"/>
      <c r="BO548" s="17"/>
      <c r="BP548" s="17"/>
      <c r="BQ548" s="17"/>
      <c r="BR548" s="17"/>
      <c r="BS548" s="17"/>
      <c r="BT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2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c r="BG549" s="17"/>
      <c r="BH549" s="17"/>
      <c r="BI549" s="17"/>
      <c r="BJ549" s="17"/>
      <c r="BK549" s="17"/>
      <c r="BL549" s="17"/>
      <c r="BM549" s="17"/>
      <c r="BN549" s="17"/>
      <c r="BO549" s="17"/>
      <c r="BP549" s="17"/>
      <c r="BQ549" s="17"/>
      <c r="BR549" s="17"/>
      <c r="BS549" s="17"/>
      <c r="BT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2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7"/>
      <c r="BG550" s="17"/>
      <c r="BH550" s="17"/>
      <c r="BI550" s="17"/>
      <c r="BJ550" s="17"/>
      <c r="BK550" s="17"/>
      <c r="BL550" s="17"/>
      <c r="BM550" s="17"/>
      <c r="BN550" s="17"/>
      <c r="BO550" s="17"/>
      <c r="BP550" s="17"/>
      <c r="BQ550" s="17"/>
      <c r="BR550" s="17"/>
      <c r="BS550" s="17"/>
      <c r="BT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2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7"/>
      <c r="BG551" s="17"/>
      <c r="BH551" s="17"/>
      <c r="BI551" s="17"/>
      <c r="BJ551" s="17"/>
      <c r="BK551" s="17"/>
      <c r="BL551" s="17"/>
      <c r="BM551" s="17"/>
      <c r="BN551" s="17"/>
      <c r="BO551" s="17"/>
      <c r="BP551" s="17"/>
      <c r="BQ551" s="17"/>
      <c r="BR551" s="17"/>
      <c r="BS551" s="17"/>
      <c r="BT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2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7"/>
      <c r="BG552" s="17"/>
      <c r="BH552" s="17"/>
      <c r="BI552" s="17"/>
      <c r="BJ552" s="17"/>
      <c r="BK552" s="17"/>
      <c r="BL552" s="17"/>
      <c r="BM552" s="17"/>
      <c r="BN552" s="17"/>
      <c r="BO552" s="17"/>
      <c r="BP552" s="17"/>
      <c r="BQ552" s="17"/>
      <c r="BR552" s="17"/>
      <c r="BS552" s="17"/>
      <c r="BT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2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c r="BG553" s="17"/>
      <c r="BH553" s="17"/>
      <c r="BI553" s="17"/>
      <c r="BJ553" s="17"/>
      <c r="BK553" s="17"/>
      <c r="BL553" s="17"/>
      <c r="BM553" s="17"/>
      <c r="BN553" s="17"/>
      <c r="BO553" s="17"/>
      <c r="BP553" s="17"/>
      <c r="BQ553" s="17"/>
      <c r="BR553" s="17"/>
      <c r="BS553" s="17"/>
      <c r="BT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2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c r="BG554" s="17"/>
      <c r="BH554" s="17"/>
      <c r="BI554" s="17"/>
      <c r="BJ554" s="17"/>
      <c r="BK554" s="17"/>
      <c r="BL554" s="17"/>
      <c r="BM554" s="17"/>
      <c r="BN554" s="17"/>
      <c r="BO554" s="17"/>
      <c r="BP554" s="17"/>
      <c r="BQ554" s="17"/>
      <c r="BR554" s="17"/>
      <c r="BS554" s="17"/>
      <c r="BT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2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7"/>
      <c r="BG555" s="17"/>
      <c r="BH555" s="17"/>
      <c r="BI555" s="17"/>
      <c r="BJ555" s="17"/>
      <c r="BK555" s="17"/>
      <c r="BL555" s="17"/>
      <c r="BM555" s="17"/>
      <c r="BN555" s="17"/>
      <c r="BO555" s="17"/>
      <c r="BP555" s="17"/>
      <c r="BQ555" s="17"/>
      <c r="BR555" s="17"/>
      <c r="BS555" s="17"/>
      <c r="BT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2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c r="BE556" s="17"/>
      <c r="BF556" s="17"/>
      <c r="BG556" s="17"/>
      <c r="BH556" s="17"/>
      <c r="BI556" s="17"/>
      <c r="BJ556" s="17"/>
      <c r="BK556" s="17"/>
      <c r="BL556" s="17"/>
      <c r="BM556" s="17"/>
      <c r="BN556" s="17"/>
      <c r="BO556" s="17"/>
      <c r="BP556" s="17"/>
      <c r="BQ556" s="17"/>
      <c r="BR556" s="17"/>
      <c r="BS556" s="17"/>
      <c r="BT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2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c r="BE557" s="17"/>
      <c r="BF557" s="17"/>
      <c r="BG557" s="17"/>
      <c r="BH557" s="17"/>
      <c r="BI557" s="17"/>
      <c r="BJ557" s="17"/>
      <c r="BK557" s="17"/>
      <c r="BL557" s="17"/>
      <c r="BM557" s="17"/>
      <c r="BN557" s="17"/>
      <c r="BO557" s="17"/>
      <c r="BP557" s="17"/>
      <c r="BQ557" s="17"/>
      <c r="BR557" s="17"/>
      <c r="BS557" s="17"/>
      <c r="BT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2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c r="BE558" s="17"/>
      <c r="BF558" s="17"/>
      <c r="BG558" s="17"/>
      <c r="BH558" s="17"/>
      <c r="BI558" s="17"/>
      <c r="BJ558" s="17"/>
      <c r="BK558" s="17"/>
      <c r="BL558" s="17"/>
      <c r="BM558" s="17"/>
      <c r="BN558" s="17"/>
      <c r="BO558" s="17"/>
      <c r="BP558" s="17"/>
      <c r="BQ558" s="17"/>
      <c r="BR558" s="17"/>
      <c r="BS558" s="17"/>
      <c r="BT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2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c r="BE559" s="17"/>
      <c r="BF559" s="17"/>
      <c r="BG559" s="17"/>
      <c r="BH559" s="17"/>
      <c r="BI559" s="17"/>
      <c r="BJ559" s="17"/>
      <c r="BK559" s="17"/>
      <c r="BL559" s="17"/>
      <c r="BM559" s="17"/>
      <c r="BN559" s="17"/>
      <c r="BO559" s="17"/>
      <c r="BP559" s="17"/>
      <c r="BQ559" s="17"/>
      <c r="BR559" s="17"/>
      <c r="BS559" s="17"/>
      <c r="BT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2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c r="BE560" s="17"/>
      <c r="BF560" s="17"/>
      <c r="BG560" s="17"/>
      <c r="BH560" s="17"/>
      <c r="BI560" s="17"/>
      <c r="BJ560" s="17"/>
      <c r="BK560" s="17"/>
      <c r="BL560" s="17"/>
      <c r="BM560" s="17"/>
      <c r="BN560" s="17"/>
      <c r="BO560" s="17"/>
      <c r="BP560" s="17"/>
      <c r="BQ560" s="17"/>
      <c r="BR560" s="17"/>
      <c r="BS560" s="17"/>
      <c r="BT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2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c r="BE561" s="17"/>
      <c r="BF561" s="17"/>
      <c r="BG561" s="17"/>
      <c r="BH561" s="17"/>
      <c r="BI561" s="17"/>
      <c r="BJ561" s="17"/>
      <c r="BK561" s="17"/>
      <c r="BL561" s="17"/>
      <c r="BM561" s="17"/>
      <c r="BN561" s="17"/>
      <c r="BO561" s="17"/>
      <c r="BP561" s="17"/>
      <c r="BQ561" s="17"/>
      <c r="BR561" s="17"/>
      <c r="BS561" s="17"/>
      <c r="BT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2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7"/>
      <c r="BG562" s="17"/>
      <c r="BH562" s="17"/>
      <c r="BI562" s="17"/>
      <c r="BJ562" s="17"/>
      <c r="BK562" s="17"/>
      <c r="BL562" s="17"/>
      <c r="BM562" s="17"/>
      <c r="BN562" s="17"/>
      <c r="BO562" s="17"/>
      <c r="BP562" s="17"/>
      <c r="BQ562" s="17"/>
      <c r="BR562" s="17"/>
      <c r="BS562" s="17"/>
      <c r="BT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2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7"/>
      <c r="BG563" s="17"/>
      <c r="BH563" s="17"/>
      <c r="BI563" s="17"/>
      <c r="BJ563" s="17"/>
      <c r="BK563" s="17"/>
      <c r="BL563" s="17"/>
      <c r="BM563" s="17"/>
      <c r="BN563" s="17"/>
      <c r="BO563" s="17"/>
      <c r="BP563" s="17"/>
      <c r="BQ563" s="17"/>
      <c r="BR563" s="17"/>
      <c r="BS563" s="17"/>
      <c r="BT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2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c r="BE564" s="17"/>
      <c r="BF564" s="17"/>
      <c r="BG564" s="17"/>
      <c r="BH564" s="17"/>
      <c r="BI564" s="17"/>
      <c r="BJ564" s="17"/>
      <c r="BK564" s="17"/>
      <c r="BL564" s="17"/>
      <c r="BM564" s="17"/>
      <c r="BN564" s="17"/>
      <c r="BO564" s="17"/>
      <c r="BP564" s="17"/>
      <c r="BQ564" s="17"/>
      <c r="BR564" s="17"/>
      <c r="BS564" s="17"/>
      <c r="BT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2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c r="BG565" s="17"/>
      <c r="BH565" s="17"/>
      <c r="BI565" s="17"/>
      <c r="BJ565" s="17"/>
      <c r="BK565" s="17"/>
      <c r="BL565" s="17"/>
      <c r="BM565" s="17"/>
      <c r="BN565" s="17"/>
      <c r="BO565" s="17"/>
      <c r="BP565" s="17"/>
      <c r="BQ565" s="17"/>
      <c r="BR565" s="17"/>
      <c r="BS565" s="17"/>
      <c r="BT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2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c r="BE566" s="17"/>
      <c r="BF566" s="17"/>
      <c r="BG566" s="17"/>
      <c r="BH566" s="17"/>
      <c r="BI566" s="17"/>
      <c r="BJ566" s="17"/>
      <c r="BK566" s="17"/>
      <c r="BL566" s="17"/>
      <c r="BM566" s="17"/>
      <c r="BN566" s="17"/>
      <c r="BO566" s="17"/>
      <c r="BP566" s="17"/>
      <c r="BQ566" s="17"/>
      <c r="BR566" s="17"/>
      <c r="BS566" s="17"/>
      <c r="BT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2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7"/>
      <c r="BG567" s="17"/>
      <c r="BH567" s="17"/>
      <c r="BI567" s="17"/>
      <c r="BJ567" s="17"/>
      <c r="BK567" s="17"/>
      <c r="BL567" s="17"/>
      <c r="BM567" s="17"/>
      <c r="BN567" s="17"/>
      <c r="BO567" s="17"/>
      <c r="BP567" s="17"/>
      <c r="BQ567" s="17"/>
      <c r="BR567" s="17"/>
      <c r="BS567" s="17"/>
      <c r="BT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2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7"/>
      <c r="BG568" s="17"/>
      <c r="BH568" s="17"/>
      <c r="BI568" s="17"/>
      <c r="BJ568" s="17"/>
      <c r="BK568" s="17"/>
      <c r="BL568" s="17"/>
      <c r="BM568" s="17"/>
      <c r="BN568" s="17"/>
      <c r="BO568" s="17"/>
      <c r="BP568" s="17"/>
      <c r="BQ568" s="17"/>
      <c r="BR568" s="17"/>
      <c r="BS568" s="17"/>
      <c r="BT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2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7"/>
      <c r="BG569" s="17"/>
      <c r="BH569" s="17"/>
      <c r="BI569" s="17"/>
      <c r="BJ569" s="17"/>
      <c r="BK569" s="17"/>
      <c r="BL569" s="17"/>
      <c r="BM569" s="17"/>
      <c r="BN569" s="17"/>
      <c r="BO569" s="17"/>
      <c r="BP569" s="17"/>
      <c r="BQ569" s="17"/>
      <c r="BR569" s="17"/>
      <c r="BS569" s="17"/>
      <c r="BT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2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c r="BE570" s="17"/>
      <c r="BF570" s="17"/>
      <c r="BG570" s="17"/>
      <c r="BH570" s="17"/>
      <c r="BI570" s="17"/>
      <c r="BJ570" s="17"/>
      <c r="BK570" s="17"/>
      <c r="BL570" s="17"/>
      <c r="BM570" s="17"/>
      <c r="BN570" s="17"/>
      <c r="BO570" s="17"/>
      <c r="BP570" s="17"/>
      <c r="BQ570" s="17"/>
      <c r="BR570" s="17"/>
      <c r="BS570" s="17"/>
      <c r="BT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2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G571" s="17"/>
      <c r="BH571" s="17"/>
      <c r="BI571" s="17"/>
      <c r="BJ571" s="17"/>
      <c r="BK571" s="17"/>
      <c r="BL571" s="17"/>
      <c r="BM571" s="17"/>
      <c r="BN571" s="17"/>
      <c r="BO571" s="17"/>
      <c r="BP571" s="17"/>
      <c r="BQ571" s="17"/>
      <c r="BR571" s="17"/>
      <c r="BS571" s="17"/>
      <c r="BT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2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7"/>
      <c r="BG572" s="17"/>
      <c r="BH572" s="17"/>
      <c r="BI572" s="17"/>
      <c r="BJ572" s="17"/>
      <c r="BK572" s="17"/>
      <c r="BL572" s="17"/>
      <c r="BM572" s="17"/>
      <c r="BN572" s="17"/>
      <c r="BO572" s="17"/>
      <c r="BP572" s="17"/>
      <c r="BQ572" s="17"/>
      <c r="BR572" s="17"/>
      <c r="BS572" s="17"/>
      <c r="BT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2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7"/>
      <c r="BD573" s="17"/>
      <c r="BE573" s="17"/>
      <c r="BF573" s="17"/>
      <c r="BG573" s="17"/>
      <c r="BH573" s="17"/>
      <c r="BI573" s="17"/>
      <c r="BJ573" s="17"/>
      <c r="BK573" s="17"/>
      <c r="BL573" s="17"/>
      <c r="BM573" s="17"/>
      <c r="BN573" s="17"/>
      <c r="BO573" s="17"/>
      <c r="BP573" s="17"/>
      <c r="BQ573" s="17"/>
      <c r="BR573" s="17"/>
      <c r="BS573" s="17"/>
      <c r="BT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2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7"/>
      <c r="BD574" s="17"/>
      <c r="BE574" s="17"/>
      <c r="BF574" s="17"/>
      <c r="BG574" s="17"/>
      <c r="BH574" s="17"/>
      <c r="BI574" s="17"/>
      <c r="BJ574" s="17"/>
      <c r="BK574" s="17"/>
      <c r="BL574" s="17"/>
      <c r="BM574" s="17"/>
      <c r="BN574" s="17"/>
      <c r="BO574" s="17"/>
      <c r="BP574" s="17"/>
      <c r="BQ574" s="17"/>
      <c r="BR574" s="17"/>
      <c r="BS574" s="17"/>
      <c r="BT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2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7"/>
      <c r="BD575" s="17"/>
      <c r="BE575" s="17"/>
      <c r="BF575" s="17"/>
      <c r="BG575" s="17"/>
      <c r="BH575" s="17"/>
      <c r="BI575" s="17"/>
      <c r="BJ575" s="17"/>
      <c r="BK575" s="17"/>
      <c r="BL575" s="17"/>
      <c r="BM575" s="17"/>
      <c r="BN575" s="17"/>
      <c r="BO575" s="17"/>
      <c r="BP575" s="17"/>
      <c r="BQ575" s="17"/>
      <c r="BR575" s="17"/>
      <c r="BS575" s="17"/>
      <c r="BT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2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7"/>
      <c r="BD576" s="17"/>
      <c r="BE576" s="17"/>
      <c r="BF576" s="17"/>
      <c r="BG576" s="17"/>
      <c r="BH576" s="17"/>
      <c r="BI576" s="17"/>
      <c r="BJ576" s="17"/>
      <c r="BK576" s="17"/>
      <c r="BL576" s="17"/>
      <c r="BM576" s="17"/>
      <c r="BN576" s="17"/>
      <c r="BO576" s="17"/>
      <c r="BP576" s="17"/>
      <c r="BQ576" s="17"/>
      <c r="BR576" s="17"/>
      <c r="BS576" s="17"/>
      <c r="BT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2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7"/>
      <c r="BD577" s="17"/>
      <c r="BE577" s="17"/>
      <c r="BF577" s="17"/>
      <c r="BG577" s="17"/>
      <c r="BH577" s="17"/>
      <c r="BI577" s="17"/>
      <c r="BJ577" s="17"/>
      <c r="BK577" s="17"/>
      <c r="BL577" s="17"/>
      <c r="BM577" s="17"/>
      <c r="BN577" s="17"/>
      <c r="BO577" s="17"/>
      <c r="BP577" s="17"/>
      <c r="BQ577" s="17"/>
      <c r="BR577" s="17"/>
      <c r="BS577" s="17"/>
      <c r="BT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2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7"/>
      <c r="BD578" s="17"/>
      <c r="BE578" s="17"/>
      <c r="BF578" s="17"/>
      <c r="BG578" s="17"/>
      <c r="BH578" s="17"/>
      <c r="BI578" s="17"/>
      <c r="BJ578" s="17"/>
      <c r="BK578" s="17"/>
      <c r="BL578" s="17"/>
      <c r="BM578" s="17"/>
      <c r="BN578" s="17"/>
      <c r="BO578" s="17"/>
      <c r="BP578" s="17"/>
      <c r="BQ578" s="17"/>
      <c r="BR578" s="17"/>
      <c r="BS578" s="17"/>
      <c r="BT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2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7"/>
      <c r="BD579" s="17"/>
      <c r="BE579" s="17"/>
      <c r="BF579" s="17"/>
      <c r="BG579" s="17"/>
      <c r="BH579" s="17"/>
      <c r="BI579" s="17"/>
      <c r="BJ579" s="17"/>
      <c r="BK579" s="17"/>
      <c r="BL579" s="17"/>
      <c r="BM579" s="17"/>
      <c r="BN579" s="17"/>
      <c r="BO579" s="17"/>
      <c r="BP579" s="17"/>
      <c r="BQ579" s="17"/>
      <c r="BR579" s="17"/>
      <c r="BS579" s="17"/>
      <c r="BT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27"/>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7"/>
      <c r="BC580" s="17"/>
      <c r="BD580" s="17"/>
      <c r="BE580" s="17"/>
      <c r="BF580" s="17"/>
      <c r="BG580" s="17"/>
      <c r="BH580" s="17"/>
      <c r="BI580" s="17"/>
      <c r="BJ580" s="17"/>
      <c r="BK580" s="17"/>
      <c r="BL580" s="17"/>
      <c r="BM580" s="17"/>
      <c r="BN580" s="17"/>
      <c r="BO580" s="17"/>
      <c r="BP580" s="17"/>
      <c r="BQ580" s="17"/>
      <c r="BR580" s="17"/>
      <c r="BS580" s="17"/>
      <c r="BT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27"/>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7"/>
      <c r="BC581" s="17"/>
      <c r="BD581" s="17"/>
      <c r="BE581" s="17"/>
      <c r="BF581" s="17"/>
      <c r="BG581" s="17"/>
      <c r="BH581" s="17"/>
      <c r="BI581" s="17"/>
      <c r="BJ581" s="17"/>
      <c r="BK581" s="17"/>
      <c r="BL581" s="17"/>
      <c r="BM581" s="17"/>
      <c r="BN581" s="17"/>
      <c r="BO581" s="17"/>
      <c r="BP581" s="17"/>
      <c r="BQ581" s="17"/>
      <c r="BR581" s="17"/>
      <c r="BS581" s="17"/>
      <c r="BT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27"/>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7"/>
      <c r="BC582" s="17"/>
      <c r="BD582" s="17"/>
      <c r="BE582" s="17"/>
      <c r="BF582" s="17"/>
      <c r="BG582" s="17"/>
      <c r="BH582" s="17"/>
      <c r="BI582" s="17"/>
      <c r="BJ582" s="17"/>
      <c r="BK582" s="17"/>
      <c r="BL582" s="17"/>
      <c r="BM582" s="17"/>
      <c r="BN582" s="17"/>
      <c r="BO582" s="17"/>
      <c r="BP582" s="17"/>
      <c r="BQ582" s="17"/>
      <c r="BR582" s="17"/>
      <c r="BS582" s="17"/>
      <c r="BT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27"/>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7"/>
      <c r="BD583" s="17"/>
      <c r="BE583" s="17"/>
      <c r="BF583" s="17"/>
      <c r="BG583" s="17"/>
      <c r="BH583" s="17"/>
      <c r="BI583" s="17"/>
      <c r="BJ583" s="17"/>
      <c r="BK583" s="17"/>
      <c r="BL583" s="17"/>
      <c r="BM583" s="17"/>
      <c r="BN583" s="17"/>
      <c r="BO583" s="17"/>
      <c r="BP583" s="17"/>
      <c r="BQ583" s="17"/>
      <c r="BR583" s="17"/>
      <c r="BS583" s="17"/>
      <c r="BT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27"/>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7"/>
      <c r="BD584" s="17"/>
      <c r="BE584" s="17"/>
      <c r="BF584" s="17"/>
      <c r="BG584" s="17"/>
      <c r="BH584" s="17"/>
      <c r="BI584" s="17"/>
      <c r="BJ584" s="17"/>
      <c r="BK584" s="17"/>
      <c r="BL584" s="17"/>
      <c r="BM584" s="17"/>
      <c r="BN584" s="17"/>
      <c r="BO584" s="17"/>
      <c r="BP584" s="17"/>
      <c r="BQ584" s="17"/>
      <c r="BR584" s="17"/>
      <c r="BS584" s="17"/>
      <c r="BT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27"/>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7"/>
      <c r="BC585" s="17"/>
      <c r="BD585" s="17"/>
      <c r="BE585" s="17"/>
      <c r="BF585" s="17"/>
      <c r="BG585" s="17"/>
      <c r="BH585" s="17"/>
      <c r="BI585" s="17"/>
      <c r="BJ585" s="17"/>
      <c r="BK585" s="17"/>
      <c r="BL585" s="17"/>
      <c r="BM585" s="17"/>
      <c r="BN585" s="17"/>
      <c r="BO585" s="17"/>
      <c r="BP585" s="17"/>
      <c r="BQ585" s="17"/>
      <c r="BR585" s="17"/>
      <c r="BS585" s="17"/>
      <c r="BT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27"/>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7"/>
      <c r="BC586" s="17"/>
      <c r="BD586" s="17"/>
      <c r="BE586" s="17"/>
      <c r="BF586" s="17"/>
      <c r="BG586" s="17"/>
      <c r="BH586" s="17"/>
      <c r="BI586" s="17"/>
      <c r="BJ586" s="17"/>
      <c r="BK586" s="17"/>
      <c r="BL586" s="17"/>
      <c r="BM586" s="17"/>
      <c r="BN586" s="17"/>
      <c r="BO586" s="17"/>
      <c r="BP586" s="17"/>
      <c r="BQ586" s="17"/>
      <c r="BR586" s="17"/>
      <c r="BS586" s="17"/>
      <c r="BT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27"/>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7"/>
      <c r="BC587" s="17"/>
      <c r="BD587" s="17"/>
      <c r="BE587" s="17"/>
      <c r="BF587" s="17"/>
      <c r="BG587" s="17"/>
      <c r="BH587" s="17"/>
      <c r="BI587" s="17"/>
      <c r="BJ587" s="17"/>
      <c r="BK587" s="17"/>
      <c r="BL587" s="17"/>
      <c r="BM587" s="17"/>
      <c r="BN587" s="17"/>
      <c r="BO587" s="17"/>
      <c r="BP587" s="17"/>
      <c r="BQ587" s="17"/>
      <c r="BR587" s="17"/>
      <c r="BS587" s="17"/>
      <c r="BT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27"/>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7"/>
      <c r="BC588" s="17"/>
      <c r="BD588" s="17"/>
      <c r="BE588" s="17"/>
      <c r="BF588" s="17"/>
      <c r="BG588" s="17"/>
      <c r="BH588" s="17"/>
      <c r="BI588" s="17"/>
      <c r="BJ588" s="17"/>
      <c r="BK588" s="17"/>
      <c r="BL588" s="17"/>
      <c r="BM588" s="17"/>
      <c r="BN588" s="17"/>
      <c r="BO588" s="17"/>
      <c r="BP588" s="17"/>
      <c r="BQ588" s="17"/>
      <c r="BR588" s="17"/>
      <c r="BS588" s="17"/>
      <c r="BT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27"/>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7"/>
      <c r="BC589" s="17"/>
      <c r="BD589" s="17"/>
      <c r="BE589" s="17"/>
      <c r="BF589" s="17"/>
      <c r="BG589" s="17"/>
      <c r="BH589" s="17"/>
      <c r="BI589" s="17"/>
      <c r="BJ589" s="17"/>
      <c r="BK589" s="17"/>
      <c r="BL589" s="17"/>
      <c r="BM589" s="17"/>
      <c r="BN589" s="17"/>
      <c r="BO589" s="17"/>
      <c r="BP589" s="17"/>
      <c r="BQ589" s="17"/>
      <c r="BR589" s="17"/>
      <c r="BS589" s="17"/>
      <c r="BT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27"/>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7"/>
      <c r="BC590" s="17"/>
      <c r="BD590" s="17"/>
      <c r="BE590" s="17"/>
      <c r="BF590" s="17"/>
      <c r="BG590" s="17"/>
      <c r="BH590" s="17"/>
      <c r="BI590" s="17"/>
      <c r="BJ590" s="17"/>
      <c r="BK590" s="17"/>
      <c r="BL590" s="17"/>
      <c r="BM590" s="17"/>
      <c r="BN590" s="17"/>
      <c r="BO590" s="17"/>
      <c r="BP590" s="17"/>
      <c r="BQ590" s="17"/>
      <c r="BR590" s="17"/>
      <c r="BS590" s="17"/>
      <c r="BT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2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7"/>
      <c r="BC591" s="17"/>
      <c r="BD591" s="17"/>
      <c r="BE591" s="17"/>
      <c r="BF591" s="17"/>
      <c r="BG591" s="17"/>
      <c r="BH591" s="17"/>
      <c r="BI591" s="17"/>
      <c r="BJ591" s="17"/>
      <c r="BK591" s="17"/>
      <c r="BL591" s="17"/>
      <c r="BM591" s="17"/>
      <c r="BN591" s="17"/>
      <c r="BO591" s="17"/>
      <c r="BP591" s="17"/>
      <c r="BQ591" s="17"/>
      <c r="BR591" s="17"/>
      <c r="BS591" s="17"/>
      <c r="BT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27"/>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7"/>
      <c r="BC592" s="17"/>
      <c r="BD592" s="17"/>
      <c r="BE592" s="17"/>
      <c r="BF592" s="17"/>
      <c r="BG592" s="17"/>
      <c r="BH592" s="17"/>
      <c r="BI592" s="17"/>
      <c r="BJ592" s="17"/>
      <c r="BK592" s="17"/>
      <c r="BL592" s="17"/>
      <c r="BM592" s="17"/>
      <c r="BN592" s="17"/>
      <c r="BO592" s="17"/>
      <c r="BP592" s="17"/>
      <c r="BQ592" s="17"/>
      <c r="BR592" s="17"/>
      <c r="BS592" s="17"/>
      <c r="BT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27"/>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7"/>
      <c r="BC593" s="17"/>
      <c r="BD593" s="17"/>
      <c r="BE593" s="17"/>
      <c r="BF593" s="17"/>
      <c r="BG593" s="17"/>
      <c r="BH593" s="17"/>
      <c r="BI593" s="17"/>
      <c r="BJ593" s="17"/>
      <c r="BK593" s="17"/>
      <c r="BL593" s="17"/>
      <c r="BM593" s="17"/>
      <c r="BN593" s="17"/>
      <c r="BO593" s="17"/>
      <c r="BP593" s="17"/>
      <c r="BQ593" s="17"/>
      <c r="BR593" s="17"/>
      <c r="BS593" s="17"/>
      <c r="BT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2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7"/>
      <c r="BC594" s="17"/>
      <c r="BD594" s="17"/>
      <c r="BE594" s="17"/>
      <c r="BF594" s="17"/>
      <c r="BG594" s="17"/>
      <c r="BH594" s="17"/>
      <c r="BI594" s="17"/>
      <c r="BJ594" s="17"/>
      <c r="BK594" s="17"/>
      <c r="BL594" s="17"/>
      <c r="BM594" s="17"/>
      <c r="BN594" s="17"/>
      <c r="BO594" s="17"/>
      <c r="BP594" s="17"/>
      <c r="BQ594" s="17"/>
      <c r="BR594" s="17"/>
      <c r="BS594" s="17"/>
      <c r="BT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27"/>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7"/>
      <c r="BC595" s="17"/>
      <c r="BD595" s="17"/>
      <c r="BE595" s="17"/>
      <c r="BF595" s="17"/>
      <c r="BG595" s="17"/>
      <c r="BH595" s="17"/>
      <c r="BI595" s="17"/>
      <c r="BJ595" s="17"/>
      <c r="BK595" s="17"/>
      <c r="BL595" s="17"/>
      <c r="BM595" s="17"/>
      <c r="BN595" s="17"/>
      <c r="BO595" s="17"/>
      <c r="BP595" s="17"/>
      <c r="BQ595" s="17"/>
      <c r="BR595" s="17"/>
      <c r="BS595" s="17"/>
      <c r="BT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2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7"/>
      <c r="BC596" s="17"/>
      <c r="BD596" s="17"/>
      <c r="BE596" s="17"/>
      <c r="BF596" s="17"/>
      <c r="BG596" s="17"/>
      <c r="BH596" s="17"/>
      <c r="BI596" s="17"/>
      <c r="BJ596" s="17"/>
      <c r="BK596" s="17"/>
      <c r="BL596" s="17"/>
      <c r="BM596" s="17"/>
      <c r="BN596" s="17"/>
      <c r="BO596" s="17"/>
      <c r="BP596" s="17"/>
      <c r="BQ596" s="17"/>
      <c r="BR596" s="17"/>
      <c r="BS596" s="17"/>
      <c r="BT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27"/>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7"/>
      <c r="BC597" s="17"/>
      <c r="BD597" s="17"/>
      <c r="BE597" s="17"/>
      <c r="BF597" s="17"/>
      <c r="BG597" s="17"/>
      <c r="BH597" s="17"/>
      <c r="BI597" s="17"/>
      <c r="BJ597" s="17"/>
      <c r="BK597" s="17"/>
      <c r="BL597" s="17"/>
      <c r="BM597" s="17"/>
      <c r="BN597" s="17"/>
      <c r="BO597" s="17"/>
      <c r="BP597" s="17"/>
      <c r="BQ597" s="17"/>
      <c r="BR597" s="17"/>
      <c r="BS597" s="17"/>
      <c r="BT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2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7"/>
      <c r="BC598" s="17"/>
      <c r="BD598" s="17"/>
      <c r="BE598" s="17"/>
      <c r="BF598" s="17"/>
      <c r="BG598" s="17"/>
      <c r="BH598" s="17"/>
      <c r="BI598" s="17"/>
      <c r="BJ598" s="17"/>
      <c r="BK598" s="17"/>
      <c r="BL598" s="17"/>
      <c r="BM598" s="17"/>
      <c r="BN598" s="17"/>
      <c r="BO598" s="17"/>
      <c r="BP598" s="17"/>
      <c r="BQ598" s="17"/>
      <c r="BR598" s="17"/>
      <c r="BS598" s="17"/>
      <c r="BT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27"/>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7"/>
      <c r="BC599" s="17"/>
      <c r="BD599" s="17"/>
      <c r="BE599" s="17"/>
      <c r="BF599" s="17"/>
      <c r="BG599" s="17"/>
      <c r="BH599" s="17"/>
      <c r="BI599" s="17"/>
      <c r="BJ599" s="17"/>
      <c r="BK599" s="17"/>
      <c r="BL599" s="17"/>
      <c r="BM599" s="17"/>
      <c r="BN599" s="17"/>
      <c r="BO599" s="17"/>
      <c r="BP599" s="17"/>
      <c r="BQ599" s="17"/>
      <c r="BR599" s="17"/>
      <c r="BS599" s="17"/>
      <c r="BT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27"/>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7"/>
      <c r="BC600" s="17"/>
      <c r="BD600" s="17"/>
      <c r="BE600" s="17"/>
      <c r="BF600" s="17"/>
      <c r="BG600" s="17"/>
      <c r="BH600" s="17"/>
      <c r="BI600" s="17"/>
      <c r="BJ600" s="17"/>
      <c r="BK600" s="17"/>
      <c r="BL600" s="17"/>
      <c r="BM600" s="17"/>
      <c r="BN600" s="17"/>
      <c r="BO600" s="17"/>
      <c r="BP600" s="17"/>
      <c r="BQ600" s="17"/>
      <c r="BR600" s="17"/>
      <c r="BS600" s="17"/>
      <c r="BT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27"/>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7"/>
      <c r="BC601" s="17"/>
      <c r="BD601" s="17"/>
      <c r="BE601" s="17"/>
      <c r="BF601" s="17"/>
      <c r="BG601" s="17"/>
      <c r="BH601" s="17"/>
      <c r="BI601" s="17"/>
      <c r="BJ601" s="17"/>
      <c r="BK601" s="17"/>
      <c r="BL601" s="17"/>
      <c r="BM601" s="17"/>
      <c r="BN601" s="17"/>
      <c r="BO601" s="17"/>
      <c r="BP601" s="17"/>
      <c r="BQ601" s="17"/>
      <c r="BR601" s="17"/>
      <c r="BS601" s="17"/>
      <c r="BT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27"/>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7"/>
      <c r="BC602" s="17"/>
      <c r="BD602" s="17"/>
      <c r="BE602" s="17"/>
      <c r="BF602" s="17"/>
      <c r="BG602" s="17"/>
      <c r="BH602" s="17"/>
      <c r="BI602" s="17"/>
      <c r="BJ602" s="17"/>
      <c r="BK602" s="17"/>
      <c r="BL602" s="17"/>
      <c r="BM602" s="17"/>
      <c r="BN602" s="17"/>
      <c r="BO602" s="17"/>
      <c r="BP602" s="17"/>
      <c r="BQ602" s="17"/>
      <c r="BR602" s="17"/>
      <c r="BS602" s="17"/>
      <c r="BT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27"/>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7"/>
      <c r="BC603" s="17"/>
      <c r="BD603" s="17"/>
      <c r="BE603" s="17"/>
      <c r="BF603" s="17"/>
      <c r="BG603" s="17"/>
      <c r="BH603" s="17"/>
      <c r="BI603" s="17"/>
      <c r="BJ603" s="17"/>
      <c r="BK603" s="17"/>
      <c r="BL603" s="17"/>
      <c r="BM603" s="17"/>
      <c r="BN603" s="17"/>
      <c r="BO603" s="17"/>
      <c r="BP603" s="17"/>
      <c r="BQ603" s="17"/>
      <c r="BR603" s="17"/>
      <c r="BS603" s="17"/>
      <c r="BT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27"/>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7"/>
      <c r="BC604" s="17"/>
      <c r="BD604" s="17"/>
      <c r="BE604" s="17"/>
      <c r="BF604" s="17"/>
      <c r="BG604" s="17"/>
      <c r="BH604" s="17"/>
      <c r="BI604" s="17"/>
      <c r="BJ604" s="17"/>
      <c r="BK604" s="17"/>
      <c r="BL604" s="17"/>
      <c r="BM604" s="17"/>
      <c r="BN604" s="17"/>
      <c r="BO604" s="17"/>
      <c r="BP604" s="17"/>
      <c r="BQ604" s="17"/>
      <c r="BR604" s="17"/>
      <c r="BS604" s="17"/>
      <c r="BT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27"/>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7"/>
      <c r="BC605" s="17"/>
      <c r="BD605" s="17"/>
      <c r="BE605" s="17"/>
      <c r="BF605" s="17"/>
      <c r="BG605" s="17"/>
      <c r="BH605" s="17"/>
      <c r="BI605" s="17"/>
      <c r="BJ605" s="17"/>
      <c r="BK605" s="17"/>
      <c r="BL605" s="17"/>
      <c r="BM605" s="17"/>
      <c r="BN605" s="17"/>
      <c r="BO605" s="17"/>
      <c r="BP605" s="17"/>
      <c r="BQ605" s="17"/>
      <c r="BR605" s="17"/>
      <c r="BS605" s="17"/>
      <c r="BT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27"/>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7"/>
      <c r="BC606" s="17"/>
      <c r="BD606" s="17"/>
      <c r="BE606" s="17"/>
      <c r="BF606" s="17"/>
      <c r="BG606" s="17"/>
      <c r="BH606" s="17"/>
      <c r="BI606" s="17"/>
      <c r="BJ606" s="17"/>
      <c r="BK606" s="17"/>
      <c r="BL606" s="17"/>
      <c r="BM606" s="17"/>
      <c r="BN606" s="17"/>
      <c r="BO606" s="17"/>
      <c r="BP606" s="17"/>
      <c r="BQ606" s="17"/>
      <c r="BR606" s="17"/>
      <c r="BS606" s="17"/>
      <c r="BT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27"/>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7"/>
      <c r="BC607" s="17"/>
      <c r="BD607" s="17"/>
      <c r="BE607" s="17"/>
      <c r="BF607" s="17"/>
      <c r="BG607" s="17"/>
      <c r="BH607" s="17"/>
      <c r="BI607" s="17"/>
      <c r="BJ607" s="17"/>
      <c r="BK607" s="17"/>
      <c r="BL607" s="17"/>
      <c r="BM607" s="17"/>
      <c r="BN607" s="17"/>
      <c r="BO607" s="17"/>
      <c r="BP607" s="17"/>
      <c r="BQ607" s="17"/>
      <c r="BR607" s="17"/>
      <c r="BS607" s="17"/>
      <c r="BT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2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7"/>
      <c r="BC608" s="17"/>
      <c r="BD608" s="17"/>
      <c r="BE608" s="17"/>
      <c r="BF608" s="17"/>
      <c r="BG608" s="17"/>
      <c r="BH608" s="17"/>
      <c r="BI608" s="17"/>
      <c r="BJ608" s="17"/>
      <c r="BK608" s="17"/>
      <c r="BL608" s="17"/>
      <c r="BM608" s="17"/>
      <c r="BN608" s="17"/>
      <c r="BO608" s="17"/>
      <c r="BP608" s="17"/>
      <c r="BQ608" s="17"/>
      <c r="BR608" s="17"/>
      <c r="BS608" s="17"/>
      <c r="BT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27"/>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7"/>
      <c r="BC609" s="17"/>
      <c r="BD609" s="17"/>
      <c r="BE609" s="17"/>
      <c r="BF609" s="17"/>
      <c r="BG609" s="17"/>
      <c r="BH609" s="17"/>
      <c r="BI609" s="17"/>
      <c r="BJ609" s="17"/>
      <c r="BK609" s="17"/>
      <c r="BL609" s="17"/>
      <c r="BM609" s="17"/>
      <c r="BN609" s="17"/>
      <c r="BO609" s="17"/>
      <c r="BP609" s="17"/>
      <c r="BQ609" s="17"/>
      <c r="BR609" s="17"/>
      <c r="BS609" s="17"/>
      <c r="BT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2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c r="BE610" s="17"/>
      <c r="BF610" s="17"/>
      <c r="BG610" s="17"/>
      <c r="BH610" s="17"/>
      <c r="BI610" s="17"/>
      <c r="BJ610" s="17"/>
      <c r="BK610" s="17"/>
      <c r="BL610" s="17"/>
      <c r="BM610" s="17"/>
      <c r="BN610" s="17"/>
      <c r="BO610" s="17"/>
      <c r="BP610" s="17"/>
      <c r="BQ610" s="17"/>
      <c r="BR610" s="17"/>
      <c r="BS610" s="17"/>
      <c r="BT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2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7"/>
      <c r="BC611" s="17"/>
      <c r="BD611" s="17"/>
      <c r="BE611" s="17"/>
      <c r="BF611" s="17"/>
      <c r="BG611" s="17"/>
      <c r="BH611" s="17"/>
      <c r="BI611" s="17"/>
      <c r="BJ611" s="17"/>
      <c r="BK611" s="17"/>
      <c r="BL611" s="17"/>
      <c r="BM611" s="17"/>
      <c r="BN611" s="17"/>
      <c r="BO611" s="17"/>
      <c r="BP611" s="17"/>
      <c r="BQ611" s="17"/>
      <c r="BR611" s="17"/>
      <c r="BS611" s="17"/>
      <c r="BT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27"/>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7"/>
      <c r="BD612" s="17"/>
      <c r="BE612" s="17"/>
      <c r="BF612" s="17"/>
      <c r="BG612" s="17"/>
      <c r="BH612" s="17"/>
      <c r="BI612" s="17"/>
      <c r="BJ612" s="17"/>
      <c r="BK612" s="17"/>
      <c r="BL612" s="17"/>
      <c r="BM612" s="17"/>
      <c r="BN612" s="17"/>
      <c r="BO612" s="17"/>
      <c r="BP612" s="17"/>
      <c r="BQ612" s="17"/>
      <c r="BR612" s="17"/>
      <c r="BS612" s="17"/>
      <c r="BT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27"/>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7"/>
      <c r="BD613" s="17"/>
      <c r="BE613" s="17"/>
      <c r="BF613" s="17"/>
      <c r="BG613" s="17"/>
      <c r="BH613" s="17"/>
      <c r="BI613" s="17"/>
      <c r="BJ613" s="17"/>
      <c r="BK613" s="17"/>
      <c r="BL613" s="17"/>
      <c r="BM613" s="17"/>
      <c r="BN613" s="17"/>
      <c r="BO613" s="17"/>
      <c r="BP613" s="17"/>
      <c r="BQ613" s="17"/>
      <c r="BR613" s="17"/>
      <c r="BS613" s="17"/>
      <c r="BT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27"/>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c r="BF614" s="17"/>
      <c r="BG614" s="17"/>
      <c r="BH614" s="17"/>
      <c r="BI614" s="17"/>
      <c r="BJ614" s="17"/>
      <c r="BK614" s="17"/>
      <c r="BL614" s="17"/>
      <c r="BM614" s="17"/>
      <c r="BN614" s="17"/>
      <c r="BO614" s="17"/>
      <c r="BP614" s="17"/>
      <c r="BQ614" s="17"/>
      <c r="BR614" s="17"/>
      <c r="BS614" s="17"/>
      <c r="BT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27"/>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c r="BF615" s="17"/>
      <c r="BG615" s="17"/>
      <c r="BH615" s="17"/>
      <c r="BI615" s="17"/>
      <c r="BJ615" s="17"/>
      <c r="BK615" s="17"/>
      <c r="BL615" s="17"/>
      <c r="BM615" s="17"/>
      <c r="BN615" s="17"/>
      <c r="BO615" s="17"/>
      <c r="BP615" s="17"/>
      <c r="BQ615" s="17"/>
      <c r="BR615" s="17"/>
      <c r="BS615" s="17"/>
      <c r="BT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2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7"/>
      <c r="BC616" s="17"/>
      <c r="BD616" s="17"/>
      <c r="BE616" s="17"/>
      <c r="BF616" s="17"/>
      <c r="BG616" s="17"/>
      <c r="BH616" s="17"/>
      <c r="BI616" s="17"/>
      <c r="BJ616" s="17"/>
      <c r="BK616" s="17"/>
      <c r="BL616" s="17"/>
      <c r="BM616" s="17"/>
      <c r="BN616" s="17"/>
      <c r="BO616" s="17"/>
      <c r="BP616" s="17"/>
      <c r="BQ616" s="17"/>
      <c r="BR616" s="17"/>
      <c r="BS616" s="17"/>
      <c r="BT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2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7"/>
      <c r="BC617" s="17"/>
      <c r="BD617" s="17"/>
      <c r="BE617" s="17"/>
      <c r="BF617" s="17"/>
      <c r="BG617" s="17"/>
      <c r="BH617" s="17"/>
      <c r="BI617" s="17"/>
      <c r="BJ617" s="17"/>
      <c r="BK617" s="17"/>
      <c r="BL617" s="17"/>
      <c r="BM617" s="17"/>
      <c r="BN617" s="17"/>
      <c r="BO617" s="17"/>
      <c r="BP617" s="17"/>
      <c r="BQ617" s="17"/>
      <c r="BR617" s="17"/>
      <c r="BS617" s="17"/>
      <c r="BT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2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7"/>
      <c r="BC618" s="17"/>
      <c r="BD618" s="17"/>
      <c r="BE618" s="17"/>
      <c r="BF618" s="17"/>
      <c r="BG618" s="17"/>
      <c r="BH618" s="17"/>
      <c r="BI618" s="17"/>
      <c r="BJ618" s="17"/>
      <c r="BK618" s="17"/>
      <c r="BL618" s="17"/>
      <c r="BM618" s="17"/>
      <c r="BN618" s="17"/>
      <c r="BO618" s="17"/>
      <c r="BP618" s="17"/>
      <c r="BQ618" s="17"/>
      <c r="BR618" s="17"/>
      <c r="BS618" s="17"/>
      <c r="BT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27"/>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7"/>
      <c r="BD619" s="17"/>
      <c r="BE619" s="17"/>
      <c r="BF619" s="17"/>
      <c r="BG619" s="17"/>
      <c r="BH619" s="17"/>
      <c r="BI619" s="17"/>
      <c r="BJ619" s="17"/>
      <c r="BK619" s="17"/>
      <c r="BL619" s="17"/>
      <c r="BM619" s="17"/>
      <c r="BN619" s="17"/>
      <c r="BO619" s="17"/>
      <c r="BP619" s="17"/>
      <c r="BQ619" s="17"/>
      <c r="BR619" s="17"/>
      <c r="BS619" s="17"/>
      <c r="BT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27"/>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7"/>
      <c r="BC620" s="17"/>
      <c r="BD620" s="17"/>
      <c r="BE620" s="17"/>
      <c r="BF620" s="17"/>
      <c r="BG620" s="17"/>
      <c r="BH620" s="17"/>
      <c r="BI620" s="17"/>
      <c r="BJ620" s="17"/>
      <c r="BK620" s="17"/>
      <c r="BL620" s="17"/>
      <c r="BM620" s="17"/>
      <c r="BN620" s="17"/>
      <c r="BO620" s="17"/>
      <c r="BP620" s="17"/>
      <c r="BQ620" s="17"/>
      <c r="BR620" s="17"/>
      <c r="BS620" s="17"/>
      <c r="BT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2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7"/>
      <c r="BC621" s="17"/>
      <c r="BD621" s="17"/>
      <c r="BE621" s="17"/>
      <c r="BF621" s="17"/>
      <c r="BG621" s="17"/>
      <c r="BH621" s="17"/>
      <c r="BI621" s="17"/>
      <c r="BJ621" s="17"/>
      <c r="BK621" s="17"/>
      <c r="BL621" s="17"/>
      <c r="BM621" s="17"/>
      <c r="BN621" s="17"/>
      <c r="BO621" s="17"/>
      <c r="BP621" s="17"/>
      <c r="BQ621" s="17"/>
      <c r="BR621" s="17"/>
      <c r="BS621" s="17"/>
      <c r="BT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27"/>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7"/>
      <c r="BC622" s="17"/>
      <c r="BD622" s="17"/>
      <c r="BE622" s="17"/>
      <c r="BF622" s="17"/>
      <c r="BG622" s="17"/>
      <c r="BH622" s="17"/>
      <c r="BI622" s="17"/>
      <c r="BJ622" s="17"/>
      <c r="BK622" s="17"/>
      <c r="BL622" s="17"/>
      <c r="BM622" s="17"/>
      <c r="BN622" s="17"/>
      <c r="BO622" s="17"/>
      <c r="BP622" s="17"/>
      <c r="BQ622" s="17"/>
      <c r="BR622" s="17"/>
      <c r="BS622" s="17"/>
      <c r="BT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27"/>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c r="BF623" s="17"/>
      <c r="BG623" s="17"/>
      <c r="BH623" s="17"/>
      <c r="BI623" s="17"/>
      <c r="BJ623" s="17"/>
      <c r="BK623" s="17"/>
      <c r="BL623" s="17"/>
      <c r="BM623" s="17"/>
      <c r="BN623" s="17"/>
      <c r="BO623" s="17"/>
      <c r="BP623" s="17"/>
      <c r="BQ623" s="17"/>
      <c r="BR623" s="17"/>
      <c r="BS623" s="17"/>
      <c r="BT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2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c r="BE624" s="17"/>
      <c r="BF624" s="17"/>
      <c r="BG624" s="17"/>
      <c r="BH624" s="17"/>
      <c r="BI624" s="17"/>
      <c r="BJ624" s="17"/>
      <c r="BK624" s="17"/>
      <c r="BL624" s="17"/>
      <c r="BM624" s="17"/>
      <c r="BN624" s="17"/>
      <c r="BO624" s="17"/>
      <c r="BP624" s="17"/>
      <c r="BQ624" s="17"/>
      <c r="BR624" s="17"/>
      <c r="BS624" s="17"/>
      <c r="BT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2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c r="BF625" s="17"/>
      <c r="BG625" s="17"/>
      <c r="BH625" s="17"/>
      <c r="BI625" s="17"/>
      <c r="BJ625" s="17"/>
      <c r="BK625" s="17"/>
      <c r="BL625" s="17"/>
      <c r="BM625" s="17"/>
      <c r="BN625" s="17"/>
      <c r="BO625" s="17"/>
      <c r="BP625" s="17"/>
      <c r="BQ625" s="17"/>
      <c r="BR625" s="17"/>
      <c r="BS625" s="17"/>
      <c r="BT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2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7"/>
      <c r="BC626" s="17"/>
      <c r="BD626" s="17"/>
      <c r="BE626" s="17"/>
      <c r="BF626" s="17"/>
      <c r="BG626" s="17"/>
      <c r="BH626" s="17"/>
      <c r="BI626" s="17"/>
      <c r="BJ626" s="17"/>
      <c r="BK626" s="17"/>
      <c r="BL626" s="17"/>
      <c r="BM626" s="17"/>
      <c r="BN626" s="17"/>
      <c r="BO626" s="17"/>
      <c r="BP626" s="17"/>
      <c r="BQ626" s="17"/>
      <c r="BR626" s="17"/>
      <c r="BS626" s="17"/>
      <c r="BT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2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7"/>
      <c r="BC627" s="17"/>
      <c r="BD627" s="17"/>
      <c r="BE627" s="17"/>
      <c r="BF627" s="17"/>
      <c r="BG627" s="17"/>
      <c r="BH627" s="17"/>
      <c r="BI627" s="17"/>
      <c r="BJ627" s="17"/>
      <c r="BK627" s="17"/>
      <c r="BL627" s="17"/>
      <c r="BM627" s="17"/>
      <c r="BN627" s="17"/>
      <c r="BO627" s="17"/>
      <c r="BP627" s="17"/>
      <c r="BQ627" s="17"/>
      <c r="BR627" s="17"/>
      <c r="BS627" s="17"/>
      <c r="BT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27"/>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7"/>
      <c r="BC628" s="17"/>
      <c r="BD628" s="17"/>
      <c r="BE628" s="17"/>
      <c r="BF628" s="17"/>
      <c r="BG628" s="17"/>
      <c r="BH628" s="17"/>
      <c r="BI628" s="17"/>
      <c r="BJ628" s="17"/>
      <c r="BK628" s="17"/>
      <c r="BL628" s="17"/>
      <c r="BM628" s="17"/>
      <c r="BN628" s="17"/>
      <c r="BO628" s="17"/>
      <c r="BP628" s="17"/>
      <c r="BQ628" s="17"/>
      <c r="BR628" s="17"/>
      <c r="BS628" s="17"/>
      <c r="BT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2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7"/>
      <c r="BC629" s="17"/>
      <c r="BD629" s="17"/>
      <c r="BE629" s="17"/>
      <c r="BF629" s="17"/>
      <c r="BG629" s="17"/>
      <c r="BH629" s="17"/>
      <c r="BI629" s="17"/>
      <c r="BJ629" s="17"/>
      <c r="BK629" s="17"/>
      <c r="BL629" s="17"/>
      <c r="BM629" s="17"/>
      <c r="BN629" s="17"/>
      <c r="BO629" s="17"/>
      <c r="BP629" s="17"/>
      <c r="BQ629" s="17"/>
      <c r="BR629" s="17"/>
      <c r="BS629" s="17"/>
      <c r="BT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27"/>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7"/>
      <c r="BD630" s="17"/>
      <c r="BE630" s="17"/>
      <c r="BF630" s="17"/>
      <c r="BG630" s="17"/>
      <c r="BH630" s="17"/>
      <c r="BI630" s="17"/>
      <c r="BJ630" s="17"/>
      <c r="BK630" s="17"/>
      <c r="BL630" s="17"/>
      <c r="BM630" s="17"/>
      <c r="BN630" s="17"/>
      <c r="BO630" s="17"/>
      <c r="BP630" s="17"/>
      <c r="BQ630" s="17"/>
      <c r="BR630" s="17"/>
      <c r="BS630" s="17"/>
      <c r="BT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27"/>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7"/>
      <c r="BC631" s="17"/>
      <c r="BD631" s="17"/>
      <c r="BE631" s="17"/>
      <c r="BF631" s="17"/>
      <c r="BG631" s="17"/>
      <c r="BH631" s="17"/>
      <c r="BI631" s="17"/>
      <c r="BJ631" s="17"/>
      <c r="BK631" s="17"/>
      <c r="BL631" s="17"/>
      <c r="BM631" s="17"/>
      <c r="BN631" s="17"/>
      <c r="BO631" s="17"/>
      <c r="BP631" s="17"/>
      <c r="BQ631" s="17"/>
      <c r="BR631" s="17"/>
      <c r="BS631" s="17"/>
      <c r="BT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27"/>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7"/>
      <c r="BC632" s="17"/>
      <c r="BD632" s="17"/>
      <c r="BE632" s="17"/>
      <c r="BF632" s="17"/>
      <c r="BG632" s="17"/>
      <c r="BH632" s="17"/>
      <c r="BI632" s="17"/>
      <c r="BJ632" s="17"/>
      <c r="BK632" s="17"/>
      <c r="BL632" s="17"/>
      <c r="BM632" s="17"/>
      <c r="BN632" s="17"/>
      <c r="BO632" s="17"/>
      <c r="BP632" s="17"/>
      <c r="BQ632" s="17"/>
      <c r="BR632" s="17"/>
      <c r="BS632" s="17"/>
      <c r="BT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2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7"/>
      <c r="BC633" s="17"/>
      <c r="BD633" s="17"/>
      <c r="BE633" s="17"/>
      <c r="BF633" s="17"/>
      <c r="BG633" s="17"/>
      <c r="BH633" s="17"/>
      <c r="BI633" s="17"/>
      <c r="BJ633" s="17"/>
      <c r="BK633" s="17"/>
      <c r="BL633" s="17"/>
      <c r="BM633" s="17"/>
      <c r="BN633" s="17"/>
      <c r="BO633" s="17"/>
      <c r="BP633" s="17"/>
      <c r="BQ633" s="17"/>
      <c r="BR633" s="17"/>
      <c r="BS633" s="17"/>
      <c r="BT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2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7"/>
      <c r="BC634" s="17"/>
      <c r="BD634" s="17"/>
      <c r="BE634" s="17"/>
      <c r="BF634" s="17"/>
      <c r="BG634" s="17"/>
      <c r="BH634" s="17"/>
      <c r="BI634" s="17"/>
      <c r="BJ634" s="17"/>
      <c r="BK634" s="17"/>
      <c r="BL634" s="17"/>
      <c r="BM634" s="17"/>
      <c r="BN634" s="17"/>
      <c r="BO634" s="17"/>
      <c r="BP634" s="17"/>
      <c r="BQ634" s="17"/>
      <c r="BR634" s="17"/>
      <c r="BS634" s="17"/>
      <c r="BT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2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7"/>
      <c r="BC635" s="17"/>
      <c r="BD635" s="17"/>
      <c r="BE635" s="17"/>
      <c r="BF635" s="17"/>
      <c r="BG635" s="17"/>
      <c r="BH635" s="17"/>
      <c r="BI635" s="17"/>
      <c r="BJ635" s="17"/>
      <c r="BK635" s="17"/>
      <c r="BL635" s="17"/>
      <c r="BM635" s="17"/>
      <c r="BN635" s="17"/>
      <c r="BO635" s="17"/>
      <c r="BP635" s="17"/>
      <c r="BQ635" s="17"/>
      <c r="BR635" s="17"/>
      <c r="BS635" s="17"/>
      <c r="BT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2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7"/>
      <c r="BD636" s="17"/>
      <c r="BE636" s="17"/>
      <c r="BF636" s="17"/>
      <c r="BG636" s="17"/>
      <c r="BH636" s="17"/>
      <c r="BI636" s="17"/>
      <c r="BJ636" s="17"/>
      <c r="BK636" s="17"/>
      <c r="BL636" s="17"/>
      <c r="BM636" s="17"/>
      <c r="BN636" s="17"/>
      <c r="BO636" s="17"/>
      <c r="BP636" s="17"/>
      <c r="BQ636" s="17"/>
      <c r="BR636" s="17"/>
      <c r="BS636" s="17"/>
      <c r="BT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2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7"/>
      <c r="BC637" s="17"/>
      <c r="BD637" s="17"/>
      <c r="BE637" s="17"/>
      <c r="BF637" s="17"/>
      <c r="BG637" s="17"/>
      <c r="BH637" s="17"/>
      <c r="BI637" s="17"/>
      <c r="BJ637" s="17"/>
      <c r="BK637" s="17"/>
      <c r="BL637" s="17"/>
      <c r="BM637" s="17"/>
      <c r="BN637" s="17"/>
      <c r="BO637" s="17"/>
      <c r="BP637" s="17"/>
      <c r="BQ637" s="17"/>
      <c r="BR637" s="17"/>
      <c r="BS637" s="17"/>
      <c r="BT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27"/>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7"/>
      <c r="BC638" s="17"/>
      <c r="BD638" s="17"/>
      <c r="BE638" s="17"/>
      <c r="BF638" s="17"/>
      <c r="BG638" s="17"/>
      <c r="BH638" s="17"/>
      <c r="BI638" s="17"/>
      <c r="BJ638" s="17"/>
      <c r="BK638" s="17"/>
      <c r="BL638" s="17"/>
      <c r="BM638" s="17"/>
      <c r="BN638" s="17"/>
      <c r="BO638" s="17"/>
      <c r="BP638" s="17"/>
      <c r="BQ638" s="17"/>
      <c r="BR638" s="17"/>
      <c r="BS638" s="17"/>
      <c r="BT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2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7"/>
      <c r="BD639" s="17"/>
      <c r="BE639" s="17"/>
      <c r="BF639" s="17"/>
      <c r="BG639" s="17"/>
      <c r="BH639" s="17"/>
      <c r="BI639" s="17"/>
      <c r="BJ639" s="17"/>
      <c r="BK639" s="17"/>
      <c r="BL639" s="17"/>
      <c r="BM639" s="17"/>
      <c r="BN639" s="17"/>
      <c r="BO639" s="17"/>
      <c r="BP639" s="17"/>
      <c r="BQ639" s="17"/>
      <c r="BR639" s="17"/>
      <c r="BS639" s="17"/>
      <c r="BT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2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7"/>
      <c r="BD640" s="17"/>
      <c r="BE640" s="17"/>
      <c r="BF640" s="17"/>
      <c r="BG640" s="17"/>
      <c r="BH640" s="17"/>
      <c r="BI640" s="17"/>
      <c r="BJ640" s="17"/>
      <c r="BK640" s="17"/>
      <c r="BL640" s="17"/>
      <c r="BM640" s="17"/>
      <c r="BN640" s="17"/>
      <c r="BO640" s="17"/>
      <c r="BP640" s="17"/>
      <c r="BQ640" s="17"/>
      <c r="BR640" s="17"/>
      <c r="BS640" s="17"/>
      <c r="BT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27"/>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7"/>
      <c r="BC641" s="17"/>
      <c r="BD641" s="17"/>
      <c r="BE641" s="17"/>
      <c r="BF641" s="17"/>
      <c r="BG641" s="17"/>
      <c r="BH641" s="17"/>
      <c r="BI641" s="17"/>
      <c r="BJ641" s="17"/>
      <c r="BK641" s="17"/>
      <c r="BL641" s="17"/>
      <c r="BM641" s="17"/>
      <c r="BN641" s="17"/>
      <c r="BO641" s="17"/>
      <c r="BP641" s="17"/>
      <c r="BQ641" s="17"/>
      <c r="BR641" s="17"/>
      <c r="BS641" s="17"/>
      <c r="BT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27"/>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7"/>
      <c r="BC642" s="17"/>
      <c r="BD642" s="17"/>
      <c r="BE642" s="17"/>
      <c r="BF642" s="17"/>
      <c r="BG642" s="17"/>
      <c r="BH642" s="17"/>
      <c r="BI642" s="17"/>
      <c r="BJ642" s="17"/>
      <c r="BK642" s="17"/>
      <c r="BL642" s="17"/>
      <c r="BM642" s="17"/>
      <c r="BN642" s="17"/>
      <c r="BO642" s="17"/>
      <c r="BP642" s="17"/>
      <c r="BQ642" s="17"/>
      <c r="BR642" s="17"/>
      <c r="BS642" s="17"/>
      <c r="BT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2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7"/>
      <c r="BC643" s="17"/>
      <c r="BD643" s="17"/>
      <c r="BE643" s="17"/>
      <c r="BF643" s="17"/>
      <c r="BG643" s="17"/>
      <c r="BH643" s="17"/>
      <c r="BI643" s="17"/>
      <c r="BJ643" s="17"/>
      <c r="BK643" s="17"/>
      <c r="BL643" s="17"/>
      <c r="BM643" s="17"/>
      <c r="BN643" s="17"/>
      <c r="BO643" s="17"/>
      <c r="BP643" s="17"/>
      <c r="BQ643" s="17"/>
      <c r="BR643" s="17"/>
      <c r="BS643" s="17"/>
      <c r="BT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2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7"/>
      <c r="BC644" s="17"/>
      <c r="BD644" s="17"/>
      <c r="BE644" s="17"/>
      <c r="BF644" s="17"/>
      <c r="BG644" s="17"/>
      <c r="BH644" s="17"/>
      <c r="BI644" s="17"/>
      <c r="BJ644" s="17"/>
      <c r="BK644" s="17"/>
      <c r="BL644" s="17"/>
      <c r="BM644" s="17"/>
      <c r="BN644" s="17"/>
      <c r="BO644" s="17"/>
      <c r="BP644" s="17"/>
      <c r="BQ644" s="17"/>
      <c r="BR644" s="17"/>
      <c r="BS644" s="17"/>
      <c r="BT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2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7"/>
      <c r="BC645" s="17"/>
      <c r="BD645" s="17"/>
      <c r="BE645" s="17"/>
      <c r="BF645" s="17"/>
      <c r="BG645" s="17"/>
      <c r="BH645" s="17"/>
      <c r="BI645" s="17"/>
      <c r="BJ645" s="17"/>
      <c r="BK645" s="17"/>
      <c r="BL645" s="17"/>
      <c r="BM645" s="17"/>
      <c r="BN645" s="17"/>
      <c r="BO645" s="17"/>
      <c r="BP645" s="17"/>
      <c r="BQ645" s="17"/>
      <c r="BR645" s="17"/>
      <c r="BS645" s="17"/>
      <c r="BT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27"/>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7"/>
      <c r="BC646" s="17"/>
      <c r="BD646" s="17"/>
      <c r="BE646" s="17"/>
      <c r="BF646" s="17"/>
      <c r="BG646" s="17"/>
      <c r="BH646" s="17"/>
      <c r="BI646" s="17"/>
      <c r="BJ646" s="17"/>
      <c r="BK646" s="17"/>
      <c r="BL646" s="17"/>
      <c r="BM646" s="17"/>
      <c r="BN646" s="17"/>
      <c r="BO646" s="17"/>
      <c r="BP646" s="17"/>
      <c r="BQ646" s="17"/>
      <c r="BR646" s="17"/>
      <c r="BS646" s="17"/>
      <c r="BT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27"/>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7"/>
      <c r="BC647" s="17"/>
      <c r="BD647" s="17"/>
      <c r="BE647" s="17"/>
      <c r="BF647" s="17"/>
      <c r="BG647" s="17"/>
      <c r="BH647" s="17"/>
      <c r="BI647" s="17"/>
      <c r="BJ647" s="17"/>
      <c r="BK647" s="17"/>
      <c r="BL647" s="17"/>
      <c r="BM647" s="17"/>
      <c r="BN647" s="17"/>
      <c r="BO647" s="17"/>
      <c r="BP647" s="17"/>
      <c r="BQ647" s="17"/>
      <c r="BR647" s="17"/>
      <c r="BS647" s="17"/>
      <c r="BT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2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7"/>
      <c r="BD648" s="17"/>
      <c r="BE648" s="17"/>
      <c r="BF648" s="17"/>
      <c r="BG648" s="17"/>
      <c r="BH648" s="17"/>
      <c r="BI648" s="17"/>
      <c r="BJ648" s="17"/>
      <c r="BK648" s="17"/>
      <c r="BL648" s="17"/>
      <c r="BM648" s="17"/>
      <c r="BN648" s="17"/>
      <c r="BO648" s="17"/>
      <c r="BP648" s="17"/>
      <c r="BQ648" s="17"/>
      <c r="BR648" s="17"/>
      <c r="BS648" s="17"/>
      <c r="BT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2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7"/>
      <c r="BD649" s="17"/>
      <c r="BE649" s="17"/>
      <c r="BF649" s="17"/>
      <c r="BG649" s="17"/>
      <c r="BH649" s="17"/>
      <c r="BI649" s="17"/>
      <c r="BJ649" s="17"/>
      <c r="BK649" s="17"/>
      <c r="BL649" s="17"/>
      <c r="BM649" s="17"/>
      <c r="BN649" s="17"/>
      <c r="BO649" s="17"/>
      <c r="BP649" s="17"/>
      <c r="BQ649" s="17"/>
      <c r="BR649" s="17"/>
      <c r="BS649" s="17"/>
      <c r="BT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27"/>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7"/>
      <c r="BC650" s="17"/>
      <c r="BD650" s="17"/>
      <c r="BE650" s="17"/>
      <c r="BF650" s="17"/>
      <c r="BG650" s="17"/>
      <c r="BH650" s="17"/>
      <c r="BI650" s="17"/>
      <c r="BJ650" s="17"/>
      <c r="BK650" s="17"/>
      <c r="BL650" s="17"/>
      <c r="BM650" s="17"/>
      <c r="BN650" s="17"/>
      <c r="BO650" s="17"/>
      <c r="BP650" s="17"/>
      <c r="BQ650" s="17"/>
      <c r="BR650" s="17"/>
      <c r="BS650" s="17"/>
      <c r="BT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27"/>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7"/>
      <c r="BD651" s="17"/>
      <c r="BE651" s="17"/>
      <c r="BF651" s="17"/>
      <c r="BG651" s="17"/>
      <c r="BH651" s="17"/>
      <c r="BI651" s="17"/>
      <c r="BJ651" s="17"/>
      <c r="BK651" s="17"/>
      <c r="BL651" s="17"/>
      <c r="BM651" s="17"/>
      <c r="BN651" s="17"/>
      <c r="BO651" s="17"/>
      <c r="BP651" s="17"/>
      <c r="BQ651" s="17"/>
      <c r="BR651" s="17"/>
      <c r="BS651" s="17"/>
      <c r="BT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2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7"/>
      <c r="BC652" s="17"/>
      <c r="BD652" s="17"/>
      <c r="BE652" s="17"/>
      <c r="BF652" s="17"/>
      <c r="BG652" s="17"/>
      <c r="BH652" s="17"/>
      <c r="BI652" s="17"/>
      <c r="BJ652" s="17"/>
      <c r="BK652" s="17"/>
      <c r="BL652" s="17"/>
      <c r="BM652" s="17"/>
      <c r="BN652" s="17"/>
      <c r="BO652" s="17"/>
      <c r="BP652" s="17"/>
      <c r="BQ652" s="17"/>
      <c r="BR652" s="17"/>
      <c r="BS652" s="17"/>
      <c r="BT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2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7"/>
      <c r="BC653" s="17"/>
      <c r="BD653" s="17"/>
      <c r="BE653" s="17"/>
      <c r="BF653" s="17"/>
      <c r="BG653" s="17"/>
      <c r="BH653" s="17"/>
      <c r="BI653" s="17"/>
      <c r="BJ653" s="17"/>
      <c r="BK653" s="17"/>
      <c r="BL653" s="17"/>
      <c r="BM653" s="17"/>
      <c r="BN653" s="17"/>
      <c r="BO653" s="17"/>
      <c r="BP653" s="17"/>
      <c r="BQ653" s="17"/>
      <c r="BR653" s="17"/>
      <c r="BS653" s="17"/>
      <c r="BT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27"/>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7"/>
      <c r="BC654" s="17"/>
      <c r="BD654" s="17"/>
      <c r="BE654" s="17"/>
      <c r="BF654" s="17"/>
      <c r="BG654" s="17"/>
      <c r="BH654" s="17"/>
      <c r="BI654" s="17"/>
      <c r="BJ654" s="17"/>
      <c r="BK654" s="17"/>
      <c r="BL654" s="17"/>
      <c r="BM654" s="17"/>
      <c r="BN654" s="17"/>
      <c r="BO654" s="17"/>
      <c r="BP654" s="17"/>
      <c r="BQ654" s="17"/>
      <c r="BR654" s="17"/>
      <c r="BS654" s="17"/>
      <c r="BT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27"/>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7"/>
      <c r="BC655" s="17"/>
      <c r="BD655" s="17"/>
      <c r="BE655" s="17"/>
      <c r="BF655" s="17"/>
      <c r="BG655" s="17"/>
      <c r="BH655" s="17"/>
      <c r="BI655" s="17"/>
      <c r="BJ655" s="17"/>
      <c r="BK655" s="17"/>
      <c r="BL655" s="17"/>
      <c r="BM655" s="17"/>
      <c r="BN655" s="17"/>
      <c r="BO655" s="17"/>
      <c r="BP655" s="17"/>
      <c r="BQ655" s="17"/>
      <c r="BR655" s="17"/>
      <c r="BS655" s="17"/>
      <c r="BT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2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7"/>
      <c r="BC656" s="17"/>
      <c r="BD656" s="17"/>
      <c r="BE656" s="17"/>
      <c r="BF656" s="17"/>
      <c r="BG656" s="17"/>
      <c r="BH656" s="17"/>
      <c r="BI656" s="17"/>
      <c r="BJ656" s="17"/>
      <c r="BK656" s="17"/>
      <c r="BL656" s="17"/>
      <c r="BM656" s="17"/>
      <c r="BN656" s="17"/>
      <c r="BO656" s="17"/>
      <c r="BP656" s="17"/>
      <c r="BQ656" s="17"/>
      <c r="BR656" s="17"/>
      <c r="BS656" s="17"/>
      <c r="BT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27"/>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7"/>
      <c r="BD657" s="17"/>
      <c r="BE657" s="17"/>
      <c r="BF657" s="17"/>
      <c r="BG657" s="17"/>
      <c r="BH657" s="17"/>
      <c r="BI657" s="17"/>
      <c r="BJ657" s="17"/>
      <c r="BK657" s="17"/>
      <c r="BL657" s="17"/>
      <c r="BM657" s="17"/>
      <c r="BN657" s="17"/>
      <c r="BO657" s="17"/>
      <c r="BP657" s="17"/>
      <c r="BQ657" s="17"/>
      <c r="BR657" s="17"/>
      <c r="BS657" s="17"/>
      <c r="BT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27"/>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7"/>
      <c r="BC658" s="17"/>
      <c r="BD658" s="17"/>
      <c r="BE658" s="17"/>
      <c r="BF658" s="17"/>
      <c r="BG658" s="17"/>
      <c r="BH658" s="17"/>
      <c r="BI658" s="17"/>
      <c r="BJ658" s="17"/>
      <c r="BK658" s="17"/>
      <c r="BL658" s="17"/>
      <c r="BM658" s="17"/>
      <c r="BN658" s="17"/>
      <c r="BO658" s="17"/>
      <c r="BP658" s="17"/>
      <c r="BQ658" s="17"/>
      <c r="BR658" s="17"/>
      <c r="BS658" s="17"/>
      <c r="BT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27"/>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7"/>
      <c r="BC659" s="17"/>
      <c r="BD659" s="17"/>
      <c r="BE659" s="17"/>
      <c r="BF659" s="17"/>
      <c r="BG659" s="17"/>
      <c r="BH659" s="17"/>
      <c r="BI659" s="17"/>
      <c r="BJ659" s="17"/>
      <c r="BK659" s="17"/>
      <c r="BL659" s="17"/>
      <c r="BM659" s="17"/>
      <c r="BN659" s="17"/>
      <c r="BO659" s="17"/>
      <c r="BP659" s="17"/>
      <c r="BQ659" s="17"/>
      <c r="BR659" s="17"/>
      <c r="BS659" s="17"/>
      <c r="BT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27"/>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7"/>
      <c r="BD660" s="17"/>
      <c r="BE660" s="17"/>
      <c r="BF660" s="17"/>
      <c r="BG660" s="17"/>
      <c r="BH660" s="17"/>
      <c r="BI660" s="17"/>
      <c r="BJ660" s="17"/>
      <c r="BK660" s="17"/>
      <c r="BL660" s="17"/>
      <c r="BM660" s="17"/>
      <c r="BN660" s="17"/>
      <c r="BO660" s="17"/>
      <c r="BP660" s="17"/>
      <c r="BQ660" s="17"/>
      <c r="BR660" s="17"/>
      <c r="BS660" s="17"/>
      <c r="BT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27"/>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c r="BF661" s="17"/>
      <c r="BG661" s="17"/>
      <c r="BH661" s="17"/>
      <c r="BI661" s="17"/>
      <c r="BJ661" s="17"/>
      <c r="BK661" s="17"/>
      <c r="BL661" s="17"/>
      <c r="BM661" s="17"/>
      <c r="BN661" s="17"/>
      <c r="BO661" s="17"/>
      <c r="BP661" s="17"/>
      <c r="BQ661" s="17"/>
      <c r="BR661" s="17"/>
      <c r="BS661" s="17"/>
      <c r="BT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27"/>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7"/>
      <c r="BC662" s="17"/>
      <c r="BD662" s="17"/>
      <c r="BE662" s="17"/>
      <c r="BF662" s="17"/>
      <c r="BG662" s="17"/>
      <c r="BH662" s="17"/>
      <c r="BI662" s="17"/>
      <c r="BJ662" s="17"/>
      <c r="BK662" s="17"/>
      <c r="BL662" s="17"/>
      <c r="BM662" s="17"/>
      <c r="BN662" s="17"/>
      <c r="BO662" s="17"/>
      <c r="BP662" s="17"/>
      <c r="BQ662" s="17"/>
      <c r="BR662" s="17"/>
      <c r="BS662" s="17"/>
      <c r="BT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27"/>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7"/>
      <c r="BC663" s="17"/>
      <c r="BD663" s="17"/>
      <c r="BE663" s="17"/>
      <c r="BF663" s="17"/>
      <c r="BG663" s="17"/>
      <c r="BH663" s="17"/>
      <c r="BI663" s="17"/>
      <c r="BJ663" s="17"/>
      <c r="BK663" s="17"/>
      <c r="BL663" s="17"/>
      <c r="BM663" s="17"/>
      <c r="BN663" s="17"/>
      <c r="BO663" s="17"/>
      <c r="BP663" s="17"/>
      <c r="BQ663" s="17"/>
      <c r="BR663" s="17"/>
      <c r="BS663" s="17"/>
      <c r="BT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2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7"/>
      <c r="BC664" s="17"/>
      <c r="BD664" s="17"/>
      <c r="BE664" s="17"/>
      <c r="BF664" s="17"/>
      <c r="BG664" s="17"/>
      <c r="BH664" s="17"/>
      <c r="BI664" s="17"/>
      <c r="BJ664" s="17"/>
      <c r="BK664" s="17"/>
      <c r="BL664" s="17"/>
      <c r="BM664" s="17"/>
      <c r="BN664" s="17"/>
      <c r="BO664" s="17"/>
      <c r="BP664" s="17"/>
      <c r="BQ664" s="17"/>
      <c r="BR664" s="17"/>
      <c r="BS664" s="17"/>
      <c r="BT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2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7"/>
      <c r="BC665" s="17"/>
      <c r="BD665" s="17"/>
      <c r="BE665" s="17"/>
      <c r="BF665" s="17"/>
      <c r="BG665" s="17"/>
      <c r="BH665" s="17"/>
      <c r="BI665" s="17"/>
      <c r="BJ665" s="17"/>
      <c r="BK665" s="17"/>
      <c r="BL665" s="17"/>
      <c r="BM665" s="17"/>
      <c r="BN665" s="17"/>
      <c r="BO665" s="17"/>
      <c r="BP665" s="17"/>
      <c r="BQ665" s="17"/>
      <c r="BR665" s="17"/>
      <c r="BS665" s="17"/>
      <c r="BT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27"/>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7"/>
      <c r="BD666" s="17"/>
      <c r="BE666" s="17"/>
      <c r="BF666" s="17"/>
      <c r="BG666" s="17"/>
      <c r="BH666" s="17"/>
      <c r="BI666" s="17"/>
      <c r="BJ666" s="17"/>
      <c r="BK666" s="17"/>
      <c r="BL666" s="17"/>
      <c r="BM666" s="17"/>
      <c r="BN666" s="17"/>
      <c r="BO666" s="17"/>
      <c r="BP666" s="17"/>
      <c r="BQ666" s="17"/>
      <c r="BR666" s="17"/>
      <c r="BS666" s="17"/>
      <c r="BT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27"/>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7"/>
      <c r="BC667" s="17"/>
      <c r="BD667" s="17"/>
      <c r="BE667" s="17"/>
      <c r="BF667" s="17"/>
      <c r="BG667" s="17"/>
      <c r="BH667" s="17"/>
      <c r="BI667" s="17"/>
      <c r="BJ667" s="17"/>
      <c r="BK667" s="17"/>
      <c r="BL667" s="17"/>
      <c r="BM667" s="17"/>
      <c r="BN667" s="17"/>
      <c r="BO667" s="17"/>
      <c r="BP667" s="17"/>
      <c r="BQ667" s="17"/>
      <c r="BR667" s="17"/>
      <c r="BS667" s="17"/>
      <c r="BT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2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7"/>
      <c r="BD668" s="17"/>
      <c r="BE668" s="17"/>
      <c r="BF668" s="17"/>
      <c r="BG668" s="17"/>
      <c r="BH668" s="17"/>
      <c r="BI668" s="17"/>
      <c r="BJ668" s="17"/>
      <c r="BK668" s="17"/>
      <c r="BL668" s="17"/>
      <c r="BM668" s="17"/>
      <c r="BN668" s="17"/>
      <c r="BO668" s="17"/>
      <c r="BP668" s="17"/>
      <c r="BQ668" s="17"/>
      <c r="BR668" s="17"/>
      <c r="BS668" s="17"/>
      <c r="BT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27"/>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7"/>
      <c r="BC669" s="17"/>
      <c r="BD669" s="17"/>
      <c r="BE669" s="17"/>
      <c r="BF669" s="17"/>
      <c r="BG669" s="17"/>
      <c r="BH669" s="17"/>
      <c r="BI669" s="17"/>
      <c r="BJ669" s="17"/>
      <c r="BK669" s="17"/>
      <c r="BL669" s="17"/>
      <c r="BM669" s="17"/>
      <c r="BN669" s="17"/>
      <c r="BO669" s="17"/>
      <c r="BP669" s="17"/>
      <c r="BQ669" s="17"/>
      <c r="BR669" s="17"/>
      <c r="BS669" s="17"/>
      <c r="BT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27"/>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7"/>
      <c r="BC670" s="17"/>
      <c r="BD670" s="17"/>
      <c r="BE670" s="17"/>
      <c r="BF670" s="17"/>
      <c r="BG670" s="17"/>
      <c r="BH670" s="17"/>
      <c r="BI670" s="17"/>
      <c r="BJ670" s="17"/>
      <c r="BK670" s="17"/>
      <c r="BL670" s="17"/>
      <c r="BM670" s="17"/>
      <c r="BN670" s="17"/>
      <c r="BO670" s="17"/>
      <c r="BP670" s="17"/>
      <c r="BQ670" s="17"/>
      <c r="BR670" s="17"/>
      <c r="BS670" s="17"/>
      <c r="BT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27"/>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7"/>
      <c r="BC671" s="17"/>
      <c r="BD671" s="17"/>
      <c r="BE671" s="17"/>
      <c r="BF671" s="17"/>
      <c r="BG671" s="17"/>
      <c r="BH671" s="17"/>
      <c r="BI671" s="17"/>
      <c r="BJ671" s="17"/>
      <c r="BK671" s="17"/>
      <c r="BL671" s="17"/>
      <c r="BM671" s="17"/>
      <c r="BN671" s="17"/>
      <c r="BO671" s="17"/>
      <c r="BP671" s="17"/>
      <c r="BQ671" s="17"/>
      <c r="BR671" s="17"/>
      <c r="BS671" s="17"/>
      <c r="BT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2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7"/>
      <c r="BC672" s="17"/>
      <c r="BD672" s="17"/>
      <c r="BE672" s="17"/>
      <c r="BF672" s="17"/>
      <c r="BG672" s="17"/>
      <c r="BH672" s="17"/>
      <c r="BI672" s="17"/>
      <c r="BJ672" s="17"/>
      <c r="BK672" s="17"/>
      <c r="BL672" s="17"/>
      <c r="BM672" s="17"/>
      <c r="BN672" s="17"/>
      <c r="BO672" s="17"/>
      <c r="BP672" s="17"/>
      <c r="BQ672" s="17"/>
      <c r="BR672" s="17"/>
      <c r="BS672" s="17"/>
      <c r="BT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27"/>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7"/>
      <c r="BD673" s="17"/>
      <c r="BE673" s="17"/>
      <c r="BF673" s="17"/>
      <c r="BG673" s="17"/>
      <c r="BH673" s="17"/>
      <c r="BI673" s="17"/>
      <c r="BJ673" s="17"/>
      <c r="BK673" s="17"/>
      <c r="BL673" s="17"/>
      <c r="BM673" s="17"/>
      <c r="BN673" s="17"/>
      <c r="BO673" s="17"/>
      <c r="BP673" s="17"/>
      <c r="BQ673" s="17"/>
      <c r="BR673" s="17"/>
      <c r="BS673" s="17"/>
      <c r="BT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2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7"/>
      <c r="BC674" s="17"/>
      <c r="BD674" s="17"/>
      <c r="BE674" s="17"/>
      <c r="BF674" s="17"/>
      <c r="BG674" s="17"/>
      <c r="BH674" s="17"/>
      <c r="BI674" s="17"/>
      <c r="BJ674" s="17"/>
      <c r="BK674" s="17"/>
      <c r="BL674" s="17"/>
      <c r="BM674" s="17"/>
      <c r="BN674" s="17"/>
      <c r="BO674" s="17"/>
      <c r="BP674" s="17"/>
      <c r="BQ674" s="17"/>
      <c r="BR674" s="17"/>
      <c r="BS674" s="17"/>
      <c r="BT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27"/>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7"/>
      <c r="BC675" s="17"/>
      <c r="BD675" s="17"/>
      <c r="BE675" s="17"/>
      <c r="BF675" s="17"/>
      <c r="BG675" s="17"/>
      <c r="BH675" s="17"/>
      <c r="BI675" s="17"/>
      <c r="BJ675" s="17"/>
      <c r="BK675" s="17"/>
      <c r="BL675" s="17"/>
      <c r="BM675" s="17"/>
      <c r="BN675" s="17"/>
      <c r="BO675" s="17"/>
      <c r="BP675" s="17"/>
      <c r="BQ675" s="17"/>
      <c r="BR675" s="17"/>
      <c r="BS675" s="17"/>
      <c r="BT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2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7"/>
      <c r="BC676" s="17"/>
      <c r="BD676" s="17"/>
      <c r="BE676" s="17"/>
      <c r="BF676" s="17"/>
      <c r="BG676" s="17"/>
      <c r="BH676" s="17"/>
      <c r="BI676" s="17"/>
      <c r="BJ676" s="17"/>
      <c r="BK676" s="17"/>
      <c r="BL676" s="17"/>
      <c r="BM676" s="17"/>
      <c r="BN676" s="17"/>
      <c r="BO676" s="17"/>
      <c r="BP676" s="17"/>
      <c r="BQ676" s="17"/>
      <c r="BR676" s="17"/>
      <c r="BS676" s="17"/>
      <c r="BT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27"/>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7"/>
      <c r="BD677" s="17"/>
      <c r="BE677" s="17"/>
      <c r="BF677" s="17"/>
      <c r="BG677" s="17"/>
      <c r="BH677" s="17"/>
      <c r="BI677" s="17"/>
      <c r="BJ677" s="17"/>
      <c r="BK677" s="17"/>
      <c r="BL677" s="17"/>
      <c r="BM677" s="17"/>
      <c r="BN677" s="17"/>
      <c r="BO677" s="17"/>
      <c r="BP677" s="17"/>
      <c r="BQ677" s="17"/>
      <c r="BR677" s="17"/>
      <c r="BS677" s="17"/>
      <c r="BT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2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7"/>
      <c r="BC678" s="17"/>
      <c r="BD678" s="17"/>
      <c r="BE678" s="17"/>
      <c r="BF678" s="17"/>
      <c r="BG678" s="17"/>
      <c r="BH678" s="17"/>
      <c r="BI678" s="17"/>
      <c r="BJ678" s="17"/>
      <c r="BK678" s="17"/>
      <c r="BL678" s="17"/>
      <c r="BM678" s="17"/>
      <c r="BN678" s="17"/>
      <c r="BO678" s="17"/>
      <c r="BP678" s="17"/>
      <c r="BQ678" s="17"/>
      <c r="BR678" s="17"/>
      <c r="BS678" s="17"/>
      <c r="BT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27"/>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7"/>
      <c r="BC679" s="17"/>
      <c r="BD679" s="17"/>
      <c r="BE679" s="17"/>
      <c r="BF679" s="17"/>
      <c r="BG679" s="17"/>
      <c r="BH679" s="17"/>
      <c r="BI679" s="17"/>
      <c r="BJ679" s="17"/>
      <c r="BK679" s="17"/>
      <c r="BL679" s="17"/>
      <c r="BM679" s="17"/>
      <c r="BN679" s="17"/>
      <c r="BO679" s="17"/>
      <c r="BP679" s="17"/>
      <c r="BQ679" s="17"/>
      <c r="BR679" s="17"/>
      <c r="BS679" s="17"/>
      <c r="BT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2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7"/>
      <c r="BC680" s="17"/>
      <c r="BD680" s="17"/>
      <c r="BE680" s="17"/>
      <c r="BF680" s="17"/>
      <c r="BG680" s="17"/>
      <c r="BH680" s="17"/>
      <c r="BI680" s="17"/>
      <c r="BJ680" s="17"/>
      <c r="BK680" s="17"/>
      <c r="BL680" s="17"/>
      <c r="BM680" s="17"/>
      <c r="BN680" s="17"/>
      <c r="BO680" s="17"/>
      <c r="BP680" s="17"/>
      <c r="BQ680" s="17"/>
      <c r="BR680" s="17"/>
      <c r="BS680" s="17"/>
      <c r="BT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2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7"/>
      <c r="BC681" s="17"/>
      <c r="BD681" s="17"/>
      <c r="BE681" s="17"/>
      <c r="BF681" s="17"/>
      <c r="BG681" s="17"/>
      <c r="BH681" s="17"/>
      <c r="BI681" s="17"/>
      <c r="BJ681" s="17"/>
      <c r="BK681" s="17"/>
      <c r="BL681" s="17"/>
      <c r="BM681" s="17"/>
      <c r="BN681" s="17"/>
      <c r="BO681" s="17"/>
      <c r="BP681" s="17"/>
      <c r="BQ681" s="17"/>
      <c r="BR681" s="17"/>
      <c r="BS681" s="17"/>
      <c r="BT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2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7"/>
      <c r="BC682" s="17"/>
      <c r="BD682" s="17"/>
      <c r="BE682" s="17"/>
      <c r="BF682" s="17"/>
      <c r="BG682" s="17"/>
      <c r="BH682" s="17"/>
      <c r="BI682" s="17"/>
      <c r="BJ682" s="17"/>
      <c r="BK682" s="17"/>
      <c r="BL682" s="17"/>
      <c r="BM682" s="17"/>
      <c r="BN682" s="17"/>
      <c r="BO682" s="17"/>
      <c r="BP682" s="17"/>
      <c r="BQ682" s="17"/>
      <c r="BR682" s="17"/>
      <c r="BS682" s="17"/>
      <c r="BT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27"/>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7"/>
      <c r="BD683" s="17"/>
      <c r="BE683" s="17"/>
      <c r="BF683" s="17"/>
      <c r="BG683" s="17"/>
      <c r="BH683" s="17"/>
      <c r="BI683" s="17"/>
      <c r="BJ683" s="17"/>
      <c r="BK683" s="17"/>
      <c r="BL683" s="17"/>
      <c r="BM683" s="17"/>
      <c r="BN683" s="17"/>
      <c r="BO683" s="17"/>
      <c r="BP683" s="17"/>
      <c r="BQ683" s="17"/>
      <c r="BR683" s="17"/>
      <c r="BS683" s="17"/>
      <c r="BT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2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7"/>
      <c r="BC684" s="17"/>
      <c r="BD684" s="17"/>
      <c r="BE684" s="17"/>
      <c r="BF684" s="17"/>
      <c r="BG684" s="17"/>
      <c r="BH684" s="17"/>
      <c r="BI684" s="17"/>
      <c r="BJ684" s="17"/>
      <c r="BK684" s="17"/>
      <c r="BL684" s="17"/>
      <c r="BM684" s="17"/>
      <c r="BN684" s="17"/>
      <c r="BO684" s="17"/>
      <c r="BP684" s="17"/>
      <c r="BQ684" s="17"/>
      <c r="BR684" s="17"/>
      <c r="BS684" s="17"/>
      <c r="BT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27"/>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7"/>
      <c r="BC685" s="17"/>
      <c r="BD685" s="17"/>
      <c r="BE685" s="17"/>
      <c r="BF685" s="17"/>
      <c r="BG685" s="17"/>
      <c r="BH685" s="17"/>
      <c r="BI685" s="17"/>
      <c r="BJ685" s="17"/>
      <c r="BK685" s="17"/>
      <c r="BL685" s="17"/>
      <c r="BM685" s="17"/>
      <c r="BN685" s="17"/>
      <c r="BO685" s="17"/>
      <c r="BP685" s="17"/>
      <c r="BQ685" s="17"/>
      <c r="BR685" s="17"/>
      <c r="BS685" s="17"/>
      <c r="BT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2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7"/>
      <c r="BC686" s="17"/>
      <c r="BD686" s="17"/>
      <c r="BE686" s="17"/>
      <c r="BF686" s="17"/>
      <c r="BG686" s="17"/>
      <c r="BH686" s="17"/>
      <c r="BI686" s="17"/>
      <c r="BJ686" s="17"/>
      <c r="BK686" s="17"/>
      <c r="BL686" s="17"/>
      <c r="BM686" s="17"/>
      <c r="BN686" s="17"/>
      <c r="BO686" s="17"/>
      <c r="BP686" s="17"/>
      <c r="BQ686" s="17"/>
      <c r="BR686" s="17"/>
      <c r="BS686" s="17"/>
      <c r="BT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27"/>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7"/>
      <c r="BC687" s="17"/>
      <c r="BD687" s="17"/>
      <c r="BE687" s="17"/>
      <c r="BF687" s="17"/>
      <c r="BG687" s="17"/>
      <c r="BH687" s="17"/>
      <c r="BI687" s="17"/>
      <c r="BJ687" s="17"/>
      <c r="BK687" s="17"/>
      <c r="BL687" s="17"/>
      <c r="BM687" s="17"/>
      <c r="BN687" s="17"/>
      <c r="BO687" s="17"/>
      <c r="BP687" s="17"/>
      <c r="BQ687" s="17"/>
      <c r="BR687" s="17"/>
      <c r="BS687" s="17"/>
      <c r="BT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2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7"/>
      <c r="BC688" s="17"/>
      <c r="BD688" s="17"/>
      <c r="BE688" s="17"/>
      <c r="BF688" s="17"/>
      <c r="BG688" s="17"/>
      <c r="BH688" s="17"/>
      <c r="BI688" s="17"/>
      <c r="BJ688" s="17"/>
      <c r="BK688" s="17"/>
      <c r="BL688" s="17"/>
      <c r="BM688" s="17"/>
      <c r="BN688" s="17"/>
      <c r="BO688" s="17"/>
      <c r="BP688" s="17"/>
      <c r="BQ688" s="17"/>
      <c r="BR688" s="17"/>
      <c r="BS688" s="17"/>
      <c r="BT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27"/>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7"/>
      <c r="BD689" s="17"/>
      <c r="BE689" s="17"/>
      <c r="BF689" s="17"/>
      <c r="BG689" s="17"/>
      <c r="BH689" s="17"/>
      <c r="BI689" s="17"/>
      <c r="BJ689" s="17"/>
      <c r="BK689" s="17"/>
      <c r="BL689" s="17"/>
      <c r="BM689" s="17"/>
      <c r="BN689" s="17"/>
      <c r="BO689" s="17"/>
      <c r="BP689" s="17"/>
      <c r="BQ689" s="17"/>
      <c r="BR689" s="17"/>
      <c r="BS689" s="17"/>
      <c r="BT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27"/>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7"/>
      <c r="BC690" s="17"/>
      <c r="BD690" s="17"/>
      <c r="BE690" s="17"/>
      <c r="BF690" s="17"/>
      <c r="BG690" s="17"/>
      <c r="BH690" s="17"/>
      <c r="BI690" s="17"/>
      <c r="BJ690" s="17"/>
      <c r="BK690" s="17"/>
      <c r="BL690" s="17"/>
      <c r="BM690" s="17"/>
      <c r="BN690" s="17"/>
      <c r="BO690" s="17"/>
      <c r="BP690" s="17"/>
      <c r="BQ690" s="17"/>
      <c r="BR690" s="17"/>
      <c r="BS690" s="17"/>
      <c r="BT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2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7"/>
      <c r="BC691" s="17"/>
      <c r="BD691" s="17"/>
      <c r="BE691" s="17"/>
      <c r="BF691" s="17"/>
      <c r="BG691" s="17"/>
      <c r="BH691" s="17"/>
      <c r="BI691" s="17"/>
      <c r="BJ691" s="17"/>
      <c r="BK691" s="17"/>
      <c r="BL691" s="17"/>
      <c r="BM691" s="17"/>
      <c r="BN691" s="17"/>
      <c r="BO691" s="17"/>
      <c r="BP691" s="17"/>
      <c r="BQ691" s="17"/>
      <c r="BR691" s="17"/>
      <c r="BS691" s="17"/>
      <c r="BT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2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7"/>
      <c r="BD692" s="17"/>
      <c r="BE692" s="17"/>
      <c r="BF692" s="17"/>
      <c r="BG692" s="17"/>
      <c r="BH692" s="17"/>
      <c r="BI692" s="17"/>
      <c r="BJ692" s="17"/>
      <c r="BK692" s="17"/>
      <c r="BL692" s="17"/>
      <c r="BM692" s="17"/>
      <c r="BN692" s="17"/>
      <c r="BO692" s="17"/>
      <c r="BP692" s="17"/>
      <c r="BQ692" s="17"/>
      <c r="BR692" s="17"/>
      <c r="BS692" s="17"/>
      <c r="BT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27"/>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7"/>
      <c r="BC693" s="17"/>
      <c r="BD693" s="17"/>
      <c r="BE693" s="17"/>
      <c r="BF693" s="17"/>
      <c r="BG693" s="17"/>
      <c r="BH693" s="17"/>
      <c r="BI693" s="17"/>
      <c r="BJ693" s="17"/>
      <c r="BK693" s="17"/>
      <c r="BL693" s="17"/>
      <c r="BM693" s="17"/>
      <c r="BN693" s="17"/>
      <c r="BO693" s="17"/>
      <c r="BP693" s="17"/>
      <c r="BQ693" s="17"/>
      <c r="BR693" s="17"/>
      <c r="BS693" s="17"/>
      <c r="BT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27"/>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7"/>
      <c r="BC694" s="17"/>
      <c r="BD694" s="17"/>
      <c r="BE694" s="17"/>
      <c r="BF694" s="17"/>
      <c r="BG694" s="17"/>
      <c r="BH694" s="17"/>
      <c r="BI694" s="17"/>
      <c r="BJ694" s="17"/>
      <c r="BK694" s="17"/>
      <c r="BL694" s="17"/>
      <c r="BM694" s="17"/>
      <c r="BN694" s="17"/>
      <c r="BO694" s="17"/>
      <c r="BP694" s="17"/>
      <c r="BQ694" s="17"/>
      <c r="BR694" s="17"/>
      <c r="BS694" s="17"/>
      <c r="BT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27"/>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7"/>
      <c r="BC695" s="17"/>
      <c r="BD695" s="17"/>
      <c r="BE695" s="17"/>
      <c r="BF695" s="17"/>
      <c r="BG695" s="17"/>
      <c r="BH695" s="17"/>
      <c r="BI695" s="17"/>
      <c r="BJ695" s="17"/>
      <c r="BK695" s="17"/>
      <c r="BL695" s="17"/>
      <c r="BM695" s="17"/>
      <c r="BN695" s="17"/>
      <c r="BO695" s="17"/>
      <c r="BP695" s="17"/>
      <c r="BQ695" s="17"/>
      <c r="BR695" s="17"/>
      <c r="BS695" s="17"/>
      <c r="BT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2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7"/>
      <c r="BD696" s="17"/>
      <c r="BE696" s="17"/>
      <c r="BF696" s="17"/>
      <c r="BG696" s="17"/>
      <c r="BH696" s="17"/>
      <c r="BI696" s="17"/>
      <c r="BJ696" s="17"/>
      <c r="BK696" s="17"/>
      <c r="BL696" s="17"/>
      <c r="BM696" s="17"/>
      <c r="BN696" s="17"/>
      <c r="BO696" s="17"/>
      <c r="BP696" s="17"/>
      <c r="BQ696" s="17"/>
      <c r="BR696" s="17"/>
      <c r="BS696" s="17"/>
      <c r="BT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27"/>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7"/>
      <c r="BC697" s="17"/>
      <c r="BD697" s="17"/>
      <c r="BE697" s="17"/>
      <c r="BF697" s="17"/>
      <c r="BG697" s="17"/>
      <c r="BH697" s="17"/>
      <c r="BI697" s="17"/>
      <c r="BJ697" s="17"/>
      <c r="BK697" s="17"/>
      <c r="BL697" s="17"/>
      <c r="BM697" s="17"/>
      <c r="BN697" s="17"/>
      <c r="BO697" s="17"/>
      <c r="BP697" s="17"/>
      <c r="BQ697" s="17"/>
      <c r="BR697" s="17"/>
      <c r="BS697" s="17"/>
      <c r="BT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27"/>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7"/>
      <c r="BC698" s="17"/>
      <c r="BD698" s="17"/>
      <c r="BE698" s="17"/>
      <c r="BF698" s="17"/>
      <c r="BG698" s="17"/>
      <c r="BH698" s="17"/>
      <c r="BI698" s="17"/>
      <c r="BJ698" s="17"/>
      <c r="BK698" s="17"/>
      <c r="BL698" s="17"/>
      <c r="BM698" s="17"/>
      <c r="BN698" s="17"/>
      <c r="BO698" s="17"/>
      <c r="BP698" s="17"/>
      <c r="BQ698" s="17"/>
      <c r="BR698" s="17"/>
      <c r="BS698" s="17"/>
      <c r="BT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2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7"/>
      <c r="BC699" s="17"/>
      <c r="BD699" s="17"/>
      <c r="BE699" s="17"/>
      <c r="BF699" s="17"/>
      <c r="BG699" s="17"/>
      <c r="BH699" s="17"/>
      <c r="BI699" s="17"/>
      <c r="BJ699" s="17"/>
      <c r="BK699" s="17"/>
      <c r="BL699" s="17"/>
      <c r="BM699" s="17"/>
      <c r="BN699" s="17"/>
      <c r="BO699" s="17"/>
      <c r="BP699" s="17"/>
      <c r="BQ699" s="17"/>
      <c r="BR699" s="17"/>
      <c r="BS699" s="17"/>
      <c r="BT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27"/>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7"/>
      <c r="BD700" s="17"/>
      <c r="BE700" s="17"/>
      <c r="BF700" s="17"/>
      <c r="BG700" s="17"/>
      <c r="BH700" s="17"/>
      <c r="BI700" s="17"/>
      <c r="BJ700" s="17"/>
      <c r="BK700" s="17"/>
      <c r="BL700" s="17"/>
      <c r="BM700" s="17"/>
      <c r="BN700" s="17"/>
      <c r="BO700" s="17"/>
      <c r="BP700" s="17"/>
      <c r="BQ700" s="17"/>
      <c r="BR700" s="17"/>
      <c r="BS700" s="17"/>
      <c r="BT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27"/>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7"/>
      <c r="BC701" s="17"/>
      <c r="BD701" s="17"/>
      <c r="BE701" s="17"/>
      <c r="BF701" s="17"/>
      <c r="BG701" s="17"/>
      <c r="BH701" s="17"/>
      <c r="BI701" s="17"/>
      <c r="BJ701" s="17"/>
      <c r="BK701" s="17"/>
      <c r="BL701" s="17"/>
      <c r="BM701" s="17"/>
      <c r="BN701" s="17"/>
      <c r="BO701" s="17"/>
      <c r="BP701" s="17"/>
      <c r="BQ701" s="17"/>
      <c r="BR701" s="17"/>
      <c r="BS701" s="17"/>
      <c r="BT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27"/>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7"/>
      <c r="BC702" s="17"/>
      <c r="BD702" s="17"/>
      <c r="BE702" s="17"/>
      <c r="BF702" s="17"/>
      <c r="BG702" s="17"/>
      <c r="BH702" s="17"/>
      <c r="BI702" s="17"/>
      <c r="BJ702" s="17"/>
      <c r="BK702" s="17"/>
      <c r="BL702" s="17"/>
      <c r="BM702" s="17"/>
      <c r="BN702" s="17"/>
      <c r="BO702" s="17"/>
      <c r="BP702" s="17"/>
      <c r="BQ702" s="17"/>
      <c r="BR702" s="17"/>
      <c r="BS702" s="17"/>
      <c r="BT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27"/>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7"/>
      <c r="BC703" s="17"/>
      <c r="BD703" s="17"/>
      <c r="BE703" s="17"/>
      <c r="BF703" s="17"/>
      <c r="BG703" s="17"/>
      <c r="BH703" s="17"/>
      <c r="BI703" s="17"/>
      <c r="BJ703" s="17"/>
      <c r="BK703" s="17"/>
      <c r="BL703" s="17"/>
      <c r="BM703" s="17"/>
      <c r="BN703" s="17"/>
      <c r="BO703" s="17"/>
      <c r="BP703" s="17"/>
      <c r="BQ703" s="17"/>
      <c r="BR703" s="17"/>
      <c r="BS703" s="17"/>
      <c r="BT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27"/>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7"/>
      <c r="BC704" s="17"/>
      <c r="BD704" s="17"/>
      <c r="BE704" s="17"/>
      <c r="BF704" s="17"/>
      <c r="BG704" s="17"/>
      <c r="BH704" s="17"/>
      <c r="BI704" s="17"/>
      <c r="BJ704" s="17"/>
      <c r="BK704" s="17"/>
      <c r="BL704" s="17"/>
      <c r="BM704" s="17"/>
      <c r="BN704" s="17"/>
      <c r="BO704" s="17"/>
      <c r="BP704" s="17"/>
      <c r="BQ704" s="17"/>
      <c r="BR704" s="17"/>
      <c r="BS704" s="17"/>
      <c r="BT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2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7"/>
      <c r="BC705" s="17"/>
      <c r="BD705" s="17"/>
      <c r="BE705" s="17"/>
      <c r="BF705" s="17"/>
      <c r="BG705" s="17"/>
      <c r="BH705" s="17"/>
      <c r="BI705" s="17"/>
      <c r="BJ705" s="17"/>
      <c r="BK705" s="17"/>
      <c r="BL705" s="17"/>
      <c r="BM705" s="17"/>
      <c r="BN705" s="17"/>
      <c r="BO705" s="17"/>
      <c r="BP705" s="17"/>
      <c r="BQ705" s="17"/>
      <c r="BR705" s="17"/>
      <c r="BS705" s="17"/>
      <c r="BT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27"/>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7"/>
      <c r="BC706" s="17"/>
      <c r="BD706" s="17"/>
      <c r="BE706" s="17"/>
      <c r="BF706" s="17"/>
      <c r="BG706" s="17"/>
      <c r="BH706" s="17"/>
      <c r="BI706" s="17"/>
      <c r="BJ706" s="17"/>
      <c r="BK706" s="17"/>
      <c r="BL706" s="17"/>
      <c r="BM706" s="17"/>
      <c r="BN706" s="17"/>
      <c r="BO706" s="17"/>
      <c r="BP706" s="17"/>
      <c r="BQ706" s="17"/>
      <c r="BR706" s="17"/>
      <c r="BS706" s="17"/>
      <c r="BT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27"/>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7"/>
      <c r="BC707" s="17"/>
      <c r="BD707" s="17"/>
      <c r="BE707" s="17"/>
      <c r="BF707" s="17"/>
      <c r="BG707" s="17"/>
      <c r="BH707" s="17"/>
      <c r="BI707" s="17"/>
      <c r="BJ707" s="17"/>
      <c r="BK707" s="17"/>
      <c r="BL707" s="17"/>
      <c r="BM707" s="17"/>
      <c r="BN707" s="17"/>
      <c r="BO707" s="17"/>
      <c r="BP707" s="17"/>
      <c r="BQ707" s="17"/>
      <c r="BR707" s="17"/>
      <c r="BS707" s="17"/>
      <c r="BT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27"/>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7"/>
      <c r="BC708" s="17"/>
      <c r="BD708" s="17"/>
      <c r="BE708" s="17"/>
      <c r="BF708" s="17"/>
      <c r="BG708" s="17"/>
      <c r="BH708" s="17"/>
      <c r="BI708" s="17"/>
      <c r="BJ708" s="17"/>
      <c r="BK708" s="17"/>
      <c r="BL708" s="17"/>
      <c r="BM708" s="17"/>
      <c r="BN708" s="17"/>
      <c r="BO708" s="17"/>
      <c r="BP708" s="17"/>
      <c r="BQ708" s="17"/>
      <c r="BR708" s="17"/>
      <c r="BS708" s="17"/>
      <c r="BT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27"/>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7"/>
      <c r="BC709" s="17"/>
      <c r="BD709" s="17"/>
      <c r="BE709" s="17"/>
      <c r="BF709" s="17"/>
      <c r="BG709" s="17"/>
      <c r="BH709" s="17"/>
      <c r="BI709" s="17"/>
      <c r="BJ709" s="17"/>
      <c r="BK709" s="17"/>
      <c r="BL709" s="17"/>
      <c r="BM709" s="17"/>
      <c r="BN709" s="17"/>
      <c r="BO709" s="17"/>
      <c r="BP709" s="17"/>
      <c r="BQ709" s="17"/>
      <c r="BR709" s="17"/>
      <c r="BS709" s="17"/>
      <c r="BT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27"/>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7"/>
      <c r="BC710" s="17"/>
      <c r="BD710" s="17"/>
      <c r="BE710" s="17"/>
      <c r="BF710" s="17"/>
      <c r="BG710" s="17"/>
      <c r="BH710" s="17"/>
      <c r="BI710" s="17"/>
      <c r="BJ710" s="17"/>
      <c r="BK710" s="17"/>
      <c r="BL710" s="17"/>
      <c r="BM710" s="17"/>
      <c r="BN710" s="17"/>
      <c r="BO710" s="17"/>
      <c r="BP710" s="17"/>
      <c r="BQ710" s="17"/>
      <c r="BR710" s="17"/>
      <c r="BS710" s="17"/>
      <c r="BT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2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7"/>
      <c r="BC711" s="17"/>
      <c r="BD711" s="17"/>
      <c r="BE711" s="17"/>
      <c r="BF711" s="17"/>
      <c r="BG711" s="17"/>
      <c r="BH711" s="17"/>
      <c r="BI711" s="17"/>
      <c r="BJ711" s="17"/>
      <c r="BK711" s="17"/>
      <c r="BL711" s="17"/>
      <c r="BM711" s="17"/>
      <c r="BN711" s="17"/>
      <c r="BO711" s="17"/>
      <c r="BP711" s="17"/>
      <c r="BQ711" s="17"/>
      <c r="BR711" s="17"/>
      <c r="BS711" s="17"/>
      <c r="BT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27"/>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7"/>
      <c r="BC712" s="17"/>
      <c r="BD712" s="17"/>
      <c r="BE712" s="17"/>
      <c r="BF712" s="17"/>
      <c r="BG712" s="17"/>
      <c r="BH712" s="17"/>
      <c r="BI712" s="17"/>
      <c r="BJ712" s="17"/>
      <c r="BK712" s="17"/>
      <c r="BL712" s="17"/>
      <c r="BM712" s="17"/>
      <c r="BN712" s="17"/>
      <c r="BO712" s="17"/>
      <c r="BP712" s="17"/>
      <c r="BQ712" s="17"/>
      <c r="BR712" s="17"/>
      <c r="BS712" s="17"/>
      <c r="BT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27"/>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7"/>
      <c r="BC713" s="17"/>
      <c r="BD713" s="17"/>
      <c r="BE713" s="17"/>
      <c r="BF713" s="17"/>
      <c r="BG713" s="17"/>
      <c r="BH713" s="17"/>
      <c r="BI713" s="17"/>
      <c r="BJ713" s="17"/>
      <c r="BK713" s="17"/>
      <c r="BL713" s="17"/>
      <c r="BM713" s="17"/>
      <c r="BN713" s="17"/>
      <c r="BO713" s="17"/>
      <c r="BP713" s="17"/>
      <c r="BQ713" s="17"/>
      <c r="BR713" s="17"/>
      <c r="BS713" s="17"/>
      <c r="BT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27"/>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7"/>
      <c r="BC714" s="17"/>
      <c r="BD714" s="17"/>
      <c r="BE714" s="17"/>
      <c r="BF714" s="17"/>
      <c r="BG714" s="17"/>
      <c r="BH714" s="17"/>
      <c r="BI714" s="17"/>
      <c r="BJ714" s="17"/>
      <c r="BK714" s="17"/>
      <c r="BL714" s="17"/>
      <c r="BM714" s="17"/>
      <c r="BN714" s="17"/>
      <c r="BO714" s="17"/>
      <c r="BP714" s="17"/>
      <c r="BQ714" s="17"/>
      <c r="BR714" s="17"/>
      <c r="BS714" s="17"/>
      <c r="BT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27"/>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7"/>
      <c r="BC715" s="17"/>
      <c r="BD715" s="17"/>
      <c r="BE715" s="17"/>
      <c r="BF715" s="17"/>
      <c r="BG715" s="17"/>
      <c r="BH715" s="17"/>
      <c r="BI715" s="17"/>
      <c r="BJ715" s="17"/>
      <c r="BK715" s="17"/>
      <c r="BL715" s="17"/>
      <c r="BM715" s="17"/>
      <c r="BN715" s="17"/>
      <c r="BO715" s="17"/>
      <c r="BP715" s="17"/>
      <c r="BQ715" s="17"/>
      <c r="BR715" s="17"/>
      <c r="BS715" s="17"/>
      <c r="BT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2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7"/>
      <c r="BC716" s="17"/>
      <c r="BD716" s="17"/>
      <c r="BE716" s="17"/>
      <c r="BF716" s="17"/>
      <c r="BG716" s="17"/>
      <c r="BH716" s="17"/>
      <c r="BI716" s="17"/>
      <c r="BJ716" s="17"/>
      <c r="BK716" s="17"/>
      <c r="BL716" s="17"/>
      <c r="BM716" s="17"/>
      <c r="BN716" s="17"/>
      <c r="BO716" s="17"/>
      <c r="BP716" s="17"/>
      <c r="BQ716" s="17"/>
      <c r="BR716" s="17"/>
      <c r="BS716" s="17"/>
      <c r="BT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27"/>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7"/>
      <c r="BC717" s="17"/>
      <c r="BD717" s="17"/>
      <c r="BE717" s="17"/>
      <c r="BF717" s="17"/>
      <c r="BG717" s="17"/>
      <c r="BH717" s="17"/>
      <c r="BI717" s="17"/>
      <c r="BJ717" s="17"/>
      <c r="BK717" s="17"/>
      <c r="BL717" s="17"/>
      <c r="BM717" s="17"/>
      <c r="BN717" s="17"/>
      <c r="BO717" s="17"/>
      <c r="BP717" s="17"/>
      <c r="BQ717" s="17"/>
      <c r="BR717" s="17"/>
      <c r="BS717" s="17"/>
      <c r="BT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27"/>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7"/>
      <c r="BC718" s="17"/>
      <c r="BD718" s="17"/>
      <c r="BE718" s="17"/>
      <c r="BF718" s="17"/>
      <c r="BG718" s="17"/>
      <c r="BH718" s="17"/>
      <c r="BI718" s="17"/>
      <c r="BJ718" s="17"/>
      <c r="BK718" s="17"/>
      <c r="BL718" s="17"/>
      <c r="BM718" s="17"/>
      <c r="BN718" s="17"/>
      <c r="BO718" s="17"/>
      <c r="BP718" s="17"/>
      <c r="BQ718" s="17"/>
      <c r="BR718" s="17"/>
      <c r="BS718" s="17"/>
      <c r="BT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27"/>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7"/>
      <c r="BC719" s="17"/>
      <c r="BD719" s="17"/>
      <c r="BE719" s="17"/>
      <c r="BF719" s="17"/>
      <c r="BG719" s="17"/>
      <c r="BH719" s="17"/>
      <c r="BI719" s="17"/>
      <c r="BJ719" s="17"/>
      <c r="BK719" s="17"/>
      <c r="BL719" s="17"/>
      <c r="BM719" s="17"/>
      <c r="BN719" s="17"/>
      <c r="BO719" s="17"/>
      <c r="BP719" s="17"/>
      <c r="BQ719" s="17"/>
      <c r="BR719" s="17"/>
      <c r="BS719" s="17"/>
      <c r="BT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2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7"/>
      <c r="BC720" s="17"/>
      <c r="BD720" s="17"/>
      <c r="BE720" s="17"/>
      <c r="BF720" s="17"/>
      <c r="BG720" s="17"/>
      <c r="BH720" s="17"/>
      <c r="BI720" s="17"/>
      <c r="BJ720" s="17"/>
      <c r="BK720" s="17"/>
      <c r="BL720" s="17"/>
      <c r="BM720" s="17"/>
      <c r="BN720" s="17"/>
      <c r="BO720" s="17"/>
      <c r="BP720" s="17"/>
      <c r="BQ720" s="17"/>
      <c r="BR720" s="17"/>
      <c r="BS720" s="17"/>
      <c r="BT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27"/>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7"/>
      <c r="BC721" s="17"/>
      <c r="BD721" s="17"/>
      <c r="BE721" s="17"/>
      <c r="BF721" s="17"/>
      <c r="BG721" s="17"/>
      <c r="BH721" s="17"/>
      <c r="BI721" s="17"/>
      <c r="BJ721" s="17"/>
      <c r="BK721" s="17"/>
      <c r="BL721" s="17"/>
      <c r="BM721" s="17"/>
      <c r="BN721" s="17"/>
      <c r="BO721" s="17"/>
      <c r="BP721" s="17"/>
      <c r="BQ721" s="17"/>
      <c r="BR721" s="17"/>
      <c r="BS721" s="17"/>
      <c r="BT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27"/>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7"/>
      <c r="BC722" s="17"/>
      <c r="BD722" s="17"/>
      <c r="BE722" s="17"/>
      <c r="BF722" s="17"/>
      <c r="BG722" s="17"/>
      <c r="BH722" s="17"/>
      <c r="BI722" s="17"/>
      <c r="BJ722" s="17"/>
      <c r="BK722" s="17"/>
      <c r="BL722" s="17"/>
      <c r="BM722" s="17"/>
      <c r="BN722" s="17"/>
      <c r="BO722" s="17"/>
      <c r="BP722" s="17"/>
      <c r="BQ722" s="17"/>
      <c r="BR722" s="17"/>
      <c r="BS722" s="17"/>
      <c r="BT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2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7"/>
      <c r="BC723" s="17"/>
      <c r="BD723" s="17"/>
      <c r="BE723" s="17"/>
      <c r="BF723" s="17"/>
      <c r="BG723" s="17"/>
      <c r="BH723" s="17"/>
      <c r="BI723" s="17"/>
      <c r="BJ723" s="17"/>
      <c r="BK723" s="17"/>
      <c r="BL723" s="17"/>
      <c r="BM723" s="17"/>
      <c r="BN723" s="17"/>
      <c r="BO723" s="17"/>
      <c r="BP723" s="17"/>
      <c r="BQ723" s="17"/>
      <c r="BR723" s="17"/>
      <c r="BS723" s="17"/>
      <c r="BT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27"/>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7"/>
      <c r="BC724" s="17"/>
      <c r="BD724" s="17"/>
      <c r="BE724" s="17"/>
      <c r="BF724" s="17"/>
      <c r="BG724" s="17"/>
      <c r="BH724" s="17"/>
      <c r="BI724" s="17"/>
      <c r="BJ724" s="17"/>
      <c r="BK724" s="17"/>
      <c r="BL724" s="17"/>
      <c r="BM724" s="17"/>
      <c r="BN724" s="17"/>
      <c r="BO724" s="17"/>
      <c r="BP724" s="17"/>
      <c r="BQ724" s="17"/>
      <c r="BR724" s="17"/>
      <c r="BS724" s="17"/>
      <c r="BT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27"/>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7"/>
      <c r="BC725" s="17"/>
      <c r="BD725" s="17"/>
      <c r="BE725" s="17"/>
      <c r="BF725" s="17"/>
      <c r="BG725" s="17"/>
      <c r="BH725" s="17"/>
      <c r="BI725" s="17"/>
      <c r="BJ725" s="17"/>
      <c r="BK725" s="17"/>
      <c r="BL725" s="17"/>
      <c r="BM725" s="17"/>
      <c r="BN725" s="17"/>
      <c r="BO725" s="17"/>
      <c r="BP725" s="17"/>
      <c r="BQ725" s="17"/>
      <c r="BR725" s="17"/>
      <c r="BS725" s="17"/>
      <c r="BT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27"/>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7"/>
      <c r="BC726" s="17"/>
      <c r="BD726" s="17"/>
      <c r="BE726" s="17"/>
      <c r="BF726" s="17"/>
      <c r="BG726" s="17"/>
      <c r="BH726" s="17"/>
      <c r="BI726" s="17"/>
      <c r="BJ726" s="17"/>
      <c r="BK726" s="17"/>
      <c r="BL726" s="17"/>
      <c r="BM726" s="17"/>
      <c r="BN726" s="17"/>
      <c r="BO726" s="17"/>
      <c r="BP726" s="17"/>
      <c r="BQ726" s="17"/>
      <c r="BR726" s="17"/>
      <c r="BS726" s="17"/>
      <c r="BT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27"/>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7"/>
      <c r="BC727" s="17"/>
      <c r="BD727" s="17"/>
      <c r="BE727" s="17"/>
      <c r="BF727" s="17"/>
      <c r="BG727" s="17"/>
      <c r="BH727" s="17"/>
      <c r="BI727" s="17"/>
      <c r="BJ727" s="17"/>
      <c r="BK727" s="17"/>
      <c r="BL727" s="17"/>
      <c r="BM727" s="17"/>
      <c r="BN727" s="17"/>
      <c r="BO727" s="17"/>
      <c r="BP727" s="17"/>
      <c r="BQ727" s="17"/>
      <c r="BR727" s="17"/>
      <c r="BS727" s="17"/>
      <c r="BT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2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7"/>
      <c r="BC728" s="17"/>
      <c r="BD728" s="17"/>
      <c r="BE728" s="17"/>
      <c r="BF728" s="17"/>
      <c r="BG728" s="17"/>
      <c r="BH728" s="17"/>
      <c r="BI728" s="17"/>
      <c r="BJ728" s="17"/>
      <c r="BK728" s="17"/>
      <c r="BL728" s="17"/>
      <c r="BM728" s="17"/>
      <c r="BN728" s="17"/>
      <c r="BO728" s="17"/>
      <c r="BP728" s="17"/>
      <c r="BQ728" s="17"/>
      <c r="BR728" s="17"/>
      <c r="BS728" s="17"/>
      <c r="BT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2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7"/>
      <c r="BC729" s="17"/>
      <c r="BD729" s="17"/>
      <c r="BE729" s="17"/>
      <c r="BF729" s="17"/>
      <c r="BG729" s="17"/>
      <c r="BH729" s="17"/>
      <c r="BI729" s="17"/>
      <c r="BJ729" s="17"/>
      <c r="BK729" s="17"/>
      <c r="BL729" s="17"/>
      <c r="BM729" s="17"/>
      <c r="BN729" s="17"/>
      <c r="BO729" s="17"/>
      <c r="BP729" s="17"/>
      <c r="BQ729" s="17"/>
      <c r="BR729" s="17"/>
      <c r="BS729" s="17"/>
      <c r="BT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2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7"/>
      <c r="BC730" s="17"/>
      <c r="BD730" s="17"/>
      <c r="BE730" s="17"/>
      <c r="BF730" s="17"/>
      <c r="BG730" s="17"/>
      <c r="BH730" s="17"/>
      <c r="BI730" s="17"/>
      <c r="BJ730" s="17"/>
      <c r="BK730" s="17"/>
      <c r="BL730" s="17"/>
      <c r="BM730" s="17"/>
      <c r="BN730" s="17"/>
      <c r="BO730" s="17"/>
      <c r="BP730" s="17"/>
      <c r="BQ730" s="17"/>
      <c r="BR730" s="17"/>
      <c r="BS730" s="17"/>
      <c r="BT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27"/>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7"/>
      <c r="BC731" s="17"/>
      <c r="BD731" s="17"/>
      <c r="BE731" s="17"/>
      <c r="BF731" s="17"/>
      <c r="BG731" s="17"/>
      <c r="BH731" s="17"/>
      <c r="BI731" s="17"/>
      <c r="BJ731" s="17"/>
      <c r="BK731" s="17"/>
      <c r="BL731" s="17"/>
      <c r="BM731" s="17"/>
      <c r="BN731" s="17"/>
      <c r="BO731" s="17"/>
      <c r="BP731" s="17"/>
      <c r="BQ731" s="17"/>
      <c r="BR731" s="17"/>
      <c r="BS731" s="17"/>
      <c r="BT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27"/>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7"/>
      <c r="BC732" s="17"/>
      <c r="BD732" s="17"/>
      <c r="BE732" s="17"/>
      <c r="BF732" s="17"/>
      <c r="BG732" s="17"/>
      <c r="BH732" s="17"/>
      <c r="BI732" s="17"/>
      <c r="BJ732" s="17"/>
      <c r="BK732" s="17"/>
      <c r="BL732" s="17"/>
      <c r="BM732" s="17"/>
      <c r="BN732" s="17"/>
      <c r="BO732" s="17"/>
      <c r="BP732" s="17"/>
      <c r="BQ732" s="17"/>
      <c r="BR732" s="17"/>
      <c r="BS732" s="17"/>
      <c r="BT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2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7"/>
      <c r="BC733" s="17"/>
      <c r="BD733" s="17"/>
      <c r="BE733" s="17"/>
      <c r="BF733" s="17"/>
      <c r="BG733" s="17"/>
      <c r="BH733" s="17"/>
      <c r="BI733" s="17"/>
      <c r="BJ733" s="17"/>
      <c r="BK733" s="17"/>
      <c r="BL733" s="17"/>
      <c r="BM733" s="17"/>
      <c r="BN733" s="17"/>
      <c r="BO733" s="17"/>
      <c r="BP733" s="17"/>
      <c r="BQ733" s="17"/>
      <c r="BR733" s="17"/>
      <c r="BS733" s="17"/>
      <c r="BT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27"/>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7"/>
      <c r="BC734" s="17"/>
      <c r="BD734" s="17"/>
      <c r="BE734" s="17"/>
      <c r="BF734" s="17"/>
      <c r="BG734" s="17"/>
      <c r="BH734" s="17"/>
      <c r="BI734" s="17"/>
      <c r="BJ734" s="17"/>
      <c r="BK734" s="17"/>
      <c r="BL734" s="17"/>
      <c r="BM734" s="17"/>
      <c r="BN734" s="17"/>
      <c r="BO734" s="17"/>
      <c r="BP734" s="17"/>
      <c r="BQ734" s="17"/>
      <c r="BR734" s="17"/>
      <c r="BS734" s="17"/>
      <c r="BT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27"/>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c r="BE735" s="17"/>
      <c r="BF735" s="17"/>
      <c r="BG735" s="17"/>
      <c r="BH735" s="17"/>
      <c r="BI735" s="17"/>
      <c r="BJ735" s="17"/>
      <c r="BK735" s="17"/>
      <c r="BL735" s="17"/>
      <c r="BM735" s="17"/>
      <c r="BN735" s="17"/>
      <c r="BO735" s="17"/>
      <c r="BP735" s="17"/>
      <c r="BQ735" s="17"/>
      <c r="BR735" s="17"/>
      <c r="BS735" s="17"/>
      <c r="BT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27"/>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7"/>
      <c r="BC736" s="17"/>
      <c r="BD736" s="17"/>
      <c r="BE736" s="17"/>
      <c r="BF736" s="17"/>
      <c r="BG736" s="17"/>
      <c r="BH736" s="17"/>
      <c r="BI736" s="17"/>
      <c r="BJ736" s="17"/>
      <c r="BK736" s="17"/>
      <c r="BL736" s="17"/>
      <c r="BM736" s="17"/>
      <c r="BN736" s="17"/>
      <c r="BO736" s="17"/>
      <c r="BP736" s="17"/>
      <c r="BQ736" s="17"/>
      <c r="BR736" s="17"/>
      <c r="BS736" s="17"/>
      <c r="BT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27"/>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7"/>
      <c r="BC737" s="17"/>
      <c r="BD737" s="17"/>
      <c r="BE737" s="17"/>
      <c r="BF737" s="17"/>
      <c r="BG737" s="17"/>
      <c r="BH737" s="17"/>
      <c r="BI737" s="17"/>
      <c r="BJ737" s="17"/>
      <c r="BK737" s="17"/>
      <c r="BL737" s="17"/>
      <c r="BM737" s="17"/>
      <c r="BN737" s="17"/>
      <c r="BO737" s="17"/>
      <c r="BP737" s="17"/>
      <c r="BQ737" s="17"/>
      <c r="BR737" s="17"/>
      <c r="BS737" s="17"/>
      <c r="BT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27"/>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7"/>
      <c r="BC738" s="17"/>
      <c r="BD738" s="17"/>
      <c r="BE738" s="17"/>
      <c r="BF738" s="17"/>
      <c r="BG738" s="17"/>
      <c r="BH738" s="17"/>
      <c r="BI738" s="17"/>
      <c r="BJ738" s="17"/>
      <c r="BK738" s="17"/>
      <c r="BL738" s="17"/>
      <c r="BM738" s="17"/>
      <c r="BN738" s="17"/>
      <c r="BO738" s="17"/>
      <c r="BP738" s="17"/>
      <c r="BQ738" s="17"/>
      <c r="BR738" s="17"/>
      <c r="BS738" s="17"/>
      <c r="BT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27"/>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7"/>
      <c r="BC739" s="17"/>
      <c r="BD739" s="17"/>
      <c r="BE739" s="17"/>
      <c r="BF739" s="17"/>
      <c r="BG739" s="17"/>
      <c r="BH739" s="17"/>
      <c r="BI739" s="17"/>
      <c r="BJ739" s="17"/>
      <c r="BK739" s="17"/>
      <c r="BL739" s="17"/>
      <c r="BM739" s="17"/>
      <c r="BN739" s="17"/>
      <c r="BO739" s="17"/>
      <c r="BP739" s="17"/>
      <c r="BQ739" s="17"/>
      <c r="BR739" s="17"/>
      <c r="BS739" s="17"/>
      <c r="BT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27"/>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7"/>
      <c r="BC740" s="17"/>
      <c r="BD740" s="17"/>
      <c r="BE740" s="17"/>
      <c r="BF740" s="17"/>
      <c r="BG740" s="17"/>
      <c r="BH740" s="17"/>
      <c r="BI740" s="17"/>
      <c r="BJ740" s="17"/>
      <c r="BK740" s="17"/>
      <c r="BL740" s="17"/>
      <c r="BM740" s="17"/>
      <c r="BN740" s="17"/>
      <c r="BO740" s="17"/>
      <c r="BP740" s="17"/>
      <c r="BQ740" s="17"/>
      <c r="BR740" s="17"/>
      <c r="BS740" s="17"/>
      <c r="BT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27"/>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7"/>
      <c r="BC741" s="17"/>
      <c r="BD741" s="17"/>
      <c r="BE741" s="17"/>
      <c r="BF741" s="17"/>
      <c r="BG741" s="17"/>
      <c r="BH741" s="17"/>
      <c r="BI741" s="17"/>
      <c r="BJ741" s="17"/>
      <c r="BK741" s="17"/>
      <c r="BL741" s="17"/>
      <c r="BM741" s="17"/>
      <c r="BN741" s="17"/>
      <c r="BO741" s="17"/>
      <c r="BP741" s="17"/>
      <c r="BQ741" s="17"/>
      <c r="BR741" s="17"/>
      <c r="BS741" s="17"/>
      <c r="BT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27"/>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7"/>
      <c r="BC742" s="17"/>
      <c r="BD742" s="17"/>
      <c r="BE742" s="17"/>
      <c r="BF742" s="17"/>
      <c r="BG742" s="17"/>
      <c r="BH742" s="17"/>
      <c r="BI742" s="17"/>
      <c r="BJ742" s="17"/>
      <c r="BK742" s="17"/>
      <c r="BL742" s="17"/>
      <c r="BM742" s="17"/>
      <c r="BN742" s="17"/>
      <c r="BO742" s="17"/>
      <c r="BP742" s="17"/>
      <c r="BQ742" s="17"/>
      <c r="BR742" s="17"/>
      <c r="BS742" s="17"/>
      <c r="BT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27"/>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7"/>
      <c r="BC743" s="17"/>
      <c r="BD743" s="17"/>
      <c r="BE743" s="17"/>
      <c r="BF743" s="17"/>
      <c r="BG743" s="17"/>
      <c r="BH743" s="17"/>
      <c r="BI743" s="17"/>
      <c r="BJ743" s="17"/>
      <c r="BK743" s="17"/>
      <c r="BL743" s="17"/>
      <c r="BM743" s="17"/>
      <c r="BN743" s="17"/>
      <c r="BO743" s="17"/>
      <c r="BP743" s="17"/>
      <c r="BQ743" s="17"/>
      <c r="BR743" s="17"/>
      <c r="BS743" s="17"/>
      <c r="BT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27"/>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7"/>
      <c r="BC744" s="17"/>
      <c r="BD744" s="17"/>
      <c r="BE744" s="17"/>
      <c r="BF744" s="17"/>
      <c r="BG744" s="17"/>
      <c r="BH744" s="17"/>
      <c r="BI744" s="17"/>
      <c r="BJ744" s="17"/>
      <c r="BK744" s="17"/>
      <c r="BL744" s="17"/>
      <c r="BM744" s="17"/>
      <c r="BN744" s="17"/>
      <c r="BO744" s="17"/>
      <c r="BP744" s="17"/>
      <c r="BQ744" s="17"/>
      <c r="BR744" s="17"/>
      <c r="BS744" s="17"/>
      <c r="BT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2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7"/>
      <c r="BC745" s="17"/>
      <c r="BD745" s="17"/>
      <c r="BE745" s="17"/>
      <c r="BF745" s="17"/>
      <c r="BG745" s="17"/>
      <c r="BH745" s="17"/>
      <c r="BI745" s="17"/>
      <c r="BJ745" s="17"/>
      <c r="BK745" s="17"/>
      <c r="BL745" s="17"/>
      <c r="BM745" s="17"/>
      <c r="BN745" s="17"/>
      <c r="BO745" s="17"/>
      <c r="BP745" s="17"/>
      <c r="BQ745" s="17"/>
      <c r="BR745" s="17"/>
      <c r="BS745" s="17"/>
      <c r="BT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27"/>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7"/>
      <c r="BC746" s="17"/>
      <c r="BD746" s="17"/>
      <c r="BE746" s="17"/>
      <c r="BF746" s="17"/>
      <c r="BG746" s="17"/>
      <c r="BH746" s="17"/>
      <c r="BI746" s="17"/>
      <c r="BJ746" s="17"/>
      <c r="BK746" s="17"/>
      <c r="BL746" s="17"/>
      <c r="BM746" s="17"/>
      <c r="BN746" s="17"/>
      <c r="BO746" s="17"/>
      <c r="BP746" s="17"/>
      <c r="BQ746" s="17"/>
      <c r="BR746" s="17"/>
      <c r="BS746" s="17"/>
      <c r="BT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27"/>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7"/>
      <c r="BC747" s="17"/>
      <c r="BD747" s="17"/>
      <c r="BE747" s="17"/>
      <c r="BF747" s="17"/>
      <c r="BG747" s="17"/>
      <c r="BH747" s="17"/>
      <c r="BI747" s="17"/>
      <c r="BJ747" s="17"/>
      <c r="BK747" s="17"/>
      <c r="BL747" s="17"/>
      <c r="BM747" s="17"/>
      <c r="BN747" s="17"/>
      <c r="BO747" s="17"/>
      <c r="BP747" s="17"/>
      <c r="BQ747" s="17"/>
      <c r="BR747" s="17"/>
      <c r="BS747" s="17"/>
      <c r="BT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2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7"/>
      <c r="BC748" s="17"/>
      <c r="BD748" s="17"/>
      <c r="BE748" s="17"/>
      <c r="BF748" s="17"/>
      <c r="BG748" s="17"/>
      <c r="BH748" s="17"/>
      <c r="BI748" s="17"/>
      <c r="BJ748" s="17"/>
      <c r="BK748" s="17"/>
      <c r="BL748" s="17"/>
      <c r="BM748" s="17"/>
      <c r="BN748" s="17"/>
      <c r="BO748" s="17"/>
      <c r="BP748" s="17"/>
      <c r="BQ748" s="17"/>
      <c r="BR748" s="17"/>
      <c r="BS748" s="17"/>
      <c r="BT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27"/>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7"/>
      <c r="BC749" s="17"/>
      <c r="BD749" s="17"/>
      <c r="BE749" s="17"/>
      <c r="BF749" s="17"/>
      <c r="BG749" s="17"/>
      <c r="BH749" s="17"/>
      <c r="BI749" s="17"/>
      <c r="BJ749" s="17"/>
      <c r="BK749" s="17"/>
      <c r="BL749" s="17"/>
      <c r="BM749" s="17"/>
      <c r="BN749" s="17"/>
      <c r="BO749" s="17"/>
      <c r="BP749" s="17"/>
      <c r="BQ749" s="17"/>
      <c r="BR749" s="17"/>
      <c r="BS749" s="17"/>
      <c r="BT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2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7"/>
      <c r="BC750" s="17"/>
      <c r="BD750" s="17"/>
      <c r="BE750" s="17"/>
      <c r="BF750" s="17"/>
      <c r="BG750" s="17"/>
      <c r="BH750" s="17"/>
      <c r="BI750" s="17"/>
      <c r="BJ750" s="17"/>
      <c r="BK750" s="17"/>
      <c r="BL750" s="17"/>
      <c r="BM750" s="17"/>
      <c r="BN750" s="17"/>
      <c r="BO750" s="17"/>
      <c r="BP750" s="17"/>
      <c r="BQ750" s="17"/>
      <c r="BR750" s="17"/>
      <c r="BS750" s="17"/>
      <c r="BT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2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7"/>
      <c r="BC751" s="17"/>
      <c r="BD751" s="17"/>
      <c r="BE751" s="17"/>
      <c r="BF751" s="17"/>
      <c r="BG751" s="17"/>
      <c r="BH751" s="17"/>
      <c r="BI751" s="17"/>
      <c r="BJ751" s="17"/>
      <c r="BK751" s="17"/>
      <c r="BL751" s="17"/>
      <c r="BM751" s="17"/>
      <c r="BN751" s="17"/>
      <c r="BO751" s="17"/>
      <c r="BP751" s="17"/>
      <c r="BQ751" s="17"/>
      <c r="BR751" s="17"/>
      <c r="BS751" s="17"/>
      <c r="BT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2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7"/>
      <c r="BC752" s="17"/>
      <c r="BD752" s="17"/>
      <c r="BE752" s="17"/>
      <c r="BF752" s="17"/>
      <c r="BG752" s="17"/>
      <c r="BH752" s="17"/>
      <c r="BI752" s="17"/>
      <c r="BJ752" s="17"/>
      <c r="BK752" s="17"/>
      <c r="BL752" s="17"/>
      <c r="BM752" s="17"/>
      <c r="BN752" s="17"/>
      <c r="BO752" s="17"/>
      <c r="BP752" s="17"/>
      <c r="BQ752" s="17"/>
      <c r="BR752" s="17"/>
      <c r="BS752" s="17"/>
      <c r="BT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27"/>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7"/>
      <c r="BC753" s="17"/>
      <c r="BD753" s="17"/>
      <c r="BE753" s="17"/>
      <c r="BF753" s="17"/>
      <c r="BG753" s="17"/>
      <c r="BH753" s="17"/>
      <c r="BI753" s="17"/>
      <c r="BJ753" s="17"/>
      <c r="BK753" s="17"/>
      <c r="BL753" s="17"/>
      <c r="BM753" s="17"/>
      <c r="BN753" s="17"/>
      <c r="BO753" s="17"/>
      <c r="BP753" s="17"/>
      <c r="BQ753" s="17"/>
      <c r="BR753" s="17"/>
      <c r="BS753" s="17"/>
      <c r="BT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27"/>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7"/>
      <c r="BC754" s="17"/>
      <c r="BD754" s="17"/>
      <c r="BE754" s="17"/>
      <c r="BF754" s="17"/>
      <c r="BG754" s="17"/>
      <c r="BH754" s="17"/>
      <c r="BI754" s="17"/>
      <c r="BJ754" s="17"/>
      <c r="BK754" s="17"/>
      <c r="BL754" s="17"/>
      <c r="BM754" s="17"/>
      <c r="BN754" s="17"/>
      <c r="BO754" s="17"/>
      <c r="BP754" s="17"/>
      <c r="BQ754" s="17"/>
      <c r="BR754" s="17"/>
      <c r="BS754" s="17"/>
      <c r="BT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27"/>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7"/>
      <c r="BC755" s="17"/>
      <c r="BD755" s="17"/>
      <c r="BE755" s="17"/>
      <c r="BF755" s="17"/>
      <c r="BG755" s="17"/>
      <c r="BH755" s="17"/>
      <c r="BI755" s="17"/>
      <c r="BJ755" s="17"/>
      <c r="BK755" s="17"/>
      <c r="BL755" s="17"/>
      <c r="BM755" s="17"/>
      <c r="BN755" s="17"/>
      <c r="BO755" s="17"/>
      <c r="BP755" s="17"/>
      <c r="BQ755" s="17"/>
      <c r="BR755" s="17"/>
      <c r="BS755" s="17"/>
      <c r="BT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27"/>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7"/>
      <c r="BC756" s="17"/>
      <c r="BD756" s="17"/>
      <c r="BE756" s="17"/>
      <c r="BF756" s="17"/>
      <c r="BG756" s="17"/>
      <c r="BH756" s="17"/>
      <c r="BI756" s="17"/>
      <c r="BJ756" s="17"/>
      <c r="BK756" s="17"/>
      <c r="BL756" s="17"/>
      <c r="BM756" s="17"/>
      <c r="BN756" s="17"/>
      <c r="BO756" s="17"/>
      <c r="BP756" s="17"/>
      <c r="BQ756" s="17"/>
      <c r="BR756" s="17"/>
      <c r="BS756" s="17"/>
      <c r="BT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27"/>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7"/>
      <c r="BC757" s="17"/>
      <c r="BD757" s="17"/>
      <c r="BE757" s="17"/>
      <c r="BF757" s="17"/>
      <c r="BG757" s="17"/>
      <c r="BH757" s="17"/>
      <c r="BI757" s="17"/>
      <c r="BJ757" s="17"/>
      <c r="BK757" s="17"/>
      <c r="BL757" s="17"/>
      <c r="BM757" s="17"/>
      <c r="BN757" s="17"/>
      <c r="BO757" s="17"/>
      <c r="BP757" s="17"/>
      <c r="BQ757" s="17"/>
      <c r="BR757" s="17"/>
      <c r="BS757" s="17"/>
      <c r="BT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27"/>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7"/>
      <c r="BC758" s="17"/>
      <c r="BD758" s="17"/>
      <c r="BE758" s="17"/>
      <c r="BF758" s="17"/>
      <c r="BG758" s="17"/>
      <c r="BH758" s="17"/>
      <c r="BI758" s="17"/>
      <c r="BJ758" s="17"/>
      <c r="BK758" s="17"/>
      <c r="BL758" s="17"/>
      <c r="BM758" s="17"/>
      <c r="BN758" s="17"/>
      <c r="BO758" s="17"/>
      <c r="BP758" s="17"/>
      <c r="BQ758" s="17"/>
      <c r="BR758" s="17"/>
      <c r="BS758" s="17"/>
      <c r="BT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27"/>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7"/>
      <c r="BC759" s="17"/>
      <c r="BD759" s="17"/>
      <c r="BE759" s="17"/>
      <c r="BF759" s="17"/>
      <c r="BG759" s="17"/>
      <c r="BH759" s="17"/>
      <c r="BI759" s="17"/>
      <c r="BJ759" s="17"/>
      <c r="BK759" s="17"/>
      <c r="BL759" s="17"/>
      <c r="BM759" s="17"/>
      <c r="BN759" s="17"/>
      <c r="BO759" s="17"/>
      <c r="BP759" s="17"/>
      <c r="BQ759" s="17"/>
      <c r="BR759" s="17"/>
      <c r="BS759" s="17"/>
      <c r="BT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27"/>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7"/>
      <c r="BC760" s="17"/>
      <c r="BD760" s="17"/>
      <c r="BE760" s="17"/>
      <c r="BF760" s="17"/>
      <c r="BG760" s="17"/>
      <c r="BH760" s="17"/>
      <c r="BI760" s="17"/>
      <c r="BJ760" s="17"/>
      <c r="BK760" s="17"/>
      <c r="BL760" s="17"/>
      <c r="BM760" s="17"/>
      <c r="BN760" s="17"/>
      <c r="BO760" s="17"/>
      <c r="BP760" s="17"/>
      <c r="BQ760" s="17"/>
      <c r="BR760" s="17"/>
      <c r="BS760" s="17"/>
      <c r="BT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27"/>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7"/>
      <c r="BC761" s="17"/>
      <c r="BD761" s="17"/>
      <c r="BE761" s="17"/>
      <c r="BF761" s="17"/>
      <c r="BG761" s="17"/>
      <c r="BH761" s="17"/>
      <c r="BI761" s="17"/>
      <c r="BJ761" s="17"/>
      <c r="BK761" s="17"/>
      <c r="BL761" s="17"/>
      <c r="BM761" s="17"/>
      <c r="BN761" s="17"/>
      <c r="BO761" s="17"/>
      <c r="BP761" s="17"/>
      <c r="BQ761" s="17"/>
      <c r="BR761" s="17"/>
      <c r="BS761" s="17"/>
      <c r="BT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27"/>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7"/>
      <c r="BC762" s="17"/>
      <c r="BD762" s="17"/>
      <c r="BE762" s="17"/>
      <c r="BF762" s="17"/>
      <c r="BG762" s="17"/>
      <c r="BH762" s="17"/>
      <c r="BI762" s="17"/>
      <c r="BJ762" s="17"/>
      <c r="BK762" s="17"/>
      <c r="BL762" s="17"/>
      <c r="BM762" s="17"/>
      <c r="BN762" s="17"/>
      <c r="BO762" s="17"/>
      <c r="BP762" s="17"/>
      <c r="BQ762" s="17"/>
      <c r="BR762" s="17"/>
      <c r="BS762" s="17"/>
      <c r="BT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27"/>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7"/>
      <c r="BC763" s="17"/>
      <c r="BD763" s="17"/>
      <c r="BE763" s="17"/>
      <c r="BF763" s="17"/>
      <c r="BG763" s="17"/>
      <c r="BH763" s="17"/>
      <c r="BI763" s="17"/>
      <c r="BJ763" s="17"/>
      <c r="BK763" s="17"/>
      <c r="BL763" s="17"/>
      <c r="BM763" s="17"/>
      <c r="BN763" s="17"/>
      <c r="BO763" s="17"/>
      <c r="BP763" s="17"/>
      <c r="BQ763" s="17"/>
      <c r="BR763" s="17"/>
      <c r="BS763" s="17"/>
      <c r="BT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27"/>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7"/>
      <c r="BC764" s="17"/>
      <c r="BD764" s="17"/>
      <c r="BE764" s="17"/>
      <c r="BF764" s="17"/>
      <c r="BG764" s="17"/>
      <c r="BH764" s="17"/>
      <c r="BI764" s="17"/>
      <c r="BJ764" s="17"/>
      <c r="BK764" s="17"/>
      <c r="BL764" s="17"/>
      <c r="BM764" s="17"/>
      <c r="BN764" s="17"/>
      <c r="BO764" s="17"/>
      <c r="BP764" s="17"/>
      <c r="BQ764" s="17"/>
      <c r="BR764" s="17"/>
      <c r="BS764" s="17"/>
      <c r="BT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27"/>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7"/>
      <c r="BC765" s="17"/>
      <c r="BD765" s="17"/>
      <c r="BE765" s="17"/>
      <c r="BF765" s="17"/>
      <c r="BG765" s="17"/>
      <c r="BH765" s="17"/>
      <c r="BI765" s="17"/>
      <c r="BJ765" s="17"/>
      <c r="BK765" s="17"/>
      <c r="BL765" s="17"/>
      <c r="BM765" s="17"/>
      <c r="BN765" s="17"/>
      <c r="BO765" s="17"/>
      <c r="BP765" s="17"/>
      <c r="BQ765" s="17"/>
      <c r="BR765" s="17"/>
      <c r="BS765" s="17"/>
      <c r="BT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27"/>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7"/>
      <c r="BC766" s="17"/>
      <c r="BD766" s="17"/>
      <c r="BE766" s="17"/>
      <c r="BF766" s="17"/>
      <c r="BG766" s="17"/>
      <c r="BH766" s="17"/>
      <c r="BI766" s="17"/>
      <c r="BJ766" s="17"/>
      <c r="BK766" s="17"/>
      <c r="BL766" s="17"/>
      <c r="BM766" s="17"/>
      <c r="BN766" s="17"/>
      <c r="BO766" s="17"/>
      <c r="BP766" s="17"/>
      <c r="BQ766" s="17"/>
      <c r="BR766" s="17"/>
      <c r="BS766" s="17"/>
      <c r="BT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27"/>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7"/>
      <c r="BC767" s="17"/>
      <c r="BD767" s="17"/>
      <c r="BE767" s="17"/>
      <c r="BF767" s="17"/>
      <c r="BG767" s="17"/>
      <c r="BH767" s="17"/>
      <c r="BI767" s="17"/>
      <c r="BJ767" s="17"/>
      <c r="BK767" s="17"/>
      <c r="BL767" s="17"/>
      <c r="BM767" s="17"/>
      <c r="BN767" s="17"/>
      <c r="BO767" s="17"/>
      <c r="BP767" s="17"/>
      <c r="BQ767" s="17"/>
      <c r="BR767" s="17"/>
      <c r="BS767" s="17"/>
      <c r="BT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27"/>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7"/>
      <c r="BC768" s="17"/>
      <c r="BD768" s="17"/>
      <c r="BE768" s="17"/>
      <c r="BF768" s="17"/>
      <c r="BG768" s="17"/>
      <c r="BH768" s="17"/>
      <c r="BI768" s="17"/>
      <c r="BJ768" s="17"/>
      <c r="BK768" s="17"/>
      <c r="BL768" s="17"/>
      <c r="BM768" s="17"/>
      <c r="BN768" s="17"/>
      <c r="BO768" s="17"/>
      <c r="BP768" s="17"/>
      <c r="BQ768" s="17"/>
      <c r="BR768" s="17"/>
      <c r="BS768" s="17"/>
      <c r="BT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27"/>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7"/>
      <c r="BC769" s="17"/>
      <c r="BD769" s="17"/>
      <c r="BE769" s="17"/>
      <c r="BF769" s="17"/>
      <c r="BG769" s="17"/>
      <c r="BH769" s="17"/>
      <c r="BI769" s="17"/>
      <c r="BJ769" s="17"/>
      <c r="BK769" s="17"/>
      <c r="BL769" s="17"/>
      <c r="BM769" s="17"/>
      <c r="BN769" s="17"/>
      <c r="BO769" s="17"/>
      <c r="BP769" s="17"/>
      <c r="BQ769" s="17"/>
      <c r="BR769" s="17"/>
      <c r="BS769" s="17"/>
      <c r="BT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27"/>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7"/>
      <c r="BC770" s="17"/>
      <c r="BD770" s="17"/>
      <c r="BE770" s="17"/>
      <c r="BF770" s="17"/>
      <c r="BG770" s="17"/>
      <c r="BH770" s="17"/>
      <c r="BI770" s="17"/>
      <c r="BJ770" s="17"/>
      <c r="BK770" s="17"/>
      <c r="BL770" s="17"/>
      <c r="BM770" s="17"/>
      <c r="BN770" s="17"/>
      <c r="BO770" s="17"/>
      <c r="BP770" s="17"/>
      <c r="BQ770" s="17"/>
      <c r="BR770" s="17"/>
      <c r="BS770" s="17"/>
      <c r="BT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27"/>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7"/>
      <c r="BC771" s="17"/>
      <c r="BD771" s="17"/>
      <c r="BE771" s="17"/>
      <c r="BF771" s="17"/>
      <c r="BG771" s="17"/>
      <c r="BH771" s="17"/>
      <c r="BI771" s="17"/>
      <c r="BJ771" s="17"/>
      <c r="BK771" s="17"/>
      <c r="BL771" s="17"/>
      <c r="BM771" s="17"/>
      <c r="BN771" s="17"/>
      <c r="BO771" s="17"/>
      <c r="BP771" s="17"/>
      <c r="BQ771" s="17"/>
      <c r="BR771" s="17"/>
      <c r="BS771" s="17"/>
      <c r="BT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27"/>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7"/>
      <c r="BC772" s="17"/>
      <c r="BD772" s="17"/>
      <c r="BE772" s="17"/>
      <c r="BF772" s="17"/>
      <c r="BG772" s="17"/>
      <c r="BH772" s="17"/>
      <c r="BI772" s="17"/>
      <c r="BJ772" s="17"/>
      <c r="BK772" s="17"/>
      <c r="BL772" s="17"/>
      <c r="BM772" s="17"/>
      <c r="BN772" s="17"/>
      <c r="BO772" s="17"/>
      <c r="BP772" s="17"/>
      <c r="BQ772" s="17"/>
      <c r="BR772" s="17"/>
      <c r="BS772" s="17"/>
      <c r="BT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27"/>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7"/>
      <c r="BC773" s="17"/>
      <c r="BD773" s="17"/>
      <c r="BE773" s="17"/>
      <c r="BF773" s="17"/>
      <c r="BG773" s="17"/>
      <c r="BH773" s="17"/>
      <c r="BI773" s="17"/>
      <c r="BJ773" s="17"/>
      <c r="BK773" s="17"/>
      <c r="BL773" s="17"/>
      <c r="BM773" s="17"/>
      <c r="BN773" s="17"/>
      <c r="BO773" s="17"/>
      <c r="BP773" s="17"/>
      <c r="BQ773" s="17"/>
      <c r="BR773" s="17"/>
      <c r="BS773" s="17"/>
      <c r="BT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27"/>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7"/>
      <c r="BC774" s="17"/>
      <c r="BD774" s="17"/>
      <c r="BE774" s="17"/>
      <c r="BF774" s="17"/>
      <c r="BG774" s="17"/>
      <c r="BH774" s="17"/>
      <c r="BI774" s="17"/>
      <c r="BJ774" s="17"/>
      <c r="BK774" s="17"/>
      <c r="BL774" s="17"/>
      <c r="BM774" s="17"/>
      <c r="BN774" s="17"/>
      <c r="BO774" s="17"/>
      <c r="BP774" s="17"/>
      <c r="BQ774" s="17"/>
      <c r="BR774" s="17"/>
      <c r="BS774" s="17"/>
      <c r="BT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27"/>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7"/>
      <c r="BC775" s="17"/>
      <c r="BD775" s="17"/>
      <c r="BE775" s="17"/>
      <c r="BF775" s="17"/>
      <c r="BG775" s="17"/>
      <c r="BH775" s="17"/>
      <c r="BI775" s="17"/>
      <c r="BJ775" s="17"/>
      <c r="BK775" s="17"/>
      <c r="BL775" s="17"/>
      <c r="BM775" s="17"/>
      <c r="BN775" s="17"/>
      <c r="BO775" s="17"/>
      <c r="BP775" s="17"/>
      <c r="BQ775" s="17"/>
      <c r="BR775" s="17"/>
      <c r="BS775" s="17"/>
      <c r="BT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27"/>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7"/>
      <c r="BC776" s="17"/>
      <c r="BD776" s="17"/>
      <c r="BE776" s="17"/>
      <c r="BF776" s="17"/>
      <c r="BG776" s="17"/>
      <c r="BH776" s="17"/>
      <c r="BI776" s="17"/>
      <c r="BJ776" s="17"/>
      <c r="BK776" s="17"/>
      <c r="BL776" s="17"/>
      <c r="BM776" s="17"/>
      <c r="BN776" s="17"/>
      <c r="BO776" s="17"/>
      <c r="BP776" s="17"/>
      <c r="BQ776" s="17"/>
      <c r="BR776" s="17"/>
      <c r="BS776" s="17"/>
      <c r="BT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27"/>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7"/>
      <c r="BC777" s="17"/>
      <c r="BD777" s="17"/>
      <c r="BE777" s="17"/>
      <c r="BF777" s="17"/>
      <c r="BG777" s="17"/>
      <c r="BH777" s="17"/>
      <c r="BI777" s="17"/>
      <c r="BJ777" s="17"/>
      <c r="BK777" s="17"/>
      <c r="BL777" s="17"/>
      <c r="BM777" s="17"/>
      <c r="BN777" s="17"/>
      <c r="BO777" s="17"/>
      <c r="BP777" s="17"/>
      <c r="BQ777" s="17"/>
      <c r="BR777" s="17"/>
      <c r="BS777" s="17"/>
      <c r="BT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27"/>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7"/>
      <c r="BC778" s="17"/>
      <c r="BD778" s="17"/>
      <c r="BE778" s="17"/>
      <c r="BF778" s="17"/>
      <c r="BG778" s="17"/>
      <c r="BH778" s="17"/>
      <c r="BI778" s="17"/>
      <c r="BJ778" s="17"/>
      <c r="BK778" s="17"/>
      <c r="BL778" s="17"/>
      <c r="BM778" s="17"/>
      <c r="BN778" s="17"/>
      <c r="BO778" s="17"/>
      <c r="BP778" s="17"/>
      <c r="BQ778" s="17"/>
      <c r="BR778" s="17"/>
      <c r="BS778" s="17"/>
      <c r="BT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27"/>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7"/>
      <c r="BC779" s="17"/>
      <c r="BD779" s="17"/>
      <c r="BE779" s="17"/>
      <c r="BF779" s="17"/>
      <c r="BG779" s="17"/>
      <c r="BH779" s="17"/>
      <c r="BI779" s="17"/>
      <c r="BJ779" s="17"/>
      <c r="BK779" s="17"/>
      <c r="BL779" s="17"/>
      <c r="BM779" s="17"/>
      <c r="BN779" s="17"/>
      <c r="BO779" s="17"/>
      <c r="BP779" s="17"/>
      <c r="BQ779" s="17"/>
      <c r="BR779" s="17"/>
      <c r="BS779" s="17"/>
      <c r="BT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27"/>
      <c r="W780" s="17"/>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c r="BA780" s="17"/>
      <c r="BB780" s="17"/>
      <c r="BC780" s="17"/>
      <c r="BD780" s="17"/>
      <c r="BE780" s="17"/>
      <c r="BF780" s="17"/>
      <c r="BG780" s="17"/>
      <c r="BH780" s="17"/>
      <c r="BI780" s="17"/>
      <c r="BJ780" s="17"/>
      <c r="BK780" s="17"/>
      <c r="BL780" s="17"/>
      <c r="BM780" s="17"/>
      <c r="BN780" s="17"/>
      <c r="BO780" s="17"/>
      <c r="BP780" s="17"/>
      <c r="BQ780" s="17"/>
      <c r="BR780" s="17"/>
      <c r="BS780" s="17"/>
      <c r="BT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27"/>
      <c r="W781" s="17"/>
      <c r="X781" s="17"/>
      <c r="Y781" s="17"/>
      <c r="Z781" s="17"/>
      <c r="AA781" s="17"/>
      <c r="AB781" s="17"/>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c r="BA781" s="17"/>
      <c r="BB781" s="17"/>
      <c r="BC781" s="17"/>
      <c r="BD781" s="17"/>
      <c r="BE781" s="17"/>
      <c r="BF781" s="17"/>
      <c r="BG781" s="17"/>
      <c r="BH781" s="17"/>
      <c r="BI781" s="17"/>
      <c r="BJ781" s="17"/>
      <c r="BK781" s="17"/>
      <c r="BL781" s="17"/>
      <c r="BM781" s="17"/>
      <c r="BN781" s="17"/>
      <c r="BO781" s="17"/>
      <c r="BP781" s="17"/>
      <c r="BQ781" s="17"/>
      <c r="BR781" s="17"/>
      <c r="BS781" s="17"/>
      <c r="BT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27"/>
      <c r="W782" s="17"/>
      <c r="X782" s="17"/>
      <c r="Y782" s="17"/>
      <c r="Z782" s="17"/>
      <c r="AA782" s="17"/>
      <c r="AB782" s="17"/>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c r="BA782" s="17"/>
      <c r="BB782" s="17"/>
      <c r="BC782" s="17"/>
      <c r="BD782" s="17"/>
      <c r="BE782" s="17"/>
      <c r="BF782" s="17"/>
      <c r="BG782" s="17"/>
      <c r="BH782" s="17"/>
      <c r="BI782" s="17"/>
      <c r="BJ782" s="17"/>
      <c r="BK782" s="17"/>
      <c r="BL782" s="17"/>
      <c r="BM782" s="17"/>
      <c r="BN782" s="17"/>
      <c r="BO782" s="17"/>
      <c r="BP782" s="17"/>
      <c r="BQ782" s="17"/>
      <c r="BR782" s="17"/>
      <c r="BS782" s="17"/>
      <c r="BT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27"/>
      <c r="W783" s="17"/>
      <c r="X783" s="17"/>
      <c r="Y783" s="17"/>
      <c r="Z783" s="17"/>
      <c r="AA783" s="17"/>
      <c r="AB783" s="17"/>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c r="BA783" s="17"/>
      <c r="BB783" s="17"/>
      <c r="BC783" s="17"/>
      <c r="BD783" s="17"/>
      <c r="BE783" s="17"/>
      <c r="BF783" s="17"/>
      <c r="BG783" s="17"/>
      <c r="BH783" s="17"/>
      <c r="BI783" s="17"/>
      <c r="BJ783" s="17"/>
      <c r="BK783" s="17"/>
      <c r="BL783" s="17"/>
      <c r="BM783" s="17"/>
      <c r="BN783" s="17"/>
      <c r="BO783" s="17"/>
      <c r="BP783" s="17"/>
      <c r="BQ783" s="17"/>
      <c r="BR783" s="17"/>
      <c r="BS783" s="17"/>
      <c r="BT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27"/>
      <c r="W784" s="17"/>
      <c r="X784" s="17"/>
      <c r="Y784" s="17"/>
      <c r="Z784" s="17"/>
      <c r="AA784" s="17"/>
      <c r="AB784" s="17"/>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c r="BA784" s="17"/>
      <c r="BB784" s="17"/>
      <c r="BC784" s="17"/>
      <c r="BD784" s="17"/>
      <c r="BE784" s="17"/>
      <c r="BF784" s="17"/>
      <c r="BG784" s="17"/>
      <c r="BH784" s="17"/>
      <c r="BI784" s="17"/>
      <c r="BJ784" s="17"/>
      <c r="BK784" s="17"/>
      <c r="BL784" s="17"/>
      <c r="BM784" s="17"/>
      <c r="BN784" s="17"/>
      <c r="BO784" s="17"/>
      <c r="BP784" s="17"/>
      <c r="BQ784" s="17"/>
      <c r="BR784" s="17"/>
      <c r="BS784" s="17"/>
      <c r="BT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27"/>
      <c r="W785" s="17"/>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c r="BA785" s="17"/>
      <c r="BB785" s="17"/>
      <c r="BC785" s="17"/>
      <c r="BD785" s="17"/>
      <c r="BE785" s="17"/>
      <c r="BF785" s="17"/>
      <c r="BG785" s="17"/>
      <c r="BH785" s="17"/>
      <c r="BI785" s="17"/>
      <c r="BJ785" s="17"/>
      <c r="BK785" s="17"/>
      <c r="BL785" s="17"/>
      <c r="BM785" s="17"/>
      <c r="BN785" s="17"/>
      <c r="BO785" s="17"/>
      <c r="BP785" s="17"/>
      <c r="BQ785" s="17"/>
      <c r="BR785" s="17"/>
      <c r="BS785" s="17"/>
      <c r="BT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27"/>
      <c r="W786" s="17"/>
      <c r="X786" s="17"/>
      <c r="Y786" s="17"/>
      <c r="Z786" s="17"/>
      <c r="AA786" s="17"/>
      <c r="AB786" s="17"/>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c r="BA786" s="17"/>
      <c r="BB786" s="17"/>
      <c r="BC786" s="17"/>
      <c r="BD786" s="17"/>
      <c r="BE786" s="17"/>
      <c r="BF786" s="17"/>
      <c r="BG786" s="17"/>
      <c r="BH786" s="17"/>
      <c r="BI786" s="17"/>
      <c r="BJ786" s="17"/>
      <c r="BK786" s="17"/>
      <c r="BL786" s="17"/>
      <c r="BM786" s="17"/>
      <c r="BN786" s="17"/>
      <c r="BO786" s="17"/>
      <c r="BP786" s="17"/>
      <c r="BQ786" s="17"/>
      <c r="BR786" s="17"/>
      <c r="BS786" s="17"/>
      <c r="BT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2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c r="BA787" s="17"/>
      <c r="BB787" s="17"/>
      <c r="BC787" s="17"/>
      <c r="BD787" s="17"/>
      <c r="BE787" s="17"/>
      <c r="BF787" s="17"/>
      <c r="BG787" s="17"/>
      <c r="BH787" s="17"/>
      <c r="BI787" s="17"/>
      <c r="BJ787" s="17"/>
      <c r="BK787" s="17"/>
      <c r="BL787" s="17"/>
      <c r="BM787" s="17"/>
      <c r="BN787" s="17"/>
      <c r="BO787" s="17"/>
      <c r="BP787" s="17"/>
      <c r="BQ787" s="17"/>
      <c r="BR787" s="17"/>
      <c r="BS787" s="17"/>
      <c r="BT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27"/>
      <c r="W788" s="17"/>
      <c r="X788" s="17"/>
      <c r="Y788" s="17"/>
      <c r="Z788" s="17"/>
      <c r="AA788" s="17"/>
      <c r="AB788" s="17"/>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c r="BA788" s="17"/>
      <c r="BB788" s="17"/>
      <c r="BC788" s="17"/>
      <c r="BD788" s="17"/>
      <c r="BE788" s="17"/>
      <c r="BF788" s="17"/>
      <c r="BG788" s="17"/>
      <c r="BH788" s="17"/>
      <c r="BI788" s="17"/>
      <c r="BJ788" s="17"/>
      <c r="BK788" s="17"/>
      <c r="BL788" s="17"/>
      <c r="BM788" s="17"/>
      <c r="BN788" s="17"/>
      <c r="BO788" s="17"/>
      <c r="BP788" s="17"/>
      <c r="BQ788" s="17"/>
      <c r="BR788" s="17"/>
      <c r="BS788" s="17"/>
      <c r="BT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27"/>
      <c r="W789" s="17"/>
      <c r="X789" s="17"/>
      <c r="Y789" s="17"/>
      <c r="Z789" s="17"/>
      <c r="AA789" s="17"/>
      <c r="AB789" s="17"/>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c r="BA789" s="17"/>
      <c r="BB789" s="17"/>
      <c r="BC789" s="17"/>
      <c r="BD789" s="17"/>
      <c r="BE789" s="17"/>
      <c r="BF789" s="17"/>
      <c r="BG789" s="17"/>
      <c r="BH789" s="17"/>
      <c r="BI789" s="17"/>
      <c r="BJ789" s="17"/>
      <c r="BK789" s="17"/>
      <c r="BL789" s="17"/>
      <c r="BM789" s="17"/>
      <c r="BN789" s="17"/>
      <c r="BO789" s="17"/>
      <c r="BP789" s="17"/>
      <c r="BQ789" s="17"/>
      <c r="BR789" s="17"/>
      <c r="BS789" s="17"/>
      <c r="BT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27"/>
      <c r="W790" s="17"/>
      <c r="X790" s="17"/>
      <c r="Y790" s="17"/>
      <c r="Z790" s="17"/>
      <c r="AA790" s="17"/>
      <c r="AB790" s="17"/>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7"/>
      <c r="BC790" s="17"/>
      <c r="BD790" s="17"/>
      <c r="BE790" s="17"/>
      <c r="BF790" s="17"/>
      <c r="BG790" s="17"/>
      <c r="BH790" s="17"/>
      <c r="BI790" s="17"/>
      <c r="BJ790" s="17"/>
      <c r="BK790" s="17"/>
      <c r="BL790" s="17"/>
      <c r="BM790" s="17"/>
      <c r="BN790" s="17"/>
      <c r="BO790" s="17"/>
      <c r="BP790" s="17"/>
      <c r="BQ790" s="17"/>
      <c r="BR790" s="17"/>
      <c r="BS790" s="17"/>
      <c r="BT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27"/>
      <c r="W791" s="17"/>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c r="BA791" s="17"/>
      <c r="BB791" s="17"/>
      <c r="BC791" s="17"/>
      <c r="BD791" s="17"/>
      <c r="BE791" s="17"/>
      <c r="BF791" s="17"/>
      <c r="BG791" s="17"/>
      <c r="BH791" s="17"/>
      <c r="BI791" s="17"/>
      <c r="BJ791" s="17"/>
      <c r="BK791" s="17"/>
      <c r="BL791" s="17"/>
      <c r="BM791" s="17"/>
      <c r="BN791" s="17"/>
      <c r="BO791" s="17"/>
      <c r="BP791" s="17"/>
      <c r="BQ791" s="17"/>
      <c r="BR791" s="17"/>
      <c r="BS791" s="17"/>
      <c r="BT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27"/>
      <c r="W792" s="17"/>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c r="BA792" s="17"/>
      <c r="BB792" s="17"/>
      <c r="BC792" s="17"/>
      <c r="BD792" s="17"/>
      <c r="BE792" s="17"/>
      <c r="BF792" s="17"/>
      <c r="BG792" s="17"/>
      <c r="BH792" s="17"/>
      <c r="BI792" s="17"/>
      <c r="BJ792" s="17"/>
      <c r="BK792" s="17"/>
      <c r="BL792" s="17"/>
      <c r="BM792" s="17"/>
      <c r="BN792" s="17"/>
      <c r="BO792" s="17"/>
      <c r="BP792" s="17"/>
      <c r="BQ792" s="17"/>
      <c r="BR792" s="17"/>
      <c r="BS792" s="17"/>
      <c r="BT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27"/>
      <c r="W793" s="17"/>
      <c r="X793" s="17"/>
      <c r="Y793" s="17"/>
      <c r="Z793" s="17"/>
      <c r="AA793" s="17"/>
      <c r="AB793" s="17"/>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c r="BA793" s="17"/>
      <c r="BB793" s="17"/>
      <c r="BC793" s="17"/>
      <c r="BD793" s="17"/>
      <c r="BE793" s="17"/>
      <c r="BF793" s="17"/>
      <c r="BG793" s="17"/>
      <c r="BH793" s="17"/>
      <c r="BI793" s="17"/>
      <c r="BJ793" s="17"/>
      <c r="BK793" s="17"/>
      <c r="BL793" s="17"/>
      <c r="BM793" s="17"/>
      <c r="BN793" s="17"/>
      <c r="BO793" s="17"/>
      <c r="BP793" s="17"/>
      <c r="BQ793" s="17"/>
      <c r="BR793" s="17"/>
      <c r="BS793" s="17"/>
      <c r="BT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27"/>
      <c r="W794" s="17"/>
      <c r="X794" s="17"/>
      <c r="Y794" s="17"/>
      <c r="Z794" s="17"/>
      <c r="AA794" s="17"/>
      <c r="AB794" s="17"/>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c r="BE794" s="17"/>
      <c r="BF794" s="17"/>
      <c r="BG794" s="17"/>
      <c r="BH794" s="17"/>
      <c r="BI794" s="17"/>
      <c r="BJ794" s="17"/>
      <c r="BK794" s="17"/>
      <c r="BL794" s="17"/>
      <c r="BM794" s="17"/>
      <c r="BN794" s="17"/>
      <c r="BO794" s="17"/>
      <c r="BP794" s="17"/>
      <c r="BQ794" s="17"/>
      <c r="BR794" s="17"/>
      <c r="BS794" s="17"/>
      <c r="BT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27"/>
      <c r="W795" s="17"/>
      <c r="X795" s="17"/>
      <c r="Y795" s="17"/>
      <c r="Z795" s="17"/>
      <c r="AA795" s="17"/>
      <c r="AB795" s="17"/>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7"/>
      <c r="BC795" s="17"/>
      <c r="BD795" s="17"/>
      <c r="BE795" s="17"/>
      <c r="BF795" s="17"/>
      <c r="BG795" s="17"/>
      <c r="BH795" s="17"/>
      <c r="BI795" s="17"/>
      <c r="BJ795" s="17"/>
      <c r="BK795" s="17"/>
      <c r="BL795" s="17"/>
      <c r="BM795" s="17"/>
      <c r="BN795" s="17"/>
      <c r="BO795" s="17"/>
      <c r="BP795" s="17"/>
      <c r="BQ795" s="17"/>
      <c r="BR795" s="17"/>
      <c r="BS795" s="17"/>
      <c r="BT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27"/>
      <c r="W796" s="17"/>
      <c r="X796" s="17"/>
      <c r="Y796" s="17"/>
      <c r="Z796" s="17"/>
      <c r="AA796" s="17"/>
      <c r="AB796" s="17"/>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7"/>
      <c r="BC796" s="17"/>
      <c r="BD796" s="17"/>
      <c r="BE796" s="17"/>
      <c r="BF796" s="17"/>
      <c r="BG796" s="17"/>
      <c r="BH796" s="17"/>
      <c r="BI796" s="17"/>
      <c r="BJ796" s="17"/>
      <c r="BK796" s="17"/>
      <c r="BL796" s="17"/>
      <c r="BM796" s="17"/>
      <c r="BN796" s="17"/>
      <c r="BO796" s="17"/>
      <c r="BP796" s="17"/>
      <c r="BQ796" s="17"/>
      <c r="BR796" s="17"/>
      <c r="BS796" s="17"/>
      <c r="BT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27"/>
      <c r="W797" s="17"/>
      <c r="X797" s="17"/>
      <c r="Y797" s="17"/>
      <c r="Z797" s="17"/>
      <c r="AA797" s="17"/>
      <c r="AB797" s="17"/>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c r="BA797" s="17"/>
      <c r="BB797" s="17"/>
      <c r="BC797" s="17"/>
      <c r="BD797" s="17"/>
      <c r="BE797" s="17"/>
      <c r="BF797" s="17"/>
      <c r="BG797" s="17"/>
      <c r="BH797" s="17"/>
      <c r="BI797" s="17"/>
      <c r="BJ797" s="17"/>
      <c r="BK797" s="17"/>
      <c r="BL797" s="17"/>
      <c r="BM797" s="17"/>
      <c r="BN797" s="17"/>
      <c r="BO797" s="17"/>
      <c r="BP797" s="17"/>
      <c r="BQ797" s="17"/>
      <c r="BR797" s="17"/>
      <c r="BS797" s="17"/>
      <c r="BT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27"/>
      <c r="W798" s="17"/>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c r="BA798" s="17"/>
      <c r="BB798" s="17"/>
      <c r="BC798" s="17"/>
      <c r="BD798" s="17"/>
      <c r="BE798" s="17"/>
      <c r="BF798" s="17"/>
      <c r="BG798" s="17"/>
      <c r="BH798" s="17"/>
      <c r="BI798" s="17"/>
      <c r="BJ798" s="17"/>
      <c r="BK798" s="17"/>
      <c r="BL798" s="17"/>
      <c r="BM798" s="17"/>
      <c r="BN798" s="17"/>
      <c r="BO798" s="17"/>
      <c r="BP798" s="17"/>
      <c r="BQ798" s="17"/>
      <c r="BR798" s="17"/>
      <c r="BS798" s="17"/>
      <c r="BT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27"/>
      <c r="W799" s="17"/>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c r="BA799" s="17"/>
      <c r="BB799" s="17"/>
      <c r="BC799" s="17"/>
      <c r="BD799" s="17"/>
      <c r="BE799" s="17"/>
      <c r="BF799" s="17"/>
      <c r="BG799" s="17"/>
      <c r="BH799" s="17"/>
      <c r="BI799" s="17"/>
      <c r="BJ799" s="17"/>
      <c r="BK799" s="17"/>
      <c r="BL799" s="17"/>
      <c r="BM799" s="17"/>
      <c r="BN799" s="17"/>
      <c r="BO799" s="17"/>
      <c r="BP799" s="17"/>
      <c r="BQ799" s="17"/>
      <c r="BR799" s="17"/>
      <c r="BS799" s="17"/>
      <c r="BT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27"/>
      <c r="W800" s="17"/>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c r="BA800" s="17"/>
      <c r="BB800" s="17"/>
      <c r="BC800" s="17"/>
      <c r="BD800" s="17"/>
      <c r="BE800" s="17"/>
      <c r="BF800" s="17"/>
      <c r="BG800" s="17"/>
      <c r="BH800" s="17"/>
      <c r="BI800" s="17"/>
      <c r="BJ800" s="17"/>
      <c r="BK800" s="17"/>
      <c r="BL800" s="17"/>
      <c r="BM800" s="17"/>
      <c r="BN800" s="17"/>
      <c r="BO800" s="17"/>
      <c r="BP800" s="17"/>
      <c r="BQ800" s="17"/>
      <c r="BR800" s="17"/>
      <c r="BS800" s="17"/>
      <c r="BT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27"/>
      <c r="W801" s="17"/>
      <c r="X801" s="17"/>
      <c r="Y801" s="17"/>
      <c r="Z801" s="17"/>
      <c r="AA801" s="17"/>
      <c r="AB801" s="17"/>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c r="BA801" s="17"/>
      <c r="BB801" s="17"/>
      <c r="BC801" s="17"/>
      <c r="BD801" s="17"/>
      <c r="BE801" s="17"/>
      <c r="BF801" s="17"/>
      <c r="BG801" s="17"/>
      <c r="BH801" s="17"/>
      <c r="BI801" s="17"/>
      <c r="BJ801" s="17"/>
      <c r="BK801" s="17"/>
      <c r="BL801" s="17"/>
      <c r="BM801" s="17"/>
      <c r="BN801" s="17"/>
      <c r="BO801" s="17"/>
      <c r="BP801" s="17"/>
      <c r="BQ801" s="17"/>
      <c r="BR801" s="17"/>
      <c r="BS801" s="17"/>
      <c r="BT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27"/>
      <c r="W802" s="17"/>
      <c r="X802" s="17"/>
      <c r="Y802" s="17"/>
      <c r="Z802" s="17"/>
      <c r="AA802" s="17"/>
      <c r="AB802" s="17"/>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c r="BA802" s="17"/>
      <c r="BB802" s="17"/>
      <c r="BC802" s="17"/>
      <c r="BD802" s="17"/>
      <c r="BE802" s="17"/>
      <c r="BF802" s="17"/>
      <c r="BG802" s="17"/>
      <c r="BH802" s="17"/>
      <c r="BI802" s="17"/>
      <c r="BJ802" s="17"/>
      <c r="BK802" s="17"/>
      <c r="BL802" s="17"/>
      <c r="BM802" s="17"/>
      <c r="BN802" s="17"/>
      <c r="BO802" s="17"/>
      <c r="BP802" s="17"/>
      <c r="BQ802" s="17"/>
      <c r="BR802" s="17"/>
      <c r="BS802" s="17"/>
      <c r="BT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27"/>
      <c r="W803" s="17"/>
      <c r="X803" s="17"/>
      <c r="Y803" s="17"/>
      <c r="Z803" s="17"/>
      <c r="AA803" s="17"/>
      <c r="AB803" s="17"/>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c r="BA803" s="17"/>
      <c r="BB803" s="17"/>
      <c r="BC803" s="17"/>
      <c r="BD803" s="17"/>
      <c r="BE803" s="17"/>
      <c r="BF803" s="17"/>
      <c r="BG803" s="17"/>
      <c r="BH803" s="17"/>
      <c r="BI803" s="17"/>
      <c r="BJ803" s="17"/>
      <c r="BK803" s="17"/>
      <c r="BL803" s="17"/>
      <c r="BM803" s="17"/>
      <c r="BN803" s="17"/>
      <c r="BO803" s="17"/>
      <c r="BP803" s="17"/>
      <c r="BQ803" s="17"/>
      <c r="BR803" s="17"/>
      <c r="BS803" s="17"/>
      <c r="BT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27"/>
      <c r="W804" s="17"/>
      <c r="X804" s="17"/>
      <c r="Y804" s="17"/>
      <c r="Z804" s="17"/>
      <c r="AA804" s="17"/>
      <c r="AB804" s="17"/>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c r="BA804" s="17"/>
      <c r="BB804" s="17"/>
      <c r="BC804" s="17"/>
      <c r="BD804" s="17"/>
      <c r="BE804" s="17"/>
      <c r="BF804" s="17"/>
      <c r="BG804" s="17"/>
      <c r="BH804" s="17"/>
      <c r="BI804" s="17"/>
      <c r="BJ804" s="17"/>
      <c r="BK804" s="17"/>
      <c r="BL804" s="17"/>
      <c r="BM804" s="17"/>
      <c r="BN804" s="17"/>
      <c r="BO804" s="17"/>
      <c r="BP804" s="17"/>
      <c r="BQ804" s="17"/>
      <c r="BR804" s="17"/>
      <c r="BS804" s="17"/>
      <c r="BT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27"/>
      <c r="W805" s="17"/>
      <c r="X805" s="17"/>
      <c r="Y805" s="17"/>
      <c r="Z805" s="17"/>
      <c r="AA805" s="17"/>
      <c r="AB805" s="17"/>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7"/>
      <c r="BC805" s="17"/>
      <c r="BD805" s="17"/>
      <c r="BE805" s="17"/>
      <c r="BF805" s="17"/>
      <c r="BG805" s="17"/>
      <c r="BH805" s="17"/>
      <c r="BI805" s="17"/>
      <c r="BJ805" s="17"/>
      <c r="BK805" s="17"/>
      <c r="BL805" s="17"/>
      <c r="BM805" s="17"/>
      <c r="BN805" s="17"/>
      <c r="BO805" s="17"/>
      <c r="BP805" s="17"/>
      <c r="BQ805" s="17"/>
      <c r="BR805" s="17"/>
      <c r="BS805" s="17"/>
      <c r="BT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27"/>
      <c r="W806" s="17"/>
      <c r="X806" s="17"/>
      <c r="Y806" s="17"/>
      <c r="Z806" s="17"/>
      <c r="AA806" s="17"/>
      <c r="AB806" s="17"/>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c r="BA806" s="17"/>
      <c r="BB806" s="17"/>
      <c r="BC806" s="17"/>
      <c r="BD806" s="17"/>
      <c r="BE806" s="17"/>
      <c r="BF806" s="17"/>
      <c r="BG806" s="17"/>
      <c r="BH806" s="17"/>
      <c r="BI806" s="17"/>
      <c r="BJ806" s="17"/>
      <c r="BK806" s="17"/>
      <c r="BL806" s="17"/>
      <c r="BM806" s="17"/>
      <c r="BN806" s="17"/>
      <c r="BO806" s="17"/>
      <c r="BP806" s="17"/>
      <c r="BQ806" s="17"/>
      <c r="BR806" s="17"/>
      <c r="BS806" s="17"/>
      <c r="BT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27"/>
      <c r="W807" s="17"/>
      <c r="X807" s="17"/>
      <c r="Y807" s="17"/>
      <c r="Z807" s="17"/>
      <c r="AA807" s="17"/>
      <c r="AB807" s="17"/>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c r="BA807" s="17"/>
      <c r="BB807" s="17"/>
      <c r="BC807" s="17"/>
      <c r="BD807" s="17"/>
      <c r="BE807" s="17"/>
      <c r="BF807" s="17"/>
      <c r="BG807" s="17"/>
      <c r="BH807" s="17"/>
      <c r="BI807" s="17"/>
      <c r="BJ807" s="17"/>
      <c r="BK807" s="17"/>
      <c r="BL807" s="17"/>
      <c r="BM807" s="17"/>
      <c r="BN807" s="17"/>
      <c r="BO807" s="17"/>
      <c r="BP807" s="17"/>
      <c r="BQ807" s="17"/>
      <c r="BR807" s="17"/>
      <c r="BS807" s="17"/>
      <c r="BT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27"/>
      <c r="W808" s="17"/>
      <c r="X808" s="17"/>
      <c r="Y808" s="17"/>
      <c r="Z808" s="17"/>
      <c r="AA808" s="17"/>
      <c r="AB808" s="17"/>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c r="BE808" s="17"/>
      <c r="BF808" s="17"/>
      <c r="BG808" s="17"/>
      <c r="BH808" s="17"/>
      <c r="BI808" s="17"/>
      <c r="BJ808" s="17"/>
      <c r="BK808" s="17"/>
      <c r="BL808" s="17"/>
      <c r="BM808" s="17"/>
      <c r="BN808" s="17"/>
      <c r="BO808" s="17"/>
      <c r="BP808" s="17"/>
      <c r="BQ808" s="17"/>
      <c r="BR808" s="17"/>
      <c r="BS808" s="17"/>
      <c r="BT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27"/>
      <c r="W809" s="17"/>
      <c r="X809" s="17"/>
      <c r="Y809" s="17"/>
      <c r="Z809" s="17"/>
      <c r="AA809" s="17"/>
      <c r="AB809" s="17"/>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7"/>
      <c r="BC809" s="17"/>
      <c r="BD809" s="17"/>
      <c r="BE809" s="17"/>
      <c r="BF809" s="17"/>
      <c r="BG809" s="17"/>
      <c r="BH809" s="17"/>
      <c r="BI809" s="17"/>
      <c r="BJ809" s="17"/>
      <c r="BK809" s="17"/>
      <c r="BL809" s="17"/>
      <c r="BM809" s="17"/>
      <c r="BN809" s="17"/>
      <c r="BO809" s="17"/>
      <c r="BP809" s="17"/>
      <c r="BQ809" s="17"/>
      <c r="BR809" s="17"/>
      <c r="BS809" s="17"/>
      <c r="BT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27"/>
      <c r="W810" s="17"/>
      <c r="X810" s="17"/>
      <c r="Y810" s="17"/>
      <c r="Z810" s="17"/>
      <c r="AA810" s="17"/>
      <c r="AB810" s="17"/>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7"/>
      <c r="BC810" s="17"/>
      <c r="BD810" s="17"/>
      <c r="BE810" s="17"/>
      <c r="BF810" s="17"/>
      <c r="BG810" s="17"/>
      <c r="BH810" s="17"/>
      <c r="BI810" s="17"/>
      <c r="BJ810" s="17"/>
      <c r="BK810" s="17"/>
      <c r="BL810" s="17"/>
      <c r="BM810" s="17"/>
      <c r="BN810" s="17"/>
      <c r="BO810" s="17"/>
      <c r="BP810" s="17"/>
      <c r="BQ810" s="17"/>
      <c r="BR810" s="17"/>
      <c r="BS810" s="17"/>
      <c r="BT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2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c r="BA811" s="17"/>
      <c r="BB811" s="17"/>
      <c r="BC811" s="17"/>
      <c r="BD811" s="17"/>
      <c r="BE811" s="17"/>
      <c r="BF811" s="17"/>
      <c r="BG811" s="17"/>
      <c r="BH811" s="17"/>
      <c r="BI811" s="17"/>
      <c r="BJ811" s="17"/>
      <c r="BK811" s="17"/>
      <c r="BL811" s="17"/>
      <c r="BM811" s="17"/>
      <c r="BN811" s="17"/>
      <c r="BO811" s="17"/>
      <c r="BP811" s="17"/>
      <c r="BQ811" s="17"/>
      <c r="BR811" s="17"/>
      <c r="BS811" s="17"/>
      <c r="BT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27"/>
      <c r="W812" s="17"/>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c r="BA812" s="17"/>
      <c r="BB812" s="17"/>
      <c r="BC812" s="17"/>
      <c r="BD812" s="17"/>
      <c r="BE812" s="17"/>
      <c r="BF812" s="17"/>
      <c r="BG812" s="17"/>
      <c r="BH812" s="17"/>
      <c r="BI812" s="17"/>
      <c r="BJ812" s="17"/>
      <c r="BK812" s="17"/>
      <c r="BL812" s="17"/>
      <c r="BM812" s="17"/>
      <c r="BN812" s="17"/>
      <c r="BO812" s="17"/>
      <c r="BP812" s="17"/>
      <c r="BQ812" s="17"/>
      <c r="BR812" s="17"/>
      <c r="BS812" s="17"/>
      <c r="BT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27"/>
      <c r="W813" s="17"/>
      <c r="X813" s="17"/>
      <c r="Y813" s="17"/>
      <c r="Z813" s="17"/>
      <c r="AA813" s="17"/>
      <c r="AB813" s="17"/>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c r="BA813" s="17"/>
      <c r="BB813" s="17"/>
      <c r="BC813" s="17"/>
      <c r="BD813" s="17"/>
      <c r="BE813" s="17"/>
      <c r="BF813" s="17"/>
      <c r="BG813" s="17"/>
      <c r="BH813" s="17"/>
      <c r="BI813" s="17"/>
      <c r="BJ813" s="17"/>
      <c r="BK813" s="17"/>
      <c r="BL813" s="17"/>
      <c r="BM813" s="17"/>
      <c r="BN813" s="17"/>
      <c r="BO813" s="17"/>
      <c r="BP813" s="17"/>
      <c r="BQ813" s="17"/>
      <c r="BR813" s="17"/>
      <c r="BS813" s="17"/>
      <c r="BT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27"/>
      <c r="W814" s="17"/>
      <c r="X814" s="17"/>
      <c r="Y814" s="17"/>
      <c r="Z814" s="17"/>
      <c r="AA814" s="17"/>
      <c r="AB814" s="17"/>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c r="BE814" s="17"/>
      <c r="BF814" s="17"/>
      <c r="BG814" s="17"/>
      <c r="BH814" s="17"/>
      <c r="BI814" s="17"/>
      <c r="BJ814" s="17"/>
      <c r="BK814" s="17"/>
      <c r="BL814" s="17"/>
      <c r="BM814" s="17"/>
      <c r="BN814" s="17"/>
      <c r="BO814" s="17"/>
      <c r="BP814" s="17"/>
      <c r="BQ814" s="17"/>
      <c r="BR814" s="17"/>
      <c r="BS814" s="17"/>
      <c r="BT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27"/>
      <c r="W815" s="17"/>
      <c r="X815" s="17"/>
      <c r="Y815" s="17"/>
      <c r="Z815" s="17"/>
      <c r="AA815" s="17"/>
      <c r="AB815" s="17"/>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c r="BA815" s="17"/>
      <c r="BB815" s="17"/>
      <c r="BC815" s="17"/>
      <c r="BD815" s="17"/>
      <c r="BE815" s="17"/>
      <c r="BF815" s="17"/>
      <c r="BG815" s="17"/>
      <c r="BH815" s="17"/>
      <c r="BI815" s="17"/>
      <c r="BJ815" s="17"/>
      <c r="BK815" s="17"/>
      <c r="BL815" s="17"/>
      <c r="BM815" s="17"/>
      <c r="BN815" s="17"/>
      <c r="BO815" s="17"/>
      <c r="BP815" s="17"/>
      <c r="BQ815" s="17"/>
      <c r="BR815" s="17"/>
      <c r="BS815" s="17"/>
      <c r="BT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27"/>
      <c r="W816" s="17"/>
      <c r="X816" s="17"/>
      <c r="Y816" s="17"/>
      <c r="Z816" s="17"/>
      <c r="AA816" s="17"/>
      <c r="AB816" s="17"/>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c r="BE816" s="17"/>
      <c r="BF816" s="17"/>
      <c r="BG816" s="17"/>
      <c r="BH816" s="17"/>
      <c r="BI816" s="17"/>
      <c r="BJ816" s="17"/>
      <c r="BK816" s="17"/>
      <c r="BL816" s="17"/>
      <c r="BM816" s="17"/>
      <c r="BN816" s="17"/>
      <c r="BO816" s="17"/>
      <c r="BP816" s="17"/>
      <c r="BQ816" s="17"/>
      <c r="BR816" s="17"/>
      <c r="BS816" s="17"/>
      <c r="BT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27"/>
      <c r="W817" s="17"/>
      <c r="X817" s="17"/>
      <c r="Y817" s="17"/>
      <c r="Z817" s="17"/>
      <c r="AA817" s="17"/>
      <c r="AB817" s="17"/>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7"/>
      <c r="BC817" s="17"/>
      <c r="BD817" s="17"/>
      <c r="BE817" s="17"/>
      <c r="BF817" s="17"/>
      <c r="BG817" s="17"/>
      <c r="BH817" s="17"/>
      <c r="BI817" s="17"/>
      <c r="BJ817" s="17"/>
      <c r="BK817" s="17"/>
      <c r="BL817" s="17"/>
      <c r="BM817" s="17"/>
      <c r="BN817" s="17"/>
      <c r="BO817" s="17"/>
      <c r="BP817" s="17"/>
      <c r="BQ817" s="17"/>
      <c r="BR817" s="17"/>
      <c r="BS817" s="17"/>
      <c r="BT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27"/>
      <c r="W818" s="17"/>
      <c r="X818" s="17"/>
      <c r="Y818" s="17"/>
      <c r="Z818" s="17"/>
      <c r="AA818" s="17"/>
      <c r="AB818" s="17"/>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c r="BE818" s="17"/>
      <c r="BF818" s="17"/>
      <c r="BG818" s="17"/>
      <c r="BH818" s="17"/>
      <c r="BI818" s="17"/>
      <c r="BJ818" s="17"/>
      <c r="BK818" s="17"/>
      <c r="BL818" s="17"/>
      <c r="BM818" s="17"/>
      <c r="BN818" s="17"/>
      <c r="BO818" s="17"/>
      <c r="BP818" s="17"/>
      <c r="BQ818" s="17"/>
      <c r="BR818" s="17"/>
      <c r="BS818" s="17"/>
      <c r="BT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27"/>
      <c r="W819" s="17"/>
      <c r="X819" s="17"/>
      <c r="Y819" s="17"/>
      <c r="Z819" s="17"/>
      <c r="AA819" s="17"/>
      <c r="AB819" s="17"/>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c r="BA819" s="17"/>
      <c r="BB819" s="17"/>
      <c r="BC819" s="17"/>
      <c r="BD819" s="17"/>
      <c r="BE819" s="17"/>
      <c r="BF819" s="17"/>
      <c r="BG819" s="17"/>
      <c r="BH819" s="17"/>
      <c r="BI819" s="17"/>
      <c r="BJ819" s="17"/>
      <c r="BK819" s="17"/>
      <c r="BL819" s="17"/>
      <c r="BM819" s="17"/>
      <c r="BN819" s="17"/>
      <c r="BO819" s="17"/>
      <c r="BP819" s="17"/>
      <c r="BQ819" s="17"/>
      <c r="BR819" s="17"/>
      <c r="BS819" s="17"/>
      <c r="BT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27"/>
      <c r="W820" s="17"/>
      <c r="X820" s="17"/>
      <c r="Y820" s="17"/>
      <c r="Z820" s="17"/>
      <c r="AA820" s="17"/>
      <c r="AB820" s="17"/>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c r="BA820" s="17"/>
      <c r="BB820" s="17"/>
      <c r="BC820" s="17"/>
      <c r="BD820" s="17"/>
      <c r="BE820" s="17"/>
      <c r="BF820" s="17"/>
      <c r="BG820" s="17"/>
      <c r="BH820" s="17"/>
      <c r="BI820" s="17"/>
      <c r="BJ820" s="17"/>
      <c r="BK820" s="17"/>
      <c r="BL820" s="17"/>
      <c r="BM820" s="17"/>
      <c r="BN820" s="17"/>
      <c r="BO820" s="17"/>
      <c r="BP820" s="17"/>
      <c r="BQ820" s="17"/>
      <c r="BR820" s="17"/>
      <c r="BS820" s="17"/>
      <c r="BT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27"/>
      <c r="W821" s="17"/>
      <c r="X821" s="17"/>
      <c r="Y821" s="17"/>
      <c r="Z821" s="17"/>
      <c r="AA821" s="17"/>
      <c r="AB821" s="17"/>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c r="BA821" s="17"/>
      <c r="BB821" s="17"/>
      <c r="BC821" s="17"/>
      <c r="BD821" s="17"/>
      <c r="BE821" s="17"/>
      <c r="BF821" s="17"/>
      <c r="BG821" s="17"/>
      <c r="BH821" s="17"/>
      <c r="BI821" s="17"/>
      <c r="BJ821" s="17"/>
      <c r="BK821" s="17"/>
      <c r="BL821" s="17"/>
      <c r="BM821" s="17"/>
      <c r="BN821" s="17"/>
      <c r="BO821" s="17"/>
      <c r="BP821" s="17"/>
      <c r="BQ821" s="17"/>
      <c r="BR821" s="17"/>
      <c r="BS821" s="17"/>
      <c r="BT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2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c r="BA822" s="17"/>
      <c r="BB822" s="17"/>
      <c r="BC822" s="17"/>
      <c r="BD822" s="17"/>
      <c r="BE822" s="17"/>
      <c r="BF822" s="17"/>
      <c r="BG822" s="17"/>
      <c r="BH822" s="17"/>
      <c r="BI822" s="17"/>
      <c r="BJ822" s="17"/>
      <c r="BK822" s="17"/>
      <c r="BL822" s="17"/>
      <c r="BM822" s="17"/>
      <c r="BN822" s="17"/>
      <c r="BO822" s="17"/>
      <c r="BP822" s="17"/>
      <c r="BQ822" s="17"/>
      <c r="BR822" s="17"/>
      <c r="BS822" s="17"/>
      <c r="BT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27"/>
      <c r="W823" s="17"/>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c r="BA823" s="17"/>
      <c r="BB823" s="17"/>
      <c r="BC823" s="17"/>
      <c r="BD823" s="17"/>
      <c r="BE823" s="17"/>
      <c r="BF823" s="17"/>
      <c r="BG823" s="17"/>
      <c r="BH823" s="17"/>
      <c r="BI823" s="17"/>
      <c r="BJ823" s="17"/>
      <c r="BK823" s="17"/>
      <c r="BL823" s="17"/>
      <c r="BM823" s="17"/>
      <c r="BN823" s="17"/>
      <c r="BO823" s="17"/>
      <c r="BP823" s="17"/>
      <c r="BQ823" s="17"/>
      <c r="BR823" s="17"/>
      <c r="BS823" s="17"/>
      <c r="BT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27"/>
      <c r="W824" s="17"/>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c r="BA824" s="17"/>
      <c r="BB824" s="17"/>
      <c r="BC824" s="17"/>
      <c r="BD824" s="17"/>
      <c r="BE824" s="17"/>
      <c r="BF824" s="17"/>
      <c r="BG824" s="17"/>
      <c r="BH824" s="17"/>
      <c r="BI824" s="17"/>
      <c r="BJ824" s="17"/>
      <c r="BK824" s="17"/>
      <c r="BL824" s="17"/>
      <c r="BM824" s="17"/>
      <c r="BN824" s="17"/>
      <c r="BO824" s="17"/>
      <c r="BP824" s="17"/>
      <c r="BQ824" s="17"/>
      <c r="BR824" s="17"/>
      <c r="BS824" s="17"/>
      <c r="BT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27"/>
      <c r="W825" s="17"/>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c r="BA825" s="17"/>
      <c r="BB825" s="17"/>
      <c r="BC825" s="17"/>
      <c r="BD825" s="17"/>
      <c r="BE825" s="17"/>
      <c r="BF825" s="17"/>
      <c r="BG825" s="17"/>
      <c r="BH825" s="17"/>
      <c r="BI825" s="17"/>
      <c r="BJ825" s="17"/>
      <c r="BK825" s="17"/>
      <c r="BL825" s="17"/>
      <c r="BM825" s="17"/>
      <c r="BN825" s="17"/>
      <c r="BO825" s="17"/>
      <c r="BP825" s="17"/>
      <c r="BQ825" s="17"/>
      <c r="BR825" s="17"/>
      <c r="BS825" s="17"/>
      <c r="BT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27"/>
      <c r="W826" s="17"/>
      <c r="X826" s="17"/>
      <c r="Y826" s="17"/>
      <c r="Z826" s="17"/>
      <c r="AA826" s="17"/>
      <c r="AB826" s="17"/>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c r="BA826" s="17"/>
      <c r="BB826" s="17"/>
      <c r="BC826" s="17"/>
      <c r="BD826" s="17"/>
      <c r="BE826" s="17"/>
      <c r="BF826" s="17"/>
      <c r="BG826" s="17"/>
      <c r="BH826" s="17"/>
      <c r="BI826" s="17"/>
      <c r="BJ826" s="17"/>
      <c r="BK826" s="17"/>
      <c r="BL826" s="17"/>
      <c r="BM826" s="17"/>
      <c r="BN826" s="17"/>
      <c r="BO826" s="17"/>
      <c r="BP826" s="17"/>
      <c r="BQ826" s="17"/>
      <c r="BR826" s="17"/>
      <c r="BS826" s="17"/>
      <c r="BT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27"/>
      <c r="W827" s="17"/>
      <c r="X827" s="17"/>
      <c r="Y827" s="17"/>
      <c r="Z827" s="17"/>
      <c r="AA827" s="17"/>
      <c r="AB827" s="17"/>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c r="BA827" s="17"/>
      <c r="BB827" s="17"/>
      <c r="BC827" s="17"/>
      <c r="BD827" s="17"/>
      <c r="BE827" s="17"/>
      <c r="BF827" s="17"/>
      <c r="BG827" s="17"/>
      <c r="BH827" s="17"/>
      <c r="BI827" s="17"/>
      <c r="BJ827" s="17"/>
      <c r="BK827" s="17"/>
      <c r="BL827" s="17"/>
      <c r="BM827" s="17"/>
      <c r="BN827" s="17"/>
      <c r="BO827" s="17"/>
      <c r="BP827" s="17"/>
      <c r="BQ827" s="17"/>
      <c r="BR827" s="17"/>
      <c r="BS827" s="17"/>
      <c r="BT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27"/>
      <c r="W828" s="17"/>
      <c r="X828" s="17"/>
      <c r="Y828" s="17"/>
      <c r="Z828" s="17"/>
      <c r="AA828" s="17"/>
      <c r="AB828" s="17"/>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7"/>
      <c r="BC828" s="17"/>
      <c r="BD828" s="17"/>
      <c r="BE828" s="17"/>
      <c r="BF828" s="17"/>
      <c r="BG828" s="17"/>
      <c r="BH828" s="17"/>
      <c r="BI828" s="17"/>
      <c r="BJ828" s="17"/>
      <c r="BK828" s="17"/>
      <c r="BL828" s="17"/>
      <c r="BM828" s="17"/>
      <c r="BN828" s="17"/>
      <c r="BO828" s="17"/>
      <c r="BP828" s="17"/>
      <c r="BQ828" s="17"/>
      <c r="BR828" s="17"/>
      <c r="BS828" s="17"/>
      <c r="BT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2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7"/>
      <c r="BC829" s="17"/>
      <c r="BD829" s="17"/>
      <c r="BE829" s="17"/>
      <c r="BF829" s="17"/>
      <c r="BG829" s="17"/>
      <c r="BH829" s="17"/>
      <c r="BI829" s="17"/>
      <c r="BJ829" s="17"/>
      <c r="BK829" s="17"/>
      <c r="BL829" s="17"/>
      <c r="BM829" s="17"/>
      <c r="BN829" s="17"/>
      <c r="BO829" s="17"/>
      <c r="BP829" s="17"/>
      <c r="BQ829" s="17"/>
      <c r="BR829" s="17"/>
      <c r="BS829" s="17"/>
      <c r="BT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27"/>
      <c r="W830" s="17"/>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c r="BA830" s="17"/>
      <c r="BB830" s="17"/>
      <c r="BC830" s="17"/>
      <c r="BD830" s="17"/>
      <c r="BE830" s="17"/>
      <c r="BF830" s="17"/>
      <c r="BG830" s="17"/>
      <c r="BH830" s="17"/>
      <c r="BI830" s="17"/>
      <c r="BJ830" s="17"/>
      <c r="BK830" s="17"/>
      <c r="BL830" s="17"/>
      <c r="BM830" s="17"/>
      <c r="BN830" s="17"/>
      <c r="BO830" s="17"/>
      <c r="BP830" s="17"/>
      <c r="BQ830" s="17"/>
      <c r="BR830" s="17"/>
      <c r="BS830" s="17"/>
      <c r="BT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27"/>
      <c r="W831" s="17"/>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c r="BA831" s="17"/>
      <c r="BB831" s="17"/>
      <c r="BC831" s="17"/>
      <c r="BD831" s="17"/>
      <c r="BE831" s="17"/>
      <c r="BF831" s="17"/>
      <c r="BG831" s="17"/>
      <c r="BH831" s="17"/>
      <c r="BI831" s="17"/>
      <c r="BJ831" s="17"/>
      <c r="BK831" s="17"/>
      <c r="BL831" s="17"/>
      <c r="BM831" s="17"/>
      <c r="BN831" s="17"/>
      <c r="BO831" s="17"/>
      <c r="BP831" s="17"/>
      <c r="BQ831" s="17"/>
      <c r="BR831" s="17"/>
      <c r="BS831" s="17"/>
      <c r="BT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27"/>
      <c r="W832" s="17"/>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c r="BA832" s="17"/>
      <c r="BB832" s="17"/>
      <c r="BC832" s="17"/>
      <c r="BD832" s="17"/>
      <c r="BE832" s="17"/>
      <c r="BF832" s="17"/>
      <c r="BG832" s="17"/>
      <c r="BH832" s="17"/>
      <c r="BI832" s="17"/>
      <c r="BJ832" s="17"/>
      <c r="BK832" s="17"/>
      <c r="BL832" s="17"/>
      <c r="BM832" s="17"/>
      <c r="BN832" s="17"/>
      <c r="BO832" s="17"/>
      <c r="BP832" s="17"/>
      <c r="BQ832" s="17"/>
      <c r="BR832" s="17"/>
      <c r="BS832" s="17"/>
      <c r="BT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27"/>
      <c r="W833" s="17"/>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c r="BA833" s="17"/>
      <c r="BB833" s="17"/>
      <c r="BC833" s="17"/>
      <c r="BD833" s="17"/>
      <c r="BE833" s="17"/>
      <c r="BF833" s="17"/>
      <c r="BG833" s="17"/>
      <c r="BH833" s="17"/>
      <c r="BI833" s="17"/>
      <c r="BJ833" s="17"/>
      <c r="BK833" s="17"/>
      <c r="BL833" s="17"/>
      <c r="BM833" s="17"/>
      <c r="BN833" s="17"/>
      <c r="BO833" s="17"/>
      <c r="BP833" s="17"/>
      <c r="BQ833" s="17"/>
      <c r="BR833" s="17"/>
      <c r="BS833" s="17"/>
      <c r="BT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27"/>
      <c r="W834" s="17"/>
      <c r="X834" s="17"/>
      <c r="Y834" s="17"/>
      <c r="Z834" s="17"/>
      <c r="AA834" s="17"/>
      <c r="AB834" s="17"/>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7"/>
      <c r="BC834" s="17"/>
      <c r="BD834" s="17"/>
      <c r="BE834" s="17"/>
      <c r="BF834" s="17"/>
      <c r="BG834" s="17"/>
      <c r="BH834" s="17"/>
      <c r="BI834" s="17"/>
      <c r="BJ834" s="17"/>
      <c r="BK834" s="17"/>
      <c r="BL834" s="17"/>
      <c r="BM834" s="17"/>
      <c r="BN834" s="17"/>
      <c r="BO834" s="17"/>
      <c r="BP834" s="17"/>
      <c r="BQ834" s="17"/>
      <c r="BR834" s="17"/>
      <c r="BS834" s="17"/>
      <c r="BT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27"/>
      <c r="W835" s="17"/>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c r="BA835" s="17"/>
      <c r="BB835" s="17"/>
      <c r="BC835" s="17"/>
      <c r="BD835" s="17"/>
      <c r="BE835" s="17"/>
      <c r="BF835" s="17"/>
      <c r="BG835" s="17"/>
      <c r="BH835" s="17"/>
      <c r="BI835" s="17"/>
      <c r="BJ835" s="17"/>
      <c r="BK835" s="17"/>
      <c r="BL835" s="17"/>
      <c r="BM835" s="17"/>
      <c r="BN835" s="17"/>
      <c r="BO835" s="17"/>
      <c r="BP835" s="17"/>
      <c r="BQ835" s="17"/>
      <c r="BR835" s="17"/>
      <c r="BS835" s="17"/>
      <c r="BT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27"/>
      <c r="W836" s="17"/>
      <c r="X836" s="17"/>
      <c r="Y836" s="17"/>
      <c r="Z836" s="17"/>
      <c r="AA836" s="17"/>
      <c r="AB836" s="17"/>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c r="BA836" s="17"/>
      <c r="BB836" s="17"/>
      <c r="BC836" s="17"/>
      <c r="BD836" s="17"/>
      <c r="BE836" s="17"/>
      <c r="BF836" s="17"/>
      <c r="BG836" s="17"/>
      <c r="BH836" s="17"/>
      <c r="BI836" s="17"/>
      <c r="BJ836" s="17"/>
      <c r="BK836" s="17"/>
      <c r="BL836" s="17"/>
      <c r="BM836" s="17"/>
      <c r="BN836" s="17"/>
      <c r="BO836" s="17"/>
      <c r="BP836" s="17"/>
      <c r="BQ836" s="17"/>
      <c r="BR836" s="17"/>
      <c r="BS836" s="17"/>
      <c r="BT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27"/>
      <c r="W837" s="17"/>
      <c r="X837" s="17"/>
      <c r="Y837" s="17"/>
      <c r="Z837" s="17"/>
      <c r="AA837" s="17"/>
      <c r="AB837" s="17"/>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c r="BA837" s="17"/>
      <c r="BB837" s="17"/>
      <c r="BC837" s="17"/>
      <c r="BD837" s="17"/>
      <c r="BE837" s="17"/>
      <c r="BF837" s="17"/>
      <c r="BG837" s="17"/>
      <c r="BH837" s="17"/>
      <c r="BI837" s="17"/>
      <c r="BJ837" s="17"/>
      <c r="BK837" s="17"/>
      <c r="BL837" s="17"/>
      <c r="BM837" s="17"/>
      <c r="BN837" s="17"/>
      <c r="BO837" s="17"/>
      <c r="BP837" s="17"/>
      <c r="BQ837" s="17"/>
      <c r="BR837" s="17"/>
      <c r="BS837" s="17"/>
      <c r="BT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27"/>
      <c r="W838" s="17"/>
      <c r="X838" s="17"/>
      <c r="Y838" s="17"/>
      <c r="Z838" s="17"/>
      <c r="AA838" s="17"/>
      <c r="AB838" s="17"/>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c r="BA838" s="17"/>
      <c r="BB838" s="17"/>
      <c r="BC838" s="17"/>
      <c r="BD838" s="17"/>
      <c r="BE838" s="17"/>
      <c r="BF838" s="17"/>
      <c r="BG838" s="17"/>
      <c r="BH838" s="17"/>
      <c r="BI838" s="17"/>
      <c r="BJ838" s="17"/>
      <c r="BK838" s="17"/>
      <c r="BL838" s="17"/>
      <c r="BM838" s="17"/>
      <c r="BN838" s="17"/>
      <c r="BO838" s="17"/>
      <c r="BP838" s="17"/>
      <c r="BQ838" s="17"/>
      <c r="BR838" s="17"/>
      <c r="BS838" s="17"/>
      <c r="BT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27"/>
      <c r="W839" s="17"/>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c r="BA839" s="17"/>
      <c r="BB839" s="17"/>
      <c r="BC839" s="17"/>
      <c r="BD839" s="17"/>
      <c r="BE839" s="17"/>
      <c r="BF839" s="17"/>
      <c r="BG839" s="17"/>
      <c r="BH839" s="17"/>
      <c r="BI839" s="17"/>
      <c r="BJ839" s="17"/>
      <c r="BK839" s="17"/>
      <c r="BL839" s="17"/>
      <c r="BM839" s="17"/>
      <c r="BN839" s="17"/>
      <c r="BO839" s="17"/>
      <c r="BP839" s="17"/>
      <c r="BQ839" s="17"/>
      <c r="BR839" s="17"/>
      <c r="BS839" s="17"/>
      <c r="BT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27"/>
      <c r="W840" s="17"/>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c r="BA840" s="17"/>
      <c r="BB840" s="17"/>
      <c r="BC840" s="17"/>
      <c r="BD840" s="17"/>
      <c r="BE840" s="17"/>
      <c r="BF840" s="17"/>
      <c r="BG840" s="17"/>
      <c r="BH840" s="17"/>
      <c r="BI840" s="17"/>
      <c r="BJ840" s="17"/>
      <c r="BK840" s="17"/>
      <c r="BL840" s="17"/>
      <c r="BM840" s="17"/>
      <c r="BN840" s="17"/>
      <c r="BO840" s="17"/>
      <c r="BP840" s="17"/>
      <c r="BQ840" s="17"/>
      <c r="BR840" s="17"/>
      <c r="BS840" s="17"/>
      <c r="BT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27"/>
      <c r="W841" s="17"/>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c r="BA841" s="17"/>
      <c r="BB841" s="17"/>
      <c r="BC841" s="17"/>
      <c r="BD841" s="17"/>
      <c r="BE841" s="17"/>
      <c r="BF841" s="17"/>
      <c r="BG841" s="17"/>
      <c r="BH841" s="17"/>
      <c r="BI841" s="17"/>
      <c r="BJ841" s="17"/>
      <c r="BK841" s="17"/>
      <c r="BL841" s="17"/>
      <c r="BM841" s="17"/>
      <c r="BN841" s="17"/>
      <c r="BO841" s="17"/>
      <c r="BP841" s="17"/>
      <c r="BQ841" s="17"/>
      <c r="BR841" s="17"/>
      <c r="BS841" s="17"/>
      <c r="BT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27"/>
      <c r="W842" s="17"/>
      <c r="X842" s="17"/>
      <c r="Y842" s="17"/>
      <c r="Z842" s="17"/>
      <c r="AA842" s="17"/>
      <c r="AB842" s="17"/>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c r="BA842" s="17"/>
      <c r="BB842" s="17"/>
      <c r="BC842" s="17"/>
      <c r="BD842" s="17"/>
      <c r="BE842" s="17"/>
      <c r="BF842" s="17"/>
      <c r="BG842" s="17"/>
      <c r="BH842" s="17"/>
      <c r="BI842" s="17"/>
      <c r="BJ842" s="17"/>
      <c r="BK842" s="17"/>
      <c r="BL842" s="17"/>
      <c r="BM842" s="17"/>
      <c r="BN842" s="17"/>
      <c r="BO842" s="17"/>
      <c r="BP842" s="17"/>
      <c r="BQ842" s="17"/>
      <c r="BR842" s="17"/>
      <c r="BS842" s="17"/>
      <c r="BT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27"/>
      <c r="W843" s="17"/>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c r="BA843" s="17"/>
      <c r="BB843" s="17"/>
      <c r="BC843" s="17"/>
      <c r="BD843" s="17"/>
      <c r="BE843" s="17"/>
      <c r="BF843" s="17"/>
      <c r="BG843" s="17"/>
      <c r="BH843" s="17"/>
      <c r="BI843" s="17"/>
      <c r="BJ843" s="17"/>
      <c r="BK843" s="17"/>
      <c r="BL843" s="17"/>
      <c r="BM843" s="17"/>
      <c r="BN843" s="17"/>
      <c r="BO843" s="17"/>
      <c r="BP843" s="17"/>
      <c r="BQ843" s="17"/>
      <c r="BR843" s="17"/>
      <c r="BS843" s="17"/>
      <c r="BT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27"/>
      <c r="W844" s="17"/>
      <c r="X844" s="17"/>
      <c r="Y844" s="17"/>
      <c r="Z844" s="17"/>
      <c r="AA844" s="17"/>
      <c r="AB844" s="17"/>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7"/>
      <c r="BC844" s="17"/>
      <c r="BD844" s="17"/>
      <c r="BE844" s="17"/>
      <c r="BF844" s="17"/>
      <c r="BG844" s="17"/>
      <c r="BH844" s="17"/>
      <c r="BI844" s="17"/>
      <c r="BJ844" s="17"/>
      <c r="BK844" s="17"/>
      <c r="BL844" s="17"/>
      <c r="BM844" s="17"/>
      <c r="BN844" s="17"/>
      <c r="BO844" s="17"/>
      <c r="BP844" s="17"/>
      <c r="BQ844" s="17"/>
      <c r="BR844" s="17"/>
      <c r="BS844" s="17"/>
      <c r="BT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27"/>
      <c r="W845" s="17"/>
      <c r="X845" s="17"/>
      <c r="Y845" s="17"/>
      <c r="Z845" s="17"/>
      <c r="AA845" s="17"/>
      <c r="AB845" s="17"/>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c r="BA845" s="17"/>
      <c r="BB845" s="17"/>
      <c r="BC845" s="17"/>
      <c r="BD845" s="17"/>
      <c r="BE845" s="17"/>
      <c r="BF845" s="17"/>
      <c r="BG845" s="17"/>
      <c r="BH845" s="17"/>
      <c r="BI845" s="17"/>
      <c r="BJ845" s="17"/>
      <c r="BK845" s="17"/>
      <c r="BL845" s="17"/>
      <c r="BM845" s="17"/>
      <c r="BN845" s="17"/>
      <c r="BO845" s="17"/>
      <c r="BP845" s="17"/>
      <c r="BQ845" s="17"/>
      <c r="BR845" s="17"/>
      <c r="BS845" s="17"/>
      <c r="BT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27"/>
      <c r="W846" s="17"/>
      <c r="X846" s="17"/>
      <c r="Y846" s="17"/>
      <c r="Z846" s="17"/>
      <c r="AA846" s="17"/>
      <c r="AB846" s="17"/>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c r="BA846" s="17"/>
      <c r="BB846" s="17"/>
      <c r="BC846" s="17"/>
      <c r="BD846" s="17"/>
      <c r="BE846" s="17"/>
      <c r="BF846" s="17"/>
      <c r="BG846" s="17"/>
      <c r="BH846" s="17"/>
      <c r="BI846" s="17"/>
      <c r="BJ846" s="17"/>
      <c r="BK846" s="17"/>
      <c r="BL846" s="17"/>
      <c r="BM846" s="17"/>
      <c r="BN846" s="17"/>
      <c r="BO846" s="17"/>
      <c r="BP846" s="17"/>
      <c r="BQ846" s="17"/>
      <c r="BR846" s="17"/>
      <c r="BS846" s="17"/>
      <c r="BT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27"/>
      <c r="W847" s="17"/>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c r="BA847" s="17"/>
      <c r="BB847" s="17"/>
      <c r="BC847" s="17"/>
      <c r="BD847" s="17"/>
      <c r="BE847" s="17"/>
      <c r="BF847" s="17"/>
      <c r="BG847" s="17"/>
      <c r="BH847" s="17"/>
      <c r="BI847" s="17"/>
      <c r="BJ847" s="17"/>
      <c r="BK847" s="17"/>
      <c r="BL847" s="17"/>
      <c r="BM847" s="17"/>
      <c r="BN847" s="17"/>
      <c r="BO847" s="17"/>
      <c r="BP847" s="17"/>
      <c r="BQ847" s="17"/>
      <c r="BR847" s="17"/>
      <c r="BS847" s="17"/>
      <c r="BT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27"/>
      <c r="W848" s="17"/>
      <c r="X848" s="17"/>
      <c r="Y848" s="17"/>
      <c r="Z848" s="17"/>
      <c r="AA848" s="17"/>
      <c r="AB848" s="17"/>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7"/>
      <c r="BC848" s="17"/>
      <c r="BD848" s="17"/>
      <c r="BE848" s="17"/>
      <c r="BF848" s="17"/>
      <c r="BG848" s="17"/>
      <c r="BH848" s="17"/>
      <c r="BI848" s="17"/>
      <c r="BJ848" s="17"/>
      <c r="BK848" s="17"/>
      <c r="BL848" s="17"/>
      <c r="BM848" s="17"/>
      <c r="BN848" s="17"/>
      <c r="BO848" s="17"/>
      <c r="BP848" s="17"/>
      <c r="BQ848" s="17"/>
      <c r="BR848" s="17"/>
      <c r="BS848" s="17"/>
      <c r="BT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27"/>
      <c r="W849" s="17"/>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c r="BA849" s="17"/>
      <c r="BB849" s="17"/>
      <c r="BC849" s="17"/>
      <c r="BD849" s="17"/>
      <c r="BE849" s="17"/>
      <c r="BF849" s="17"/>
      <c r="BG849" s="17"/>
      <c r="BH849" s="17"/>
      <c r="BI849" s="17"/>
      <c r="BJ849" s="17"/>
      <c r="BK849" s="17"/>
      <c r="BL849" s="17"/>
      <c r="BM849" s="17"/>
      <c r="BN849" s="17"/>
      <c r="BO849" s="17"/>
      <c r="BP849" s="17"/>
      <c r="BQ849" s="17"/>
      <c r="BR849" s="17"/>
      <c r="BS849" s="17"/>
      <c r="BT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27"/>
      <c r="W850" s="17"/>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c r="BA850" s="17"/>
      <c r="BB850" s="17"/>
      <c r="BC850" s="17"/>
      <c r="BD850" s="17"/>
      <c r="BE850" s="17"/>
      <c r="BF850" s="17"/>
      <c r="BG850" s="17"/>
      <c r="BH850" s="17"/>
      <c r="BI850" s="17"/>
      <c r="BJ850" s="17"/>
      <c r="BK850" s="17"/>
      <c r="BL850" s="17"/>
      <c r="BM850" s="17"/>
      <c r="BN850" s="17"/>
      <c r="BO850" s="17"/>
      <c r="BP850" s="17"/>
      <c r="BQ850" s="17"/>
      <c r="BR850" s="17"/>
      <c r="BS850" s="17"/>
      <c r="BT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27"/>
      <c r="W851" s="17"/>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c r="BA851" s="17"/>
      <c r="BB851" s="17"/>
      <c r="BC851" s="17"/>
      <c r="BD851" s="17"/>
      <c r="BE851" s="17"/>
      <c r="BF851" s="17"/>
      <c r="BG851" s="17"/>
      <c r="BH851" s="17"/>
      <c r="BI851" s="17"/>
      <c r="BJ851" s="17"/>
      <c r="BK851" s="17"/>
      <c r="BL851" s="17"/>
      <c r="BM851" s="17"/>
      <c r="BN851" s="17"/>
      <c r="BO851" s="17"/>
      <c r="BP851" s="17"/>
      <c r="BQ851" s="17"/>
      <c r="BR851" s="17"/>
      <c r="BS851" s="17"/>
      <c r="BT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27"/>
      <c r="W852" s="17"/>
      <c r="X852" s="17"/>
      <c r="Y852" s="17"/>
      <c r="Z852" s="17"/>
      <c r="AA852" s="17"/>
      <c r="AB852" s="17"/>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c r="BA852" s="17"/>
      <c r="BB852" s="17"/>
      <c r="BC852" s="17"/>
      <c r="BD852" s="17"/>
      <c r="BE852" s="17"/>
      <c r="BF852" s="17"/>
      <c r="BG852" s="17"/>
      <c r="BH852" s="17"/>
      <c r="BI852" s="17"/>
      <c r="BJ852" s="17"/>
      <c r="BK852" s="17"/>
      <c r="BL852" s="17"/>
      <c r="BM852" s="17"/>
      <c r="BN852" s="17"/>
      <c r="BO852" s="17"/>
      <c r="BP852" s="17"/>
      <c r="BQ852" s="17"/>
      <c r="BR852" s="17"/>
      <c r="BS852" s="17"/>
      <c r="BT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27"/>
      <c r="W853" s="17"/>
      <c r="X853" s="17"/>
      <c r="Y853" s="17"/>
      <c r="Z853" s="17"/>
      <c r="AA853" s="17"/>
      <c r="AB853" s="17"/>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c r="BA853" s="17"/>
      <c r="BB853" s="17"/>
      <c r="BC853" s="17"/>
      <c r="BD853" s="17"/>
      <c r="BE853" s="17"/>
      <c r="BF853" s="17"/>
      <c r="BG853" s="17"/>
      <c r="BH853" s="17"/>
      <c r="BI853" s="17"/>
      <c r="BJ853" s="17"/>
      <c r="BK853" s="17"/>
      <c r="BL853" s="17"/>
      <c r="BM853" s="17"/>
      <c r="BN853" s="17"/>
      <c r="BO853" s="17"/>
      <c r="BP853" s="17"/>
      <c r="BQ853" s="17"/>
      <c r="BR853" s="17"/>
      <c r="BS853" s="17"/>
      <c r="BT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27"/>
      <c r="W854" s="17"/>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7"/>
      <c r="BC854" s="17"/>
      <c r="BD854" s="17"/>
      <c r="BE854" s="17"/>
      <c r="BF854" s="17"/>
      <c r="BG854" s="17"/>
      <c r="BH854" s="17"/>
      <c r="BI854" s="17"/>
      <c r="BJ854" s="17"/>
      <c r="BK854" s="17"/>
      <c r="BL854" s="17"/>
      <c r="BM854" s="17"/>
      <c r="BN854" s="17"/>
      <c r="BO854" s="17"/>
      <c r="BP854" s="17"/>
      <c r="BQ854" s="17"/>
      <c r="BR854" s="17"/>
      <c r="BS854" s="17"/>
      <c r="BT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27"/>
      <c r="W855" s="17"/>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c r="BA855" s="17"/>
      <c r="BB855" s="17"/>
      <c r="BC855" s="17"/>
      <c r="BD855" s="17"/>
      <c r="BE855" s="17"/>
      <c r="BF855" s="17"/>
      <c r="BG855" s="17"/>
      <c r="BH855" s="17"/>
      <c r="BI855" s="17"/>
      <c r="BJ855" s="17"/>
      <c r="BK855" s="17"/>
      <c r="BL855" s="17"/>
      <c r="BM855" s="17"/>
      <c r="BN855" s="17"/>
      <c r="BO855" s="17"/>
      <c r="BP855" s="17"/>
      <c r="BQ855" s="17"/>
      <c r="BR855" s="17"/>
      <c r="BS855" s="17"/>
      <c r="BT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27"/>
      <c r="W856" s="17"/>
      <c r="X856" s="17"/>
      <c r="Y856" s="17"/>
      <c r="Z856" s="17"/>
      <c r="AA856" s="17"/>
      <c r="AB856" s="17"/>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c r="BA856" s="17"/>
      <c r="BB856" s="17"/>
      <c r="BC856" s="17"/>
      <c r="BD856" s="17"/>
      <c r="BE856" s="17"/>
      <c r="BF856" s="17"/>
      <c r="BG856" s="17"/>
      <c r="BH856" s="17"/>
      <c r="BI856" s="17"/>
      <c r="BJ856" s="17"/>
      <c r="BK856" s="17"/>
      <c r="BL856" s="17"/>
      <c r="BM856" s="17"/>
      <c r="BN856" s="17"/>
      <c r="BO856" s="17"/>
      <c r="BP856" s="17"/>
      <c r="BQ856" s="17"/>
      <c r="BR856" s="17"/>
      <c r="BS856" s="17"/>
      <c r="BT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27"/>
      <c r="W857" s="17"/>
      <c r="X857" s="17"/>
      <c r="Y857" s="17"/>
      <c r="Z857" s="17"/>
      <c r="AA857" s="17"/>
      <c r="AB857" s="17"/>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c r="BA857" s="17"/>
      <c r="BB857" s="17"/>
      <c r="BC857" s="17"/>
      <c r="BD857" s="17"/>
      <c r="BE857" s="17"/>
      <c r="BF857" s="17"/>
      <c r="BG857" s="17"/>
      <c r="BH857" s="17"/>
      <c r="BI857" s="17"/>
      <c r="BJ857" s="17"/>
      <c r="BK857" s="17"/>
      <c r="BL857" s="17"/>
      <c r="BM857" s="17"/>
      <c r="BN857" s="17"/>
      <c r="BO857" s="17"/>
      <c r="BP857" s="17"/>
      <c r="BQ857" s="17"/>
      <c r="BR857" s="17"/>
      <c r="BS857" s="17"/>
      <c r="BT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27"/>
      <c r="W858" s="17"/>
      <c r="X858" s="17"/>
      <c r="Y858" s="17"/>
      <c r="Z858" s="17"/>
      <c r="AA858" s="17"/>
      <c r="AB858" s="17"/>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c r="BA858" s="17"/>
      <c r="BB858" s="17"/>
      <c r="BC858" s="17"/>
      <c r="BD858" s="17"/>
      <c r="BE858" s="17"/>
      <c r="BF858" s="17"/>
      <c r="BG858" s="17"/>
      <c r="BH858" s="17"/>
      <c r="BI858" s="17"/>
      <c r="BJ858" s="17"/>
      <c r="BK858" s="17"/>
      <c r="BL858" s="17"/>
      <c r="BM858" s="17"/>
      <c r="BN858" s="17"/>
      <c r="BO858" s="17"/>
      <c r="BP858" s="17"/>
      <c r="BQ858" s="17"/>
      <c r="BR858" s="17"/>
      <c r="BS858" s="17"/>
      <c r="BT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27"/>
      <c r="W859" s="17"/>
      <c r="X859" s="17"/>
      <c r="Y859" s="17"/>
      <c r="Z859" s="17"/>
      <c r="AA859" s="17"/>
      <c r="AB859" s="17"/>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c r="BA859" s="17"/>
      <c r="BB859" s="17"/>
      <c r="BC859" s="17"/>
      <c r="BD859" s="17"/>
      <c r="BE859" s="17"/>
      <c r="BF859" s="17"/>
      <c r="BG859" s="17"/>
      <c r="BH859" s="17"/>
      <c r="BI859" s="17"/>
      <c r="BJ859" s="17"/>
      <c r="BK859" s="17"/>
      <c r="BL859" s="17"/>
      <c r="BM859" s="17"/>
      <c r="BN859" s="17"/>
      <c r="BO859" s="17"/>
      <c r="BP859" s="17"/>
      <c r="BQ859" s="17"/>
      <c r="BR859" s="17"/>
      <c r="BS859" s="17"/>
      <c r="BT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27"/>
      <c r="W860" s="17"/>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c r="BA860" s="17"/>
      <c r="BB860" s="17"/>
      <c r="BC860" s="17"/>
      <c r="BD860" s="17"/>
      <c r="BE860" s="17"/>
      <c r="BF860" s="17"/>
      <c r="BG860" s="17"/>
      <c r="BH860" s="17"/>
      <c r="BI860" s="17"/>
      <c r="BJ860" s="17"/>
      <c r="BK860" s="17"/>
      <c r="BL860" s="17"/>
      <c r="BM860" s="17"/>
      <c r="BN860" s="17"/>
      <c r="BO860" s="17"/>
      <c r="BP860" s="17"/>
      <c r="BQ860" s="17"/>
      <c r="BR860" s="17"/>
      <c r="BS860" s="17"/>
      <c r="BT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27"/>
      <c r="W861" s="17"/>
      <c r="X861" s="17"/>
      <c r="Y861" s="17"/>
      <c r="Z861" s="17"/>
      <c r="AA861" s="17"/>
      <c r="AB861" s="17"/>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7"/>
      <c r="BC861" s="17"/>
      <c r="BD861" s="17"/>
      <c r="BE861" s="17"/>
      <c r="BF861" s="17"/>
      <c r="BG861" s="17"/>
      <c r="BH861" s="17"/>
      <c r="BI861" s="17"/>
      <c r="BJ861" s="17"/>
      <c r="BK861" s="17"/>
      <c r="BL861" s="17"/>
      <c r="BM861" s="17"/>
      <c r="BN861" s="17"/>
      <c r="BO861" s="17"/>
      <c r="BP861" s="17"/>
      <c r="BQ861" s="17"/>
      <c r="BR861" s="17"/>
      <c r="BS861" s="17"/>
      <c r="BT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27"/>
      <c r="W862" s="17"/>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c r="BA862" s="17"/>
      <c r="BB862" s="17"/>
      <c r="BC862" s="17"/>
      <c r="BD862" s="17"/>
      <c r="BE862" s="17"/>
      <c r="BF862" s="17"/>
      <c r="BG862" s="17"/>
      <c r="BH862" s="17"/>
      <c r="BI862" s="17"/>
      <c r="BJ862" s="17"/>
      <c r="BK862" s="17"/>
      <c r="BL862" s="17"/>
      <c r="BM862" s="17"/>
      <c r="BN862" s="17"/>
      <c r="BO862" s="17"/>
      <c r="BP862" s="17"/>
      <c r="BQ862" s="17"/>
      <c r="BR862" s="17"/>
      <c r="BS862" s="17"/>
      <c r="BT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27"/>
      <c r="W863" s="17"/>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c r="BA863" s="17"/>
      <c r="BB863" s="17"/>
      <c r="BC863" s="17"/>
      <c r="BD863" s="17"/>
      <c r="BE863" s="17"/>
      <c r="BF863" s="17"/>
      <c r="BG863" s="17"/>
      <c r="BH863" s="17"/>
      <c r="BI863" s="17"/>
      <c r="BJ863" s="17"/>
      <c r="BK863" s="17"/>
      <c r="BL863" s="17"/>
      <c r="BM863" s="17"/>
      <c r="BN863" s="17"/>
      <c r="BO863" s="17"/>
      <c r="BP863" s="17"/>
      <c r="BQ863" s="17"/>
      <c r="BR863" s="17"/>
      <c r="BS863" s="17"/>
      <c r="BT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27"/>
      <c r="W864" s="17"/>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c r="BA864" s="17"/>
      <c r="BB864" s="17"/>
      <c r="BC864" s="17"/>
      <c r="BD864" s="17"/>
      <c r="BE864" s="17"/>
      <c r="BF864" s="17"/>
      <c r="BG864" s="17"/>
      <c r="BH864" s="17"/>
      <c r="BI864" s="17"/>
      <c r="BJ864" s="17"/>
      <c r="BK864" s="17"/>
      <c r="BL864" s="17"/>
      <c r="BM864" s="17"/>
      <c r="BN864" s="17"/>
      <c r="BO864" s="17"/>
      <c r="BP864" s="17"/>
      <c r="BQ864" s="17"/>
      <c r="BR864" s="17"/>
      <c r="BS864" s="17"/>
      <c r="BT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27"/>
      <c r="W865" s="17"/>
      <c r="X865" s="17"/>
      <c r="Y865" s="17"/>
      <c r="Z865" s="17"/>
      <c r="AA865" s="17"/>
      <c r="AB865" s="17"/>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c r="BA865" s="17"/>
      <c r="BB865" s="17"/>
      <c r="BC865" s="17"/>
      <c r="BD865" s="17"/>
      <c r="BE865" s="17"/>
      <c r="BF865" s="17"/>
      <c r="BG865" s="17"/>
      <c r="BH865" s="17"/>
      <c r="BI865" s="17"/>
      <c r="BJ865" s="17"/>
      <c r="BK865" s="17"/>
      <c r="BL865" s="17"/>
      <c r="BM865" s="17"/>
      <c r="BN865" s="17"/>
      <c r="BO865" s="17"/>
      <c r="BP865" s="17"/>
      <c r="BQ865" s="17"/>
      <c r="BR865" s="17"/>
      <c r="BS865" s="17"/>
      <c r="BT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27"/>
      <c r="W866" s="17"/>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c r="BA866" s="17"/>
      <c r="BB866" s="17"/>
      <c r="BC866" s="17"/>
      <c r="BD866" s="17"/>
      <c r="BE866" s="17"/>
      <c r="BF866" s="17"/>
      <c r="BG866" s="17"/>
      <c r="BH866" s="17"/>
      <c r="BI866" s="17"/>
      <c r="BJ866" s="17"/>
      <c r="BK866" s="17"/>
      <c r="BL866" s="17"/>
      <c r="BM866" s="17"/>
      <c r="BN866" s="17"/>
      <c r="BO866" s="17"/>
      <c r="BP866" s="17"/>
      <c r="BQ866" s="17"/>
      <c r="BR866" s="17"/>
      <c r="BS866" s="17"/>
      <c r="BT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27"/>
      <c r="W867" s="17"/>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c r="BA867" s="17"/>
      <c r="BB867" s="17"/>
      <c r="BC867" s="17"/>
      <c r="BD867" s="17"/>
      <c r="BE867" s="17"/>
      <c r="BF867" s="17"/>
      <c r="BG867" s="17"/>
      <c r="BH867" s="17"/>
      <c r="BI867" s="17"/>
      <c r="BJ867" s="17"/>
      <c r="BK867" s="17"/>
      <c r="BL867" s="17"/>
      <c r="BM867" s="17"/>
      <c r="BN867" s="17"/>
      <c r="BO867" s="17"/>
      <c r="BP867" s="17"/>
      <c r="BQ867" s="17"/>
      <c r="BR867" s="17"/>
      <c r="BS867" s="17"/>
      <c r="BT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27"/>
      <c r="W868" s="17"/>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c r="BA868" s="17"/>
      <c r="BB868" s="17"/>
      <c r="BC868" s="17"/>
      <c r="BD868" s="17"/>
      <c r="BE868" s="17"/>
      <c r="BF868" s="17"/>
      <c r="BG868" s="17"/>
      <c r="BH868" s="17"/>
      <c r="BI868" s="17"/>
      <c r="BJ868" s="17"/>
      <c r="BK868" s="17"/>
      <c r="BL868" s="17"/>
      <c r="BM868" s="17"/>
      <c r="BN868" s="17"/>
      <c r="BO868" s="17"/>
      <c r="BP868" s="17"/>
      <c r="BQ868" s="17"/>
      <c r="BR868" s="17"/>
      <c r="BS868" s="17"/>
      <c r="BT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2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c r="BA869" s="17"/>
      <c r="BB869" s="17"/>
      <c r="BC869" s="17"/>
      <c r="BD869" s="17"/>
      <c r="BE869" s="17"/>
      <c r="BF869" s="17"/>
      <c r="BG869" s="17"/>
      <c r="BH869" s="17"/>
      <c r="BI869" s="17"/>
      <c r="BJ869" s="17"/>
      <c r="BK869" s="17"/>
      <c r="BL869" s="17"/>
      <c r="BM869" s="17"/>
      <c r="BN869" s="17"/>
      <c r="BO869" s="17"/>
      <c r="BP869" s="17"/>
      <c r="BQ869" s="17"/>
      <c r="BR869" s="17"/>
      <c r="BS869" s="17"/>
      <c r="BT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27"/>
      <c r="W870" s="17"/>
      <c r="X870" s="17"/>
      <c r="Y870" s="17"/>
      <c r="Z870" s="17"/>
      <c r="AA870" s="17"/>
      <c r="AB870" s="17"/>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7"/>
      <c r="BC870" s="17"/>
      <c r="BD870" s="17"/>
      <c r="BE870" s="17"/>
      <c r="BF870" s="17"/>
      <c r="BG870" s="17"/>
      <c r="BH870" s="17"/>
      <c r="BI870" s="17"/>
      <c r="BJ870" s="17"/>
      <c r="BK870" s="17"/>
      <c r="BL870" s="17"/>
      <c r="BM870" s="17"/>
      <c r="BN870" s="17"/>
      <c r="BO870" s="17"/>
      <c r="BP870" s="17"/>
      <c r="BQ870" s="17"/>
      <c r="BR870" s="17"/>
      <c r="BS870" s="17"/>
      <c r="BT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27"/>
      <c r="W871" s="17"/>
      <c r="X871" s="17"/>
      <c r="Y871" s="17"/>
      <c r="Z871" s="17"/>
      <c r="AA871" s="17"/>
      <c r="AB871" s="17"/>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7"/>
      <c r="BC871" s="17"/>
      <c r="BD871" s="17"/>
      <c r="BE871" s="17"/>
      <c r="BF871" s="17"/>
      <c r="BG871" s="17"/>
      <c r="BH871" s="17"/>
      <c r="BI871" s="17"/>
      <c r="BJ871" s="17"/>
      <c r="BK871" s="17"/>
      <c r="BL871" s="17"/>
      <c r="BM871" s="17"/>
      <c r="BN871" s="17"/>
      <c r="BO871" s="17"/>
      <c r="BP871" s="17"/>
      <c r="BQ871" s="17"/>
      <c r="BR871" s="17"/>
      <c r="BS871" s="17"/>
      <c r="BT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27"/>
      <c r="W872" s="17"/>
      <c r="X872" s="17"/>
      <c r="Y872" s="17"/>
      <c r="Z872" s="17"/>
      <c r="AA872" s="17"/>
      <c r="AB872" s="17"/>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c r="BA872" s="17"/>
      <c r="BB872" s="17"/>
      <c r="BC872" s="17"/>
      <c r="BD872" s="17"/>
      <c r="BE872" s="17"/>
      <c r="BF872" s="17"/>
      <c r="BG872" s="17"/>
      <c r="BH872" s="17"/>
      <c r="BI872" s="17"/>
      <c r="BJ872" s="17"/>
      <c r="BK872" s="17"/>
      <c r="BL872" s="17"/>
      <c r="BM872" s="17"/>
      <c r="BN872" s="17"/>
      <c r="BO872" s="17"/>
      <c r="BP872" s="17"/>
      <c r="BQ872" s="17"/>
      <c r="BR872" s="17"/>
      <c r="BS872" s="17"/>
      <c r="BT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27"/>
      <c r="W873" s="17"/>
      <c r="X873" s="17"/>
      <c r="Y873" s="17"/>
      <c r="Z873" s="17"/>
      <c r="AA873" s="17"/>
      <c r="AB873" s="17"/>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c r="BA873" s="17"/>
      <c r="BB873" s="17"/>
      <c r="BC873" s="17"/>
      <c r="BD873" s="17"/>
      <c r="BE873" s="17"/>
      <c r="BF873" s="17"/>
      <c r="BG873" s="17"/>
      <c r="BH873" s="17"/>
      <c r="BI873" s="17"/>
      <c r="BJ873" s="17"/>
      <c r="BK873" s="17"/>
      <c r="BL873" s="17"/>
      <c r="BM873" s="17"/>
      <c r="BN873" s="17"/>
      <c r="BO873" s="17"/>
      <c r="BP873" s="17"/>
      <c r="BQ873" s="17"/>
      <c r="BR873" s="17"/>
      <c r="BS873" s="17"/>
      <c r="BT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27"/>
      <c r="W874" s="17"/>
      <c r="X874" s="17"/>
      <c r="Y874" s="17"/>
      <c r="Z874" s="17"/>
      <c r="AA874" s="17"/>
      <c r="AB874" s="17"/>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c r="BA874" s="17"/>
      <c r="BB874" s="17"/>
      <c r="BC874" s="17"/>
      <c r="BD874" s="17"/>
      <c r="BE874" s="17"/>
      <c r="BF874" s="17"/>
      <c r="BG874" s="17"/>
      <c r="BH874" s="17"/>
      <c r="BI874" s="17"/>
      <c r="BJ874" s="17"/>
      <c r="BK874" s="17"/>
      <c r="BL874" s="17"/>
      <c r="BM874" s="17"/>
      <c r="BN874" s="17"/>
      <c r="BO874" s="17"/>
      <c r="BP874" s="17"/>
      <c r="BQ874" s="17"/>
      <c r="BR874" s="17"/>
      <c r="BS874" s="17"/>
      <c r="BT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27"/>
      <c r="W875" s="17"/>
      <c r="X875" s="17"/>
      <c r="Y875" s="17"/>
      <c r="Z875" s="17"/>
      <c r="AA875" s="17"/>
      <c r="AB875" s="17"/>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7"/>
      <c r="BC875" s="17"/>
      <c r="BD875" s="17"/>
      <c r="BE875" s="17"/>
      <c r="BF875" s="17"/>
      <c r="BG875" s="17"/>
      <c r="BH875" s="17"/>
      <c r="BI875" s="17"/>
      <c r="BJ875" s="17"/>
      <c r="BK875" s="17"/>
      <c r="BL875" s="17"/>
      <c r="BM875" s="17"/>
      <c r="BN875" s="17"/>
      <c r="BO875" s="17"/>
      <c r="BP875" s="17"/>
      <c r="BQ875" s="17"/>
      <c r="BR875" s="17"/>
      <c r="BS875" s="17"/>
      <c r="BT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27"/>
      <c r="W876" s="17"/>
      <c r="X876" s="17"/>
      <c r="Y876" s="17"/>
      <c r="Z876" s="17"/>
      <c r="AA876" s="17"/>
      <c r="AB876" s="17"/>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c r="BA876" s="17"/>
      <c r="BB876" s="17"/>
      <c r="BC876" s="17"/>
      <c r="BD876" s="17"/>
      <c r="BE876" s="17"/>
      <c r="BF876" s="17"/>
      <c r="BG876" s="17"/>
      <c r="BH876" s="17"/>
      <c r="BI876" s="17"/>
      <c r="BJ876" s="17"/>
      <c r="BK876" s="17"/>
      <c r="BL876" s="17"/>
      <c r="BM876" s="17"/>
      <c r="BN876" s="17"/>
      <c r="BO876" s="17"/>
      <c r="BP876" s="17"/>
      <c r="BQ876" s="17"/>
      <c r="BR876" s="17"/>
      <c r="BS876" s="17"/>
      <c r="BT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27"/>
      <c r="W877" s="17"/>
      <c r="X877" s="17"/>
      <c r="Y877" s="17"/>
      <c r="Z877" s="17"/>
      <c r="AA877" s="17"/>
      <c r="AB877" s="17"/>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7"/>
      <c r="BC877" s="17"/>
      <c r="BD877" s="17"/>
      <c r="BE877" s="17"/>
      <c r="BF877" s="17"/>
      <c r="BG877" s="17"/>
      <c r="BH877" s="17"/>
      <c r="BI877" s="17"/>
      <c r="BJ877" s="17"/>
      <c r="BK877" s="17"/>
      <c r="BL877" s="17"/>
      <c r="BM877" s="17"/>
      <c r="BN877" s="17"/>
      <c r="BO877" s="17"/>
      <c r="BP877" s="17"/>
      <c r="BQ877" s="17"/>
      <c r="BR877" s="17"/>
      <c r="BS877" s="17"/>
      <c r="BT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27"/>
      <c r="W878" s="17"/>
      <c r="X878" s="17"/>
      <c r="Y878" s="17"/>
      <c r="Z878" s="17"/>
      <c r="AA878" s="17"/>
      <c r="AB878" s="17"/>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7"/>
      <c r="BC878" s="17"/>
      <c r="BD878" s="17"/>
      <c r="BE878" s="17"/>
      <c r="BF878" s="17"/>
      <c r="BG878" s="17"/>
      <c r="BH878" s="17"/>
      <c r="BI878" s="17"/>
      <c r="BJ878" s="17"/>
      <c r="BK878" s="17"/>
      <c r="BL878" s="17"/>
      <c r="BM878" s="17"/>
      <c r="BN878" s="17"/>
      <c r="BO878" s="17"/>
      <c r="BP878" s="17"/>
      <c r="BQ878" s="17"/>
      <c r="BR878" s="17"/>
      <c r="BS878" s="17"/>
      <c r="BT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27"/>
      <c r="W879" s="17"/>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c r="BA879" s="17"/>
      <c r="BB879" s="17"/>
      <c r="BC879" s="17"/>
      <c r="BD879" s="17"/>
      <c r="BE879" s="17"/>
      <c r="BF879" s="17"/>
      <c r="BG879" s="17"/>
      <c r="BH879" s="17"/>
      <c r="BI879" s="17"/>
      <c r="BJ879" s="17"/>
      <c r="BK879" s="17"/>
      <c r="BL879" s="17"/>
      <c r="BM879" s="17"/>
      <c r="BN879" s="17"/>
      <c r="BO879" s="17"/>
      <c r="BP879" s="17"/>
      <c r="BQ879" s="17"/>
      <c r="BR879" s="17"/>
      <c r="BS879" s="17"/>
      <c r="BT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27"/>
      <c r="W880" s="17"/>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c r="BA880" s="17"/>
      <c r="BB880" s="17"/>
      <c r="BC880" s="17"/>
      <c r="BD880" s="17"/>
      <c r="BE880" s="17"/>
      <c r="BF880" s="17"/>
      <c r="BG880" s="17"/>
      <c r="BH880" s="17"/>
      <c r="BI880" s="17"/>
      <c r="BJ880" s="17"/>
      <c r="BK880" s="17"/>
      <c r="BL880" s="17"/>
      <c r="BM880" s="17"/>
      <c r="BN880" s="17"/>
      <c r="BO880" s="17"/>
      <c r="BP880" s="17"/>
      <c r="BQ880" s="17"/>
      <c r="BR880" s="17"/>
      <c r="BS880" s="17"/>
      <c r="BT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27"/>
      <c r="W881" s="17"/>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c r="BA881" s="17"/>
      <c r="BB881" s="17"/>
      <c r="BC881" s="17"/>
      <c r="BD881" s="17"/>
      <c r="BE881" s="17"/>
      <c r="BF881" s="17"/>
      <c r="BG881" s="17"/>
      <c r="BH881" s="17"/>
      <c r="BI881" s="17"/>
      <c r="BJ881" s="17"/>
      <c r="BK881" s="17"/>
      <c r="BL881" s="17"/>
      <c r="BM881" s="17"/>
      <c r="BN881" s="17"/>
      <c r="BO881" s="17"/>
      <c r="BP881" s="17"/>
      <c r="BQ881" s="17"/>
      <c r="BR881" s="17"/>
      <c r="BS881" s="17"/>
      <c r="BT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27"/>
      <c r="W882" s="17"/>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c r="BA882" s="17"/>
      <c r="BB882" s="17"/>
      <c r="BC882" s="17"/>
      <c r="BD882" s="17"/>
      <c r="BE882" s="17"/>
      <c r="BF882" s="17"/>
      <c r="BG882" s="17"/>
      <c r="BH882" s="17"/>
      <c r="BI882" s="17"/>
      <c r="BJ882" s="17"/>
      <c r="BK882" s="17"/>
      <c r="BL882" s="17"/>
      <c r="BM882" s="17"/>
      <c r="BN882" s="17"/>
      <c r="BO882" s="17"/>
      <c r="BP882" s="17"/>
      <c r="BQ882" s="17"/>
      <c r="BR882" s="17"/>
      <c r="BS882" s="17"/>
      <c r="BT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27"/>
      <c r="W883" s="17"/>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c r="BA883" s="17"/>
      <c r="BB883" s="17"/>
      <c r="BC883" s="17"/>
      <c r="BD883" s="17"/>
      <c r="BE883" s="17"/>
      <c r="BF883" s="17"/>
      <c r="BG883" s="17"/>
      <c r="BH883" s="17"/>
      <c r="BI883" s="17"/>
      <c r="BJ883" s="17"/>
      <c r="BK883" s="17"/>
      <c r="BL883" s="17"/>
      <c r="BM883" s="17"/>
      <c r="BN883" s="17"/>
      <c r="BO883" s="17"/>
      <c r="BP883" s="17"/>
      <c r="BQ883" s="17"/>
      <c r="BR883" s="17"/>
      <c r="BS883" s="17"/>
      <c r="BT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27"/>
      <c r="W884" s="17"/>
      <c r="X884" s="17"/>
      <c r="Y884" s="17"/>
      <c r="Z884" s="17"/>
      <c r="AA884" s="17"/>
      <c r="AB884" s="17"/>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7"/>
      <c r="BC884" s="17"/>
      <c r="BD884" s="17"/>
      <c r="BE884" s="17"/>
      <c r="BF884" s="17"/>
      <c r="BG884" s="17"/>
      <c r="BH884" s="17"/>
      <c r="BI884" s="17"/>
      <c r="BJ884" s="17"/>
      <c r="BK884" s="17"/>
      <c r="BL884" s="17"/>
      <c r="BM884" s="17"/>
      <c r="BN884" s="17"/>
      <c r="BO884" s="17"/>
      <c r="BP884" s="17"/>
      <c r="BQ884" s="17"/>
      <c r="BR884" s="17"/>
      <c r="BS884" s="17"/>
      <c r="BT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27"/>
      <c r="W885" s="17"/>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c r="BA885" s="17"/>
      <c r="BB885" s="17"/>
      <c r="BC885" s="17"/>
      <c r="BD885" s="17"/>
      <c r="BE885" s="17"/>
      <c r="BF885" s="17"/>
      <c r="BG885" s="17"/>
      <c r="BH885" s="17"/>
      <c r="BI885" s="17"/>
      <c r="BJ885" s="17"/>
      <c r="BK885" s="17"/>
      <c r="BL885" s="17"/>
      <c r="BM885" s="17"/>
      <c r="BN885" s="17"/>
      <c r="BO885" s="17"/>
      <c r="BP885" s="17"/>
      <c r="BQ885" s="17"/>
      <c r="BR885" s="17"/>
      <c r="BS885" s="17"/>
      <c r="BT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27"/>
      <c r="W886" s="17"/>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c r="BA886" s="17"/>
      <c r="BB886" s="17"/>
      <c r="BC886" s="17"/>
      <c r="BD886" s="17"/>
      <c r="BE886" s="17"/>
      <c r="BF886" s="17"/>
      <c r="BG886" s="17"/>
      <c r="BH886" s="17"/>
      <c r="BI886" s="17"/>
      <c r="BJ886" s="17"/>
      <c r="BK886" s="17"/>
      <c r="BL886" s="17"/>
      <c r="BM886" s="17"/>
      <c r="BN886" s="17"/>
      <c r="BO886" s="17"/>
      <c r="BP886" s="17"/>
      <c r="BQ886" s="17"/>
      <c r="BR886" s="17"/>
      <c r="BS886" s="17"/>
      <c r="BT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27"/>
      <c r="W887" s="17"/>
      <c r="X887" s="17"/>
      <c r="Y887" s="17"/>
      <c r="Z887" s="17"/>
      <c r="AA887" s="17"/>
      <c r="AB887" s="17"/>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7"/>
      <c r="BC887" s="17"/>
      <c r="BD887" s="17"/>
      <c r="BE887" s="17"/>
      <c r="BF887" s="17"/>
      <c r="BG887" s="17"/>
      <c r="BH887" s="17"/>
      <c r="BI887" s="17"/>
      <c r="BJ887" s="17"/>
      <c r="BK887" s="17"/>
      <c r="BL887" s="17"/>
      <c r="BM887" s="17"/>
      <c r="BN887" s="17"/>
      <c r="BO887" s="17"/>
      <c r="BP887" s="17"/>
      <c r="BQ887" s="17"/>
      <c r="BR887" s="17"/>
      <c r="BS887" s="17"/>
      <c r="BT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27"/>
      <c r="W888" s="17"/>
      <c r="X888" s="17"/>
      <c r="Y888" s="17"/>
      <c r="Z888" s="17"/>
      <c r="AA888" s="17"/>
      <c r="AB888" s="17"/>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7"/>
      <c r="BC888" s="17"/>
      <c r="BD888" s="17"/>
      <c r="BE888" s="17"/>
      <c r="BF888" s="17"/>
      <c r="BG888" s="17"/>
      <c r="BH888" s="17"/>
      <c r="BI888" s="17"/>
      <c r="BJ888" s="17"/>
      <c r="BK888" s="17"/>
      <c r="BL888" s="17"/>
      <c r="BM888" s="17"/>
      <c r="BN888" s="17"/>
      <c r="BO888" s="17"/>
      <c r="BP888" s="17"/>
      <c r="BQ888" s="17"/>
      <c r="BR888" s="17"/>
      <c r="BS888" s="17"/>
      <c r="BT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27"/>
      <c r="W889" s="17"/>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c r="BA889" s="17"/>
      <c r="BB889" s="17"/>
      <c r="BC889" s="17"/>
      <c r="BD889" s="17"/>
      <c r="BE889" s="17"/>
      <c r="BF889" s="17"/>
      <c r="BG889" s="17"/>
      <c r="BH889" s="17"/>
      <c r="BI889" s="17"/>
      <c r="BJ889" s="17"/>
      <c r="BK889" s="17"/>
      <c r="BL889" s="17"/>
      <c r="BM889" s="17"/>
      <c r="BN889" s="17"/>
      <c r="BO889" s="17"/>
      <c r="BP889" s="17"/>
      <c r="BQ889" s="17"/>
      <c r="BR889" s="17"/>
      <c r="BS889" s="17"/>
      <c r="BT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27"/>
      <c r="W890" s="17"/>
      <c r="X890" s="17"/>
      <c r="Y890" s="17"/>
      <c r="Z890" s="17"/>
      <c r="AA890" s="17"/>
      <c r="AB890" s="17"/>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c r="BA890" s="17"/>
      <c r="BB890" s="17"/>
      <c r="BC890" s="17"/>
      <c r="BD890" s="17"/>
      <c r="BE890" s="17"/>
      <c r="BF890" s="17"/>
      <c r="BG890" s="17"/>
      <c r="BH890" s="17"/>
      <c r="BI890" s="17"/>
      <c r="BJ890" s="17"/>
      <c r="BK890" s="17"/>
      <c r="BL890" s="17"/>
      <c r="BM890" s="17"/>
      <c r="BN890" s="17"/>
      <c r="BO890" s="17"/>
      <c r="BP890" s="17"/>
      <c r="BQ890" s="17"/>
      <c r="BR890" s="17"/>
      <c r="BS890" s="17"/>
      <c r="BT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27"/>
      <c r="W891" s="17"/>
      <c r="X891" s="17"/>
      <c r="Y891" s="17"/>
      <c r="Z891" s="17"/>
      <c r="AA891" s="17"/>
      <c r="AB891" s="17"/>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7"/>
      <c r="BC891" s="17"/>
      <c r="BD891" s="17"/>
      <c r="BE891" s="17"/>
      <c r="BF891" s="17"/>
      <c r="BG891" s="17"/>
      <c r="BH891" s="17"/>
      <c r="BI891" s="17"/>
      <c r="BJ891" s="17"/>
      <c r="BK891" s="17"/>
      <c r="BL891" s="17"/>
      <c r="BM891" s="17"/>
      <c r="BN891" s="17"/>
      <c r="BO891" s="17"/>
      <c r="BP891" s="17"/>
      <c r="BQ891" s="17"/>
      <c r="BR891" s="17"/>
      <c r="BS891" s="17"/>
      <c r="BT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27"/>
      <c r="W892" s="17"/>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c r="BA892" s="17"/>
      <c r="BB892" s="17"/>
      <c r="BC892" s="17"/>
      <c r="BD892" s="17"/>
      <c r="BE892" s="17"/>
      <c r="BF892" s="17"/>
      <c r="BG892" s="17"/>
      <c r="BH892" s="17"/>
      <c r="BI892" s="17"/>
      <c r="BJ892" s="17"/>
      <c r="BK892" s="17"/>
      <c r="BL892" s="17"/>
      <c r="BM892" s="17"/>
      <c r="BN892" s="17"/>
      <c r="BO892" s="17"/>
      <c r="BP892" s="17"/>
      <c r="BQ892" s="17"/>
      <c r="BR892" s="17"/>
      <c r="BS892" s="17"/>
      <c r="BT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27"/>
      <c r="W893" s="17"/>
      <c r="X893" s="17"/>
      <c r="Y893" s="17"/>
      <c r="Z893" s="17"/>
      <c r="AA893" s="17"/>
      <c r="AB893" s="17"/>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7"/>
      <c r="BC893" s="17"/>
      <c r="BD893" s="17"/>
      <c r="BE893" s="17"/>
      <c r="BF893" s="17"/>
      <c r="BG893" s="17"/>
      <c r="BH893" s="17"/>
      <c r="BI893" s="17"/>
      <c r="BJ893" s="17"/>
      <c r="BK893" s="17"/>
      <c r="BL893" s="17"/>
      <c r="BM893" s="17"/>
      <c r="BN893" s="17"/>
      <c r="BO893" s="17"/>
      <c r="BP893" s="17"/>
      <c r="BQ893" s="17"/>
      <c r="BR893" s="17"/>
      <c r="BS893" s="17"/>
      <c r="BT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27"/>
      <c r="W894" s="17"/>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c r="BA894" s="17"/>
      <c r="BB894" s="17"/>
      <c r="BC894" s="17"/>
      <c r="BD894" s="17"/>
      <c r="BE894" s="17"/>
      <c r="BF894" s="17"/>
      <c r="BG894" s="17"/>
      <c r="BH894" s="17"/>
      <c r="BI894" s="17"/>
      <c r="BJ894" s="17"/>
      <c r="BK894" s="17"/>
      <c r="BL894" s="17"/>
      <c r="BM894" s="17"/>
      <c r="BN894" s="17"/>
      <c r="BO894" s="17"/>
      <c r="BP894" s="17"/>
      <c r="BQ894" s="17"/>
      <c r="BR894" s="17"/>
      <c r="BS894" s="17"/>
      <c r="BT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27"/>
      <c r="W895" s="17"/>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c r="BA895" s="17"/>
      <c r="BB895" s="17"/>
      <c r="BC895" s="17"/>
      <c r="BD895" s="17"/>
      <c r="BE895" s="17"/>
      <c r="BF895" s="17"/>
      <c r="BG895" s="17"/>
      <c r="BH895" s="17"/>
      <c r="BI895" s="17"/>
      <c r="BJ895" s="17"/>
      <c r="BK895" s="17"/>
      <c r="BL895" s="17"/>
      <c r="BM895" s="17"/>
      <c r="BN895" s="17"/>
      <c r="BO895" s="17"/>
      <c r="BP895" s="17"/>
      <c r="BQ895" s="17"/>
      <c r="BR895" s="17"/>
      <c r="BS895" s="17"/>
      <c r="BT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27"/>
      <c r="W896" s="17"/>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c r="BA896" s="17"/>
      <c r="BB896" s="17"/>
      <c r="BC896" s="17"/>
      <c r="BD896" s="17"/>
      <c r="BE896" s="17"/>
      <c r="BF896" s="17"/>
      <c r="BG896" s="17"/>
      <c r="BH896" s="17"/>
      <c r="BI896" s="17"/>
      <c r="BJ896" s="17"/>
      <c r="BK896" s="17"/>
      <c r="BL896" s="17"/>
      <c r="BM896" s="17"/>
      <c r="BN896" s="17"/>
      <c r="BO896" s="17"/>
      <c r="BP896" s="17"/>
      <c r="BQ896" s="17"/>
      <c r="BR896" s="17"/>
      <c r="BS896" s="17"/>
      <c r="BT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27"/>
      <c r="W897" s="17"/>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c r="BA897" s="17"/>
      <c r="BB897" s="17"/>
      <c r="BC897" s="17"/>
      <c r="BD897" s="17"/>
      <c r="BE897" s="17"/>
      <c r="BF897" s="17"/>
      <c r="BG897" s="17"/>
      <c r="BH897" s="17"/>
      <c r="BI897" s="17"/>
      <c r="BJ897" s="17"/>
      <c r="BK897" s="17"/>
      <c r="BL897" s="17"/>
      <c r="BM897" s="17"/>
      <c r="BN897" s="17"/>
      <c r="BO897" s="17"/>
      <c r="BP897" s="17"/>
      <c r="BQ897" s="17"/>
      <c r="BR897" s="17"/>
      <c r="BS897" s="17"/>
      <c r="BT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27"/>
      <c r="W898" s="17"/>
      <c r="X898" s="17"/>
      <c r="Y898" s="17"/>
      <c r="Z898" s="17"/>
      <c r="AA898" s="17"/>
      <c r="AB898" s="17"/>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c r="BA898" s="17"/>
      <c r="BB898" s="17"/>
      <c r="BC898" s="17"/>
      <c r="BD898" s="17"/>
      <c r="BE898" s="17"/>
      <c r="BF898" s="17"/>
      <c r="BG898" s="17"/>
      <c r="BH898" s="17"/>
      <c r="BI898" s="17"/>
      <c r="BJ898" s="17"/>
      <c r="BK898" s="17"/>
      <c r="BL898" s="17"/>
      <c r="BM898" s="17"/>
      <c r="BN898" s="17"/>
      <c r="BO898" s="17"/>
      <c r="BP898" s="17"/>
      <c r="BQ898" s="17"/>
      <c r="BR898" s="17"/>
      <c r="BS898" s="17"/>
      <c r="BT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27"/>
      <c r="W899" s="17"/>
      <c r="X899" s="17"/>
      <c r="Y899" s="17"/>
      <c r="Z899" s="17"/>
      <c r="AA899" s="17"/>
      <c r="AB899" s="17"/>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7"/>
      <c r="BC899" s="17"/>
      <c r="BD899" s="17"/>
      <c r="BE899" s="17"/>
      <c r="BF899" s="17"/>
      <c r="BG899" s="17"/>
      <c r="BH899" s="17"/>
      <c r="BI899" s="17"/>
      <c r="BJ899" s="17"/>
      <c r="BK899" s="17"/>
      <c r="BL899" s="17"/>
      <c r="BM899" s="17"/>
      <c r="BN899" s="17"/>
      <c r="BO899" s="17"/>
      <c r="BP899" s="17"/>
      <c r="BQ899" s="17"/>
      <c r="BR899" s="17"/>
      <c r="BS899" s="17"/>
      <c r="BT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27"/>
      <c r="W900" s="17"/>
      <c r="X900" s="17"/>
      <c r="Y900" s="17"/>
      <c r="Z900" s="17"/>
      <c r="AA900" s="17"/>
      <c r="AB900" s="17"/>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c r="BA900" s="17"/>
      <c r="BB900" s="17"/>
      <c r="BC900" s="17"/>
      <c r="BD900" s="17"/>
      <c r="BE900" s="17"/>
      <c r="BF900" s="17"/>
      <c r="BG900" s="17"/>
      <c r="BH900" s="17"/>
      <c r="BI900" s="17"/>
      <c r="BJ900" s="17"/>
      <c r="BK900" s="17"/>
      <c r="BL900" s="17"/>
      <c r="BM900" s="17"/>
      <c r="BN900" s="17"/>
      <c r="BO900" s="17"/>
      <c r="BP900" s="17"/>
      <c r="BQ900" s="17"/>
      <c r="BR900" s="17"/>
      <c r="BS900" s="17"/>
      <c r="BT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27"/>
      <c r="W901" s="17"/>
      <c r="X901" s="17"/>
      <c r="Y901" s="17"/>
      <c r="Z901" s="17"/>
      <c r="AA901" s="17"/>
      <c r="AB901" s="17"/>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c r="BA901" s="17"/>
      <c r="BB901" s="17"/>
      <c r="BC901" s="17"/>
      <c r="BD901" s="17"/>
      <c r="BE901" s="17"/>
      <c r="BF901" s="17"/>
      <c r="BG901" s="17"/>
      <c r="BH901" s="17"/>
      <c r="BI901" s="17"/>
      <c r="BJ901" s="17"/>
      <c r="BK901" s="17"/>
      <c r="BL901" s="17"/>
      <c r="BM901" s="17"/>
      <c r="BN901" s="17"/>
      <c r="BO901" s="17"/>
      <c r="BP901" s="17"/>
      <c r="BQ901" s="17"/>
      <c r="BR901" s="17"/>
      <c r="BS901" s="17"/>
      <c r="BT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27"/>
      <c r="W902" s="17"/>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c r="BA902" s="17"/>
      <c r="BB902" s="17"/>
      <c r="BC902" s="17"/>
      <c r="BD902" s="17"/>
      <c r="BE902" s="17"/>
      <c r="BF902" s="17"/>
      <c r="BG902" s="17"/>
      <c r="BH902" s="17"/>
      <c r="BI902" s="17"/>
      <c r="BJ902" s="17"/>
      <c r="BK902" s="17"/>
      <c r="BL902" s="17"/>
      <c r="BM902" s="17"/>
      <c r="BN902" s="17"/>
      <c r="BO902" s="17"/>
      <c r="BP902" s="17"/>
      <c r="BQ902" s="17"/>
      <c r="BR902" s="17"/>
      <c r="BS902" s="17"/>
      <c r="BT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27"/>
      <c r="W903" s="17"/>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c r="BA903" s="17"/>
      <c r="BB903" s="17"/>
      <c r="BC903" s="17"/>
      <c r="BD903" s="17"/>
      <c r="BE903" s="17"/>
      <c r="BF903" s="17"/>
      <c r="BG903" s="17"/>
      <c r="BH903" s="17"/>
      <c r="BI903" s="17"/>
      <c r="BJ903" s="17"/>
      <c r="BK903" s="17"/>
      <c r="BL903" s="17"/>
      <c r="BM903" s="17"/>
      <c r="BN903" s="17"/>
      <c r="BO903" s="17"/>
      <c r="BP903" s="17"/>
      <c r="BQ903" s="17"/>
      <c r="BR903" s="17"/>
      <c r="BS903" s="17"/>
      <c r="BT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27"/>
      <c r="W904" s="17"/>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c r="BA904" s="17"/>
      <c r="BB904" s="17"/>
      <c r="BC904" s="17"/>
      <c r="BD904" s="17"/>
      <c r="BE904" s="17"/>
      <c r="BF904" s="17"/>
      <c r="BG904" s="17"/>
      <c r="BH904" s="17"/>
      <c r="BI904" s="17"/>
      <c r="BJ904" s="17"/>
      <c r="BK904" s="17"/>
      <c r="BL904" s="17"/>
      <c r="BM904" s="17"/>
      <c r="BN904" s="17"/>
      <c r="BO904" s="17"/>
      <c r="BP904" s="17"/>
      <c r="BQ904" s="17"/>
      <c r="BR904" s="17"/>
      <c r="BS904" s="17"/>
      <c r="BT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27"/>
      <c r="W905" s="17"/>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c r="BA905" s="17"/>
      <c r="BB905" s="17"/>
      <c r="BC905" s="17"/>
      <c r="BD905" s="17"/>
      <c r="BE905" s="17"/>
      <c r="BF905" s="17"/>
      <c r="BG905" s="17"/>
      <c r="BH905" s="17"/>
      <c r="BI905" s="17"/>
      <c r="BJ905" s="17"/>
      <c r="BK905" s="17"/>
      <c r="BL905" s="17"/>
      <c r="BM905" s="17"/>
      <c r="BN905" s="17"/>
      <c r="BO905" s="17"/>
      <c r="BP905" s="17"/>
      <c r="BQ905" s="17"/>
      <c r="BR905" s="17"/>
      <c r="BS905" s="17"/>
      <c r="BT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27"/>
      <c r="W906" s="17"/>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c r="BA906" s="17"/>
      <c r="BB906" s="17"/>
      <c r="BC906" s="17"/>
      <c r="BD906" s="17"/>
      <c r="BE906" s="17"/>
      <c r="BF906" s="17"/>
      <c r="BG906" s="17"/>
      <c r="BH906" s="17"/>
      <c r="BI906" s="17"/>
      <c r="BJ906" s="17"/>
      <c r="BK906" s="17"/>
      <c r="BL906" s="17"/>
      <c r="BM906" s="17"/>
      <c r="BN906" s="17"/>
      <c r="BO906" s="17"/>
      <c r="BP906" s="17"/>
      <c r="BQ906" s="17"/>
      <c r="BR906" s="17"/>
      <c r="BS906" s="17"/>
      <c r="BT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27"/>
      <c r="W907" s="17"/>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c r="BA907" s="17"/>
      <c r="BB907" s="17"/>
      <c r="BC907" s="17"/>
      <c r="BD907" s="17"/>
      <c r="BE907" s="17"/>
      <c r="BF907" s="17"/>
      <c r="BG907" s="17"/>
      <c r="BH907" s="17"/>
      <c r="BI907" s="17"/>
      <c r="BJ907" s="17"/>
      <c r="BK907" s="17"/>
      <c r="BL907" s="17"/>
      <c r="BM907" s="17"/>
      <c r="BN907" s="17"/>
      <c r="BO907" s="17"/>
      <c r="BP907" s="17"/>
      <c r="BQ907" s="17"/>
      <c r="BR907" s="17"/>
      <c r="BS907" s="17"/>
      <c r="BT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27"/>
      <c r="W908" s="17"/>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c r="BA908" s="17"/>
      <c r="BB908" s="17"/>
      <c r="BC908" s="17"/>
      <c r="BD908" s="17"/>
      <c r="BE908" s="17"/>
      <c r="BF908" s="17"/>
      <c r="BG908" s="17"/>
      <c r="BH908" s="17"/>
      <c r="BI908" s="17"/>
      <c r="BJ908" s="17"/>
      <c r="BK908" s="17"/>
      <c r="BL908" s="17"/>
      <c r="BM908" s="17"/>
      <c r="BN908" s="17"/>
      <c r="BO908" s="17"/>
      <c r="BP908" s="17"/>
      <c r="BQ908" s="17"/>
      <c r="BR908" s="17"/>
      <c r="BS908" s="17"/>
      <c r="BT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27"/>
      <c r="W909" s="17"/>
      <c r="X909" s="17"/>
      <c r="Y909" s="17"/>
      <c r="Z909" s="17"/>
      <c r="AA909" s="17"/>
      <c r="AB909" s="17"/>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c r="BA909" s="17"/>
      <c r="BB909" s="17"/>
      <c r="BC909" s="17"/>
      <c r="BD909" s="17"/>
      <c r="BE909" s="17"/>
      <c r="BF909" s="17"/>
      <c r="BG909" s="17"/>
      <c r="BH909" s="17"/>
      <c r="BI909" s="17"/>
      <c r="BJ909" s="17"/>
      <c r="BK909" s="17"/>
      <c r="BL909" s="17"/>
      <c r="BM909" s="17"/>
      <c r="BN909" s="17"/>
      <c r="BO909" s="17"/>
      <c r="BP909" s="17"/>
      <c r="BQ909" s="17"/>
      <c r="BR909" s="17"/>
      <c r="BS909" s="17"/>
      <c r="BT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27"/>
      <c r="W910" s="17"/>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c r="BA910" s="17"/>
      <c r="BB910" s="17"/>
      <c r="BC910" s="17"/>
      <c r="BD910" s="17"/>
      <c r="BE910" s="17"/>
      <c r="BF910" s="17"/>
      <c r="BG910" s="17"/>
      <c r="BH910" s="17"/>
      <c r="BI910" s="17"/>
      <c r="BJ910" s="17"/>
      <c r="BK910" s="17"/>
      <c r="BL910" s="17"/>
      <c r="BM910" s="17"/>
      <c r="BN910" s="17"/>
      <c r="BO910" s="17"/>
      <c r="BP910" s="17"/>
      <c r="BQ910" s="17"/>
      <c r="BR910" s="17"/>
      <c r="BS910" s="17"/>
      <c r="BT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27"/>
      <c r="W911" s="17"/>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c r="BA911" s="17"/>
      <c r="BB911" s="17"/>
      <c r="BC911" s="17"/>
      <c r="BD911" s="17"/>
      <c r="BE911" s="17"/>
      <c r="BF911" s="17"/>
      <c r="BG911" s="17"/>
      <c r="BH911" s="17"/>
      <c r="BI911" s="17"/>
      <c r="BJ911" s="17"/>
      <c r="BK911" s="17"/>
      <c r="BL911" s="17"/>
      <c r="BM911" s="17"/>
      <c r="BN911" s="17"/>
      <c r="BO911" s="17"/>
      <c r="BP911" s="17"/>
      <c r="BQ911" s="17"/>
      <c r="BR911" s="17"/>
      <c r="BS911" s="17"/>
      <c r="BT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27"/>
      <c r="W912" s="17"/>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c r="BA912" s="17"/>
      <c r="BB912" s="17"/>
      <c r="BC912" s="17"/>
      <c r="BD912" s="17"/>
      <c r="BE912" s="17"/>
      <c r="BF912" s="17"/>
      <c r="BG912" s="17"/>
      <c r="BH912" s="17"/>
      <c r="BI912" s="17"/>
      <c r="BJ912" s="17"/>
      <c r="BK912" s="17"/>
      <c r="BL912" s="17"/>
      <c r="BM912" s="17"/>
      <c r="BN912" s="17"/>
      <c r="BO912" s="17"/>
      <c r="BP912" s="17"/>
      <c r="BQ912" s="17"/>
      <c r="BR912" s="17"/>
      <c r="BS912" s="17"/>
      <c r="BT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27"/>
      <c r="W913" s="17"/>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c r="BA913" s="17"/>
      <c r="BB913" s="17"/>
      <c r="BC913" s="17"/>
      <c r="BD913" s="17"/>
      <c r="BE913" s="17"/>
      <c r="BF913" s="17"/>
      <c r="BG913" s="17"/>
      <c r="BH913" s="17"/>
      <c r="BI913" s="17"/>
      <c r="BJ913" s="17"/>
      <c r="BK913" s="17"/>
      <c r="BL913" s="17"/>
      <c r="BM913" s="17"/>
      <c r="BN913" s="17"/>
      <c r="BO913" s="17"/>
      <c r="BP913" s="17"/>
      <c r="BQ913" s="17"/>
      <c r="BR913" s="17"/>
      <c r="BS913" s="17"/>
      <c r="BT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27"/>
      <c r="W914" s="17"/>
      <c r="X914" s="17"/>
      <c r="Y914" s="17"/>
      <c r="Z914" s="17"/>
      <c r="AA914" s="17"/>
      <c r="AB914" s="17"/>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7"/>
      <c r="BC914" s="17"/>
      <c r="BD914" s="17"/>
      <c r="BE914" s="17"/>
      <c r="BF914" s="17"/>
      <c r="BG914" s="17"/>
      <c r="BH914" s="17"/>
      <c r="BI914" s="17"/>
      <c r="BJ914" s="17"/>
      <c r="BK914" s="17"/>
      <c r="BL914" s="17"/>
      <c r="BM914" s="17"/>
      <c r="BN914" s="17"/>
      <c r="BO914" s="17"/>
      <c r="BP914" s="17"/>
      <c r="BQ914" s="17"/>
      <c r="BR914" s="17"/>
      <c r="BS914" s="17"/>
      <c r="BT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27"/>
      <c r="W915" s="17"/>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c r="BA915" s="17"/>
      <c r="BB915" s="17"/>
      <c r="BC915" s="17"/>
      <c r="BD915" s="17"/>
      <c r="BE915" s="17"/>
      <c r="BF915" s="17"/>
      <c r="BG915" s="17"/>
      <c r="BH915" s="17"/>
      <c r="BI915" s="17"/>
      <c r="BJ915" s="17"/>
      <c r="BK915" s="17"/>
      <c r="BL915" s="17"/>
      <c r="BM915" s="17"/>
      <c r="BN915" s="17"/>
      <c r="BO915" s="17"/>
      <c r="BP915" s="17"/>
      <c r="BQ915" s="17"/>
      <c r="BR915" s="17"/>
      <c r="BS915" s="17"/>
      <c r="BT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2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c r="BA916" s="17"/>
      <c r="BB916" s="17"/>
      <c r="BC916" s="17"/>
      <c r="BD916" s="17"/>
      <c r="BE916" s="17"/>
      <c r="BF916" s="17"/>
      <c r="BG916" s="17"/>
      <c r="BH916" s="17"/>
      <c r="BI916" s="17"/>
      <c r="BJ916" s="17"/>
      <c r="BK916" s="17"/>
      <c r="BL916" s="17"/>
      <c r="BM916" s="17"/>
      <c r="BN916" s="17"/>
      <c r="BO916" s="17"/>
      <c r="BP916" s="17"/>
      <c r="BQ916" s="17"/>
      <c r="BR916" s="17"/>
      <c r="BS916" s="17"/>
      <c r="BT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27"/>
      <c r="W917" s="17"/>
      <c r="X917" s="17"/>
      <c r="Y917" s="17"/>
      <c r="Z917" s="17"/>
      <c r="AA917" s="17"/>
      <c r="AB917" s="17"/>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7"/>
      <c r="BC917" s="17"/>
      <c r="BD917" s="17"/>
      <c r="BE917" s="17"/>
      <c r="BF917" s="17"/>
      <c r="BG917" s="17"/>
      <c r="BH917" s="17"/>
      <c r="BI917" s="17"/>
      <c r="BJ917" s="17"/>
      <c r="BK917" s="17"/>
      <c r="BL917" s="17"/>
      <c r="BM917" s="17"/>
      <c r="BN917" s="17"/>
      <c r="BO917" s="17"/>
      <c r="BP917" s="17"/>
      <c r="BQ917" s="17"/>
      <c r="BR917" s="17"/>
      <c r="BS917" s="17"/>
      <c r="BT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27"/>
      <c r="W918" s="17"/>
      <c r="X918" s="17"/>
      <c r="Y918" s="17"/>
      <c r="Z918" s="17"/>
      <c r="AA918" s="17"/>
      <c r="AB918" s="17"/>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c r="BA918" s="17"/>
      <c r="BB918" s="17"/>
      <c r="BC918" s="17"/>
      <c r="BD918" s="17"/>
      <c r="BE918" s="17"/>
      <c r="BF918" s="17"/>
      <c r="BG918" s="17"/>
      <c r="BH918" s="17"/>
      <c r="BI918" s="17"/>
      <c r="BJ918" s="17"/>
      <c r="BK918" s="17"/>
      <c r="BL918" s="17"/>
      <c r="BM918" s="17"/>
      <c r="BN918" s="17"/>
      <c r="BO918" s="17"/>
      <c r="BP918" s="17"/>
      <c r="BQ918" s="17"/>
      <c r="BR918" s="17"/>
      <c r="BS918" s="17"/>
      <c r="BT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27"/>
      <c r="W919" s="17"/>
      <c r="X919" s="17"/>
      <c r="Y919" s="17"/>
      <c r="Z919" s="17"/>
      <c r="AA919" s="17"/>
      <c r="AB919" s="17"/>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c r="BA919" s="17"/>
      <c r="BB919" s="17"/>
      <c r="BC919" s="17"/>
      <c r="BD919" s="17"/>
      <c r="BE919" s="17"/>
      <c r="BF919" s="17"/>
      <c r="BG919" s="17"/>
      <c r="BH919" s="17"/>
      <c r="BI919" s="17"/>
      <c r="BJ919" s="17"/>
      <c r="BK919" s="17"/>
      <c r="BL919" s="17"/>
      <c r="BM919" s="17"/>
      <c r="BN919" s="17"/>
      <c r="BO919" s="17"/>
      <c r="BP919" s="17"/>
      <c r="BQ919" s="17"/>
      <c r="BR919" s="17"/>
      <c r="BS919" s="17"/>
      <c r="BT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27"/>
      <c r="W920" s="17"/>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c r="BA920" s="17"/>
      <c r="BB920" s="17"/>
      <c r="BC920" s="17"/>
      <c r="BD920" s="17"/>
      <c r="BE920" s="17"/>
      <c r="BF920" s="17"/>
      <c r="BG920" s="17"/>
      <c r="BH920" s="17"/>
      <c r="BI920" s="17"/>
      <c r="BJ920" s="17"/>
      <c r="BK920" s="17"/>
      <c r="BL920" s="17"/>
      <c r="BM920" s="17"/>
      <c r="BN920" s="17"/>
      <c r="BO920" s="17"/>
      <c r="BP920" s="17"/>
      <c r="BQ920" s="17"/>
      <c r="BR920" s="17"/>
      <c r="BS920" s="17"/>
      <c r="BT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27"/>
      <c r="W921" s="17"/>
      <c r="X921" s="17"/>
      <c r="Y921" s="17"/>
      <c r="Z921" s="17"/>
      <c r="AA921" s="17"/>
      <c r="AB921" s="17"/>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7"/>
      <c r="BC921" s="17"/>
      <c r="BD921" s="17"/>
      <c r="BE921" s="17"/>
      <c r="BF921" s="17"/>
      <c r="BG921" s="17"/>
      <c r="BH921" s="17"/>
      <c r="BI921" s="17"/>
      <c r="BJ921" s="17"/>
      <c r="BK921" s="17"/>
      <c r="BL921" s="17"/>
      <c r="BM921" s="17"/>
      <c r="BN921" s="17"/>
      <c r="BO921" s="17"/>
      <c r="BP921" s="17"/>
      <c r="BQ921" s="17"/>
      <c r="BR921" s="17"/>
      <c r="BS921" s="17"/>
      <c r="BT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27"/>
      <c r="W922" s="17"/>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c r="BA922" s="17"/>
      <c r="BB922" s="17"/>
      <c r="BC922" s="17"/>
      <c r="BD922" s="17"/>
      <c r="BE922" s="17"/>
      <c r="BF922" s="17"/>
      <c r="BG922" s="17"/>
      <c r="BH922" s="17"/>
      <c r="BI922" s="17"/>
      <c r="BJ922" s="17"/>
      <c r="BK922" s="17"/>
      <c r="BL922" s="17"/>
      <c r="BM922" s="17"/>
      <c r="BN922" s="17"/>
      <c r="BO922" s="17"/>
      <c r="BP922" s="17"/>
      <c r="BQ922" s="17"/>
      <c r="BR922" s="17"/>
      <c r="BS922" s="17"/>
      <c r="BT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2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7"/>
      <c r="BC923" s="17"/>
      <c r="BD923" s="17"/>
      <c r="BE923" s="17"/>
      <c r="BF923" s="17"/>
      <c r="BG923" s="17"/>
      <c r="BH923" s="17"/>
      <c r="BI923" s="17"/>
      <c r="BJ923" s="17"/>
      <c r="BK923" s="17"/>
      <c r="BL923" s="17"/>
      <c r="BM923" s="17"/>
      <c r="BN923" s="17"/>
      <c r="BO923" s="17"/>
      <c r="BP923" s="17"/>
      <c r="BQ923" s="17"/>
      <c r="BR923" s="17"/>
      <c r="BS923" s="17"/>
      <c r="BT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27"/>
      <c r="W924" s="17"/>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c r="BA924" s="17"/>
      <c r="BB924" s="17"/>
      <c r="BC924" s="17"/>
      <c r="BD924" s="17"/>
      <c r="BE924" s="17"/>
      <c r="BF924" s="17"/>
      <c r="BG924" s="17"/>
      <c r="BH924" s="17"/>
      <c r="BI924" s="17"/>
      <c r="BJ924" s="17"/>
      <c r="BK924" s="17"/>
      <c r="BL924" s="17"/>
      <c r="BM924" s="17"/>
      <c r="BN924" s="17"/>
      <c r="BO924" s="17"/>
      <c r="BP924" s="17"/>
      <c r="BQ924" s="17"/>
      <c r="BR924" s="17"/>
      <c r="BS924" s="17"/>
      <c r="BT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27"/>
      <c r="W925" s="17"/>
      <c r="X925" s="17"/>
      <c r="Y925" s="17"/>
      <c r="Z925" s="17"/>
      <c r="AA925" s="17"/>
      <c r="AB925" s="17"/>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c r="BA925" s="17"/>
      <c r="BB925" s="17"/>
      <c r="BC925" s="17"/>
      <c r="BD925" s="17"/>
      <c r="BE925" s="17"/>
      <c r="BF925" s="17"/>
      <c r="BG925" s="17"/>
      <c r="BH925" s="17"/>
      <c r="BI925" s="17"/>
      <c r="BJ925" s="17"/>
      <c r="BK925" s="17"/>
      <c r="BL925" s="17"/>
      <c r="BM925" s="17"/>
      <c r="BN925" s="17"/>
      <c r="BO925" s="17"/>
      <c r="BP925" s="17"/>
      <c r="BQ925" s="17"/>
      <c r="BR925" s="17"/>
      <c r="BS925" s="17"/>
      <c r="BT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27"/>
      <c r="W926" s="17"/>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c r="BA926" s="17"/>
      <c r="BB926" s="17"/>
      <c r="BC926" s="17"/>
      <c r="BD926" s="17"/>
      <c r="BE926" s="17"/>
      <c r="BF926" s="17"/>
      <c r="BG926" s="17"/>
      <c r="BH926" s="17"/>
      <c r="BI926" s="17"/>
      <c r="BJ926" s="17"/>
      <c r="BK926" s="17"/>
      <c r="BL926" s="17"/>
      <c r="BM926" s="17"/>
      <c r="BN926" s="17"/>
      <c r="BO926" s="17"/>
      <c r="BP926" s="17"/>
      <c r="BQ926" s="17"/>
      <c r="BR926" s="17"/>
      <c r="BS926" s="17"/>
      <c r="BT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27"/>
      <c r="W927" s="17"/>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c r="BA927" s="17"/>
      <c r="BB927" s="17"/>
      <c r="BC927" s="17"/>
      <c r="BD927" s="17"/>
      <c r="BE927" s="17"/>
      <c r="BF927" s="17"/>
      <c r="BG927" s="17"/>
      <c r="BH927" s="17"/>
      <c r="BI927" s="17"/>
      <c r="BJ927" s="17"/>
      <c r="BK927" s="17"/>
      <c r="BL927" s="17"/>
      <c r="BM927" s="17"/>
      <c r="BN927" s="17"/>
      <c r="BO927" s="17"/>
      <c r="BP927" s="17"/>
      <c r="BQ927" s="17"/>
      <c r="BR927" s="17"/>
      <c r="BS927" s="17"/>
      <c r="BT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27"/>
      <c r="W928" s="17"/>
      <c r="X928" s="17"/>
      <c r="Y928" s="17"/>
      <c r="Z928" s="17"/>
      <c r="AA928" s="17"/>
      <c r="AB928" s="17"/>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c r="BA928" s="17"/>
      <c r="BB928" s="17"/>
      <c r="BC928" s="17"/>
      <c r="BD928" s="17"/>
      <c r="BE928" s="17"/>
      <c r="BF928" s="17"/>
      <c r="BG928" s="17"/>
      <c r="BH928" s="17"/>
      <c r="BI928" s="17"/>
      <c r="BJ928" s="17"/>
      <c r="BK928" s="17"/>
      <c r="BL928" s="17"/>
      <c r="BM928" s="17"/>
      <c r="BN928" s="17"/>
      <c r="BO928" s="17"/>
      <c r="BP928" s="17"/>
      <c r="BQ928" s="17"/>
      <c r="BR928" s="17"/>
      <c r="BS928" s="17"/>
      <c r="BT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27"/>
      <c r="W929" s="17"/>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c r="BA929" s="17"/>
      <c r="BB929" s="17"/>
      <c r="BC929" s="17"/>
      <c r="BD929" s="17"/>
      <c r="BE929" s="17"/>
      <c r="BF929" s="17"/>
      <c r="BG929" s="17"/>
      <c r="BH929" s="17"/>
      <c r="BI929" s="17"/>
      <c r="BJ929" s="17"/>
      <c r="BK929" s="17"/>
      <c r="BL929" s="17"/>
      <c r="BM929" s="17"/>
      <c r="BN929" s="17"/>
      <c r="BO929" s="17"/>
      <c r="BP929" s="17"/>
      <c r="BQ929" s="17"/>
      <c r="BR929" s="17"/>
      <c r="BS929" s="17"/>
      <c r="BT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27"/>
      <c r="W930" s="17"/>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c r="BA930" s="17"/>
      <c r="BB930" s="17"/>
      <c r="BC930" s="17"/>
      <c r="BD930" s="17"/>
      <c r="BE930" s="17"/>
      <c r="BF930" s="17"/>
      <c r="BG930" s="17"/>
      <c r="BH930" s="17"/>
      <c r="BI930" s="17"/>
      <c r="BJ930" s="17"/>
      <c r="BK930" s="17"/>
      <c r="BL930" s="17"/>
      <c r="BM930" s="17"/>
      <c r="BN930" s="17"/>
      <c r="BO930" s="17"/>
      <c r="BP930" s="17"/>
      <c r="BQ930" s="17"/>
      <c r="BR930" s="17"/>
      <c r="BS930" s="17"/>
      <c r="BT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27"/>
      <c r="W931" s="17"/>
      <c r="X931" s="17"/>
      <c r="Y931" s="17"/>
      <c r="Z931" s="17"/>
      <c r="AA931" s="17"/>
      <c r="AB931" s="17"/>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7"/>
      <c r="BC931" s="17"/>
      <c r="BD931" s="17"/>
      <c r="BE931" s="17"/>
      <c r="BF931" s="17"/>
      <c r="BG931" s="17"/>
      <c r="BH931" s="17"/>
      <c r="BI931" s="17"/>
      <c r="BJ931" s="17"/>
      <c r="BK931" s="17"/>
      <c r="BL931" s="17"/>
      <c r="BM931" s="17"/>
      <c r="BN931" s="17"/>
      <c r="BO931" s="17"/>
      <c r="BP931" s="17"/>
      <c r="BQ931" s="17"/>
      <c r="BR931" s="17"/>
      <c r="BS931" s="17"/>
      <c r="BT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27"/>
      <c r="W932" s="17"/>
      <c r="X932" s="17"/>
      <c r="Y932" s="17"/>
      <c r="Z932" s="17"/>
      <c r="AA932" s="17"/>
      <c r="AB932" s="17"/>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7"/>
      <c r="BC932" s="17"/>
      <c r="BD932" s="17"/>
      <c r="BE932" s="17"/>
      <c r="BF932" s="17"/>
      <c r="BG932" s="17"/>
      <c r="BH932" s="17"/>
      <c r="BI932" s="17"/>
      <c r="BJ932" s="17"/>
      <c r="BK932" s="17"/>
      <c r="BL932" s="17"/>
      <c r="BM932" s="17"/>
      <c r="BN932" s="17"/>
      <c r="BO932" s="17"/>
      <c r="BP932" s="17"/>
      <c r="BQ932" s="17"/>
      <c r="BR932" s="17"/>
      <c r="BS932" s="17"/>
      <c r="BT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27"/>
      <c r="W933" s="17"/>
      <c r="X933" s="17"/>
      <c r="Y933" s="17"/>
      <c r="Z933" s="17"/>
      <c r="AA933" s="17"/>
      <c r="AB933" s="17"/>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7"/>
      <c r="BC933" s="17"/>
      <c r="BD933" s="17"/>
      <c r="BE933" s="17"/>
      <c r="BF933" s="17"/>
      <c r="BG933" s="17"/>
      <c r="BH933" s="17"/>
      <c r="BI933" s="17"/>
      <c r="BJ933" s="17"/>
      <c r="BK933" s="17"/>
      <c r="BL933" s="17"/>
      <c r="BM933" s="17"/>
      <c r="BN933" s="17"/>
      <c r="BO933" s="17"/>
      <c r="BP933" s="17"/>
      <c r="BQ933" s="17"/>
      <c r="BR933" s="17"/>
      <c r="BS933" s="17"/>
      <c r="BT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27"/>
      <c r="W934" s="17"/>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c r="BA934" s="17"/>
      <c r="BB934" s="17"/>
      <c r="BC934" s="17"/>
      <c r="BD934" s="17"/>
      <c r="BE934" s="17"/>
      <c r="BF934" s="17"/>
      <c r="BG934" s="17"/>
      <c r="BH934" s="17"/>
      <c r="BI934" s="17"/>
      <c r="BJ934" s="17"/>
      <c r="BK934" s="17"/>
      <c r="BL934" s="17"/>
      <c r="BM934" s="17"/>
      <c r="BN934" s="17"/>
      <c r="BO934" s="17"/>
      <c r="BP934" s="17"/>
      <c r="BQ934" s="17"/>
      <c r="BR934" s="17"/>
      <c r="BS934" s="17"/>
      <c r="BT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27"/>
      <c r="W935" s="17"/>
      <c r="X935" s="17"/>
      <c r="Y935" s="17"/>
      <c r="Z935" s="17"/>
      <c r="AA935" s="17"/>
      <c r="AB935" s="17"/>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c r="BA935" s="17"/>
      <c r="BB935" s="17"/>
      <c r="BC935" s="17"/>
      <c r="BD935" s="17"/>
      <c r="BE935" s="17"/>
      <c r="BF935" s="17"/>
      <c r="BG935" s="17"/>
      <c r="BH935" s="17"/>
      <c r="BI935" s="17"/>
      <c r="BJ935" s="17"/>
      <c r="BK935" s="17"/>
      <c r="BL935" s="17"/>
      <c r="BM935" s="17"/>
      <c r="BN935" s="17"/>
      <c r="BO935" s="17"/>
      <c r="BP935" s="17"/>
      <c r="BQ935" s="17"/>
      <c r="BR935" s="17"/>
      <c r="BS935" s="17"/>
      <c r="BT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27"/>
      <c r="W936" s="17"/>
      <c r="X936" s="17"/>
      <c r="Y936" s="17"/>
      <c r="Z936" s="17"/>
      <c r="AA936" s="17"/>
      <c r="AB936" s="17"/>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c r="BA936" s="17"/>
      <c r="BB936" s="17"/>
      <c r="BC936" s="17"/>
      <c r="BD936" s="17"/>
      <c r="BE936" s="17"/>
      <c r="BF936" s="17"/>
      <c r="BG936" s="17"/>
      <c r="BH936" s="17"/>
      <c r="BI936" s="17"/>
      <c r="BJ936" s="17"/>
      <c r="BK936" s="17"/>
      <c r="BL936" s="17"/>
      <c r="BM936" s="17"/>
      <c r="BN936" s="17"/>
      <c r="BO936" s="17"/>
      <c r="BP936" s="17"/>
      <c r="BQ936" s="17"/>
      <c r="BR936" s="17"/>
      <c r="BS936" s="17"/>
      <c r="BT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27"/>
      <c r="W937" s="17"/>
      <c r="X937" s="17"/>
      <c r="Y937" s="17"/>
      <c r="Z937" s="17"/>
      <c r="AA937" s="17"/>
      <c r="AB937" s="17"/>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c r="BA937" s="17"/>
      <c r="BB937" s="17"/>
      <c r="BC937" s="17"/>
      <c r="BD937" s="17"/>
      <c r="BE937" s="17"/>
      <c r="BF937" s="17"/>
      <c r="BG937" s="17"/>
      <c r="BH937" s="17"/>
      <c r="BI937" s="17"/>
      <c r="BJ937" s="17"/>
      <c r="BK937" s="17"/>
      <c r="BL937" s="17"/>
      <c r="BM937" s="17"/>
      <c r="BN937" s="17"/>
      <c r="BO937" s="17"/>
      <c r="BP937" s="17"/>
      <c r="BQ937" s="17"/>
      <c r="BR937" s="17"/>
      <c r="BS937" s="17"/>
      <c r="BT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27"/>
      <c r="W938" s="17"/>
      <c r="X938" s="17"/>
      <c r="Y938" s="17"/>
      <c r="Z938" s="17"/>
      <c r="AA938" s="17"/>
      <c r="AB938" s="17"/>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c r="BA938" s="17"/>
      <c r="BB938" s="17"/>
      <c r="BC938" s="17"/>
      <c r="BD938" s="17"/>
      <c r="BE938" s="17"/>
      <c r="BF938" s="17"/>
      <c r="BG938" s="17"/>
      <c r="BH938" s="17"/>
      <c r="BI938" s="17"/>
      <c r="BJ938" s="17"/>
      <c r="BK938" s="17"/>
      <c r="BL938" s="17"/>
      <c r="BM938" s="17"/>
      <c r="BN938" s="17"/>
      <c r="BO938" s="17"/>
      <c r="BP938" s="17"/>
      <c r="BQ938" s="17"/>
      <c r="BR938" s="17"/>
      <c r="BS938" s="17"/>
      <c r="BT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27"/>
      <c r="W939" s="17"/>
      <c r="X939" s="17"/>
      <c r="Y939" s="17"/>
      <c r="Z939" s="17"/>
      <c r="AA939" s="17"/>
      <c r="AB939" s="17"/>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c r="BA939" s="17"/>
      <c r="BB939" s="17"/>
      <c r="BC939" s="17"/>
      <c r="BD939" s="17"/>
      <c r="BE939" s="17"/>
      <c r="BF939" s="17"/>
      <c r="BG939" s="17"/>
      <c r="BH939" s="17"/>
      <c r="BI939" s="17"/>
      <c r="BJ939" s="17"/>
      <c r="BK939" s="17"/>
      <c r="BL939" s="17"/>
      <c r="BM939" s="17"/>
      <c r="BN939" s="17"/>
      <c r="BO939" s="17"/>
      <c r="BP939" s="17"/>
      <c r="BQ939" s="17"/>
      <c r="BR939" s="17"/>
      <c r="BS939" s="17"/>
      <c r="BT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27"/>
      <c r="W940" s="17"/>
      <c r="X940" s="17"/>
      <c r="Y940" s="17"/>
      <c r="Z940" s="17"/>
      <c r="AA940" s="17"/>
      <c r="AB940" s="17"/>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c r="BA940" s="17"/>
      <c r="BB940" s="17"/>
      <c r="BC940" s="17"/>
      <c r="BD940" s="17"/>
      <c r="BE940" s="17"/>
      <c r="BF940" s="17"/>
      <c r="BG940" s="17"/>
      <c r="BH940" s="17"/>
      <c r="BI940" s="17"/>
      <c r="BJ940" s="17"/>
      <c r="BK940" s="17"/>
      <c r="BL940" s="17"/>
      <c r="BM940" s="17"/>
      <c r="BN940" s="17"/>
      <c r="BO940" s="17"/>
      <c r="BP940" s="17"/>
      <c r="BQ940" s="17"/>
      <c r="BR940" s="17"/>
      <c r="BS940" s="17"/>
      <c r="BT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27"/>
      <c r="W941" s="17"/>
      <c r="X941" s="17"/>
      <c r="Y941" s="17"/>
      <c r="Z941" s="17"/>
      <c r="AA941" s="17"/>
      <c r="AB941" s="17"/>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c r="BA941" s="17"/>
      <c r="BB941" s="17"/>
      <c r="BC941" s="17"/>
      <c r="BD941" s="17"/>
      <c r="BE941" s="17"/>
      <c r="BF941" s="17"/>
      <c r="BG941" s="17"/>
      <c r="BH941" s="17"/>
      <c r="BI941" s="17"/>
      <c r="BJ941" s="17"/>
      <c r="BK941" s="17"/>
      <c r="BL941" s="17"/>
      <c r="BM941" s="17"/>
      <c r="BN941" s="17"/>
      <c r="BO941" s="17"/>
      <c r="BP941" s="17"/>
      <c r="BQ941" s="17"/>
      <c r="BR941" s="17"/>
      <c r="BS941" s="17"/>
      <c r="BT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27"/>
      <c r="W942" s="17"/>
      <c r="X942" s="17"/>
      <c r="Y942" s="17"/>
      <c r="Z942" s="17"/>
      <c r="AA942" s="17"/>
      <c r="AB942" s="17"/>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c r="BA942" s="17"/>
      <c r="BB942" s="17"/>
      <c r="BC942" s="17"/>
      <c r="BD942" s="17"/>
      <c r="BE942" s="17"/>
      <c r="BF942" s="17"/>
      <c r="BG942" s="17"/>
      <c r="BH942" s="17"/>
      <c r="BI942" s="17"/>
      <c r="BJ942" s="17"/>
      <c r="BK942" s="17"/>
      <c r="BL942" s="17"/>
      <c r="BM942" s="17"/>
      <c r="BN942" s="17"/>
      <c r="BO942" s="17"/>
      <c r="BP942" s="17"/>
      <c r="BQ942" s="17"/>
      <c r="BR942" s="17"/>
      <c r="BS942" s="17"/>
      <c r="BT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27"/>
      <c r="W943" s="17"/>
      <c r="X943" s="17"/>
      <c r="Y943" s="17"/>
      <c r="Z943" s="17"/>
      <c r="AA943" s="17"/>
      <c r="AB943" s="17"/>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c r="BA943" s="17"/>
      <c r="BB943" s="17"/>
      <c r="BC943" s="17"/>
      <c r="BD943" s="17"/>
      <c r="BE943" s="17"/>
      <c r="BF943" s="17"/>
      <c r="BG943" s="17"/>
      <c r="BH943" s="17"/>
      <c r="BI943" s="17"/>
      <c r="BJ943" s="17"/>
      <c r="BK943" s="17"/>
      <c r="BL943" s="17"/>
      <c r="BM943" s="17"/>
      <c r="BN943" s="17"/>
      <c r="BO943" s="17"/>
      <c r="BP943" s="17"/>
      <c r="BQ943" s="17"/>
      <c r="BR943" s="17"/>
      <c r="BS943" s="17"/>
      <c r="BT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27"/>
      <c r="W944" s="17"/>
      <c r="X944" s="17"/>
      <c r="Y944" s="17"/>
      <c r="Z944" s="17"/>
      <c r="AA944" s="17"/>
      <c r="AB944" s="17"/>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c r="BA944" s="17"/>
      <c r="BB944" s="17"/>
      <c r="BC944" s="17"/>
      <c r="BD944" s="17"/>
      <c r="BE944" s="17"/>
      <c r="BF944" s="17"/>
      <c r="BG944" s="17"/>
      <c r="BH944" s="17"/>
      <c r="BI944" s="17"/>
      <c r="BJ944" s="17"/>
      <c r="BK944" s="17"/>
      <c r="BL944" s="17"/>
      <c r="BM944" s="17"/>
      <c r="BN944" s="17"/>
      <c r="BO944" s="17"/>
      <c r="BP944" s="17"/>
      <c r="BQ944" s="17"/>
      <c r="BR944" s="17"/>
      <c r="BS944" s="17"/>
      <c r="BT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27"/>
      <c r="W945" s="17"/>
      <c r="X945" s="17"/>
      <c r="Y945" s="17"/>
      <c r="Z945" s="17"/>
      <c r="AA945" s="17"/>
      <c r="AB945" s="17"/>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c r="BA945" s="17"/>
      <c r="BB945" s="17"/>
      <c r="BC945" s="17"/>
      <c r="BD945" s="17"/>
      <c r="BE945" s="17"/>
      <c r="BF945" s="17"/>
      <c r="BG945" s="17"/>
      <c r="BH945" s="17"/>
      <c r="BI945" s="17"/>
      <c r="BJ945" s="17"/>
      <c r="BK945" s="17"/>
      <c r="BL945" s="17"/>
      <c r="BM945" s="17"/>
      <c r="BN945" s="17"/>
      <c r="BO945" s="17"/>
      <c r="BP945" s="17"/>
      <c r="BQ945" s="17"/>
      <c r="BR945" s="17"/>
      <c r="BS945" s="17"/>
      <c r="BT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27"/>
      <c r="W946" s="17"/>
      <c r="X946" s="17"/>
      <c r="Y946" s="17"/>
      <c r="Z946" s="17"/>
      <c r="AA946" s="17"/>
      <c r="AB946" s="17"/>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c r="BA946" s="17"/>
      <c r="BB946" s="17"/>
      <c r="BC946" s="17"/>
      <c r="BD946" s="17"/>
      <c r="BE946" s="17"/>
      <c r="BF946" s="17"/>
      <c r="BG946" s="17"/>
      <c r="BH946" s="17"/>
      <c r="BI946" s="17"/>
      <c r="BJ946" s="17"/>
      <c r="BK946" s="17"/>
      <c r="BL946" s="17"/>
      <c r="BM946" s="17"/>
      <c r="BN946" s="17"/>
      <c r="BO946" s="17"/>
      <c r="BP946" s="17"/>
      <c r="BQ946" s="17"/>
      <c r="BR946" s="17"/>
      <c r="BS946" s="17"/>
      <c r="BT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27"/>
      <c r="W947" s="17"/>
      <c r="X947" s="17"/>
      <c r="Y947" s="17"/>
      <c r="Z947" s="17"/>
      <c r="AA947" s="17"/>
      <c r="AB947" s="17"/>
      <c r="AC947" s="17"/>
      <c r="AD947" s="17"/>
      <c r="AE947" s="17"/>
      <c r="AF947" s="17"/>
      <c r="AG947" s="17"/>
      <c r="AH947" s="17"/>
      <c r="AI947" s="17"/>
      <c r="AJ947" s="17"/>
      <c r="AK947" s="17"/>
      <c r="AL947" s="17"/>
      <c r="AM947" s="17"/>
      <c r="AN947" s="17"/>
      <c r="AO947" s="17"/>
      <c r="AP947" s="17"/>
      <c r="AQ947" s="17"/>
      <c r="AR947" s="17"/>
      <c r="AS947" s="17"/>
      <c r="AT947" s="17"/>
      <c r="AU947" s="17"/>
      <c r="AV947" s="17"/>
      <c r="AW947" s="17"/>
      <c r="AX947" s="17"/>
      <c r="AY947" s="17"/>
      <c r="AZ947" s="17"/>
      <c r="BA947" s="17"/>
      <c r="BB947" s="17"/>
      <c r="BC947" s="17"/>
      <c r="BD947" s="17"/>
      <c r="BE947" s="17"/>
      <c r="BF947" s="17"/>
      <c r="BG947" s="17"/>
      <c r="BH947" s="17"/>
      <c r="BI947" s="17"/>
      <c r="BJ947" s="17"/>
      <c r="BK947" s="17"/>
      <c r="BL947" s="17"/>
      <c r="BM947" s="17"/>
      <c r="BN947" s="17"/>
      <c r="BO947" s="17"/>
      <c r="BP947" s="17"/>
      <c r="BQ947" s="17"/>
      <c r="BR947" s="17"/>
      <c r="BS947" s="17"/>
      <c r="BT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27"/>
      <c r="W948" s="17"/>
      <c r="X948" s="17"/>
      <c r="Y948" s="17"/>
      <c r="Z948" s="17"/>
      <c r="AA948" s="17"/>
      <c r="AB948" s="17"/>
      <c r="AC948" s="17"/>
      <c r="AD948" s="17"/>
      <c r="AE948" s="17"/>
      <c r="AF948" s="17"/>
      <c r="AG948" s="17"/>
      <c r="AH948" s="17"/>
      <c r="AI948" s="17"/>
      <c r="AJ948" s="17"/>
      <c r="AK948" s="17"/>
      <c r="AL948" s="17"/>
      <c r="AM948" s="17"/>
      <c r="AN948" s="17"/>
      <c r="AO948" s="17"/>
      <c r="AP948" s="17"/>
      <c r="AQ948" s="17"/>
      <c r="AR948" s="17"/>
      <c r="AS948" s="17"/>
      <c r="AT948" s="17"/>
      <c r="AU948" s="17"/>
      <c r="AV948" s="17"/>
      <c r="AW948" s="17"/>
      <c r="AX948" s="17"/>
      <c r="AY948" s="17"/>
      <c r="AZ948" s="17"/>
      <c r="BA948" s="17"/>
      <c r="BB948" s="17"/>
      <c r="BC948" s="17"/>
      <c r="BD948" s="17"/>
      <c r="BE948" s="17"/>
      <c r="BF948" s="17"/>
      <c r="BG948" s="17"/>
      <c r="BH948" s="17"/>
      <c r="BI948" s="17"/>
      <c r="BJ948" s="17"/>
      <c r="BK948" s="17"/>
      <c r="BL948" s="17"/>
      <c r="BM948" s="17"/>
      <c r="BN948" s="17"/>
      <c r="BO948" s="17"/>
      <c r="BP948" s="17"/>
      <c r="BQ948" s="17"/>
      <c r="BR948" s="17"/>
      <c r="BS948" s="17"/>
      <c r="BT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27"/>
      <c r="W949" s="17"/>
      <c r="X949" s="17"/>
      <c r="Y949" s="17"/>
      <c r="Z949" s="17"/>
      <c r="AA949" s="17"/>
      <c r="AB949" s="17"/>
      <c r="AC949" s="17"/>
      <c r="AD949" s="17"/>
      <c r="AE949" s="17"/>
      <c r="AF949" s="17"/>
      <c r="AG949" s="17"/>
      <c r="AH949" s="17"/>
      <c r="AI949" s="17"/>
      <c r="AJ949" s="17"/>
      <c r="AK949" s="17"/>
      <c r="AL949" s="17"/>
      <c r="AM949" s="17"/>
      <c r="AN949" s="17"/>
      <c r="AO949" s="17"/>
      <c r="AP949" s="17"/>
      <c r="AQ949" s="17"/>
      <c r="AR949" s="17"/>
      <c r="AS949" s="17"/>
      <c r="AT949" s="17"/>
      <c r="AU949" s="17"/>
      <c r="AV949" s="17"/>
      <c r="AW949" s="17"/>
      <c r="AX949" s="17"/>
      <c r="AY949" s="17"/>
      <c r="AZ949" s="17"/>
      <c r="BA949" s="17"/>
      <c r="BB949" s="17"/>
      <c r="BC949" s="17"/>
      <c r="BD949" s="17"/>
      <c r="BE949" s="17"/>
      <c r="BF949" s="17"/>
      <c r="BG949" s="17"/>
      <c r="BH949" s="17"/>
      <c r="BI949" s="17"/>
      <c r="BJ949" s="17"/>
      <c r="BK949" s="17"/>
      <c r="BL949" s="17"/>
      <c r="BM949" s="17"/>
      <c r="BN949" s="17"/>
      <c r="BO949" s="17"/>
      <c r="BP949" s="17"/>
      <c r="BQ949" s="17"/>
      <c r="BR949" s="17"/>
      <c r="BS949" s="17"/>
      <c r="BT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27"/>
      <c r="W950" s="17"/>
      <c r="X950" s="17"/>
      <c r="Y950" s="17"/>
      <c r="Z950" s="17"/>
      <c r="AA950" s="17"/>
      <c r="AB950" s="17"/>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c r="BA950" s="17"/>
      <c r="BB950" s="17"/>
      <c r="BC950" s="17"/>
      <c r="BD950" s="17"/>
      <c r="BE950" s="17"/>
      <c r="BF950" s="17"/>
      <c r="BG950" s="17"/>
      <c r="BH950" s="17"/>
      <c r="BI950" s="17"/>
      <c r="BJ950" s="17"/>
      <c r="BK950" s="17"/>
      <c r="BL950" s="17"/>
      <c r="BM950" s="17"/>
      <c r="BN950" s="17"/>
      <c r="BO950" s="17"/>
      <c r="BP950" s="17"/>
      <c r="BQ950" s="17"/>
      <c r="BR950" s="17"/>
      <c r="BS950" s="17"/>
      <c r="BT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27"/>
      <c r="W951" s="17"/>
      <c r="X951" s="17"/>
      <c r="Y951" s="17"/>
      <c r="Z951" s="17"/>
      <c r="AA951" s="17"/>
      <c r="AB951" s="17"/>
      <c r="AC951" s="17"/>
      <c r="AD951" s="17"/>
      <c r="AE951" s="17"/>
      <c r="AF951" s="17"/>
      <c r="AG951" s="17"/>
      <c r="AH951" s="17"/>
      <c r="AI951" s="17"/>
      <c r="AJ951" s="17"/>
      <c r="AK951" s="17"/>
      <c r="AL951" s="17"/>
      <c r="AM951" s="17"/>
      <c r="AN951" s="17"/>
      <c r="AO951" s="17"/>
      <c r="AP951" s="17"/>
      <c r="AQ951" s="17"/>
      <c r="AR951" s="17"/>
      <c r="AS951" s="17"/>
      <c r="AT951" s="17"/>
      <c r="AU951" s="17"/>
      <c r="AV951" s="17"/>
      <c r="AW951" s="17"/>
      <c r="AX951" s="17"/>
      <c r="AY951" s="17"/>
      <c r="AZ951" s="17"/>
      <c r="BA951" s="17"/>
      <c r="BB951" s="17"/>
      <c r="BC951" s="17"/>
      <c r="BD951" s="17"/>
      <c r="BE951" s="17"/>
      <c r="BF951" s="17"/>
      <c r="BG951" s="17"/>
      <c r="BH951" s="17"/>
      <c r="BI951" s="17"/>
      <c r="BJ951" s="17"/>
      <c r="BK951" s="17"/>
      <c r="BL951" s="17"/>
      <c r="BM951" s="17"/>
      <c r="BN951" s="17"/>
      <c r="BO951" s="17"/>
      <c r="BP951" s="17"/>
      <c r="BQ951" s="17"/>
      <c r="BR951" s="17"/>
      <c r="BS951" s="17"/>
      <c r="BT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27"/>
      <c r="W952" s="17"/>
      <c r="X952" s="17"/>
      <c r="Y952" s="17"/>
      <c r="Z952" s="17"/>
      <c r="AA952" s="17"/>
      <c r="AB952" s="17"/>
      <c r="AC952" s="17"/>
      <c r="AD952" s="17"/>
      <c r="AE952" s="17"/>
      <c r="AF952" s="17"/>
      <c r="AG952" s="17"/>
      <c r="AH952" s="17"/>
      <c r="AI952" s="17"/>
      <c r="AJ952" s="17"/>
      <c r="AK952" s="17"/>
      <c r="AL952" s="17"/>
      <c r="AM952" s="17"/>
      <c r="AN952" s="17"/>
      <c r="AO952" s="17"/>
      <c r="AP952" s="17"/>
      <c r="AQ952" s="17"/>
      <c r="AR952" s="17"/>
      <c r="AS952" s="17"/>
      <c r="AT952" s="17"/>
      <c r="AU952" s="17"/>
      <c r="AV952" s="17"/>
      <c r="AW952" s="17"/>
      <c r="AX952" s="17"/>
      <c r="AY952" s="17"/>
      <c r="AZ952" s="17"/>
      <c r="BA952" s="17"/>
      <c r="BB952" s="17"/>
      <c r="BC952" s="17"/>
      <c r="BD952" s="17"/>
      <c r="BE952" s="17"/>
      <c r="BF952" s="17"/>
      <c r="BG952" s="17"/>
      <c r="BH952" s="17"/>
      <c r="BI952" s="17"/>
      <c r="BJ952" s="17"/>
      <c r="BK952" s="17"/>
      <c r="BL952" s="17"/>
      <c r="BM952" s="17"/>
      <c r="BN952" s="17"/>
      <c r="BO952" s="17"/>
      <c r="BP952" s="17"/>
      <c r="BQ952" s="17"/>
      <c r="BR952" s="17"/>
      <c r="BS952" s="17"/>
      <c r="BT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27"/>
      <c r="W953" s="17"/>
      <c r="X953" s="17"/>
      <c r="Y953" s="17"/>
      <c r="Z953" s="17"/>
      <c r="AA953" s="17"/>
      <c r="AB953" s="17"/>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c r="BA953" s="17"/>
      <c r="BB953" s="17"/>
      <c r="BC953" s="17"/>
      <c r="BD953" s="17"/>
      <c r="BE953" s="17"/>
      <c r="BF953" s="17"/>
      <c r="BG953" s="17"/>
      <c r="BH953" s="17"/>
      <c r="BI953" s="17"/>
      <c r="BJ953" s="17"/>
      <c r="BK953" s="17"/>
      <c r="BL953" s="17"/>
      <c r="BM953" s="17"/>
      <c r="BN953" s="17"/>
      <c r="BO953" s="17"/>
      <c r="BP953" s="17"/>
      <c r="BQ953" s="17"/>
      <c r="BR953" s="17"/>
      <c r="BS953" s="17"/>
      <c r="BT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27"/>
      <c r="W954" s="17"/>
      <c r="X954" s="17"/>
      <c r="Y954" s="17"/>
      <c r="Z954" s="17"/>
      <c r="AA954" s="17"/>
      <c r="AB954" s="17"/>
      <c r="AC954" s="17"/>
      <c r="AD954" s="17"/>
      <c r="AE954" s="17"/>
      <c r="AF954" s="17"/>
      <c r="AG954" s="17"/>
      <c r="AH954" s="17"/>
      <c r="AI954" s="17"/>
      <c r="AJ954" s="17"/>
      <c r="AK954" s="17"/>
      <c r="AL954" s="17"/>
      <c r="AM954" s="17"/>
      <c r="AN954" s="17"/>
      <c r="AO954" s="17"/>
      <c r="AP954" s="17"/>
      <c r="AQ954" s="17"/>
      <c r="AR954" s="17"/>
      <c r="AS954" s="17"/>
      <c r="AT954" s="17"/>
      <c r="AU954" s="17"/>
      <c r="AV954" s="17"/>
      <c r="AW954" s="17"/>
      <c r="AX954" s="17"/>
      <c r="AY954" s="17"/>
      <c r="AZ954" s="17"/>
      <c r="BA954" s="17"/>
      <c r="BB954" s="17"/>
      <c r="BC954" s="17"/>
      <c r="BD954" s="17"/>
      <c r="BE954" s="17"/>
      <c r="BF954" s="17"/>
      <c r="BG954" s="17"/>
      <c r="BH954" s="17"/>
      <c r="BI954" s="17"/>
      <c r="BJ954" s="17"/>
      <c r="BK954" s="17"/>
      <c r="BL954" s="17"/>
      <c r="BM954" s="17"/>
      <c r="BN954" s="17"/>
      <c r="BO954" s="17"/>
      <c r="BP954" s="17"/>
      <c r="BQ954" s="17"/>
      <c r="BR954" s="17"/>
      <c r="BS954" s="17"/>
      <c r="BT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27"/>
      <c r="W955" s="17"/>
      <c r="X955" s="17"/>
      <c r="Y955" s="17"/>
      <c r="Z955" s="17"/>
      <c r="AA955" s="17"/>
      <c r="AB955" s="17"/>
      <c r="AC955" s="17"/>
      <c r="AD955" s="17"/>
      <c r="AE955" s="17"/>
      <c r="AF955" s="17"/>
      <c r="AG955" s="17"/>
      <c r="AH955" s="17"/>
      <c r="AI955" s="17"/>
      <c r="AJ955" s="17"/>
      <c r="AK955" s="17"/>
      <c r="AL955" s="17"/>
      <c r="AM955" s="17"/>
      <c r="AN955" s="17"/>
      <c r="AO955" s="17"/>
      <c r="AP955" s="17"/>
      <c r="AQ955" s="17"/>
      <c r="AR955" s="17"/>
      <c r="AS955" s="17"/>
      <c r="AT955" s="17"/>
      <c r="AU955" s="17"/>
      <c r="AV955" s="17"/>
      <c r="AW955" s="17"/>
      <c r="AX955" s="17"/>
      <c r="AY955" s="17"/>
      <c r="AZ955" s="17"/>
      <c r="BA955" s="17"/>
      <c r="BB955" s="17"/>
      <c r="BC955" s="17"/>
      <c r="BD955" s="17"/>
      <c r="BE955" s="17"/>
      <c r="BF955" s="17"/>
      <c r="BG955" s="17"/>
      <c r="BH955" s="17"/>
      <c r="BI955" s="17"/>
      <c r="BJ955" s="17"/>
      <c r="BK955" s="17"/>
      <c r="BL955" s="17"/>
      <c r="BM955" s="17"/>
      <c r="BN955" s="17"/>
      <c r="BO955" s="17"/>
      <c r="BP955" s="17"/>
      <c r="BQ955" s="17"/>
      <c r="BR955" s="17"/>
      <c r="BS955" s="17"/>
      <c r="BT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27"/>
      <c r="W956" s="17"/>
      <c r="X956" s="17"/>
      <c r="Y956" s="17"/>
      <c r="Z956" s="17"/>
      <c r="AA956" s="17"/>
      <c r="AB956" s="17"/>
      <c r="AC956" s="17"/>
      <c r="AD956" s="17"/>
      <c r="AE956" s="17"/>
      <c r="AF956" s="17"/>
      <c r="AG956" s="17"/>
      <c r="AH956" s="17"/>
      <c r="AI956" s="17"/>
      <c r="AJ956" s="17"/>
      <c r="AK956" s="17"/>
      <c r="AL956" s="17"/>
      <c r="AM956" s="17"/>
      <c r="AN956" s="17"/>
      <c r="AO956" s="17"/>
      <c r="AP956" s="17"/>
      <c r="AQ956" s="17"/>
      <c r="AR956" s="17"/>
      <c r="AS956" s="17"/>
      <c r="AT956" s="17"/>
      <c r="AU956" s="17"/>
      <c r="AV956" s="17"/>
      <c r="AW956" s="17"/>
      <c r="AX956" s="17"/>
      <c r="AY956" s="17"/>
      <c r="AZ956" s="17"/>
      <c r="BA956" s="17"/>
      <c r="BB956" s="17"/>
      <c r="BC956" s="17"/>
      <c r="BD956" s="17"/>
      <c r="BE956" s="17"/>
      <c r="BF956" s="17"/>
      <c r="BG956" s="17"/>
      <c r="BH956" s="17"/>
      <c r="BI956" s="17"/>
      <c r="BJ956" s="17"/>
      <c r="BK956" s="17"/>
      <c r="BL956" s="17"/>
      <c r="BM956" s="17"/>
      <c r="BN956" s="17"/>
      <c r="BO956" s="17"/>
      <c r="BP956" s="17"/>
      <c r="BQ956" s="17"/>
      <c r="BR956" s="17"/>
      <c r="BS956" s="17"/>
      <c r="BT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27"/>
      <c r="W957" s="17"/>
      <c r="X957" s="17"/>
      <c r="Y957" s="17"/>
      <c r="Z957" s="17"/>
      <c r="AA957" s="17"/>
      <c r="AB957" s="17"/>
      <c r="AC957" s="17"/>
      <c r="AD957" s="17"/>
      <c r="AE957" s="17"/>
      <c r="AF957" s="17"/>
      <c r="AG957" s="17"/>
      <c r="AH957" s="17"/>
      <c r="AI957" s="17"/>
      <c r="AJ957" s="17"/>
      <c r="AK957" s="17"/>
      <c r="AL957" s="17"/>
      <c r="AM957" s="17"/>
      <c r="AN957" s="17"/>
      <c r="AO957" s="17"/>
      <c r="AP957" s="17"/>
      <c r="AQ957" s="17"/>
      <c r="AR957" s="17"/>
      <c r="AS957" s="17"/>
      <c r="AT957" s="17"/>
      <c r="AU957" s="17"/>
      <c r="AV957" s="17"/>
      <c r="AW957" s="17"/>
      <c r="AX957" s="17"/>
      <c r="AY957" s="17"/>
      <c r="AZ957" s="17"/>
      <c r="BA957" s="17"/>
      <c r="BB957" s="17"/>
      <c r="BC957" s="17"/>
      <c r="BD957" s="17"/>
      <c r="BE957" s="17"/>
      <c r="BF957" s="17"/>
      <c r="BG957" s="17"/>
      <c r="BH957" s="17"/>
      <c r="BI957" s="17"/>
      <c r="BJ957" s="17"/>
      <c r="BK957" s="17"/>
      <c r="BL957" s="17"/>
      <c r="BM957" s="17"/>
      <c r="BN957" s="17"/>
      <c r="BO957" s="17"/>
      <c r="BP957" s="17"/>
      <c r="BQ957" s="17"/>
      <c r="BR957" s="17"/>
      <c r="BS957" s="17"/>
      <c r="BT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27"/>
      <c r="W958" s="17"/>
      <c r="X958" s="17"/>
      <c r="Y958" s="17"/>
      <c r="Z958" s="17"/>
      <c r="AA958" s="17"/>
      <c r="AB958" s="17"/>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c r="BA958" s="17"/>
      <c r="BB958" s="17"/>
      <c r="BC958" s="17"/>
      <c r="BD958" s="17"/>
      <c r="BE958" s="17"/>
      <c r="BF958" s="17"/>
      <c r="BG958" s="17"/>
      <c r="BH958" s="17"/>
      <c r="BI958" s="17"/>
      <c r="BJ958" s="17"/>
      <c r="BK958" s="17"/>
      <c r="BL958" s="17"/>
      <c r="BM958" s="17"/>
      <c r="BN958" s="17"/>
      <c r="BO958" s="17"/>
      <c r="BP958" s="17"/>
      <c r="BQ958" s="17"/>
      <c r="BR958" s="17"/>
      <c r="BS958" s="17"/>
      <c r="BT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27"/>
      <c r="W959" s="17"/>
      <c r="X959" s="17"/>
      <c r="Y959" s="17"/>
      <c r="Z959" s="17"/>
      <c r="AA959" s="17"/>
      <c r="AB959" s="17"/>
      <c r="AC959" s="17"/>
      <c r="AD959" s="17"/>
      <c r="AE959" s="17"/>
      <c r="AF959" s="17"/>
      <c r="AG959" s="17"/>
      <c r="AH959" s="17"/>
      <c r="AI959" s="17"/>
      <c r="AJ959" s="17"/>
      <c r="AK959" s="17"/>
      <c r="AL959" s="17"/>
      <c r="AM959" s="17"/>
      <c r="AN959" s="17"/>
      <c r="AO959" s="17"/>
      <c r="AP959" s="17"/>
      <c r="AQ959" s="17"/>
      <c r="AR959" s="17"/>
      <c r="AS959" s="17"/>
      <c r="AT959" s="17"/>
      <c r="AU959" s="17"/>
      <c r="AV959" s="17"/>
      <c r="AW959" s="17"/>
      <c r="AX959" s="17"/>
      <c r="AY959" s="17"/>
      <c r="AZ959" s="17"/>
      <c r="BA959" s="17"/>
      <c r="BB959" s="17"/>
      <c r="BC959" s="17"/>
      <c r="BD959" s="17"/>
      <c r="BE959" s="17"/>
      <c r="BF959" s="17"/>
      <c r="BG959" s="17"/>
      <c r="BH959" s="17"/>
      <c r="BI959" s="17"/>
      <c r="BJ959" s="17"/>
      <c r="BK959" s="17"/>
      <c r="BL959" s="17"/>
      <c r="BM959" s="17"/>
      <c r="BN959" s="17"/>
      <c r="BO959" s="17"/>
      <c r="BP959" s="17"/>
      <c r="BQ959" s="17"/>
      <c r="BR959" s="17"/>
      <c r="BS959" s="17"/>
      <c r="BT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27"/>
      <c r="W960" s="17"/>
      <c r="X960" s="17"/>
      <c r="Y960" s="17"/>
      <c r="Z960" s="17"/>
      <c r="AA960" s="17"/>
      <c r="AB960" s="17"/>
      <c r="AC960" s="17"/>
      <c r="AD960" s="17"/>
      <c r="AE960" s="17"/>
      <c r="AF960" s="17"/>
      <c r="AG960" s="17"/>
      <c r="AH960" s="17"/>
      <c r="AI960" s="17"/>
      <c r="AJ960" s="17"/>
      <c r="AK960" s="17"/>
      <c r="AL960" s="17"/>
      <c r="AM960" s="17"/>
      <c r="AN960" s="17"/>
      <c r="AO960" s="17"/>
      <c r="AP960" s="17"/>
      <c r="AQ960" s="17"/>
      <c r="AR960" s="17"/>
      <c r="AS960" s="17"/>
      <c r="AT960" s="17"/>
      <c r="AU960" s="17"/>
      <c r="AV960" s="17"/>
      <c r="AW960" s="17"/>
      <c r="AX960" s="17"/>
      <c r="AY960" s="17"/>
      <c r="AZ960" s="17"/>
      <c r="BA960" s="17"/>
      <c r="BB960" s="17"/>
      <c r="BC960" s="17"/>
      <c r="BD960" s="17"/>
      <c r="BE960" s="17"/>
      <c r="BF960" s="17"/>
      <c r="BG960" s="17"/>
      <c r="BH960" s="17"/>
      <c r="BI960" s="17"/>
      <c r="BJ960" s="17"/>
      <c r="BK960" s="17"/>
      <c r="BL960" s="17"/>
      <c r="BM960" s="17"/>
      <c r="BN960" s="17"/>
      <c r="BO960" s="17"/>
      <c r="BP960" s="17"/>
      <c r="BQ960" s="17"/>
      <c r="BR960" s="17"/>
      <c r="BS960" s="17"/>
      <c r="BT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27"/>
      <c r="W961" s="17"/>
      <c r="X961" s="17"/>
      <c r="Y961" s="17"/>
      <c r="Z961" s="17"/>
      <c r="AA961" s="17"/>
      <c r="AB961" s="17"/>
      <c r="AC961" s="17"/>
      <c r="AD961" s="17"/>
      <c r="AE961" s="17"/>
      <c r="AF961" s="17"/>
      <c r="AG961" s="17"/>
      <c r="AH961" s="17"/>
      <c r="AI961" s="17"/>
      <c r="AJ961" s="17"/>
      <c r="AK961" s="17"/>
      <c r="AL961" s="17"/>
      <c r="AM961" s="17"/>
      <c r="AN961" s="17"/>
      <c r="AO961" s="17"/>
      <c r="AP961" s="17"/>
      <c r="AQ961" s="17"/>
      <c r="AR961" s="17"/>
      <c r="AS961" s="17"/>
      <c r="AT961" s="17"/>
      <c r="AU961" s="17"/>
      <c r="AV961" s="17"/>
      <c r="AW961" s="17"/>
      <c r="AX961" s="17"/>
      <c r="AY961" s="17"/>
      <c r="AZ961" s="17"/>
      <c r="BA961" s="17"/>
      <c r="BB961" s="17"/>
      <c r="BC961" s="17"/>
      <c r="BD961" s="17"/>
      <c r="BE961" s="17"/>
      <c r="BF961" s="17"/>
      <c r="BG961" s="17"/>
      <c r="BH961" s="17"/>
      <c r="BI961" s="17"/>
      <c r="BJ961" s="17"/>
      <c r="BK961" s="17"/>
      <c r="BL961" s="17"/>
      <c r="BM961" s="17"/>
      <c r="BN961" s="17"/>
      <c r="BO961" s="17"/>
      <c r="BP961" s="17"/>
      <c r="BQ961" s="17"/>
      <c r="BR961" s="17"/>
      <c r="BS961" s="17"/>
      <c r="BT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27"/>
      <c r="W962" s="17"/>
      <c r="X962" s="17"/>
      <c r="Y962" s="17"/>
      <c r="Z962" s="17"/>
      <c r="AA962" s="17"/>
      <c r="AB962" s="17"/>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c r="BA962" s="17"/>
      <c r="BB962" s="17"/>
      <c r="BC962" s="17"/>
      <c r="BD962" s="17"/>
      <c r="BE962" s="17"/>
      <c r="BF962" s="17"/>
      <c r="BG962" s="17"/>
      <c r="BH962" s="17"/>
      <c r="BI962" s="17"/>
      <c r="BJ962" s="17"/>
      <c r="BK962" s="17"/>
      <c r="BL962" s="17"/>
      <c r="BM962" s="17"/>
      <c r="BN962" s="17"/>
      <c r="BO962" s="17"/>
      <c r="BP962" s="17"/>
      <c r="BQ962" s="17"/>
      <c r="BR962" s="17"/>
      <c r="BS962" s="17"/>
      <c r="BT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27"/>
      <c r="W963" s="17"/>
      <c r="X963" s="17"/>
      <c r="Y963" s="17"/>
      <c r="Z963" s="17"/>
      <c r="AA963" s="17"/>
      <c r="AB963" s="17"/>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c r="BA963" s="17"/>
      <c r="BB963" s="17"/>
      <c r="BC963" s="17"/>
      <c r="BD963" s="17"/>
      <c r="BE963" s="17"/>
      <c r="BF963" s="17"/>
      <c r="BG963" s="17"/>
      <c r="BH963" s="17"/>
      <c r="BI963" s="17"/>
      <c r="BJ963" s="17"/>
      <c r="BK963" s="17"/>
      <c r="BL963" s="17"/>
      <c r="BM963" s="17"/>
      <c r="BN963" s="17"/>
      <c r="BO963" s="17"/>
      <c r="BP963" s="17"/>
      <c r="BQ963" s="17"/>
      <c r="BR963" s="17"/>
      <c r="BS963" s="17"/>
      <c r="BT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27"/>
      <c r="W964" s="17"/>
      <c r="X964" s="17"/>
      <c r="Y964" s="17"/>
      <c r="Z964" s="17"/>
      <c r="AA964" s="17"/>
      <c r="AB964" s="17"/>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c r="BA964" s="17"/>
      <c r="BB964" s="17"/>
      <c r="BC964" s="17"/>
      <c r="BD964" s="17"/>
      <c r="BE964" s="17"/>
      <c r="BF964" s="17"/>
      <c r="BG964" s="17"/>
      <c r="BH964" s="17"/>
      <c r="BI964" s="17"/>
      <c r="BJ964" s="17"/>
      <c r="BK964" s="17"/>
      <c r="BL964" s="17"/>
      <c r="BM964" s="17"/>
      <c r="BN964" s="17"/>
      <c r="BO964" s="17"/>
      <c r="BP964" s="17"/>
      <c r="BQ964" s="17"/>
      <c r="BR964" s="17"/>
      <c r="BS964" s="17"/>
      <c r="BT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27"/>
      <c r="W965" s="17"/>
      <c r="X965" s="17"/>
      <c r="Y965" s="17"/>
      <c r="Z965" s="17"/>
      <c r="AA965" s="17"/>
      <c r="AB965" s="17"/>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c r="BA965" s="17"/>
      <c r="BB965" s="17"/>
      <c r="BC965" s="17"/>
      <c r="BD965" s="17"/>
      <c r="BE965" s="17"/>
      <c r="BF965" s="17"/>
      <c r="BG965" s="17"/>
      <c r="BH965" s="17"/>
      <c r="BI965" s="17"/>
      <c r="BJ965" s="17"/>
      <c r="BK965" s="17"/>
      <c r="BL965" s="17"/>
      <c r="BM965" s="17"/>
      <c r="BN965" s="17"/>
      <c r="BO965" s="17"/>
      <c r="BP965" s="17"/>
      <c r="BQ965" s="17"/>
      <c r="BR965" s="17"/>
      <c r="BS965" s="17"/>
      <c r="BT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27"/>
      <c r="W966" s="17"/>
      <c r="X966" s="17"/>
      <c r="Y966" s="17"/>
      <c r="Z966" s="17"/>
      <c r="AA966" s="17"/>
      <c r="AB966" s="17"/>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c r="BA966" s="17"/>
      <c r="BB966" s="17"/>
      <c r="BC966" s="17"/>
      <c r="BD966" s="17"/>
      <c r="BE966" s="17"/>
      <c r="BF966" s="17"/>
      <c r="BG966" s="17"/>
      <c r="BH966" s="17"/>
      <c r="BI966" s="17"/>
      <c r="BJ966" s="17"/>
      <c r="BK966" s="17"/>
      <c r="BL966" s="17"/>
      <c r="BM966" s="17"/>
      <c r="BN966" s="17"/>
      <c r="BO966" s="17"/>
      <c r="BP966" s="17"/>
      <c r="BQ966" s="17"/>
      <c r="BR966" s="17"/>
      <c r="BS966" s="17"/>
      <c r="BT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27"/>
      <c r="W967" s="17"/>
      <c r="X967" s="17"/>
      <c r="Y967" s="17"/>
      <c r="Z967" s="17"/>
      <c r="AA967" s="17"/>
      <c r="AB967" s="17"/>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c r="BA967" s="17"/>
      <c r="BB967" s="17"/>
      <c r="BC967" s="17"/>
      <c r="BD967" s="17"/>
      <c r="BE967" s="17"/>
      <c r="BF967" s="17"/>
      <c r="BG967" s="17"/>
      <c r="BH967" s="17"/>
      <c r="BI967" s="17"/>
      <c r="BJ967" s="17"/>
      <c r="BK967" s="17"/>
      <c r="BL967" s="17"/>
      <c r="BM967" s="17"/>
      <c r="BN967" s="17"/>
      <c r="BO967" s="17"/>
      <c r="BP967" s="17"/>
      <c r="BQ967" s="17"/>
      <c r="BR967" s="17"/>
      <c r="BS967" s="17"/>
      <c r="BT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27"/>
      <c r="W968" s="17"/>
      <c r="X968" s="17"/>
      <c r="Y968" s="17"/>
      <c r="Z968" s="17"/>
      <c r="AA968" s="17"/>
      <c r="AB968" s="17"/>
      <c r="AC968" s="17"/>
      <c r="AD968" s="17"/>
      <c r="AE968" s="17"/>
      <c r="AF968" s="17"/>
      <c r="AG968" s="17"/>
      <c r="AH968" s="17"/>
      <c r="AI968" s="17"/>
      <c r="AJ968" s="17"/>
      <c r="AK968" s="17"/>
      <c r="AL968" s="17"/>
      <c r="AM968" s="17"/>
      <c r="AN968" s="17"/>
      <c r="AO968" s="17"/>
      <c r="AP968" s="17"/>
      <c r="AQ968" s="17"/>
      <c r="AR968" s="17"/>
      <c r="AS968" s="17"/>
      <c r="AT968" s="17"/>
      <c r="AU968" s="17"/>
      <c r="AV968" s="17"/>
      <c r="AW968" s="17"/>
      <c r="AX968" s="17"/>
      <c r="AY968" s="17"/>
      <c r="AZ968" s="17"/>
      <c r="BA968" s="17"/>
      <c r="BB968" s="17"/>
      <c r="BC968" s="17"/>
      <c r="BD968" s="17"/>
      <c r="BE968" s="17"/>
      <c r="BF968" s="17"/>
      <c r="BG968" s="17"/>
      <c r="BH968" s="17"/>
      <c r="BI968" s="17"/>
      <c r="BJ968" s="17"/>
      <c r="BK968" s="17"/>
      <c r="BL968" s="17"/>
      <c r="BM968" s="17"/>
      <c r="BN968" s="17"/>
      <c r="BO968" s="17"/>
      <c r="BP968" s="17"/>
      <c r="BQ968" s="17"/>
      <c r="BR968" s="17"/>
      <c r="BS968" s="17"/>
      <c r="BT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27"/>
      <c r="W969" s="17"/>
      <c r="X969" s="17"/>
      <c r="Y969" s="17"/>
      <c r="Z969" s="17"/>
      <c r="AA969" s="17"/>
      <c r="AB969" s="17"/>
      <c r="AC969" s="17"/>
      <c r="AD969" s="17"/>
      <c r="AE969" s="17"/>
      <c r="AF969" s="17"/>
      <c r="AG969" s="17"/>
      <c r="AH969" s="17"/>
      <c r="AI969" s="17"/>
      <c r="AJ969" s="17"/>
      <c r="AK969" s="17"/>
      <c r="AL969" s="17"/>
      <c r="AM969" s="17"/>
      <c r="AN969" s="17"/>
      <c r="AO969" s="17"/>
      <c r="AP969" s="17"/>
      <c r="AQ969" s="17"/>
      <c r="AR969" s="17"/>
      <c r="AS969" s="17"/>
      <c r="AT969" s="17"/>
      <c r="AU969" s="17"/>
      <c r="AV969" s="17"/>
      <c r="AW969" s="17"/>
      <c r="AX969" s="17"/>
      <c r="AY969" s="17"/>
      <c r="AZ969" s="17"/>
      <c r="BA969" s="17"/>
      <c r="BB969" s="17"/>
      <c r="BC969" s="17"/>
      <c r="BD969" s="17"/>
      <c r="BE969" s="17"/>
      <c r="BF969" s="17"/>
      <c r="BG969" s="17"/>
      <c r="BH969" s="17"/>
      <c r="BI969" s="17"/>
      <c r="BJ969" s="17"/>
      <c r="BK969" s="17"/>
      <c r="BL969" s="17"/>
      <c r="BM969" s="17"/>
      <c r="BN969" s="17"/>
      <c r="BO969" s="17"/>
      <c r="BP969" s="17"/>
      <c r="BQ969" s="17"/>
      <c r="BR969" s="17"/>
      <c r="BS969" s="17"/>
      <c r="BT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27"/>
      <c r="W970" s="17"/>
      <c r="X970" s="17"/>
      <c r="Y970" s="17"/>
      <c r="Z970" s="17"/>
      <c r="AA970" s="17"/>
      <c r="AB970" s="17"/>
      <c r="AC970" s="17"/>
      <c r="AD970" s="17"/>
      <c r="AE970" s="17"/>
      <c r="AF970" s="17"/>
      <c r="AG970" s="17"/>
      <c r="AH970" s="17"/>
      <c r="AI970" s="17"/>
      <c r="AJ970" s="17"/>
      <c r="AK970" s="17"/>
      <c r="AL970" s="17"/>
      <c r="AM970" s="17"/>
      <c r="AN970" s="17"/>
      <c r="AO970" s="17"/>
      <c r="AP970" s="17"/>
      <c r="AQ970" s="17"/>
      <c r="AR970" s="17"/>
      <c r="AS970" s="17"/>
      <c r="AT970" s="17"/>
      <c r="AU970" s="17"/>
      <c r="AV970" s="17"/>
      <c r="AW970" s="17"/>
      <c r="AX970" s="17"/>
      <c r="AY970" s="17"/>
      <c r="AZ970" s="17"/>
      <c r="BA970" s="17"/>
      <c r="BB970" s="17"/>
      <c r="BC970" s="17"/>
      <c r="BD970" s="17"/>
      <c r="BE970" s="17"/>
      <c r="BF970" s="17"/>
      <c r="BG970" s="17"/>
      <c r="BH970" s="17"/>
      <c r="BI970" s="17"/>
      <c r="BJ970" s="17"/>
      <c r="BK970" s="17"/>
      <c r="BL970" s="17"/>
      <c r="BM970" s="17"/>
      <c r="BN970" s="17"/>
      <c r="BO970" s="17"/>
      <c r="BP970" s="17"/>
      <c r="BQ970" s="17"/>
      <c r="BR970" s="17"/>
      <c r="BS970" s="17"/>
      <c r="BT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27"/>
      <c r="W971" s="17"/>
      <c r="X971" s="17"/>
      <c r="Y971" s="17"/>
      <c r="Z971" s="17"/>
      <c r="AA971" s="17"/>
      <c r="AB971" s="17"/>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c r="BA971" s="17"/>
      <c r="BB971" s="17"/>
      <c r="BC971" s="17"/>
      <c r="BD971" s="17"/>
      <c r="BE971" s="17"/>
      <c r="BF971" s="17"/>
      <c r="BG971" s="17"/>
      <c r="BH971" s="17"/>
      <c r="BI971" s="17"/>
      <c r="BJ971" s="17"/>
      <c r="BK971" s="17"/>
      <c r="BL971" s="17"/>
      <c r="BM971" s="17"/>
      <c r="BN971" s="17"/>
      <c r="BO971" s="17"/>
      <c r="BP971" s="17"/>
      <c r="BQ971" s="17"/>
      <c r="BR971" s="17"/>
      <c r="BS971" s="17"/>
      <c r="BT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27"/>
      <c r="W972" s="17"/>
      <c r="X972" s="17"/>
      <c r="Y972" s="17"/>
      <c r="Z972" s="17"/>
      <c r="AA972" s="17"/>
      <c r="AB972" s="17"/>
      <c r="AC972" s="17"/>
      <c r="AD972" s="17"/>
      <c r="AE972" s="17"/>
      <c r="AF972" s="17"/>
      <c r="AG972" s="17"/>
      <c r="AH972" s="17"/>
      <c r="AI972" s="17"/>
      <c r="AJ972" s="17"/>
      <c r="AK972" s="17"/>
      <c r="AL972" s="17"/>
      <c r="AM972" s="17"/>
      <c r="AN972" s="17"/>
      <c r="AO972" s="17"/>
      <c r="AP972" s="17"/>
      <c r="AQ972" s="17"/>
      <c r="AR972" s="17"/>
      <c r="AS972" s="17"/>
      <c r="AT972" s="17"/>
      <c r="AU972" s="17"/>
      <c r="AV972" s="17"/>
      <c r="AW972" s="17"/>
      <c r="AX972" s="17"/>
      <c r="AY972" s="17"/>
      <c r="AZ972" s="17"/>
      <c r="BA972" s="17"/>
      <c r="BB972" s="17"/>
      <c r="BC972" s="17"/>
      <c r="BD972" s="17"/>
      <c r="BE972" s="17"/>
      <c r="BF972" s="17"/>
      <c r="BG972" s="17"/>
      <c r="BH972" s="17"/>
      <c r="BI972" s="17"/>
      <c r="BJ972" s="17"/>
      <c r="BK972" s="17"/>
      <c r="BL972" s="17"/>
      <c r="BM972" s="17"/>
      <c r="BN972" s="17"/>
      <c r="BO972" s="17"/>
      <c r="BP972" s="17"/>
      <c r="BQ972" s="17"/>
      <c r="BR972" s="17"/>
      <c r="BS972" s="17"/>
      <c r="BT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27"/>
      <c r="W973" s="17"/>
      <c r="X973" s="17"/>
      <c r="Y973" s="17"/>
      <c r="Z973" s="17"/>
      <c r="AA973" s="17"/>
      <c r="AB973" s="17"/>
      <c r="AC973" s="17"/>
      <c r="AD973" s="17"/>
      <c r="AE973" s="17"/>
      <c r="AF973" s="17"/>
      <c r="AG973" s="17"/>
      <c r="AH973" s="17"/>
      <c r="AI973" s="17"/>
      <c r="AJ973" s="17"/>
      <c r="AK973" s="17"/>
      <c r="AL973" s="17"/>
      <c r="AM973" s="17"/>
      <c r="AN973" s="17"/>
      <c r="AO973" s="17"/>
      <c r="AP973" s="17"/>
      <c r="AQ973" s="17"/>
      <c r="AR973" s="17"/>
      <c r="AS973" s="17"/>
      <c r="AT973" s="17"/>
      <c r="AU973" s="17"/>
      <c r="AV973" s="17"/>
      <c r="AW973" s="17"/>
      <c r="AX973" s="17"/>
      <c r="AY973" s="17"/>
      <c r="AZ973" s="17"/>
      <c r="BA973" s="17"/>
      <c r="BB973" s="17"/>
      <c r="BC973" s="17"/>
      <c r="BD973" s="17"/>
      <c r="BE973" s="17"/>
      <c r="BF973" s="17"/>
      <c r="BG973" s="17"/>
      <c r="BH973" s="17"/>
      <c r="BI973" s="17"/>
      <c r="BJ973" s="17"/>
      <c r="BK973" s="17"/>
      <c r="BL973" s="17"/>
      <c r="BM973" s="17"/>
      <c r="BN973" s="17"/>
      <c r="BO973" s="17"/>
      <c r="BP973" s="17"/>
      <c r="BQ973" s="17"/>
      <c r="BR973" s="17"/>
      <c r="BS973" s="17"/>
      <c r="BT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27"/>
      <c r="W974" s="17"/>
      <c r="X974" s="17"/>
      <c r="Y974" s="17"/>
      <c r="Z974" s="17"/>
      <c r="AA974" s="17"/>
      <c r="AB974" s="17"/>
      <c r="AC974" s="17"/>
      <c r="AD974" s="17"/>
      <c r="AE974" s="17"/>
      <c r="AF974" s="17"/>
      <c r="AG974" s="17"/>
      <c r="AH974" s="17"/>
      <c r="AI974" s="17"/>
      <c r="AJ974" s="17"/>
      <c r="AK974" s="17"/>
      <c r="AL974" s="17"/>
      <c r="AM974" s="17"/>
      <c r="AN974" s="17"/>
      <c r="AO974" s="17"/>
      <c r="AP974" s="17"/>
      <c r="AQ974" s="17"/>
      <c r="AR974" s="17"/>
      <c r="AS974" s="17"/>
      <c r="AT974" s="17"/>
      <c r="AU974" s="17"/>
      <c r="AV974" s="17"/>
      <c r="AW974" s="17"/>
      <c r="AX974" s="17"/>
      <c r="AY974" s="17"/>
      <c r="AZ974" s="17"/>
      <c r="BA974" s="17"/>
      <c r="BB974" s="17"/>
      <c r="BC974" s="17"/>
      <c r="BD974" s="17"/>
      <c r="BE974" s="17"/>
      <c r="BF974" s="17"/>
      <c r="BG974" s="17"/>
      <c r="BH974" s="17"/>
      <c r="BI974" s="17"/>
      <c r="BJ974" s="17"/>
      <c r="BK974" s="17"/>
      <c r="BL974" s="17"/>
      <c r="BM974" s="17"/>
      <c r="BN974" s="17"/>
      <c r="BO974" s="17"/>
      <c r="BP974" s="17"/>
      <c r="BQ974" s="17"/>
      <c r="BR974" s="17"/>
      <c r="BS974" s="17"/>
      <c r="BT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27"/>
      <c r="W975" s="17"/>
      <c r="X975" s="17"/>
      <c r="Y975" s="17"/>
      <c r="Z975" s="17"/>
      <c r="AA975" s="17"/>
      <c r="AB975" s="17"/>
      <c r="AC975" s="17"/>
      <c r="AD975" s="17"/>
      <c r="AE975" s="17"/>
      <c r="AF975" s="17"/>
      <c r="AG975" s="17"/>
      <c r="AH975" s="17"/>
      <c r="AI975" s="17"/>
      <c r="AJ975" s="17"/>
      <c r="AK975" s="17"/>
      <c r="AL975" s="17"/>
      <c r="AM975" s="17"/>
      <c r="AN975" s="17"/>
      <c r="AO975" s="17"/>
      <c r="AP975" s="17"/>
      <c r="AQ975" s="17"/>
      <c r="AR975" s="17"/>
      <c r="AS975" s="17"/>
      <c r="AT975" s="17"/>
      <c r="AU975" s="17"/>
      <c r="AV975" s="17"/>
      <c r="AW975" s="17"/>
      <c r="AX975" s="17"/>
      <c r="AY975" s="17"/>
      <c r="AZ975" s="17"/>
      <c r="BA975" s="17"/>
      <c r="BB975" s="17"/>
      <c r="BC975" s="17"/>
      <c r="BD975" s="17"/>
      <c r="BE975" s="17"/>
      <c r="BF975" s="17"/>
      <c r="BG975" s="17"/>
      <c r="BH975" s="17"/>
      <c r="BI975" s="17"/>
      <c r="BJ975" s="17"/>
      <c r="BK975" s="17"/>
      <c r="BL975" s="17"/>
      <c r="BM975" s="17"/>
      <c r="BN975" s="17"/>
      <c r="BO975" s="17"/>
      <c r="BP975" s="17"/>
      <c r="BQ975" s="17"/>
      <c r="BR975" s="17"/>
      <c r="BS975" s="17"/>
      <c r="BT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27"/>
      <c r="W976" s="17"/>
      <c r="X976" s="17"/>
      <c r="Y976" s="17"/>
      <c r="Z976" s="17"/>
      <c r="AA976" s="17"/>
      <c r="AB976" s="17"/>
      <c r="AC976" s="17"/>
      <c r="AD976" s="17"/>
      <c r="AE976" s="17"/>
      <c r="AF976" s="17"/>
      <c r="AG976" s="17"/>
      <c r="AH976" s="17"/>
      <c r="AI976" s="17"/>
      <c r="AJ976" s="17"/>
      <c r="AK976" s="17"/>
      <c r="AL976" s="17"/>
      <c r="AM976" s="17"/>
      <c r="AN976" s="17"/>
      <c r="AO976" s="17"/>
      <c r="AP976" s="17"/>
      <c r="AQ976" s="17"/>
      <c r="AR976" s="17"/>
      <c r="AS976" s="17"/>
      <c r="AT976" s="17"/>
      <c r="AU976" s="17"/>
      <c r="AV976" s="17"/>
      <c r="AW976" s="17"/>
      <c r="AX976" s="17"/>
      <c r="AY976" s="17"/>
      <c r="AZ976" s="17"/>
      <c r="BA976" s="17"/>
      <c r="BB976" s="17"/>
      <c r="BC976" s="17"/>
      <c r="BD976" s="17"/>
      <c r="BE976" s="17"/>
      <c r="BF976" s="17"/>
      <c r="BG976" s="17"/>
      <c r="BH976" s="17"/>
      <c r="BI976" s="17"/>
      <c r="BJ976" s="17"/>
      <c r="BK976" s="17"/>
      <c r="BL976" s="17"/>
      <c r="BM976" s="17"/>
      <c r="BN976" s="17"/>
      <c r="BO976" s="17"/>
      <c r="BP976" s="17"/>
      <c r="BQ976" s="17"/>
      <c r="BR976" s="17"/>
      <c r="BS976" s="17"/>
      <c r="BT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27"/>
      <c r="W977" s="17"/>
      <c r="X977" s="17"/>
      <c r="Y977" s="17"/>
      <c r="Z977" s="17"/>
      <c r="AA977" s="17"/>
      <c r="AB977" s="17"/>
      <c r="AC977" s="17"/>
      <c r="AD977" s="17"/>
      <c r="AE977" s="17"/>
      <c r="AF977" s="17"/>
      <c r="AG977" s="17"/>
      <c r="AH977" s="17"/>
      <c r="AI977" s="17"/>
      <c r="AJ977" s="17"/>
      <c r="AK977" s="17"/>
      <c r="AL977" s="17"/>
      <c r="AM977" s="17"/>
      <c r="AN977" s="17"/>
      <c r="AO977" s="17"/>
      <c r="AP977" s="17"/>
      <c r="AQ977" s="17"/>
      <c r="AR977" s="17"/>
      <c r="AS977" s="17"/>
      <c r="AT977" s="17"/>
      <c r="AU977" s="17"/>
      <c r="AV977" s="17"/>
      <c r="AW977" s="17"/>
      <c r="AX977" s="17"/>
      <c r="AY977" s="17"/>
      <c r="AZ977" s="17"/>
      <c r="BA977" s="17"/>
      <c r="BB977" s="17"/>
      <c r="BC977" s="17"/>
      <c r="BD977" s="17"/>
      <c r="BE977" s="17"/>
      <c r="BF977" s="17"/>
      <c r="BG977" s="17"/>
      <c r="BH977" s="17"/>
      <c r="BI977" s="17"/>
      <c r="BJ977" s="17"/>
      <c r="BK977" s="17"/>
      <c r="BL977" s="17"/>
      <c r="BM977" s="17"/>
      <c r="BN977" s="17"/>
      <c r="BO977" s="17"/>
      <c r="BP977" s="17"/>
      <c r="BQ977" s="17"/>
      <c r="BR977" s="17"/>
      <c r="BS977" s="17"/>
      <c r="BT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27"/>
      <c r="W978" s="17"/>
      <c r="X978" s="17"/>
      <c r="Y978" s="17"/>
      <c r="Z978" s="17"/>
      <c r="AA978" s="17"/>
      <c r="AB978" s="17"/>
      <c r="AC978" s="17"/>
      <c r="AD978" s="17"/>
      <c r="AE978" s="17"/>
      <c r="AF978" s="17"/>
      <c r="AG978" s="17"/>
      <c r="AH978" s="17"/>
      <c r="AI978" s="17"/>
      <c r="AJ978" s="17"/>
      <c r="AK978" s="17"/>
      <c r="AL978" s="17"/>
      <c r="AM978" s="17"/>
      <c r="AN978" s="17"/>
      <c r="AO978" s="17"/>
      <c r="AP978" s="17"/>
      <c r="AQ978" s="17"/>
      <c r="AR978" s="17"/>
      <c r="AS978" s="17"/>
      <c r="AT978" s="17"/>
      <c r="AU978" s="17"/>
      <c r="AV978" s="17"/>
      <c r="AW978" s="17"/>
      <c r="AX978" s="17"/>
      <c r="AY978" s="17"/>
      <c r="AZ978" s="17"/>
      <c r="BA978" s="17"/>
      <c r="BB978" s="17"/>
      <c r="BC978" s="17"/>
      <c r="BD978" s="17"/>
      <c r="BE978" s="17"/>
      <c r="BF978" s="17"/>
      <c r="BG978" s="17"/>
      <c r="BH978" s="17"/>
      <c r="BI978" s="17"/>
      <c r="BJ978" s="17"/>
      <c r="BK978" s="17"/>
      <c r="BL978" s="17"/>
      <c r="BM978" s="17"/>
      <c r="BN978" s="17"/>
      <c r="BO978" s="17"/>
      <c r="BP978" s="17"/>
      <c r="BQ978" s="17"/>
      <c r="BR978" s="17"/>
      <c r="BS978" s="17"/>
      <c r="BT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27"/>
      <c r="W979" s="17"/>
      <c r="X979" s="17"/>
      <c r="Y979" s="17"/>
      <c r="Z979" s="17"/>
      <c r="AA979" s="17"/>
      <c r="AB979" s="17"/>
      <c r="AC979" s="17"/>
      <c r="AD979" s="17"/>
      <c r="AE979" s="17"/>
      <c r="AF979" s="17"/>
      <c r="AG979" s="17"/>
      <c r="AH979" s="17"/>
      <c r="AI979" s="17"/>
      <c r="AJ979" s="17"/>
      <c r="AK979" s="17"/>
      <c r="AL979" s="17"/>
      <c r="AM979" s="17"/>
      <c r="AN979" s="17"/>
      <c r="AO979" s="17"/>
      <c r="AP979" s="17"/>
      <c r="AQ979" s="17"/>
      <c r="AR979" s="17"/>
      <c r="AS979" s="17"/>
      <c r="AT979" s="17"/>
      <c r="AU979" s="17"/>
      <c r="AV979" s="17"/>
      <c r="AW979" s="17"/>
      <c r="AX979" s="17"/>
      <c r="AY979" s="17"/>
      <c r="AZ979" s="17"/>
      <c r="BA979" s="17"/>
      <c r="BB979" s="17"/>
      <c r="BC979" s="17"/>
      <c r="BD979" s="17"/>
      <c r="BE979" s="17"/>
      <c r="BF979" s="17"/>
      <c r="BG979" s="17"/>
      <c r="BH979" s="17"/>
      <c r="BI979" s="17"/>
      <c r="BJ979" s="17"/>
      <c r="BK979" s="17"/>
      <c r="BL979" s="17"/>
      <c r="BM979" s="17"/>
      <c r="BN979" s="17"/>
      <c r="BO979" s="17"/>
      <c r="BP979" s="17"/>
      <c r="BQ979" s="17"/>
      <c r="BR979" s="17"/>
      <c r="BS979" s="17"/>
      <c r="BT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27"/>
      <c r="W980" s="17"/>
      <c r="X980" s="17"/>
      <c r="Y980" s="17"/>
      <c r="Z980" s="17"/>
      <c r="AA980" s="17"/>
      <c r="AB980" s="17"/>
      <c r="AC980" s="17"/>
      <c r="AD980" s="17"/>
      <c r="AE980" s="17"/>
      <c r="AF980" s="17"/>
      <c r="AG980" s="17"/>
      <c r="AH980" s="17"/>
      <c r="AI980" s="17"/>
      <c r="AJ980" s="17"/>
      <c r="AK980" s="17"/>
      <c r="AL980" s="17"/>
      <c r="AM980" s="17"/>
      <c r="AN980" s="17"/>
      <c r="AO980" s="17"/>
      <c r="AP980" s="17"/>
      <c r="AQ980" s="17"/>
      <c r="AR980" s="17"/>
      <c r="AS980" s="17"/>
      <c r="AT980" s="17"/>
      <c r="AU980" s="17"/>
      <c r="AV980" s="17"/>
      <c r="AW980" s="17"/>
      <c r="AX980" s="17"/>
      <c r="AY980" s="17"/>
      <c r="AZ980" s="17"/>
      <c r="BA980" s="17"/>
      <c r="BB980" s="17"/>
      <c r="BC980" s="17"/>
      <c r="BD980" s="17"/>
      <c r="BE980" s="17"/>
      <c r="BF980" s="17"/>
      <c r="BG980" s="17"/>
      <c r="BH980" s="17"/>
      <c r="BI980" s="17"/>
      <c r="BJ980" s="17"/>
      <c r="BK980" s="17"/>
      <c r="BL980" s="17"/>
      <c r="BM980" s="17"/>
      <c r="BN980" s="17"/>
      <c r="BO980" s="17"/>
      <c r="BP980" s="17"/>
      <c r="BQ980" s="17"/>
      <c r="BR980" s="17"/>
      <c r="BS980" s="17"/>
      <c r="BT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27"/>
      <c r="W981" s="17"/>
      <c r="X981" s="17"/>
      <c r="Y981" s="17"/>
      <c r="Z981" s="17"/>
      <c r="AA981" s="17"/>
      <c r="AB981" s="17"/>
      <c r="AC981" s="17"/>
      <c r="AD981" s="17"/>
      <c r="AE981" s="17"/>
      <c r="AF981" s="17"/>
      <c r="AG981" s="17"/>
      <c r="AH981" s="17"/>
      <c r="AI981" s="17"/>
      <c r="AJ981" s="17"/>
      <c r="AK981" s="17"/>
      <c r="AL981" s="17"/>
      <c r="AM981" s="17"/>
      <c r="AN981" s="17"/>
      <c r="AO981" s="17"/>
      <c r="AP981" s="17"/>
      <c r="AQ981" s="17"/>
      <c r="AR981" s="17"/>
      <c r="AS981" s="17"/>
      <c r="AT981" s="17"/>
      <c r="AU981" s="17"/>
      <c r="AV981" s="17"/>
      <c r="AW981" s="17"/>
      <c r="AX981" s="17"/>
      <c r="AY981" s="17"/>
      <c r="AZ981" s="17"/>
      <c r="BA981" s="17"/>
      <c r="BB981" s="17"/>
      <c r="BC981" s="17"/>
      <c r="BD981" s="17"/>
      <c r="BE981" s="17"/>
      <c r="BF981" s="17"/>
      <c r="BG981" s="17"/>
      <c r="BH981" s="17"/>
      <c r="BI981" s="17"/>
      <c r="BJ981" s="17"/>
      <c r="BK981" s="17"/>
      <c r="BL981" s="17"/>
      <c r="BM981" s="17"/>
      <c r="BN981" s="17"/>
      <c r="BO981" s="17"/>
      <c r="BP981" s="17"/>
      <c r="BQ981" s="17"/>
      <c r="BR981" s="17"/>
      <c r="BS981" s="17"/>
      <c r="BT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27"/>
      <c r="W982" s="17"/>
      <c r="X982" s="17"/>
      <c r="Y982" s="17"/>
      <c r="Z982" s="17"/>
      <c r="AA982" s="17"/>
      <c r="AB982" s="17"/>
      <c r="AC982" s="17"/>
      <c r="AD982" s="17"/>
      <c r="AE982" s="17"/>
      <c r="AF982" s="17"/>
      <c r="AG982" s="17"/>
      <c r="AH982" s="17"/>
      <c r="AI982" s="17"/>
      <c r="AJ982" s="17"/>
      <c r="AK982" s="17"/>
      <c r="AL982" s="17"/>
      <c r="AM982" s="17"/>
      <c r="AN982" s="17"/>
      <c r="AO982" s="17"/>
      <c r="AP982" s="17"/>
      <c r="AQ982" s="17"/>
      <c r="AR982" s="17"/>
      <c r="AS982" s="17"/>
      <c r="AT982" s="17"/>
      <c r="AU982" s="17"/>
      <c r="AV982" s="17"/>
      <c r="AW982" s="17"/>
      <c r="AX982" s="17"/>
      <c r="AY982" s="17"/>
      <c r="AZ982" s="17"/>
      <c r="BA982" s="17"/>
      <c r="BB982" s="17"/>
      <c r="BC982" s="17"/>
      <c r="BD982" s="17"/>
      <c r="BE982" s="17"/>
      <c r="BF982" s="17"/>
      <c r="BG982" s="17"/>
      <c r="BH982" s="17"/>
      <c r="BI982" s="17"/>
      <c r="BJ982" s="17"/>
      <c r="BK982" s="17"/>
      <c r="BL982" s="17"/>
      <c r="BM982" s="17"/>
      <c r="BN982" s="17"/>
      <c r="BO982" s="17"/>
      <c r="BP982" s="17"/>
      <c r="BQ982" s="17"/>
      <c r="BR982" s="17"/>
      <c r="BS982" s="17"/>
      <c r="BT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27"/>
      <c r="W983" s="17"/>
      <c r="X983" s="17"/>
      <c r="Y983" s="17"/>
      <c r="Z983" s="17"/>
      <c r="AA983" s="17"/>
      <c r="AB983" s="17"/>
      <c r="AC983" s="17"/>
      <c r="AD983" s="17"/>
      <c r="AE983" s="17"/>
      <c r="AF983" s="17"/>
      <c r="AG983" s="17"/>
      <c r="AH983" s="17"/>
      <c r="AI983" s="17"/>
      <c r="AJ983" s="17"/>
      <c r="AK983" s="17"/>
      <c r="AL983" s="17"/>
      <c r="AM983" s="17"/>
      <c r="AN983" s="17"/>
      <c r="AO983" s="17"/>
      <c r="AP983" s="17"/>
      <c r="AQ983" s="17"/>
      <c r="AR983" s="17"/>
      <c r="AS983" s="17"/>
      <c r="AT983" s="17"/>
      <c r="AU983" s="17"/>
      <c r="AV983" s="17"/>
      <c r="AW983" s="17"/>
      <c r="AX983" s="17"/>
      <c r="AY983" s="17"/>
      <c r="AZ983" s="17"/>
      <c r="BA983" s="17"/>
      <c r="BB983" s="17"/>
      <c r="BC983" s="17"/>
      <c r="BD983" s="17"/>
      <c r="BE983" s="17"/>
      <c r="BF983" s="17"/>
      <c r="BG983" s="17"/>
      <c r="BH983" s="17"/>
      <c r="BI983" s="17"/>
      <c r="BJ983" s="17"/>
      <c r="BK983" s="17"/>
      <c r="BL983" s="17"/>
      <c r="BM983" s="17"/>
      <c r="BN983" s="17"/>
      <c r="BO983" s="17"/>
      <c r="BP983" s="17"/>
      <c r="BQ983" s="17"/>
      <c r="BR983" s="17"/>
      <c r="BS983" s="17"/>
      <c r="BT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27"/>
      <c r="W984" s="17"/>
      <c r="X984" s="17"/>
      <c r="Y984" s="17"/>
      <c r="Z984" s="17"/>
      <c r="AA984" s="17"/>
      <c r="AB984" s="17"/>
      <c r="AC984" s="17"/>
      <c r="AD984" s="17"/>
      <c r="AE984" s="17"/>
      <c r="AF984" s="17"/>
      <c r="AG984" s="17"/>
      <c r="AH984" s="17"/>
      <c r="AI984" s="17"/>
      <c r="AJ984" s="17"/>
      <c r="AK984" s="17"/>
      <c r="AL984" s="17"/>
      <c r="AM984" s="17"/>
      <c r="AN984" s="17"/>
      <c r="AO984" s="17"/>
      <c r="AP984" s="17"/>
      <c r="AQ984" s="17"/>
      <c r="AR984" s="17"/>
      <c r="AS984" s="17"/>
      <c r="AT984" s="17"/>
      <c r="AU984" s="17"/>
      <c r="AV984" s="17"/>
      <c r="AW984" s="17"/>
      <c r="AX984" s="17"/>
      <c r="AY984" s="17"/>
      <c r="AZ984" s="17"/>
      <c r="BA984" s="17"/>
      <c r="BB984" s="17"/>
      <c r="BC984" s="17"/>
      <c r="BD984" s="17"/>
      <c r="BE984" s="17"/>
      <c r="BF984" s="17"/>
      <c r="BG984" s="17"/>
      <c r="BH984" s="17"/>
      <c r="BI984" s="17"/>
      <c r="BJ984" s="17"/>
      <c r="BK984" s="17"/>
      <c r="BL984" s="17"/>
      <c r="BM984" s="17"/>
      <c r="BN984" s="17"/>
      <c r="BO984" s="17"/>
      <c r="BP984" s="17"/>
      <c r="BQ984" s="17"/>
      <c r="BR984" s="17"/>
      <c r="BS984" s="17"/>
      <c r="BT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27"/>
      <c r="W985" s="17"/>
      <c r="X985" s="17"/>
      <c r="Y985" s="17"/>
      <c r="Z985" s="17"/>
      <c r="AA985" s="17"/>
      <c r="AB985" s="17"/>
      <c r="AC985" s="17"/>
      <c r="AD985" s="17"/>
      <c r="AE985" s="17"/>
      <c r="AF985" s="17"/>
      <c r="AG985" s="17"/>
      <c r="AH985" s="17"/>
      <c r="AI985" s="17"/>
      <c r="AJ985" s="17"/>
      <c r="AK985" s="17"/>
      <c r="AL985" s="17"/>
      <c r="AM985" s="17"/>
      <c r="AN985" s="17"/>
      <c r="AO985" s="17"/>
      <c r="AP985" s="17"/>
      <c r="AQ985" s="17"/>
      <c r="AR985" s="17"/>
      <c r="AS985" s="17"/>
      <c r="AT985" s="17"/>
      <c r="AU985" s="17"/>
      <c r="AV985" s="17"/>
      <c r="AW985" s="17"/>
      <c r="AX985" s="17"/>
      <c r="AY985" s="17"/>
      <c r="AZ985" s="17"/>
      <c r="BA985" s="17"/>
      <c r="BB985" s="17"/>
      <c r="BC985" s="17"/>
      <c r="BD985" s="17"/>
      <c r="BE985" s="17"/>
      <c r="BF985" s="17"/>
      <c r="BG985" s="17"/>
      <c r="BH985" s="17"/>
      <c r="BI985" s="17"/>
      <c r="BJ985" s="17"/>
      <c r="BK985" s="17"/>
      <c r="BL985" s="17"/>
      <c r="BM985" s="17"/>
      <c r="BN985" s="17"/>
      <c r="BO985" s="17"/>
      <c r="BP985" s="17"/>
      <c r="BQ985" s="17"/>
      <c r="BR985" s="17"/>
      <c r="BS985" s="17"/>
      <c r="BT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27"/>
      <c r="W986" s="17"/>
      <c r="X986" s="17"/>
      <c r="Y986" s="17"/>
      <c r="Z986" s="17"/>
      <c r="AA986" s="17"/>
      <c r="AB986" s="17"/>
      <c r="AC986" s="17"/>
      <c r="AD986" s="17"/>
      <c r="AE986" s="17"/>
      <c r="AF986" s="17"/>
      <c r="AG986" s="17"/>
      <c r="AH986" s="17"/>
      <c r="AI986" s="17"/>
      <c r="AJ986" s="17"/>
      <c r="AK986" s="17"/>
      <c r="AL986" s="17"/>
      <c r="AM986" s="17"/>
      <c r="AN986" s="17"/>
      <c r="AO986" s="17"/>
      <c r="AP986" s="17"/>
      <c r="AQ986" s="17"/>
      <c r="AR986" s="17"/>
      <c r="AS986" s="17"/>
      <c r="AT986" s="17"/>
      <c r="AU986" s="17"/>
      <c r="AV986" s="17"/>
      <c r="AW986" s="17"/>
      <c r="AX986" s="17"/>
      <c r="AY986" s="17"/>
      <c r="AZ986" s="17"/>
      <c r="BA986" s="17"/>
      <c r="BB986" s="17"/>
      <c r="BC986" s="17"/>
      <c r="BD986" s="17"/>
      <c r="BE986" s="17"/>
      <c r="BF986" s="17"/>
      <c r="BG986" s="17"/>
      <c r="BH986" s="17"/>
      <c r="BI986" s="17"/>
      <c r="BJ986" s="17"/>
      <c r="BK986" s="17"/>
      <c r="BL986" s="17"/>
      <c r="BM986" s="17"/>
      <c r="BN986" s="17"/>
      <c r="BO986" s="17"/>
      <c r="BP986" s="17"/>
      <c r="BQ986" s="17"/>
      <c r="BR986" s="17"/>
      <c r="BS986" s="17"/>
      <c r="BT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27"/>
      <c r="W987" s="17"/>
      <c r="X987" s="17"/>
      <c r="Y987" s="17"/>
      <c r="Z987" s="17"/>
      <c r="AA987" s="17"/>
      <c r="AB987" s="17"/>
      <c r="AC987" s="17"/>
      <c r="AD987" s="17"/>
      <c r="AE987" s="17"/>
      <c r="AF987" s="17"/>
      <c r="AG987" s="17"/>
      <c r="AH987" s="17"/>
      <c r="AI987" s="17"/>
      <c r="AJ987" s="17"/>
      <c r="AK987" s="17"/>
      <c r="AL987" s="17"/>
      <c r="AM987" s="17"/>
      <c r="AN987" s="17"/>
      <c r="AO987" s="17"/>
      <c r="AP987" s="17"/>
      <c r="AQ987" s="17"/>
      <c r="AR987" s="17"/>
      <c r="AS987" s="17"/>
      <c r="AT987" s="17"/>
      <c r="AU987" s="17"/>
      <c r="AV987" s="17"/>
      <c r="AW987" s="17"/>
      <c r="AX987" s="17"/>
      <c r="AY987" s="17"/>
      <c r="AZ987" s="17"/>
      <c r="BA987" s="17"/>
      <c r="BB987" s="17"/>
      <c r="BC987" s="17"/>
      <c r="BD987" s="17"/>
      <c r="BE987" s="17"/>
      <c r="BF987" s="17"/>
      <c r="BG987" s="17"/>
      <c r="BH987" s="17"/>
      <c r="BI987" s="17"/>
      <c r="BJ987" s="17"/>
      <c r="BK987" s="17"/>
      <c r="BL987" s="17"/>
      <c r="BM987" s="17"/>
      <c r="BN987" s="17"/>
      <c r="BO987" s="17"/>
      <c r="BP987" s="17"/>
      <c r="BQ987" s="17"/>
      <c r="BR987" s="17"/>
      <c r="BS987" s="17"/>
      <c r="BT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27"/>
      <c r="W988" s="17"/>
      <c r="X988" s="17"/>
      <c r="Y988" s="17"/>
      <c r="Z988" s="17"/>
      <c r="AA988" s="17"/>
      <c r="AB988" s="17"/>
      <c r="AC988" s="17"/>
      <c r="AD988" s="17"/>
      <c r="AE988" s="17"/>
      <c r="AF988" s="17"/>
      <c r="AG988" s="17"/>
      <c r="AH988" s="17"/>
      <c r="AI988" s="17"/>
      <c r="AJ988" s="17"/>
      <c r="AK988" s="17"/>
      <c r="AL988" s="17"/>
      <c r="AM988" s="17"/>
      <c r="AN988" s="17"/>
      <c r="AO988" s="17"/>
      <c r="AP988" s="17"/>
      <c r="AQ988" s="17"/>
      <c r="AR988" s="17"/>
      <c r="AS988" s="17"/>
      <c r="AT988" s="17"/>
      <c r="AU988" s="17"/>
      <c r="AV988" s="17"/>
      <c r="AW988" s="17"/>
      <c r="AX988" s="17"/>
      <c r="AY988" s="17"/>
      <c r="AZ988" s="17"/>
      <c r="BA988" s="17"/>
      <c r="BB988" s="17"/>
      <c r="BC988" s="17"/>
      <c r="BD988" s="17"/>
      <c r="BE988" s="17"/>
      <c r="BF988" s="17"/>
      <c r="BG988" s="17"/>
      <c r="BH988" s="17"/>
      <c r="BI988" s="17"/>
      <c r="BJ988" s="17"/>
      <c r="BK988" s="17"/>
      <c r="BL988" s="17"/>
      <c r="BM988" s="17"/>
      <c r="BN988" s="17"/>
      <c r="BO988" s="17"/>
      <c r="BP988" s="17"/>
      <c r="BQ988" s="17"/>
      <c r="BR988" s="17"/>
      <c r="BS988" s="17"/>
      <c r="BT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27"/>
      <c r="W989" s="17"/>
      <c r="X989" s="17"/>
      <c r="Y989" s="17"/>
      <c r="Z989" s="17"/>
      <c r="AA989" s="17"/>
      <c r="AB989" s="17"/>
      <c r="AC989" s="17"/>
      <c r="AD989" s="17"/>
      <c r="AE989" s="17"/>
      <c r="AF989" s="17"/>
      <c r="AG989" s="17"/>
      <c r="AH989" s="17"/>
      <c r="AI989" s="17"/>
      <c r="AJ989" s="17"/>
      <c r="AK989" s="17"/>
      <c r="AL989" s="17"/>
      <c r="AM989" s="17"/>
      <c r="AN989" s="17"/>
      <c r="AO989" s="17"/>
      <c r="AP989" s="17"/>
      <c r="AQ989" s="17"/>
      <c r="AR989" s="17"/>
      <c r="AS989" s="17"/>
      <c r="AT989" s="17"/>
      <c r="AU989" s="17"/>
      <c r="AV989" s="17"/>
      <c r="AW989" s="17"/>
      <c r="AX989" s="17"/>
      <c r="AY989" s="17"/>
      <c r="AZ989" s="17"/>
      <c r="BA989" s="17"/>
      <c r="BB989" s="17"/>
      <c r="BC989" s="17"/>
      <c r="BD989" s="17"/>
      <c r="BE989" s="17"/>
      <c r="BF989" s="17"/>
      <c r="BG989" s="17"/>
      <c r="BH989" s="17"/>
      <c r="BI989" s="17"/>
      <c r="BJ989" s="17"/>
      <c r="BK989" s="17"/>
      <c r="BL989" s="17"/>
      <c r="BM989" s="17"/>
      <c r="BN989" s="17"/>
      <c r="BO989" s="17"/>
      <c r="BP989" s="17"/>
      <c r="BQ989" s="17"/>
      <c r="BR989" s="17"/>
      <c r="BS989" s="17"/>
      <c r="BT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27"/>
      <c r="W990" s="17"/>
      <c r="X990" s="17"/>
      <c r="Y990" s="17"/>
      <c r="Z990" s="17"/>
      <c r="AA990" s="17"/>
      <c r="AB990" s="17"/>
      <c r="AC990" s="17"/>
      <c r="AD990" s="17"/>
      <c r="AE990" s="17"/>
      <c r="AF990" s="17"/>
      <c r="AG990" s="17"/>
      <c r="AH990" s="17"/>
      <c r="AI990" s="17"/>
      <c r="AJ990" s="17"/>
      <c r="AK990" s="17"/>
      <c r="AL990" s="17"/>
      <c r="AM990" s="17"/>
      <c r="AN990" s="17"/>
      <c r="AO990" s="17"/>
      <c r="AP990" s="17"/>
      <c r="AQ990" s="17"/>
      <c r="AR990" s="17"/>
      <c r="AS990" s="17"/>
      <c r="AT990" s="17"/>
      <c r="AU990" s="17"/>
      <c r="AV990" s="17"/>
      <c r="AW990" s="17"/>
      <c r="AX990" s="17"/>
      <c r="AY990" s="17"/>
      <c r="AZ990" s="17"/>
      <c r="BA990" s="17"/>
      <c r="BB990" s="17"/>
      <c r="BC990" s="17"/>
      <c r="BD990" s="17"/>
      <c r="BE990" s="17"/>
      <c r="BF990" s="17"/>
      <c r="BG990" s="17"/>
      <c r="BH990" s="17"/>
      <c r="BI990" s="17"/>
      <c r="BJ990" s="17"/>
      <c r="BK990" s="17"/>
      <c r="BL990" s="17"/>
      <c r="BM990" s="17"/>
      <c r="BN990" s="17"/>
      <c r="BO990" s="17"/>
      <c r="BP990" s="17"/>
      <c r="BQ990" s="17"/>
      <c r="BR990" s="17"/>
      <c r="BS990" s="17"/>
      <c r="BT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27"/>
      <c r="W991" s="17"/>
      <c r="X991" s="17"/>
      <c r="Y991" s="17"/>
      <c r="Z991" s="17"/>
      <c r="AA991" s="17"/>
      <c r="AB991" s="17"/>
      <c r="AC991" s="17"/>
      <c r="AD991" s="17"/>
      <c r="AE991" s="17"/>
      <c r="AF991" s="17"/>
      <c r="AG991" s="17"/>
      <c r="AH991" s="17"/>
      <c r="AI991" s="17"/>
      <c r="AJ991" s="17"/>
      <c r="AK991" s="17"/>
      <c r="AL991" s="17"/>
      <c r="AM991" s="17"/>
      <c r="AN991" s="17"/>
      <c r="AO991" s="17"/>
      <c r="AP991" s="17"/>
      <c r="AQ991" s="17"/>
      <c r="AR991" s="17"/>
      <c r="AS991" s="17"/>
      <c r="AT991" s="17"/>
      <c r="AU991" s="17"/>
      <c r="AV991" s="17"/>
      <c r="AW991" s="17"/>
      <c r="AX991" s="17"/>
      <c r="AY991" s="17"/>
      <c r="AZ991" s="17"/>
      <c r="BA991" s="17"/>
      <c r="BB991" s="17"/>
      <c r="BC991" s="17"/>
      <c r="BD991" s="17"/>
      <c r="BE991" s="17"/>
      <c r="BF991" s="17"/>
      <c r="BG991" s="17"/>
      <c r="BH991" s="17"/>
      <c r="BI991" s="17"/>
      <c r="BJ991" s="17"/>
      <c r="BK991" s="17"/>
      <c r="BL991" s="17"/>
      <c r="BM991" s="17"/>
      <c r="BN991" s="17"/>
      <c r="BO991" s="17"/>
      <c r="BP991" s="17"/>
      <c r="BQ991" s="17"/>
      <c r="BR991" s="17"/>
      <c r="BS991" s="17"/>
      <c r="BT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27"/>
      <c r="W992" s="17"/>
      <c r="X992" s="17"/>
      <c r="Y992" s="17"/>
      <c r="Z992" s="17"/>
      <c r="AA992" s="17"/>
      <c r="AB992" s="17"/>
      <c r="AC992" s="17"/>
      <c r="AD992" s="17"/>
      <c r="AE992" s="17"/>
      <c r="AF992" s="17"/>
      <c r="AG992" s="17"/>
      <c r="AH992" s="17"/>
      <c r="AI992" s="17"/>
      <c r="AJ992" s="17"/>
      <c r="AK992" s="17"/>
      <c r="AL992" s="17"/>
      <c r="AM992" s="17"/>
      <c r="AN992" s="17"/>
      <c r="AO992" s="17"/>
      <c r="AP992" s="17"/>
      <c r="AQ992" s="17"/>
      <c r="AR992" s="17"/>
      <c r="AS992" s="17"/>
      <c r="AT992" s="17"/>
      <c r="AU992" s="17"/>
      <c r="AV992" s="17"/>
      <c r="AW992" s="17"/>
      <c r="AX992" s="17"/>
      <c r="AY992" s="17"/>
      <c r="AZ992" s="17"/>
      <c r="BA992" s="17"/>
      <c r="BB992" s="17"/>
      <c r="BC992" s="17"/>
      <c r="BD992" s="17"/>
      <c r="BE992" s="17"/>
      <c r="BF992" s="17"/>
      <c r="BG992" s="17"/>
      <c r="BH992" s="17"/>
      <c r="BI992" s="17"/>
      <c r="BJ992" s="17"/>
      <c r="BK992" s="17"/>
      <c r="BL992" s="17"/>
      <c r="BM992" s="17"/>
      <c r="BN992" s="17"/>
      <c r="BO992" s="17"/>
      <c r="BP992" s="17"/>
      <c r="BQ992" s="17"/>
      <c r="BR992" s="17"/>
      <c r="BS992" s="17"/>
      <c r="BT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27"/>
      <c r="W993" s="17"/>
      <c r="X993" s="17"/>
      <c r="Y993" s="17"/>
      <c r="Z993" s="17"/>
      <c r="AA993" s="17"/>
      <c r="AB993" s="17"/>
      <c r="AC993" s="17"/>
      <c r="AD993" s="17"/>
      <c r="AE993" s="17"/>
      <c r="AF993" s="17"/>
      <c r="AG993" s="17"/>
      <c r="AH993" s="17"/>
      <c r="AI993" s="17"/>
      <c r="AJ993" s="17"/>
      <c r="AK993" s="17"/>
      <c r="AL993" s="17"/>
      <c r="AM993" s="17"/>
      <c r="AN993" s="17"/>
      <c r="AO993" s="17"/>
      <c r="AP993" s="17"/>
      <c r="AQ993" s="17"/>
      <c r="AR993" s="17"/>
      <c r="AS993" s="17"/>
      <c r="AT993" s="17"/>
      <c r="AU993" s="17"/>
      <c r="AV993" s="17"/>
      <c r="AW993" s="17"/>
      <c r="AX993" s="17"/>
      <c r="AY993" s="17"/>
      <c r="AZ993" s="17"/>
      <c r="BA993" s="17"/>
      <c r="BB993" s="17"/>
      <c r="BC993" s="17"/>
      <c r="BD993" s="17"/>
      <c r="BE993" s="17"/>
      <c r="BF993" s="17"/>
      <c r="BG993" s="17"/>
      <c r="BH993" s="17"/>
      <c r="BI993" s="17"/>
      <c r="BJ993" s="17"/>
      <c r="BK993" s="17"/>
      <c r="BL993" s="17"/>
      <c r="BM993" s="17"/>
      <c r="BN993" s="17"/>
      <c r="BO993" s="17"/>
      <c r="BP993" s="17"/>
      <c r="BQ993" s="17"/>
      <c r="BR993" s="17"/>
      <c r="BS993" s="17"/>
      <c r="BT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27"/>
      <c r="W994" s="17"/>
      <c r="X994" s="17"/>
      <c r="Y994" s="17"/>
      <c r="Z994" s="17"/>
      <c r="AA994" s="17"/>
      <c r="AB994" s="17"/>
      <c r="AC994" s="17"/>
      <c r="AD994" s="17"/>
      <c r="AE994" s="17"/>
      <c r="AF994" s="17"/>
      <c r="AG994" s="17"/>
      <c r="AH994" s="17"/>
      <c r="AI994" s="17"/>
      <c r="AJ994" s="17"/>
      <c r="AK994" s="17"/>
      <c r="AL994" s="17"/>
      <c r="AM994" s="17"/>
      <c r="AN994" s="17"/>
      <c r="AO994" s="17"/>
      <c r="AP994" s="17"/>
      <c r="AQ994" s="17"/>
      <c r="AR994" s="17"/>
      <c r="AS994" s="17"/>
      <c r="AT994" s="17"/>
      <c r="AU994" s="17"/>
      <c r="AV994" s="17"/>
      <c r="AW994" s="17"/>
      <c r="AX994" s="17"/>
      <c r="AY994" s="17"/>
      <c r="AZ994" s="17"/>
      <c r="BA994" s="17"/>
      <c r="BB994" s="17"/>
      <c r="BC994" s="17"/>
      <c r="BD994" s="17"/>
      <c r="BE994" s="17"/>
      <c r="BF994" s="17"/>
      <c r="BG994" s="17"/>
      <c r="BH994" s="17"/>
      <c r="BI994" s="17"/>
      <c r="BJ994" s="17"/>
      <c r="BK994" s="17"/>
      <c r="BL994" s="17"/>
      <c r="BM994" s="17"/>
      <c r="BN994" s="17"/>
      <c r="BO994" s="17"/>
      <c r="BP994" s="17"/>
      <c r="BQ994" s="17"/>
      <c r="BR994" s="17"/>
      <c r="BS994" s="17"/>
      <c r="BT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27"/>
      <c r="W995" s="17"/>
      <c r="X995" s="17"/>
      <c r="Y995" s="17"/>
      <c r="Z995" s="17"/>
      <c r="AA995" s="17"/>
      <c r="AB995" s="17"/>
      <c r="AC995" s="17"/>
      <c r="AD995" s="17"/>
      <c r="AE995" s="17"/>
      <c r="AF995" s="17"/>
      <c r="AG995" s="17"/>
      <c r="AH995" s="17"/>
      <c r="AI995" s="17"/>
      <c r="AJ995" s="17"/>
      <c r="AK995" s="17"/>
      <c r="AL995" s="17"/>
      <c r="AM995" s="17"/>
      <c r="AN995" s="17"/>
      <c r="AO995" s="17"/>
      <c r="AP995" s="17"/>
      <c r="AQ995" s="17"/>
      <c r="AR995" s="17"/>
      <c r="AS995" s="17"/>
      <c r="AT995" s="17"/>
      <c r="AU995" s="17"/>
      <c r="AV995" s="17"/>
      <c r="AW995" s="17"/>
      <c r="AX995" s="17"/>
      <c r="AY995" s="17"/>
      <c r="AZ995" s="17"/>
      <c r="BA995" s="17"/>
      <c r="BB995" s="17"/>
      <c r="BC995" s="17"/>
      <c r="BD995" s="17"/>
      <c r="BE995" s="17"/>
      <c r="BF995" s="17"/>
      <c r="BG995" s="17"/>
      <c r="BH995" s="17"/>
      <c r="BI995" s="17"/>
      <c r="BJ995" s="17"/>
      <c r="BK995" s="17"/>
      <c r="BL995" s="17"/>
      <c r="BM995" s="17"/>
      <c r="BN995" s="17"/>
      <c r="BO995" s="17"/>
      <c r="BP995" s="17"/>
      <c r="BQ995" s="17"/>
      <c r="BR995" s="17"/>
      <c r="BS995" s="17"/>
      <c r="BT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27"/>
      <c r="W996" s="17"/>
      <c r="X996" s="17"/>
      <c r="Y996" s="17"/>
      <c r="Z996" s="17"/>
      <c r="AA996" s="17"/>
      <c r="AB996" s="17"/>
      <c r="AC996" s="17"/>
      <c r="AD996" s="17"/>
      <c r="AE996" s="17"/>
      <c r="AF996" s="17"/>
      <c r="AG996" s="17"/>
      <c r="AH996" s="17"/>
      <c r="AI996" s="17"/>
      <c r="AJ996" s="17"/>
      <c r="AK996" s="17"/>
      <c r="AL996" s="17"/>
      <c r="AM996" s="17"/>
      <c r="AN996" s="17"/>
      <c r="AO996" s="17"/>
      <c r="AP996" s="17"/>
      <c r="AQ996" s="17"/>
      <c r="AR996" s="17"/>
      <c r="AS996" s="17"/>
      <c r="AT996" s="17"/>
      <c r="AU996" s="17"/>
      <c r="AV996" s="17"/>
      <c r="AW996" s="17"/>
      <c r="AX996" s="17"/>
      <c r="AY996" s="17"/>
      <c r="AZ996" s="17"/>
      <c r="BA996" s="17"/>
      <c r="BB996" s="17"/>
      <c r="BC996" s="17"/>
      <c r="BD996" s="17"/>
      <c r="BE996" s="17"/>
      <c r="BF996" s="17"/>
      <c r="BG996" s="17"/>
      <c r="BH996" s="17"/>
      <c r="BI996" s="17"/>
      <c r="BJ996" s="17"/>
      <c r="BK996" s="17"/>
      <c r="BL996" s="17"/>
      <c r="BM996" s="17"/>
      <c r="BN996" s="17"/>
      <c r="BO996" s="17"/>
      <c r="BP996" s="17"/>
      <c r="BQ996" s="17"/>
      <c r="BR996" s="17"/>
      <c r="BS996" s="17"/>
      <c r="BT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27"/>
      <c r="W997" s="17"/>
      <c r="X997" s="17"/>
      <c r="Y997" s="17"/>
      <c r="Z997" s="17"/>
      <c r="AA997" s="17"/>
      <c r="AB997" s="17"/>
      <c r="AC997" s="17"/>
      <c r="AD997" s="17"/>
      <c r="AE997" s="17"/>
      <c r="AF997" s="17"/>
      <c r="AG997" s="17"/>
      <c r="AH997" s="17"/>
      <c r="AI997" s="17"/>
      <c r="AJ997" s="17"/>
      <c r="AK997" s="17"/>
      <c r="AL997" s="17"/>
      <c r="AM997" s="17"/>
      <c r="AN997" s="17"/>
      <c r="AO997" s="17"/>
      <c r="AP997" s="17"/>
      <c r="AQ997" s="17"/>
      <c r="AR997" s="17"/>
      <c r="AS997" s="17"/>
      <c r="AT997" s="17"/>
      <c r="AU997" s="17"/>
      <c r="AV997" s="17"/>
      <c r="AW997" s="17"/>
      <c r="AX997" s="17"/>
      <c r="AY997" s="17"/>
      <c r="AZ997" s="17"/>
      <c r="BA997" s="17"/>
      <c r="BB997" s="17"/>
      <c r="BC997" s="17"/>
      <c r="BD997" s="17"/>
      <c r="BE997" s="17"/>
      <c r="BF997" s="17"/>
      <c r="BG997" s="17"/>
      <c r="BH997" s="17"/>
      <c r="BI997" s="17"/>
      <c r="BJ997" s="17"/>
      <c r="BK997" s="17"/>
      <c r="BL997" s="17"/>
      <c r="BM997" s="17"/>
      <c r="BN997" s="17"/>
      <c r="BO997" s="17"/>
      <c r="BP997" s="17"/>
      <c r="BQ997" s="17"/>
      <c r="BR997" s="17"/>
      <c r="BS997" s="17"/>
      <c r="BT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27"/>
      <c r="W998" s="17"/>
      <c r="X998" s="17"/>
      <c r="Y998" s="17"/>
      <c r="Z998" s="17"/>
      <c r="AA998" s="17"/>
      <c r="AB998" s="17"/>
      <c r="AC998" s="17"/>
      <c r="AD998" s="17"/>
      <c r="AE998" s="17"/>
      <c r="AF998" s="17"/>
      <c r="AG998" s="17"/>
      <c r="AH998" s="17"/>
      <c r="AI998" s="17"/>
      <c r="AJ998" s="17"/>
      <c r="AK998" s="17"/>
      <c r="AL998" s="17"/>
      <c r="AM998" s="17"/>
      <c r="AN998" s="17"/>
      <c r="AO998" s="17"/>
      <c r="AP998" s="17"/>
      <c r="AQ998" s="17"/>
      <c r="AR998" s="17"/>
      <c r="AS998" s="17"/>
      <c r="AT998" s="17"/>
      <c r="AU998" s="17"/>
      <c r="AV998" s="17"/>
      <c r="AW998" s="17"/>
      <c r="AX998" s="17"/>
      <c r="AY998" s="17"/>
      <c r="AZ998" s="17"/>
      <c r="BA998" s="17"/>
      <c r="BB998" s="17"/>
      <c r="BC998" s="17"/>
      <c r="BD998" s="17"/>
      <c r="BE998" s="17"/>
      <c r="BF998" s="17"/>
      <c r="BG998" s="17"/>
      <c r="BH998" s="17"/>
      <c r="BI998" s="17"/>
      <c r="BJ998" s="17"/>
      <c r="BK998" s="17"/>
      <c r="BL998" s="17"/>
      <c r="BM998" s="17"/>
      <c r="BN998" s="17"/>
      <c r="BO998" s="17"/>
      <c r="BP998" s="17"/>
      <c r="BQ998" s="17"/>
      <c r="BR998" s="17"/>
      <c r="BS998" s="17"/>
      <c r="BT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27"/>
      <c r="W999" s="17"/>
      <c r="X999" s="17"/>
      <c r="Y999" s="17"/>
      <c r="Z999" s="17"/>
      <c r="AA999" s="17"/>
      <c r="AB999" s="17"/>
      <c r="AC999" s="17"/>
      <c r="AD999" s="17"/>
      <c r="AE999" s="17"/>
      <c r="AF999" s="17"/>
      <c r="AG999" s="17"/>
      <c r="AH999" s="17"/>
      <c r="AI999" s="17"/>
      <c r="AJ999" s="17"/>
      <c r="AK999" s="17"/>
      <c r="AL999" s="17"/>
      <c r="AM999" s="17"/>
      <c r="AN999" s="17"/>
      <c r="AO999" s="17"/>
      <c r="AP999" s="17"/>
      <c r="AQ999" s="17"/>
      <c r="AR999" s="17"/>
      <c r="AS999" s="17"/>
      <c r="AT999" s="17"/>
      <c r="AU999" s="17"/>
      <c r="AV999" s="17"/>
      <c r="AW999" s="17"/>
      <c r="AX999" s="17"/>
      <c r="AY999" s="17"/>
      <c r="AZ999" s="17"/>
      <c r="BA999" s="17"/>
      <c r="BB999" s="17"/>
      <c r="BC999" s="17"/>
      <c r="BD999" s="17"/>
      <c r="BE999" s="17"/>
      <c r="BF999" s="17"/>
      <c r="BG999" s="17"/>
      <c r="BH999" s="17"/>
      <c r="BI999" s="17"/>
      <c r="BJ999" s="17"/>
      <c r="BK999" s="17"/>
      <c r="BL999" s="17"/>
      <c r="BM999" s="17"/>
      <c r="BN999" s="17"/>
      <c r="BO999" s="17"/>
      <c r="BP999" s="17"/>
      <c r="BQ999" s="17"/>
      <c r="BR999" s="17"/>
      <c r="BS999" s="17"/>
      <c r="BT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27"/>
      <c r="W1000" s="17"/>
      <c r="X1000" s="17"/>
      <c r="Y1000" s="17"/>
      <c r="Z1000" s="17"/>
      <c r="AA1000" s="17"/>
      <c r="AB1000" s="17"/>
      <c r="AC1000" s="17"/>
      <c r="AD1000" s="17"/>
      <c r="AE1000" s="17"/>
      <c r="AF1000" s="17"/>
      <c r="AG1000" s="17"/>
      <c r="AH1000" s="17"/>
      <c r="AI1000" s="17"/>
      <c r="AJ1000" s="17"/>
      <c r="AK1000" s="17"/>
      <c r="AL1000" s="17"/>
      <c r="AM1000" s="17"/>
      <c r="AN1000" s="17"/>
      <c r="AO1000" s="17"/>
      <c r="AP1000" s="17"/>
      <c r="AQ1000" s="17"/>
      <c r="AR1000" s="17"/>
      <c r="AS1000" s="17"/>
      <c r="AT1000" s="17"/>
      <c r="AU1000" s="17"/>
      <c r="AV1000" s="17"/>
      <c r="AW1000" s="17"/>
      <c r="AX1000" s="17"/>
      <c r="AY1000" s="17"/>
      <c r="AZ1000" s="17"/>
      <c r="BA1000" s="17"/>
      <c r="BB1000" s="17"/>
      <c r="BC1000" s="17"/>
      <c r="BD1000" s="17"/>
      <c r="BE1000" s="17"/>
      <c r="BF1000" s="17"/>
      <c r="BG1000" s="17"/>
      <c r="BH1000" s="17"/>
      <c r="BI1000" s="17"/>
      <c r="BJ1000" s="17"/>
      <c r="BK1000" s="17"/>
      <c r="BL1000" s="17"/>
      <c r="BM1000" s="17"/>
      <c r="BN1000" s="17"/>
      <c r="BO1000" s="17"/>
      <c r="BP1000" s="17"/>
      <c r="BQ1000" s="17"/>
      <c r="BR1000" s="17"/>
      <c r="BS1000" s="17"/>
      <c r="BT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27"/>
      <c r="W1001" s="17"/>
      <c r="X1001" s="17"/>
      <c r="Y1001" s="17"/>
      <c r="Z1001" s="17"/>
      <c r="AA1001" s="17"/>
      <c r="AB1001" s="17"/>
      <c r="AC1001" s="17"/>
      <c r="AD1001" s="17"/>
      <c r="AE1001" s="17"/>
      <c r="AF1001" s="17"/>
      <c r="AG1001" s="17"/>
      <c r="AH1001" s="17"/>
      <c r="AI1001" s="17"/>
      <c r="AJ1001" s="17"/>
      <c r="AK1001" s="17"/>
      <c r="AL1001" s="17"/>
      <c r="AM1001" s="17"/>
      <c r="AN1001" s="17"/>
      <c r="AO1001" s="17"/>
      <c r="AP1001" s="17"/>
      <c r="AQ1001" s="17"/>
      <c r="AR1001" s="17"/>
      <c r="AS1001" s="17"/>
      <c r="AT1001" s="17"/>
      <c r="AU1001" s="17"/>
      <c r="AV1001" s="17"/>
      <c r="AW1001" s="17"/>
      <c r="AX1001" s="17"/>
      <c r="AY1001" s="17"/>
      <c r="AZ1001" s="17"/>
      <c r="BA1001" s="17"/>
      <c r="BB1001" s="17"/>
      <c r="BC1001" s="17"/>
      <c r="BD1001" s="17"/>
      <c r="BE1001" s="17"/>
      <c r="BF1001" s="17"/>
      <c r="BG1001" s="17"/>
      <c r="BH1001" s="17"/>
      <c r="BI1001" s="17"/>
      <c r="BJ1001" s="17"/>
      <c r="BK1001" s="17"/>
      <c r="BL1001" s="17"/>
      <c r="BM1001" s="17"/>
      <c r="BN1001" s="17"/>
      <c r="BO1001" s="17"/>
      <c r="BP1001" s="17"/>
      <c r="BQ1001" s="17"/>
      <c r="BR1001" s="17"/>
      <c r="BS1001" s="17"/>
      <c r="BT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27"/>
      <c r="W1002" s="17"/>
      <c r="X1002" s="17"/>
      <c r="Y1002" s="17"/>
      <c r="Z1002" s="17"/>
      <c r="AA1002" s="17"/>
      <c r="AB1002" s="17"/>
      <c r="AC1002" s="17"/>
      <c r="AD1002" s="17"/>
      <c r="AE1002" s="17"/>
      <c r="AF1002" s="17"/>
      <c r="AG1002" s="17"/>
      <c r="AH1002" s="17"/>
      <c r="AI1002" s="17"/>
      <c r="AJ1002" s="17"/>
      <c r="AK1002" s="17"/>
      <c r="AL1002" s="17"/>
      <c r="AM1002" s="17"/>
      <c r="AN1002" s="17"/>
      <c r="AO1002" s="17"/>
      <c r="AP1002" s="17"/>
      <c r="AQ1002" s="17"/>
      <c r="AR1002" s="17"/>
      <c r="AS1002" s="17"/>
      <c r="AT1002" s="17"/>
      <c r="AU1002" s="17"/>
      <c r="AV1002" s="17"/>
      <c r="AW1002" s="17"/>
      <c r="AX1002" s="17"/>
      <c r="AY1002" s="17"/>
      <c r="AZ1002" s="17"/>
      <c r="BA1002" s="17"/>
      <c r="BB1002" s="17"/>
      <c r="BC1002" s="17"/>
      <c r="BD1002" s="17"/>
      <c r="BE1002" s="17"/>
      <c r="BF1002" s="17"/>
      <c r="BG1002" s="17"/>
      <c r="BH1002" s="17"/>
      <c r="BI1002" s="17"/>
      <c r="BJ1002" s="17"/>
      <c r="BK1002" s="17"/>
      <c r="BL1002" s="17"/>
      <c r="BM1002" s="17"/>
      <c r="BN1002" s="17"/>
      <c r="BO1002" s="17"/>
      <c r="BP1002" s="17"/>
      <c r="BQ1002" s="17"/>
      <c r="BR1002" s="17"/>
      <c r="BS1002" s="17"/>
      <c r="BT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27"/>
      <c r="W1003" s="17"/>
      <c r="X1003" s="17"/>
      <c r="Y1003" s="17"/>
      <c r="Z1003" s="17"/>
      <c r="AA1003" s="17"/>
      <c r="AB1003" s="17"/>
      <c r="AC1003" s="17"/>
      <c r="AD1003" s="17"/>
      <c r="AE1003" s="17"/>
      <c r="AF1003" s="17"/>
      <c r="AG1003" s="17"/>
      <c r="AH1003" s="17"/>
      <c r="AI1003" s="17"/>
      <c r="AJ1003" s="17"/>
      <c r="AK1003" s="17"/>
      <c r="AL1003" s="17"/>
      <c r="AM1003" s="17"/>
      <c r="AN1003" s="17"/>
      <c r="AO1003" s="17"/>
      <c r="AP1003" s="17"/>
      <c r="AQ1003" s="17"/>
      <c r="AR1003" s="17"/>
      <c r="AS1003" s="17"/>
      <c r="AT1003" s="17"/>
      <c r="AU1003" s="17"/>
      <c r="AV1003" s="17"/>
      <c r="AW1003" s="17"/>
      <c r="AX1003" s="17"/>
      <c r="AY1003" s="17"/>
      <c r="AZ1003" s="17"/>
      <c r="BA1003" s="17"/>
      <c r="BB1003" s="17"/>
      <c r="BC1003" s="17"/>
      <c r="BD1003" s="17"/>
      <c r="BE1003" s="17"/>
      <c r="BF1003" s="17"/>
      <c r="BG1003" s="17"/>
      <c r="BH1003" s="17"/>
      <c r="BI1003" s="17"/>
      <c r="BJ1003" s="17"/>
      <c r="BK1003" s="17"/>
      <c r="BL1003" s="17"/>
      <c r="BM1003" s="17"/>
      <c r="BN1003" s="17"/>
      <c r="BO1003" s="17"/>
      <c r="BP1003" s="17"/>
      <c r="BQ1003" s="17"/>
      <c r="BR1003" s="17"/>
      <c r="BS1003" s="17"/>
      <c r="BT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27"/>
      <c r="W1004" s="17"/>
      <c r="X1004" s="17"/>
      <c r="Y1004" s="17"/>
      <c r="Z1004" s="17"/>
      <c r="AA1004" s="17"/>
      <c r="AB1004" s="17"/>
      <c r="AC1004" s="17"/>
      <c r="AD1004" s="17"/>
      <c r="AE1004" s="17"/>
      <c r="AF1004" s="17"/>
      <c r="AG1004" s="17"/>
      <c r="AH1004" s="17"/>
      <c r="AI1004" s="17"/>
      <c r="AJ1004" s="17"/>
      <c r="AK1004" s="17"/>
      <c r="AL1004" s="17"/>
      <c r="AM1004" s="17"/>
      <c r="AN1004" s="17"/>
      <c r="AO1004" s="17"/>
      <c r="AP1004" s="17"/>
      <c r="AQ1004" s="17"/>
      <c r="AR1004" s="17"/>
      <c r="AS1004" s="17"/>
      <c r="AT1004" s="17"/>
      <c r="AU1004" s="17"/>
      <c r="AV1004" s="17"/>
      <c r="AW1004" s="17"/>
      <c r="AX1004" s="17"/>
      <c r="AY1004" s="17"/>
      <c r="AZ1004" s="17"/>
      <c r="BA1004" s="17"/>
      <c r="BB1004" s="17"/>
      <c r="BC1004" s="17"/>
      <c r="BD1004" s="17"/>
      <c r="BE1004" s="17"/>
      <c r="BF1004" s="17"/>
      <c r="BG1004" s="17"/>
      <c r="BH1004" s="17"/>
      <c r="BI1004" s="17"/>
      <c r="BJ1004" s="17"/>
      <c r="BK1004" s="17"/>
      <c r="BL1004" s="17"/>
      <c r="BM1004" s="17"/>
      <c r="BN1004" s="17"/>
      <c r="BO1004" s="17"/>
      <c r="BP1004" s="17"/>
      <c r="BQ1004" s="17"/>
      <c r="BR1004" s="17"/>
      <c r="BS1004" s="17"/>
      <c r="BT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27"/>
      <c r="W1005" s="17"/>
      <c r="X1005" s="17"/>
      <c r="Y1005" s="17"/>
      <c r="Z1005" s="17"/>
      <c r="AA1005" s="17"/>
      <c r="AB1005" s="17"/>
      <c r="AC1005" s="17"/>
      <c r="AD1005" s="17"/>
      <c r="AE1005" s="17"/>
      <c r="AF1005" s="17"/>
      <c r="AG1005" s="17"/>
      <c r="AH1005" s="17"/>
      <c r="AI1005" s="17"/>
      <c r="AJ1005" s="17"/>
      <c r="AK1005" s="17"/>
      <c r="AL1005" s="17"/>
      <c r="AM1005" s="17"/>
      <c r="AN1005" s="17"/>
      <c r="AO1005" s="17"/>
      <c r="AP1005" s="17"/>
      <c r="AQ1005" s="17"/>
      <c r="AR1005" s="17"/>
      <c r="AS1005" s="17"/>
      <c r="AT1005" s="17"/>
      <c r="AU1005" s="17"/>
      <c r="AV1005" s="17"/>
      <c r="AW1005" s="17"/>
      <c r="AX1005" s="17"/>
      <c r="AY1005" s="17"/>
      <c r="AZ1005" s="17"/>
      <c r="BA1005" s="17"/>
      <c r="BB1005" s="17"/>
      <c r="BC1005" s="17"/>
      <c r="BD1005" s="17"/>
      <c r="BE1005" s="17"/>
      <c r="BF1005" s="17"/>
      <c r="BG1005" s="17"/>
      <c r="BH1005" s="17"/>
      <c r="BI1005" s="17"/>
      <c r="BJ1005" s="17"/>
      <c r="BK1005" s="17"/>
      <c r="BL1005" s="17"/>
      <c r="BM1005" s="17"/>
      <c r="BN1005" s="17"/>
      <c r="BO1005" s="17"/>
      <c r="BP1005" s="17"/>
      <c r="BQ1005" s="17"/>
      <c r="BR1005" s="17"/>
      <c r="BS1005" s="17"/>
      <c r="BT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27"/>
      <c r="W1006" s="17"/>
      <c r="X1006" s="17"/>
      <c r="Y1006" s="17"/>
      <c r="Z1006" s="17"/>
      <c r="AA1006" s="17"/>
      <c r="AB1006" s="17"/>
      <c r="AC1006" s="17"/>
      <c r="AD1006" s="17"/>
      <c r="AE1006" s="17"/>
      <c r="AF1006" s="17"/>
      <c r="AG1006" s="17"/>
      <c r="AH1006" s="17"/>
      <c r="AI1006" s="17"/>
      <c r="AJ1006" s="17"/>
      <c r="AK1006" s="17"/>
      <c r="AL1006" s="17"/>
      <c r="AM1006" s="17"/>
      <c r="AN1006" s="17"/>
      <c r="AO1006" s="17"/>
      <c r="AP1006" s="17"/>
      <c r="AQ1006" s="17"/>
      <c r="AR1006" s="17"/>
      <c r="AS1006" s="17"/>
      <c r="AT1006" s="17"/>
      <c r="AU1006" s="17"/>
      <c r="AV1006" s="17"/>
      <c r="AW1006" s="17"/>
      <c r="AX1006" s="17"/>
      <c r="AY1006" s="17"/>
      <c r="AZ1006" s="17"/>
      <c r="BA1006" s="17"/>
      <c r="BB1006" s="17"/>
      <c r="BC1006" s="17"/>
      <c r="BD1006" s="17"/>
      <c r="BE1006" s="17"/>
      <c r="BF1006" s="17"/>
      <c r="BG1006" s="17"/>
      <c r="BH1006" s="17"/>
      <c r="BI1006" s="17"/>
      <c r="BJ1006" s="17"/>
      <c r="BK1006" s="17"/>
      <c r="BL1006" s="17"/>
      <c r="BM1006" s="17"/>
      <c r="BN1006" s="17"/>
      <c r="BO1006" s="17"/>
      <c r="BP1006" s="17"/>
      <c r="BQ1006" s="17"/>
      <c r="BR1006" s="17"/>
      <c r="BS1006" s="17"/>
      <c r="BT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27"/>
      <c r="W1007" s="17"/>
      <c r="X1007" s="17"/>
      <c r="Y1007" s="17"/>
      <c r="Z1007" s="17"/>
      <c r="AA1007" s="17"/>
      <c r="AB1007" s="17"/>
      <c r="AC1007" s="17"/>
      <c r="AD1007" s="17"/>
      <c r="AE1007" s="17"/>
      <c r="AF1007" s="17"/>
      <c r="AG1007" s="17"/>
      <c r="AH1007" s="17"/>
      <c r="AI1007" s="17"/>
      <c r="AJ1007" s="17"/>
      <c r="AK1007" s="17"/>
      <c r="AL1007" s="17"/>
      <c r="AM1007" s="17"/>
      <c r="AN1007" s="17"/>
      <c r="AO1007" s="17"/>
      <c r="AP1007" s="17"/>
      <c r="AQ1007" s="17"/>
      <c r="AR1007" s="17"/>
      <c r="AS1007" s="17"/>
      <c r="AT1007" s="17"/>
      <c r="AU1007" s="17"/>
      <c r="AV1007" s="17"/>
      <c r="AW1007" s="17"/>
      <c r="AX1007" s="17"/>
      <c r="AY1007" s="17"/>
      <c r="AZ1007" s="17"/>
      <c r="BA1007" s="17"/>
      <c r="BB1007" s="17"/>
      <c r="BC1007" s="17"/>
      <c r="BD1007" s="17"/>
      <c r="BE1007" s="17"/>
      <c r="BF1007" s="17"/>
      <c r="BG1007" s="17"/>
      <c r="BH1007" s="17"/>
      <c r="BI1007" s="17"/>
      <c r="BJ1007" s="17"/>
      <c r="BK1007" s="17"/>
      <c r="BL1007" s="17"/>
      <c r="BM1007" s="17"/>
      <c r="BN1007" s="17"/>
      <c r="BO1007" s="17"/>
      <c r="BP1007" s="17"/>
      <c r="BQ1007" s="17"/>
      <c r="BR1007" s="17"/>
      <c r="BS1007" s="17"/>
      <c r="BT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27"/>
      <c r="W1008" s="17"/>
      <c r="X1008" s="17"/>
      <c r="Y1008" s="17"/>
      <c r="Z1008" s="17"/>
      <c r="AA1008" s="17"/>
      <c r="AB1008" s="17"/>
      <c r="AC1008" s="17"/>
      <c r="AD1008" s="17"/>
      <c r="AE1008" s="17"/>
      <c r="AF1008" s="17"/>
      <c r="AG1008" s="17"/>
      <c r="AH1008" s="17"/>
      <c r="AI1008" s="17"/>
      <c r="AJ1008" s="17"/>
      <c r="AK1008" s="17"/>
      <c r="AL1008" s="17"/>
      <c r="AM1008" s="17"/>
      <c r="AN1008" s="17"/>
      <c r="AO1008" s="17"/>
      <c r="AP1008" s="17"/>
      <c r="AQ1008" s="17"/>
      <c r="AR1008" s="17"/>
      <c r="AS1008" s="17"/>
      <c r="AT1008" s="17"/>
      <c r="AU1008" s="17"/>
      <c r="AV1008" s="17"/>
      <c r="AW1008" s="17"/>
      <c r="AX1008" s="17"/>
      <c r="AY1008" s="17"/>
      <c r="AZ1008" s="17"/>
      <c r="BA1008" s="17"/>
      <c r="BB1008" s="17"/>
      <c r="BC1008" s="17"/>
      <c r="BD1008" s="17"/>
      <c r="BE1008" s="17"/>
      <c r="BF1008" s="17"/>
      <c r="BG1008" s="17"/>
      <c r="BH1008" s="17"/>
      <c r="BI1008" s="17"/>
      <c r="BJ1008" s="17"/>
      <c r="BK1008" s="17"/>
      <c r="BL1008" s="17"/>
      <c r="BM1008" s="17"/>
      <c r="BN1008" s="17"/>
      <c r="BO1008" s="17"/>
      <c r="BP1008" s="17"/>
      <c r="BQ1008" s="17"/>
      <c r="BR1008" s="17"/>
      <c r="BS1008" s="17"/>
      <c r="BT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27"/>
      <c r="W1009" s="17"/>
      <c r="X1009" s="17"/>
      <c r="Y1009" s="17"/>
      <c r="Z1009" s="17"/>
      <c r="AA1009" s="17"/>
      <c r="AB1009" s="17"/>
      <c r="AC1009" s="17"/>
      <c r="AD1009" s="17"/>
      <c r="AE1009" s="17"/>
      <c r="AF1009" s="17"/>
      <c r="AG1009" s="17"/>
      <c r="AH1009" s="17"/>
      <c r="AI1009" s="17"/>
      <c r="AJ1009" s="17"/>
      <c r="AK1009" s="17"/>
      <c r="AL1009" s="17"/>
      <c r="AM1009" s="17"/>
      <c r="AN1009" s="17"/>
      <c r="AO1009" s="17"/>
      <c r="AP1009" s="17"/>
      <c r="AQ1009" s="17"/>
      <c r="AR1009" s="17"/>
      <c r="AS1009" s="17"/>
      <c r="AT1009" s="17"/>
      <c r="AU1009" s="17"/>
      <c r="AV1009" s="17"/>
      <c r="AW1009" s="17"/>
      <c r="AX1009" s="17"/>
      <c r="AY1009" s="17"/>
      <c r="AZ1009" s="17"/>
      <c r="BA1009" s="17"/>
      <c r="BB1009" s="17"/>
      <c r="BC1009" s="17"/>
      <c r="BD1009" s="17"/>
      <c r="BE1009" s="17"/>
      <c r="BF1009" s="17"/>
      <c r="BG1009" s="17"/>
      <c r="BH1009" s="17"/>
      <c r="BI1009" s="17"/>
      <c r="BJ1009" s="17"/>
      <c r="BK1009" s="17"/>
      <c r="BL1009" s="17"/>
      <c r="BM1009" s="17"/>
      <c r="BN1009" s="17"/>
      <c r="BO1009" s="17"/>
      <c r="BP1009" s="17"/>
      <c r="BQ1009" s="17"/>
      <c r="BR1009" s="17"/>
      <c r="BS1009" s="17"/>
      <c r="BT1009" s="17"/>
    </row>
    <row r="1010">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27"/>
      <c r="W1010" s="17"/>
      <c r="X1010" s="17"/>
      <c r="Y1010" s="17"/>
      <c r="Z1010" s="17"/>
      <c r="AA1010" s="17"/>
      <c r="AB1010" s="17"/>
      <c r="AC1010" s="17"/>
      <c r="AD1010" s="17"/>
      <c r="AE1010" s="17"/>
      <c r="AF1010" s="17"/>
      <c r="AG1010" s="17"/>
      <c r="AH1010" s="17"/>
      <c r="AI1010" s="17"/>
      <c r="AJ1010" s="17"/>
      <c r="AK1010" s="17"/>
      <c r="AL1010" s="17"/>
      <c r="AM1010" s="17"/>
      <c r="AN1010" s="17"/>
      <c r="AO1010" s="17"/>
      <c r="AP1010" s="17"/>
      <c r="AQ1010" s="17"/>
      <c r="AR1010" s="17"/>
      <c r="AS1010" s="17"/>
      <c r="AT1010" s="17"/>
      <c r="AU1010" s="17"/>
      <c r="AV1010" s="17"/>
      <c r="AW1010" s="17"/>
      <c r="AX1010" s="17"/>
      <c r="AY1010" s="17"/>
      <c r="AZ1010" s="17"/>
      <c r="BA1010" s="17"/>
      <c r="BB1010" s="17"/>
      <c r="BC1010" s="17"/>
      <c r="BD1010" s="17"/>
      <c r="BE1010" s="17"/>
      <c r="BF1010" s="17"/>
      <c r="BG1010" s="17"/>
      <c r="BH1010" s="17"/>
      <c r="BI1010" s="17"/>
      <c r="BJ1010" s="17"/>
      <c r="BK1010" s="17"/>
      <c r="BL1010" s="17"/>
      <c r="BM1010" s="17"/>
      <c r="BN1010" s="17"/>
      <c r="BO1010" s="17"/>
      <c r="BP1010" s="17"/>
      <c r="BQ1010" s="17"/>
      <c r="BR1010" s="17"/>
      <c r="BS1010" s="17"/>
      <c r="BT1010" s="17"/>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s>
  <sheetData>
    <row r="1">
      <c r="A1" s="114" t="s">
        <v>328</v>
      </c>
      <c r="B1" s="114">
        <v>12.0</v>
      </c>
    </row>
    <row r="2">
      <c r="A2" s="114" t="s">
        <v>329</v>
      </c>
      <c r="B2" s="114" t="s">
        <v>330</v>
      </c>
      <c r="D2" s="118" t="s">
        <v>331</v>
      </c>
    </row>
    <row r="3">
      <c r="A3" s="114" t="s">
        <v>332</v>
      </c>
      <c r="B3" s="114">
        <v>154.0</v>
      </c>
      <c r="C3" s="114" t="s">
        <v>333</v>
      </c>
      <c r="D3" s="119" t="s">
        <v>334</v>
      </c>
    </row>
    <row r="4">
      <c r="A4" s="114" t="s">
        <v>335</v>
      </c>
      <c r="B4" s="120" t="s">
        <v>336</v>
      </c>
      <c r="C4" s="119" t="s">
        <v>337</v>
      </c>
    </row>
    <row r="5">
      <c r="A5" s="114" t="s">
        <v>338</v>
      </c>
    </row>
    <row r="6">
      <c r="A6" s="114" t="s">
        <v>339</v>
      </c>
      <c r="C6" s="114" t="s">
        <v>340</v>
      </c>
    </row>
    <row r="7">
      <c r="A7" s="114" t="s">
        <v>341</v>
      </c>
    </row>
    <row r="8">
      <c r="A8" s="114" t="s">
        <v>342</v>
      </c>
    </row>
    <row r="9">
      <c r="A9" s="114" t="s">
        <v>343</v>
      </c>
      <c r="B9" s="114">
        <v>30.0</v>
      </c>
      <c r="C9" s="114">
        <v>1.97644783335E11</v>
      </c>
    </row>
  </sheetData>
  <hyperlinks>
    <hyperlink r:id="rId1" ref="D2"/>
    <hyperlink r:id="rId2" ref="D3"/>
    <hyperlink r:id="rId3" ref="C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4.63"/>
  </cols>
  <sheetData>
    <row r="1">
      <c r="A1" s="114" t="s">
        <v>344</v>
      </c>
    </row>
    <row r="2">
      <c r="A2" s="114" t="s">
        <v>345</v>
      </c>
    </row>
    <row r="3">
      <c r="A3" s="114" t="s">
        <v>346</v>
      </c>
    </row>
    <row r="4">
      <c r="A4" s="114" t="s">
        <v>347</v>
      </c>
    </row>
    <row r="5">
      <c r="A5" s="114" t="s">
        <v>348</v>
      </c>
    </row>
    <row r="6">
      <c r="A6" s="114" t="s">
        <v>349</v>
      </c>
    </row>
    <row r="7">
      <c r="A7" s="114" t="s">
        <v>350</v>
      </c>
    </row>
    <row r="8">
      <c r="A8" s="114" t="s">
        <v>351</v>
      </c>
    </row>
    <row r="9">
      <c r="A9" s="114" t="s">
        <v>352</v>
      </c>
    </row>
    <row r="10">
      <c r="A10" s="114" t="s">
        <v>353</v>
      </c>
    </row>
    <row r="11">
      <c r="A11" s="114" t="s">
        <v>354</v>
      </c>
    </row>
    <row r="12">
      <c r="A12" s="114" t="s">
        <v>355</v>
      </c>
    </row>
    <row r="13">
      <c r="A13" s="114" t="s">
        <v>356</v>
      </c>
    </row>
    <row r="14">
      <c r="B14" s="114" t="s">
        <v>357</v>
      </c>
    </row>
    <row r="15">
      <c r="B15" s="114" t="s">
        <v>358</v>
      </c>
    </row>
    <row r="16">
      <c r="A16" s="114" t="s">
        <v>359</v>
      </c>
    </row>
    <row r="17">
      <c r="A17" s="114" t="s">
        <v>360</v>
      </c>
    </row>
    <row r="18">
      <c r="A18" s="114" t="s">
        <v>361</v>
      </c>
    </row>
    <row r="19">
      <c r="A19" s="114" t="s">
        <v>362</v>
      </c>
    </row>
    <row r="20">
      <c r="A20" s="114" t="s">
        <v>363</v>
      </c>
    </row>
    <row r="21">
      <c r="A21" s="114"/>
    </row>
    <row r="22">
      <c r="A22" s="114" t="s">
        <v>364</v>
      </c>
    </row>
    <row r="23">
      <c r="B23" s="114" t="s">
        <v>365</v>
      </c>
    </row>
    <row r="24">
      <c r="C24" s="114" t="s">
        <v>366</v>
      </c>
    </row>
    <row r="25">
      <c r="C25" s="114" t="s">
        <v>367</v>
      </c>
    </row>
    <row r="26">
      <c r="C26" s="114" t="s">
        <v>368</v>
      </c>
    </row>
    <row r="27">
      <c r="C27" s="114" t="s">
        <v>369</v>
      </c>
    </row>
    <row r="28">
      <c r="B28" s="114" t="s">
        <v>370</v>
      </c>
    </row>
    <row r="29">
      <c r="C29" s="114" t="s">
        <v>371</v>
      </c>
    </row>
    <row r="30">
      <c r="C30" s="114" t="s">
        <v>372</v>
      </c>
    </row>
    <row r="31">
      <c r="B31" s="114" t="s">
        <v>373</v>
      </c>
    </row>
    <row r="32">
      <c r="C32" s="114" t="s">
        <v>374</v>
      </c>
    </row>
    <row r="33">
      <c r="B33" s="114" t="s">
        <v>375</v>
      </c>
    </row>
    <row r="34">
      <c r="C34" s="114" t="s">
        <v>376</v>
      </c>
    </row>
    <row r="35">
      <c r="C35" s="114" t="s">
        <v>377</v>
      </c>
    </row>
    <row r="36">
      <c r="C36" s="121" t="s">
        <v>378</v>
      </c>
    </row>
    <row r="37">
      <c r="C37" s="121"/>
      <c r="D37" s="114" t="s">
        <v>379</v>
      </c>
    </row>
    <row r="38">
      <c r="C38" s="118" t="s">
        <v>380</v>
      </c>
    </row>
    <row r="39">
      <c r="B39" s="114" t="s">
        <v>381</v>
      </c>
    </row>
    <row r="40">
      <c r="C40" s="114" t="s">
        <v>382</v>
      </c>
    </row>
    <row r="41">
      <c r="B41" s="114" t="s">
        <v>383</v>
      </c>
    </row>
    <row r="42">
      <c r="C42" s="114" t="s">
        <v>384</v>
      </c>
    </row>
    <row r="43">
      <c r="C43" s="114" t="s">
        <v>385</v>
      </c>
    </row>
    <row r="44">
      <c r="C44" s="114" t="s">
        <v>386</v>
      </c>
    </row>
    <row r="45">
      <c r="A45" s="122"/>
      <c r="B45" s="114" t="s">
        <v>387</v>
      </c>
    </row>
    <row r="46">
      <c r="A46" s="122"/>
      <c r="C46" s="118" t="s">
        <v>388</v>
      </c>
    </row>
    <row r="47">
      <c r="A47" s="122"/>
      <c r="C47" s="114" t="s">
        <v>389</v>
      </c>
    </row>
    <row r="48">
      <c r="A48" s="122"/>
      <c r="D48" s="118" t="s">
        <v>390</v>
      </c>
    </row>
    <row r="49">
      <c r="A49" s="122"/>
      <c r="C49" s="121"/>
      <c r="D49" s="118" t="s">
        <v>391</v>
      </c>
    </row>
    <row r="50">
      <c r="A50" s="122"/>
      <c r="C50" s="118" t="s">
        <v>392</v>
      </c>
    </row>
    <row r="51">
      <c r="A51" s="122"/>
      <c r="D51" s="114" t="s">
        <v>393</v>
      </c>
    </row>
    <row r="52">
      <c r="A52" s="122"/>
      <c r="D52" s="114" t="s">
        <v>394</v>
      </c>
    </row>
    <row r="53">
      <c r="A53" s="122"/>
      <c r="C53" s="114" t="s">
        <v>395</v>
      </c>
    </row>
    <row r="54">
      <c r="A54" s="122"/>
      <c r="D54" s="114" t="s">
        <v>396</v>
      </c>
    </row>
    <row r="55">
      <c r="A55" s="122"/>
      <c r="D55" s="114" t="s">
        <v>397</v>
      </c>
    </row>
    <row r="56">
      <c r="A56" s="122"/>
      <c r="E56" s="114" t="s">
        <v>398</v>
      </c>
      <c r="F56" s="114" t="s">
        <v>399</v>
      </c>
    </row>
    <row r="57">
      <c r="A57" s="122"/>
      <c r="E57" s="114" t="s">
        <v>400</v>
      </c>
      <c r="F57" s="114" t="s">
        <v>401</v>
      </c>
    </row>
    <row r="58">
      <c r="A58" s="122"/>
      <c r="E58" s="114" t="s">
        <v>402</v>
      </c>
      <c r="F58" s="114" t="s">
        <v>403</v>
      </c>
    </row>
    <row r="59">
      <c r="A59" s="122"/>
      <c r="D59" s="114" t="s">
        <v>404</v>
      </c>
    </row>
    <row r="60">
      <c r="A60" s="122"/>
      <c r="E60" s="114" t="s">
        <v>405</v>
      </c>
    </row>
    <row r="61">
      <c r="A61" s="122"/>
      <c r="E61" s="114" t="s">
        <v>406</v>
      </c>
    </row>
    <row r="62">
      <c r="A62" s="122"/>
      <c r="E62" s="114" t="s">
        <v>407</v>
      </c>
    </row>
    <row r="63">
      <c r="A63" s="122"/>
      <c r="E63" s="114" t="s">
        <v>408</v>
      </c>
    </row>
    <row r="64">
      <c r="A64" s="122" t="s">
        <v>409</v>
      </c>
    </row>
    <row r="65">
      <c r="A65" s="114" t="s">
        <v>410</v>
      </c>
    </row>
    <row r="66">
      <c r="A66" s="114" t="s">
        <v>411</v>
      </c>
    </row>
    <row r="67">
      <c r="B67" s="114" t="s">
        <v>412</v>
      </c>
    </row>
    <row r="68">
      <c r="B68" s="114" t="s">
        <v>413</v>
      </c>
    </row>
    <row r="69">
      <c r="B69" s="114" t="s">
        <v>414</v>
      </c>
    </row>
    <row r="70">
      <c r="B70" s="123" t="s">
        <v>415</v>
      </c>
    </row>
    <row r="71">
      <c r="B71" s="120" t="s">
        <v>416</v>
      </c>
    </row>
    <row r="72">
      <c r="B72" s="114" t="s">
        <v>417</v>
      </c>
    </row>
    <row r="73">
      <c r="B73" s="114" t="s">
        <v>418</v>
      </c>
    </row>
    <row r="74">
      <c r="C74" s="114" t="s">
        <v>419</v>
      </c>
    </row>
    <row r="75">
      <c r="C75" s="114" t="s">
        <v>420</v>
      </c>
    </row>
    <row r="76">
      <c r="C76" s="114" t="s">
        <v>421</v>
      </c>
    </row>
    <row r="77">
      <c r="C77" s="114" t="s">
        <v>422</v>
      </c>
    </row>
  </sheetData>
  <hyperlinks>
    <hyperlink r:id="rId1" ref="C38"/>
    <hyperlink r:id="rId2" ref="C46"/>
    <hyperlink r:id="rId3" ref="D48"/>
    <hyperlink r:id="rId4" ref="D49"/>
    <hyperlink r:id="rId5" ref="C50"/>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7.88"/>
  </cols>
  <sheetData>
    <row r="1">
      <c r="A1" s="119" t="s">
        <v>423</v>
      </c>
    </row>
    <row r="3">
      <c r="A3" s="122" t="s">
        <v>424</v>
      </c>
    </row>
    <row r="4">
      <c r="B4" s="114" t="s">
        <v>425</v>
      </c>
    </row>
    <row r="5">
      <c r="B5" s="114" t="s">
        <v>426</v>
      </c>
    </row>
    <row r="6">
      <c r="B6" s="114" t="s">
        <v>427</v>
      </c>
    </row>
    <row r="7">
      <c r="B7" s="114" t="s">
        <v>428</v>
      </c>
    </row>
    <row r="8">
      <c r="B8" s="114" t="s">
        <v>429</v>
      </c>
    </row>
    <row r="9">
      <c r="B9" s="114" t="s">
        <v>430</v>
      </c>
    </row>
    <row r="10">
      <c r="B10" s="114" t="s">
        <v>431</v>
      </c>
    </row>
    <row r="11">
      <c r="B11" s="114" t="s">
        <v>432</v>
      </c>
    </row>
    <row r="12">
      <c r="B12" s="114" t="s">
        <v>433</v>
      </c>
      <c r="C12" s="114" t="s">
        <v>434</v>
      </c>
    </row>
    <row r="13">
      <c r="B13" s="114" t="s">
        <v>435</v>
      </c>
    </row>
    <row r="14">
      <c r="B14" s="114" t="s">
        <v>436</v>
      </c>
    </row>
    <row r="15">
      <c r="B15" s="114" t="s">
        <v>437</v>
      </c>
    </row>
    <row r="16">
      <c r="B16" s="114" t="s">
        <v>438</v>
      </c>
    </row>
    <row r="17">
      <c r="B17" s="114" t="s">
        <v>439</v>
      </c>
    </row>
    <row r="18">
      <c r="B18" s="114" t="s">
        <v>440</v>
      </c>
    </row>
    <row r="20">
      <c r="A20" s="119" t="s">
        <v>441</v>
      </c>
    </row>
    <row r="21">
      <c r="A21" s="122" t="s">
        <v>442</v>
      </c>
    </row>
    <row r="22">
      <c r="B22" s="114" t="s">
        <v>443</v>
      </c>
    </row>
    <row r="23">
      <c r="B23" s="114" t="s">
        <v>444</v>
      </c>
    </row>
    <row r="24">
      <c r="B24" s="114" t="s">
        <v>445</v>
      </c>
    </row>
    <row r="25">
      <c r="B25" s="124" t="s">
        <v>446</v>
      </c>
    </row>
    <row r="26">
      <c r="B26" s="114" t="s">
        <v>447</v>
      </c>
    </row>
    <row r="27">
      <c r="B27" s="120" t="s">
        <v>448</v>
      </c>
    </row>
  </sheetData>
  <hyperlinks>
    <hyperlink r:id="rId1" ref="A1"/>
    <hyperlink r:id="rId2" ref="A20"/>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0" width="13.63"/>
  </cols>
  <sheetData>
    <row r="1">
      <c r="A1" s="125" t="s">
        <v>449</v>
      </c>
      <c r="C1" s="27"/>
      <c r="D1" s="126" t="s">
        <v>450</v>
      </c>
      <c r="H1" s="27"/>
      <c r="I1" s="125" t="s">
        <v>451</v>
      </c>
      <c r="M1" s="27"/>
      <c r="N1" s="27"/>
      <c r="O1" s="27"/>
      <c r="P1" s="27"/>
      <c r="Q1" s="27"/>
      <c r="R1" s="27"/>
      <c r="S1" s="27"/>
      <c r="T1" s="27"/>
      <c r="U1" s="27"/>
      <c r="V1" s="27"/>
      <c r="W1" s="27"/>
      <c r="X1" s="27"/>
      <c r="Y1" s="27"/>
      <c r="Z1" s="27"/>
      <c r="AA1" s="27"/>
      <c r="AB1" s="27"/>
      <c r="AC1" s="27"/>
      <c r="AD1" s="27"/>
    </row>
    <row r="2">
      <c r="A2" s="22" t="s">
        <v>452</v>
      </c>
      <c r="B2" s="22" t="s">
        <v>453</v>
      </c>
      <c r="C2" s="27"/>
      <c r="D2" s="127" t="s">
        <v>454</v>
      </c>
      <c r="E2" s="128" t="s">
        <v>455</v>
      </c>
      <c r="F2" s="22" t="s">
        <v>456</v>
      </c>
      <c r="G2" s="22" t="s">
        <v>457</v>
      </c>
      <c r="H2" s="27"/>
      <c r="I2" s="127" t="s">
        <v>454</v>
      </c>
      <c r="J2" s="128" t="s">
        <v>458</v>
      </c>
      <c r="K2" s="22" t="s">
        <v>456</v>
      </c>
      <c r="L2" s="22" t="s">
        <v>457</v>
      </c>
      <c r="M2" s="27"/>
      <c r="N2" s="27"/>
      <c r="O2" s="27"/>
      <c r="P2" s="27"/>
      <c r="Q2" s="27"/>
      <c r="R2" s="27"/>
      <c r="S2" s="27"/>
      <c r="T2" s="27"/>
      <c r="U2" s="27"/>
      <c r="V2" s="27"/>
      <c r="W2" s="27"/>
      <c r="X2" s="27"/>
      <c r="Y2" s="27"/>
      <c r="Z2" s="27"/>
      <c r="AA2" s="27"/>
      <c r="AB2" s="27"/>
      <c r="AC2" s="27"/>
      <c r="AD2" s="27"/>
    </row>
    <row r="3">
      <c r="A3" s="129">
        <v>1.0</v>
      </c>
      <c r="B3" s="129">
        <v>5.0</v>
      </c>
      <c r="C3" s="130"/>
      <c r="D3" s="131">
        <f>20</f>
        <v>20</v>
      </c>
      <c r="E3" s="132">
        <v>72.59</v>
      </c>
      <c r="F3" s="133">
        <f t="shared" ref="F3:F16" si="1">$A3*E3</f>
        <v>72.59</v>
      </c>
      <c r="G3" s="133">
        <f t="shared" ref="G3:G16" si="2">$B3*E3</f>
        <v>362.95</v>
      </c>
      <c r="H3" s="130"/>
      <c r="I3" s="131">
        <f>20</f>
        <v>20</v>
      </c>
      <c r="J3" s="134">
        <v>45.59</v>
      </c>
      <c r="K3" s="133">
        <f>$A$3*J3</f>
        <v>45.59</v>
      </c>
      <c r="L3" s="133">
        <f>$B3*J3</f>
        <v>227.95</v>
      </c>
      <c r="M3" s="130"/>
      <c r="N3" s="130"/>
      <c r="O3" s="134"/>
      <c r="P3" s="130"/>
      <c r="Q3" s="130"/>
      <c r="R3" s="130"/>
      <c r="S3" s="130"/>
      <c r="T3" s="130"/>
      <c r="U3" s="130"/>
      <c r="V3" s="130"/>
      <c r="W3" s="130"/>
      <c r="X3" s="130"/>
      <c r="Y3" s="130"/>
      <c r="Z3" s="130"/>
      <c r="AA3" s="130"/>
      <c r="AB3" s="130"/>
      <c r="AC3" s="130"/>
      <c r="AD3" s="130"/>
    </row>
    <row r="4">
      <c r="A4" s="129">
        <v>6.0</v>
      </c>
      <c r="B4" s="129">
        <v>29.0</v>
      </c>
      <c r="C4" s="130"/>
      <c r="D4" s="131">
        <v>20.0</v>
      </c>
      <c r="E4" s="132">
        <v>59.13</v>
      </c>
      <c r="F4" s="133">
        <f t="shared" si="1"/>
        <v>354.78</v>
      </c>
      <c r="G4" s="133">
        <f t="shared" si="2"/>
        <v>1714.77</v>
      </c>
      <c r="H4" s="130"/>
      <c r="I4" s="131">
        <v>20.0</v>
      </c>
      <c r="J4" s="134">
        <v>39.14</v>
      </c>
      <c r="K4" s="133">
        <f t="shared" ref="K4:K16" si="3">A4*J4</f>
        <v>234.84</v>
      </c>
      <c r="L4" s="133">
        <f t="shared" ref="L4:L16" si="4">B4*J4</f>
        <v>1135.06</v>
      </c>
      <c r="M4" s="130"/>
      <c r="N4" s="130"/>
      <c r="O4" s="134"/>
      <c r="P4" s="130"/>
      <c r="Q4" s="130"/>
      <c r="R4" s="130"/>
      <c r="S4" s="130"/>
      <c r="T4" s="130"/>
      <c r="U4" s="130"/>
      <c r="V4" s="130"/>
      <c r="W4" s="130"/>
      <c r="X4" s="130"/>
      <c r="Y4" s="130"/>
      <c r="Z4" s="130"/>
      <c r="AA4" s="130"/>
      <c r="AB4" s="130"/>
      <c r="AC4" s="130"/>
      <c r="AD4" s="130"/>
    </row>
    <row r="5">
      <c r="A5" s="129">
        <v>30.0</v>
      </c>
      <c r="B5" s="129">
        <v>49.0</v>
      </c>
      <c r="C5" s="130"/>
      <c r="D5" s="131">
        <f>480/$A$5 + ((($A$5/100)*10)/$A$5)</f>
        <v>16.1</v>
      </c>
      <c r="E5" s="132">
        <v>39.17</v>
      </c>
      <c r="F5" s="133">
        <f t="shared" si="1"/>
        <v>1175.1</v>
      </c>
      <c r="G5" s="133">
        <f t="shared" si="2"/>
        <v>1919.33</v>
      </c>
      <c r="H5" s="130"/>
      <c r="I5" s="131">
        <f>480/$A$5 + ((($A$5/100)*10)/$A$5)</f>
        <v>16.1</v>
      </c>
      <c r="J5" s="134">
        <v>24.17</v>
      </c>
      <c r="K5" s="133">
        <f t="shared" si="3"/>
        <v>725.1</v>
      </c>
      <c r="L5" s="133">
        <f t="shared" si="4"/>
        <v>1184.33</v>
      </c>
      <c r="M5" s="130"/>
      <c r="N5" s="130"/>
      <c r="O5" s="134"/>
      <c r="P5" s="130"/>
      <c r="Q5" s="130"/>
      <c r="R5" s="130"/>
      <c r="S5" s="130"/>
      <c r="T5" s="130"/>
      <c r="U5" s="130"/>
      <c r="V5" s="130"/>
      <c r="W5" s="130"/>
      <c r="X5" s="130"/>
      <c r="Y5" s="130"/>
      <c r="Z5" s="130"/>
      <c r="AA5" s="130"/>
      <c r="AB5" s="130"/>
      <c r="AC5" s="130"/>
      <c r="AD5" s="130"/>
    </row>
    <row r="6">
      <c r="A6" s="129">
        <v>50.0</v>
      </c>
      <c r="B6" s="129">
        <v>99.0</v>
      </c>
      <c r="C6" s="130"/>
      <c r="D6" s="131">
        <f t="shared" ref="D6:D10" si="5">480/A6 + (((A6/100)*10)/A6)</f>
        <v>9.7</v>
      </c>
      <c r="E6" s="132">
        <v>30.69</v>
      </c>
      <c r="F6" s="133">
        <f t="shared" si="1"/>
        <v>1534.5</v>
      </c>
      <c r="G6" s="133">
        <f t="shared" si="2"/>
        <v>3038.31</v>
      </c>
      <c r="H6" s="130"/>
      <c r="I6" s="131">
        <f t="shared" ref="I6:I10" si="6">480/A6 + (((A6/100)*10)/A6)</f>
        <v>9.7</v>
      </c>
      <c r="J6" s="134">
        <v>19.7</v>
      </c>
      <c r="K6" s="133">
        <f t="shared" si="3"/>
        <v>985</v>
      </c>
      <c r="L6" s="133">
        <f t="shared" si="4"/>
        <v>1950.3</v>
      </c>
      <c r="M6" s="130"/>
      <c r="N6" s="130"/>
      <c r="O6" s="134"/>
      <c r="P6" s="130"/>
      <c r="Q6" s="130"/>
      <c r="R6" s="130"/>
      <c r="S6" s="130"/>
      <c r="T6" s="130"/>
      <c r="U6" s="130"/>
      <c r="V6" s="130"/>
      <c r="W6" s="130"/>
      <c r="X6" s="130"/>
      <c r="Y6" s="130"/>
      <c r="Z6" s="130"/>
      <c r="AA6" s="130"/>
      <c r="AB6" s="130"/>
      <c r="AC6" s="130"/>
      <c r="AD6" s="130"/>
    </row>
    <row r="7">
      <c r="A7" s="129">
        <v>100.0</v>
      </c>
      <c r="B7" s="129">
        <v>249.0</v>
      </c>
      <c r="C7" s="130"/>
      <c r="D7" s="131">
        <f t="shared" si="5"/>
        <v>4.9</v>
      </c>
      <c r="E7" s="132">
        <v>20.79</v>
      </c>
      <c r="F7" s="133">
        <f t="shared" si="1"/>
        <v>2079</v>
      </c>
      <c r="G7" s="133">
        <f t="shared" si="2"/>
        <v>5176.71</v>
      </c>
      <c r="H7" s="130"/>
      <c r="I7" s="131">
        <f t="shared" si="6"/>
        <v>4.9</v>
      </c>
      <c r="J7" s="134">
        <v>14.98</v>
      </c>
      <c r="K7" s="133">
        <f t="shared" si="3"/>
        <v>1498</v>
      </c>
      <c r="L7" s="133">
        <f t="shared" si="4"/>
        <v>3730.02</v>
      </c>
      <c r="M7" s="130"/>
      <c r="N7" s="130"/>
      <c r="O7" s="134"/>
      <c r="P7" s="130"/>
      <c r="Q7" s="130"/>
      <c r="R7" s="130"/>
      <c r="S7" s="130"/>
      <c r="T7" s="130"/>
      <c r="U7" s="130"/>
      <c r="V7" s="130"/>
      <c r="W7" s="130"/>
      <c r="X7" s="130"/>
      <c r="Y7" s="130"/>
      <c r="Z7" s="130"/>
      <c r="AA7" s="130"/>
      <c r="AB7" s="130"/>
      <c r="AC7" s="130"/>
      <c r="AD7" s="130"/>
    </row>
    <row r="8">
      <c r="A8" s="135">
        <v>250.0</v>
      </c>
      <c r="B8" s="135">
        <v>499.0</v>
      </c>
      <c r="C8" s="130"/>
      <c r="D8" s="136">
        <f t="shared" si="5"/>
        <v>2.02</v>
      </c>
      <c r="E8" s="137">
        <v>15.63</v>
      </c>
      <c r="F8" s="138">
        <f t="shared" si="1"/>
        <v>3907.5</v>
      </c>
      <c r="G8" s="138">
        <f t="shared" si="2"/>
        <v>7799.37</v>
      </c>
      <c r="H8" s="130"/>
      <c r="I8" s="136">
        <f t="shared" si="6"/>
        <v>2.02</v>
      </c>
      <c r="J8" s="137">
        <v>11.62</v>
      </c>
      <c r="K8" s="138">
        <f t="shared" si="3"/>
        <v>2905</v>
      </c>
      <c r="L8" s="138">
        <f t="shared" si="4"/>
        <v>5798.38</v>
      </c>
      <c r="M8" s="130"/>
      <c r="N8" s="130"/>
      <c r="O8" s="134"/>
      <c r="P8" s="130"/>
      <c r="Q8" s="130"/>
      <c r="R8" s="130"/>
      <c r="S8" s="130"/>
      <c r="T8" s="130"/>
      <c r="U8" s="130"/>
      <c r="V8" s="130"/>
      <c r="W8" s="130"/>
      <c r="X8" s="130"/>
      <c r="Y8" s="130"/>
      <c r="Z8" s="130"/>
      <c r="AA8" s="130"/>
      <c r="AB8" s="130"/>
      <c r="AC8" s="130"/>
      <c r="AD8" s="130"/>
    </row>
    <row r="9">
      <c r="A9" s="135">
        <v>500.0</v>
      </c>
      <c r="B9" s="135">
        <v>999.0</v>
      </c>
      <c r="C9" s="130"/>
      <c r="D9" s="136">
        <f t="shared" si="5"/>
        <v>1.06</v>
      </c>
      <c r="E9" s="137">
        <v>11.01</v>
      </c>
      <c r="F9" s="138">
        <f t="shared" si="1"/>
        <v>5505</v>
      </c>
      <c r="G9" s="138">
        <f t="shared" si="2"/>
        <v>10998.99</v>
      </c>
      <c r="H9" s="130"/>
      <c r="I9" s="136">
        <f t="shared" si="6"/>
        <v>1.06</v>
      </c>
      <c r="J9" s="137">
        <v>8.42</v>
      </c>
      <c r="K9" s="138">
        <f t="shared" si="3"/>
        <v>4210</v>
      </c>
      <c r="L9" s="138">
        <f t="shared" si="4"/>
        <v>8411.58</v>
      </c>
      <c r="M9" s="130"/>
      <c r="N9" s="130"/>
      <c r="O9" s="134"/>
      <c r="P9" s="130"/>
      <c r="Q9" s="130"/>
      <c r="R9" s="130"/>
      <c r="S9" s="130"/>
      <c r="T9" s="130"/>
      <c r="U9" s="130"/>
      <c r="V9" s="130"/>
      <c r="W9" s="130"/>
      <c r="X9" s="130"/>
      <c r="Y9" s="130"/>
      <c r="Z9" s="130"/>
      <c r="AA9" s="130"/>
      <c r="AB9" s="130"/>
      <c r="AC9" s="130"/>
      <c r="AD9" s="130"/>
    </row>
    <row r="10">
      <c r="A10" s="129">
        <v>1000.0</v>
      </c>
      <c r="B10" s="129">
        <v>2499.0</v>
      </c>
      <c r="C10" s="130"/>
      <c r="D10" s="131">
        <f t="shared" si="5"/>
        <v>0.58</v>
      </c>
      <c r="E10" s="132">
        <v>7.97</v>
      </c>
      <c r="F10" s="133">
        <f t="shared" si="1"/>
        <v>7970</v>
      </c>
      <c r="G10" s="133">
        <f t="shared" si="2"/>
        <v>19917.03</v>
      </c>
      <c r="H10" s="130"/>
      <c r="I10" s="131">
        <f t="shared" si="6"/>
        <v>0.58</v>
      </c>
      <c r="J10" s="134">
        <v>6.17</v>
      </c>
      <c r="K10" s="133">
        <f t="shared" si="3"/>
        <v>6170</v>
      </c>
      <c r="L10" s="133">
        <f t="shared" si="4"/>
        <v>15418.83</v>
      </c>
      <c r="M10" s="130"/>
      <c r="N10" s="130"/>
      <c r="O10" s="134"/>
      <c r="P10" s="130"/>
      <c r="Q10" s="130"/>
      <c r="R10" s="130"/>
      <c r="S10" s="130"/>
      <c r="T10" s="130"/>
      <c r="U10" s="130"/>
      <c r="V10" s="130"/>
      <c r="W10" s="130"/>
      <c r="X10" s="130"/>
      <c r="Y10" s="130"/>
      <c r="Z10" s="130"/>
      <c r="AA10" s="130"/>
      <c r="AB10" s="130"/>
      <c r="AC10" s="130"/>
      <c r="AD10" s="130"/>
    </row>
    <row r="11">
      <c r="A11" s="129">
        <v>2500.0</v>
      </c>
      <c r="B11" s="129">
        <v>4999.0</v>
      </c>
      <c r="C11" s="130"/>
      <c r="D11" s="139">
        <f>1082.2/A11 + (((A11/100)*10)/A11)</f>
        <v>0.53288</v>
      </c>
      <c r="E11" s="132">
        <v>6.32</v>
      </c>
      <c r="F11" s="133">
        <f t="shared" si="1"/>
        <v>15800</v>
      </c>
      <c r="G11" s="133">
        <f t="shared" si="2"/>
        <v>31593.68</v>
      </c>
      <c r="H11" s="130"/>
      <c r="I11" s="139">
        <f>1082.2/A11 + (((A11/100)*10)/A11)</f>
        <v>0.53288</v>
      </c>
      <c r="J11" s="134">
        <v>5.12</v>
      </c>
      <c r="K11" s="133">
        <f t="shared" si="3"/>
        <v>12800</v>
      </c>
      <c r="L11" s="133">
        <f t="shared" si="4"/>
        <v>25594.88</v>
      </c>
      <c r="M11" s="130"/>
      <c r="N11" s="130"/>
      <c r="O11" s="134"/>
      <c r="P11" s="130"/>
      <c r="Q11" s="130"/>
      <c r="R11" s="130"/>
      <c r="S11" s="130"/>
      <c r="T11" s="130"/>
      <c r="U11" s="130"/>
      <c r="V11" s="130"/>
      <c r="W11" s="130"/>
      <c r="X11" s="130"/>
      <c r="Y11" s="130"/>
      <c r="Z11" s="130"/>
      <c r="AA11" s="130"/>
      <c r="AB11" s="130"/>
      <c r="AC11" s="130"/>
      <c r="AD11" s="130"/>
    </row>
    <row r="12">
      <c r="A12" s="129">
        <v>5000.0</v>
      </c>
      <c r="B12" s="129">
        <v>7499.0</v>
      </c>
      <c r="C12" s="130"/>
      <c r="D12" s="131">
        <f>1661.6 /A12 + + (((A12/100)*10)/A12)</f>
        <v>0.43232</v>
      </c>
      <c r="E12" s="132">
        <v>5.41</v>
      </c>
      <c r="F12" s="133">
        <f t="shared" si="1"/>
        <v>27050</v>
      </c>
      <c r="G12" s="133">
        <f t="shared" si="2"/>
        <v>40569.59</v>
      </c>
      <c r="H12" s="130"/>
      <c r="I12" s="131">
        <f>1661.6 /A12 + (((A12/100)*10)/A12)</f>
        <v>0.43232</v>
      </c>
      <c r="J12" s="134">
        <v>4.32</v>
      </c>
      <c r="K12" s="133">
        <f t="shared" si="3"/>
        <v>21600</v>
      </c>
      <c r="L12" s="133">
        <f t="shared" si="4"/>
        <v>32395.68</v>
      </c>
      <c r="M12" s="130"/>
      <c r="N12" s="130"/>
      <c r="O12" s="134"/>
      <c r="P12" s="130"/>
      <c r="Q12" s="130"/>
      <c r="R12" s="130"/>
      <c r="S12" s="130"/>
      <c r="T12" s="130"/>
      <c r="U12" s="130"/>
      <c r="V12" s="130"/>
      <c r="W12" s="130"/>
      <c r="X12" s="130"/>
      <c r="Y12" s="130"/>
      <c r="Z12" s="130"/>
      <c r="AA12" s="130"/>
      <c r="AB12" s="130"/>
      <c r="AC12" s="130"/>
      <c r="AD12" s="130"/>
    </row>
    <row r="13">
      <c r="A13" s="129">
        <v>7500.0</v>
      </c>
      <c r="B13" s="129">
        <v>9999.0</v>
      </c>
      <c r="C13" s="130"/>
      <c r="D13" s="131">
        <f>2468/A13 + + (((A13/100)*10)/A13)</f>
        <v>0.4290666667</v>
      </c>
      <c r="E13" s="132">
        <v>5.12</v>
      </c>
      <c r="F13" s="133">
        <f t="shared" si="1"/>
        <v>38400</v>
      </c>
      <c r="G13" s="133">
        <f t="shared" si="2"/>
        <v>51194.88</v>
      </c>
      <c r="H13" s="130"/>
      <c r="I13" s="131">
        <f>2468/A13 + (((A13/100)*10)/A13)</f>
        <v>0.4290666667</v>
      </c>
      <c r="J13" s="134">
        <v>4.03</v>
      </c>
      <c r="K13" s="133">
        <f t="shared" si="3"/>
        <v>30225</v>
      </c>
      <c r="L13" s="133">
        <f t="shared" si="4"/>
        <v>40295.97</v>
      </c>
      <c r="M13" s="130"/>
      <c r="N13" s="130"/>
      <c r="O13" s="134"/>
      <c r="P13" s="130"/>
      <c r="Q13" s="130"/>
      <c r="R13" s="130"/>
      <c r="S13" s="130"/>
      <c r="T13" s="130"/>
      <c r="U13" s="130"/>
      <c r="V13" s="130"/>
      <c r="W13" s="130"/>
      <c r="X13" s="130"/>
      <c r="Y13" s="130"/>
      <c r="Z13" s="130"/>
      <c r="AA13" s="130"/>
      <c r="AB13" s="130"/>
      <c r="AC13" s="130"/>
      <c r="AD13" s="130"/>
    </row>
    <row r="14">
      <c r="A14" s="129">
        <v>10000.0</v>
      </c>
      <c r="B14" s="129">
        <v>12499.0</v>
      </c>
      <c r="C14" s="130"/>
      <c r="D14" s="131">
        <f>3274.4/10000 + + (((A14/100)*10)/A14)</f>
        <v>0.42744</v>
      </c>
      <c r="E14" s="132">
        <v>4.78</v>
      </c>
      <c r="F14" s="133">
        <f t="shared" si="1"/>
        <v>47800</v>
      </c>
      <c r="G14" s="133">
        <f t="shared" si="2"/>
        <v>59745.22</v>
      </c>
      <c r="H14" s="130"/>
      <c r="I14" s="131">
        <f>3274.4/10000 + (((A14/100)*10)/A14)</f>
        <v>0.42744</v>
      </c>
      <c r="J14" s="134">
        <v>3.77</v>
      </c>
      <c r="K14" s="133">
        <f t="shared" si="3"/>
        <v>37700</v>
      </c>
      <c r="L14" s="133">
        <f t="shared" si="4"/>
        <v>47121.23</v>
      </c>
      <c r="M14" s="130"/>
      <c r="N14" s="130"/>
      <c r="O14" s="134"/>
      <c r="P14" s="130"/>
      <c r="Q14" s="130"/>
      <c r="R14" s="130"/>
      <c r="S14" s="130"/>
      <c r="T14" s="130"/>
      <c r="U14" s="130"/>
      <c r="V14" s="130"/>
      <c r="W14" s="130"/>
      <c r="X14" s="130"/>
      <c r="Y14" s="130"/>
      <c r="Z14" s="130"/>
      <c r="AA14" s="130"/>
      <c r="AB14" s="130"/>
      <c r="AC14" s="130"/>
      <c r="AD14" s="130"/>
    </row>
    <row r="15">
      <c r="A15" s="129">
        <v>12500.0</v>
      </c>
      <c r="B15" s="129">
        <v>14999.0</v>
      </c>
      <c r="C15" s="130"/>
      <c r="D15" s="131">
        <f t="shared" ref="D15:D16" si="7"> 0.33 +  (((A15/100)*10)/A15)</f>
        <v>0.43</v>
      </c>
      <c r="E15" s="132">
        <v>4.53</v>
      </c>
      <c r="F15" s="133">
        <f t="shared" si="1"/>
        <v>56625</v>
      </c>
      <c r="G15" s="133">
        <f t="shared" si="2"/>
        <v>67945.47</v>
      </c>
      <c r="H15" s="130"/>
      <c r="I15" s="131">
        <f t="shared" ref="I15:I16" si="8"> 0.33 +  (((A15/100)*10)/A15)</f>
        <v>0.43</v>
      </c>
      <c r="J15" s="134">
        <v>3.52</v>
      </c>
      <c r="K15" s="133">
        <f t="shared" si="3"/>
        <v>44000</v>
      </c>
      <c r="L15" s="133">
        <f t="shared" si="4"/>
        <v>52796.48</v>
      </c>
      <c r="M15" s="130"/>
      <c r="N15" s="130"/>
      <c r="O15" s="134"/>
      <c r="P15" s="130"/>
      <c r="Q15" s="130"/>
      <c r="R15" s="130"/>
      <c r="S15" s="130"/>
      <c r="T15" s="130"/>
      <c r="U15" s="130"/>
      <c r="V15" s="130"/>
      <c r="W15" s="130"/>
      <c r="X15" s="130"/>
      <c r="Y15" s="130"/>
      <c r="Z15" s="130"/>
      <c r="AA15" s="130"/>
      <c r="AB15" s="130"/>
      <c r="AC15" s="130"/>
      <c r="AD15" s="130"/>
    </row>
    <row r="16">
      <c r="A16" s="129">
        <v>15000.0</v>
      </c>
      <c r="B16" s="129">
        <v>20000.0</v>
      </c>
      <c r="C16" s="130"/>
      <c r="D16" s="131">
        <f t="shared" si="7"/>
        <v>0.43</v>
      </c>
      <c r="E16" s="132">
        <v>4.22</v>
      </c>
      <c r="F16" s="133">
        <f t="shared" si="1"/>
        <v>63300</v>
      </c>
      <c r="G16" s="133">
        <f t="shared" si="2"/>
        <v>84400</v>
      </c>
      <c r="H16" s="130"/>
      <c r="I16" s="131">
        <f t="shared" si="8"/>
        <v>0.43</v>
      </c>
      <c r="J16" s="134">
        <v>3.32</v>
      </c>
      <c r="K16" s="133">
        <f t="shared" si="3"/>
        <v>49800</v>
      </c>
      <c r="L16" s="133">
        <f t="shared" si="4"/>
        <v>66400</v>
      </c>
      <c r="M16" s="130"/>
      <c r="N16" s="130"/>
      <c r="O16" s="134"/>
      <c r="P16" s="130"/>
      <c r="Q16" s="130"/>
      <c r="R16" s="130"/>
      <c r="S16" s="130"/>
      <c r="T16" s="130"/>
      <c r="U16" s="130"/>
      <c r="V16" s="130"/>
      <c r="W16" s="130"/>
      <c r="X16" s="130"/>
      <c r="Y16" s="130"/>
      <c r="Z16" s="130"/>
      <c r="AA16" s="130"/>
      <c r="AB16" s="130"/>
      <c r="AC16" s="130"/>
      <c r="AD16" s="130"/>
    </row>
    <row r="17">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row>
    <row r="18">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row>
    <row r="19">
      <c r="A19" s="17"/>
      <c r="B19" s="17"/>
      <c r="C19" s="17"/>
      <c r="D19" s="17"/>
      <c r="E19" s="17"/>
      <c r="F19" s="17"/>
      <c r="G19" s="17"/>
      <c r="H19" s="17"/>
      <c r="I19" s="17"/>
      <c r="J19" s="17"/>
      <c r="K19" s="17"/>
      <c r="L19" s="17"/>
      <c r="M19" s="17"/>
      <c r="N19" s="17"/>
      <c r="O19" s="140"/>
      <c r="P19" s="141"/>
      <c r="Q19" s="141"/>
      <c r="R19" s="17"/>
      <c r="S19" s="17"/>
      <c r="T19" s="17"/>
      <c r="U19" s="17"/>
      <c r="V19" s="17"/>
      <c r="W19" s="17"/>
      <c r="X19" s="17"/>
      <c r="Y19" s="17"/>
      <c r="Z19" s="17"/>
      <c r="AA19" s="17"/>
      <c r="AB19" s="17"/>
      <c r="AC19" s="17"/>
      <c r="AD19" s="17"/>
    </row>
    <row r="20">
      <c r="A20" s="17"/>
      <c r="B20" s="17"/>
      <c r="C20" s="17"/>
      <c r="D20" s="17"/>
      <c r="E20" s="17"/>
      <c r="F20" s="17"/>
      <c r="G20" s="17"/>
      <c r="H20" s="17"/>
      <c r="I20" s="17"/>
      <c r="J20" s="17"/>
      <c r="K20" s="17"/>
      <c r="L20" s="17"/>
      <c r="M20" s="17"/>
      <c r="N20" s="17"/>
      <c r="O20" s="140"/>
      <c r="P20" s="141"/>
      <c r="Q20" s="141"/>
      <c r="R20" s="17"/>
      <c r="S20" s="17"/>
      <c r="T20" s="17"/>
      <c r="U20" s="17"/>
      <c r="V20" s="17"/>
      <c r="W20" s="17"/>
      <c r="X20" s="17"/>
      <c r="Y20" s="17"/>
      <c r="Z20" s="17"/>
      <c r="AA20" s="17"/>
      <c r="AB20" s="17"/>
      <c r="AC20" s="17"/>
      <c r="AD20" s="17"/>
    </row>
    <row r="21">
      <c r="A21" s="17"/>
      <c r="B21" s="17"/>
      <c r="C21" s="17"/>
      <c r="D21" s="17"/>
      <c r="E21" s="17"/>
      <c r="F21" s="17"/>
      <c r="G21" s="17"/>
      <c r="H21" s="17"/>
      <c r="I21" s="17"/>
      <c r="J21" s="17"/>
      <c r="K21" s="17"/>
      <c r="L21" s="17"/>
      <c r="M21" s="17"/>
      <c r="N21" s="17"/>
      <c r="O21" s="142"/>
      <c r="P21" s="141"/>
      <c r="Q21" s="141"/>
      <c r="R21" s="17"/>
      <c r="S21" s="17"/>
      <c r="T21" s="17"/>
      <c r="U21" s="17"/>
      <c r="V21" s="17"/>
      <c r="W21" s="17"/>
      <c r="X21" s="17"/>
      <c r="Y21" s="17"/>
      <c r="Z21" s="17"/>
      <c r="AA21" s="17"/>
      <c r="AB21" s="17"/>
      <c r="AC21" s="17"/>
      <c r="AD21" s="17"/>
    </row>
    <row r="22">
      <c r="A22" s="17"/>
      <c r="B22" s="17"/>
      <c r="C22" s="17"/>
      <c r="D22" s="17"/>
      <c r="E22" s="17"/>
      <c r="F22" s="17"/>
      <c r="G22" s="17"/>
      <c r="H22" s="17"/>
      <c r="I22" s="17"/>
      <c r="J22" s="17"/>
      <c r="K22" s="17"/>
      <c r="L22" s="17"/>
      <c r="M22" s="17"/>
      <c r="N22" s="17"/>
      <c r="O22" s="143"/>
      <c r="P22" s="141"/>
      <c r="Q22" s="141"/>
      <c r="R22" s="17"/>
      <c r="S22" s="17"/>
      <c r="T22" s="17"/>
      <c r="U22" s="17"/>
      <c r="V22" s="17"/>
      <c r="W22" s="17"/>
      <c r="X22" s="17"/>
      <c r="Y22" s="17"/>
      <c r="Z22" s="17"/>
      <c r="AA22" s="17"/>
      <c r="AB22" s="17"/>
      <c r="AC22" s="17"/>
      <c r="AD22" s="17"/>
    </row>
    <row r="23">
      <c r="A23" s="17"/>
      <c r="B23" s="17"/>
      <c r="C23" s="17"/>
      <c r="D23" s="17"/>
      <c r="E23" s="17"/>
      <c r="F23" s="17"/>
      <c r="G23" s="17"/>
      <c r="H23" s="17"/>
      <c r="I23" s="17"/>
      <c r="J23" s="17"/>
      <c r="K23" s="17"/>
      <c r="L23" s="17"/>
      <c r="M23" s="17"/>
      <c r="N23" s="17"/>
      <c r="O23" s="143"/>
      <c r="P23" s="141"/>
      <c r="Q23" s="141"/>
      <c r="R23" s="17"/>
      <c r="S23" s="17"/>
      <c r="T23" s="17"/>
      <c r="U23" s="17"/>
      <c r="V23" s="17"/>
      <c r="W23" s="17"/>
      <c r="X23" s="17"/>
      <c r="Y23" s="17"/>
      <c r="Z23" s="17"/>
      <c r="AA23" s="17"/>
      <c r="AB23" s="17"/>
      <c r="AC23" s="17"/>
      <c r="AD23" s="17"/>
    </row>
    <row r="24">
      <c r="A24" s="17"/>
      <c r="B24" s="17"/>
      <c r="C24" s="17"/>
      <c r="D24" s="17"/>
      <c r="E24" s="17"/>
      <c r="F24" s="17"/>
      <c r="G24" s="17"/>
      <c r="H24" s="17"/>
      <c r="I24" s="17"/>
      <c r="J24" s="17"/>
      <c r="K24" s="17"/>
      <c r="L24" s="17"/>
      <c r="M24" s="17"/>
      <c r="N24" s="17"/>
      <c r="O24" s="143"/>
      <c r="P24" s="141"/>
      <c r="Q24" s="141"/>
      <c r="R24" s="17"/>
      <c r="S24" s="17"/>
      <c r="T24" s="17"/>
      <c r="U24" s="17"/>
      <c r="V24" s="17"/>
      <c r="W24" s="17"/>
      <c r="X24" s="17"/>
      <c r="Y24" s="17"/>
      <c r="Z24" s="17"/>
      <c r="AA24" s="17"/>
      <c r="AB24" s="17"/>
      <c r="AC24" s="17"/>
      <c r="AD24" s="17"/>
    </row>
    <row r="25">
      <c r="A25" s="17"/>
      <c r="B25" s="17"/>
      <c r="C25" s="17"/>
      <c r="D25" s="17"/>
      <c r="E25" s="17"/>
      <c r="F25" s="17"/>
      <c r="G25" s="17"/>
      <c r="H25" s="17"/>
      <c r="I25" s="17"/>
      <c r="J25" s="17"/>
      <c r="K25" s="17"/>
      <c r="L25" s="17"/>
      <c r="M25" s="17"/>
      <c r="N25" s="17"/>
      <c r="O25" s="143"/>
      <c r="P25" s="141"/>
      <c r="Q25" s="141"/>
      <c r="R25" s="17"/>
      <c r="S25" s="17"/>
      <c r="T25" s="17"/>
      <c r="U25" s="17"/>
      <c r="V25" s="17"/>
      <c r="W25" s="17"/>
      <c r="X25" s="17"/>
      <c r="Y25" s="17"/>
      <c r="Z25" s="17"/>
      <c r="AA25" s="17"/>
      <c r="AB25" s="17"/>
      <c r="AC25" s="17"/>
      <c r="AD25" s="17"/>
    </row>
    <row r="26">
      <c r="A26" s="17"/>
      <c r="B26" s="17"/>
      <c r="C26" s="17"/>
      <c r="D26" s="17"/>
      <c r="E26" s="17"/>
      <c r="F26" s="17"/>
      <c r="G26" s="17"/>
      <c r="H26" s="17"/>
      <c r="I26" s="17"/>
      <c r="J26" s="17"/>
      <c r="K26" s="17"/>
      <c r="L26" s="17"/>
      <c r="M26" s="17"/>
      <c r="N26" s="17"/>
      <c r="O26" s="143"/>
      <c r="P26" s="141"/>
      <c r="Q26" s="141"/>
      <c r="R26" s="17"/>
      <c r="S26" s="17"/>
      <c r="T26" s="17"/>
      <c r="U26" s="17"/>
      <c r="V26" s="17"/>
      <c r="W26" s="17"/>
      <c r="X26" s="17"/>
      <c r="Y26" s="17"/>
      <c r="Z26" s="17"/>
      <c r="AA26" s="17"/>
      <c r="AB26" s="17"/>
      <c r="AC26" s="17"/>
      <c r="AD26" s="17"/>
    </row>
    <row r="27">
      <c r="A27" s="17"/>
      <c r="B27" s="17"/>
      <c r="C27" s="17"/>
      <c r="D27" s="17"/>
      <c r="E27" s="17"/>
      <c r="F27" s="17"/>
      <c r="G27" s="17"/>
      <c r="H27" s="17"/>
      <c r="I27" s="17"/>
      <c r="J27" s="17"/>
      <c r="K27" s="17"/>
      <c r="L27" s="17"/>
      <c r="M27" s="17"/>
      <c r="N27" s="17"/>
      <c r="O27" s="143"/>
      <c r="P27" s="141"/>
      <c r="Q27" s="141"/>
      <c r="R27" s="17"/>
      <c r="S27" s="17"/>
      <c r="T27" s="17"/>
      <c r="U27" s="17"/>
      <c r="V27" s="17"/>
      <c r="W27" s="17"/>
      <c r="X27" s="17"/>
      <c r="Y27" s="17"/>
      <c r="Z27" s="17"/>
      <c r="AA27" s="17"/>
      <c r="AB27" s="17"/>
      <c r="AC27" s="17"/>
      <c r="AD27" s="17"/>
    </row>
    <row r="28">
      <c r="A28" s="17"/>
      <c r="B28" s="17"/>
      <c r="C28" s="17"/>
      <c r="D28" s="17"/>
      <c r="E28" s="17"/>
      <c r="F28" s="17"/>
      <c r="G28" s="17"/>
      <c r="H28" s="17"/>
      <c r="I28" s="17"/>
      <c r="J28" s="17"/>
      <c r="K28" s="17"/>
      <c r="L28" s="17"/>
      <c r="M28" s="17"/>
      <c r="N28" s="17"/>
      <c r="O28" s="143"/>
      <c r="P28" s="141"/>
      <c r="Q28" s="141"/>
      <c r="R28" s="17"/>
      <c r="S28" s="17"/>
      <c r="T28" s="17"/>
      <c r="U28" s="17"/>
      <c r="V28" s="17"/>
      <c r="W28" s="17"/>
      <c r="X28" s="17"/>
      <c r="Y28" s="17"/>
      <c r="Z28" s="17"/>
      <c r="AA28" s="17"/>
      <c r="AB28" s="17"/>
      <c r="AC28" s="17"/>
      <c r="AD28" s="17"/>
    </row>
    <row r="29">
      <c r="A29" s="17"/>
      <c r="B29" s="17"/>
      <c r="C29" s="17"/>
      <c r="D29" s="17"/>
      <c r="E29" s="17"/>
      <c r="F29" s="17"/>
      <c r="G29" s="17"/>
      <c r="H29" s="17"/>
      <c r="I29" s="17"/>
      <c r="J29" s="17"/>
      <c r="K29" s="17"/>
      <c r="L29" s="17"/>
      <c r="M29" s="17"/>
      <c r="N29" s="17"/>
      <c r="O29" s="144"/>
      <c r="P29" s="141"/>
      <c r="Q29" s="141"/>
      <c r="R29" s="17"/>
      <c r="S29" s="17"/>
      <c r="T29" s="17"/>
      <c r="U29" s="17"/>
      <c r="V29" s="17"/>
      <c r="W29" s="17"/>
      <c r="X29" s="17"/>
      <c r="Y29" s="17"/>
      <c r="Z29" s="17"/>
      <c r="AA29" s="17"/>
      <c r="AB29" s="17"/>
      <c r="AC29" s="17"/>
      <c r="AD29" s="17"/>
    </row>
    <row r="30">
      <c r="A30" s="17"/>
      <c r="B30" s="17"/>
      <c r="C30" s="17"/>
      <c r="D30" s="17"/>
      <c r="E30" s="17"/>
      <c r="F30" s="17"/>
      <c r="G30" s="17"/>
      <c r="H30" s="17"/>
      <c r="I30" s="17"/>
      <c r="J30" s="17"/>
      <c r="K30" s="17"/>
      <c r="L30" s="17"/>
      <c r="M30" s="17"/>
      <c r="N30" s="17"/>
      <c r="O30" s="140"/>
      <c r="P30" s="141"/>
      <c r="Q30" s="141"/>
      <c r="R30" s="17"/>
      <c r="S30" s="17"/>
      <c r="T30" s="17"/>
      <c r="U30" s="17"/>
      <c r="V30" s="17"/>
      <c r="W30" s="17"/>
      <c r="X30" s="17"/>
      <c r="Y30" s="17"/>
      <c r="Z30" s="17"/>
      <c r="AA30" s="17"/>
      <c r="AB30" s="17"/>
      <c r="AC30" s="17"/>
      <c r="AD30" s="17"/>
    </row>
    <row r="31">
      <c r="A31" s="17"/>
      <c r="B31" s="17"/>
      <c r="C31" s="17"/>
      <c r="D31" s="17"/>
      <c r="E31" s="17"/>
      <c r="F31" s="17"/>
      <c r="G31" s="17"/>
      <c r="H31" s="17"/>
      <c r="I31" s="17"/>
      <c r="J31" s="17"/>
      <c r="K31" s="17"/>
      <c r="L31" s="17"/>
      <c r="M31" s="17"/>
      <c r="N31" s="17"/>
      <c r="O31" s="140"/>
      <c r="P31" s="141"/>
      <c r="Q31" s="141"/>
      <c r="R31" s="17"/>
      <c r="S31" s="17"/>
      <c r="T31" s="17"/>
      <c r="U31" s="17"/>
      <c r="V31" s="17"/>
      <c r="W31" s="17"/>
      <c r="X31" s="17"/>
      <c r="Y31" s="17"/>
      <c r="Z31" s="17"/>
      <c r="AA31" s="17"/>
      <c r="AB31" s="17"/>
      <c r="AC31" s="17"/>
      <c r="AD31" s="17"/>
    </row>
    <row r="32">
      <c r="A32" s="17"/>
      <c r="B32" s="17"/>
      <c r="C32" s="17"/>
      <c r="D32" s="17"/>
      <c r="E32" s="17"/>
      <c r="F32" s="17"/>
      <c r="G32" s="17"/>
      <c r="H32" s="17"/>
      <c r="I32" s="17"/>
      <c r="J32" s="17"/>
      <c r="K32" s="17"/>
      <c r="L32" s="17"/>
      <c r="M32" s="17"/>
      <c r="N32" s="17"/>
      <c r="O32" s="140"/>
      <c r="P32" s="141"/>
      <c r="Q32" s="141"/>
      <c r="R32" s="17"/>
      <c r="S32" s="17"/>
      <c r="T32" s="17"/>
      <c r="U32" s="17"/>
      <c r="V32" s="17"/>
      <c r="W32" s="17"/>
      <c r="X32" s="17"/>
      <c r="Y32" s="17"/>
      <c r="Z32" s="17"/>
      <c r="AA32" s="17"/>
      <c r="AB32" s="17"/>
      <c r="AC32" s="17"/>
      <c r="AD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row>
    <row r="34">
      <c r="A34" s="23" t="s">
        <v>459</v>
      </c>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row>
    <row r="35">
      <c r="A35" s="23" t="s">
        <v>460</v>
      </c>
      <c r="B35" s="17"/>
      <c r="C35" s="145" t="s">
        <v>461</v>
      </c>
      <c r="D35" s="23" t="s">
        <v>462</v>
      </c>
      <c r="E35" s="23" t="s">
        <v>463</v>
      </c>
      <c r="F35" s="23" t="s">
        <v>464</v>
      </c>
      <c r="G35" s="17"/>
      <c r="H35" s="17"/>
      <c r="I35" s="17"/>
      <c r="J35" s="17"/>
      <c r="K35" s="17"/>
      <c r="L35" s="17"/>
      <c r="M35" s="17"/>
      <c r="N35" s="17"/>
      <c r="O35" s="17"/>
      <c r="P35" s="17"/>
      <c r="Q35" s="17"/>
      <c r="R35" s="17"/>
      <c r="S35" s="17"/>
      <c r="T35" s="17"/>
      <c r="U35" s="17"/>
      <c r="V35" s="17"/>
      <c r="W35" s="17"/>
      <c r="X35" s="17"/>
      <c r="Y35" s="17"/>
      <c r="Z35" s="17"/>
      <c r="AA35" s="17"/>
      <c r="AB35" s="17"/>
      <c r="AC35" s="17"/>
      <c r="AD35" s="17"/>
    </row>
    <row r="36">
      <c r="A36" s="23">
        <v>0.99</v>
      </c>
      <c r="B36" s="146" t="s">
        <v>465</v>
      </c>
      <c r="C36" s="147">
        <f>0.15</f>
        <v>0.15</v>
      </c>
      <c r="D36" s="148">
        <v>0.05</v>
      </c>
      <c r="E36" s="23">
        <v>0.0</v>
      </c>
      <c r="F36" s="23">
        <v>0.0</v>
      </c>
      <c r="G36" s="17"/>
      <c r="H36" s="17"/>
      <c r="I36" s="17"/>
      <c r="J36" s="149"/>
      <c r="K36" s="17"/>
      <c r="L36" s="17"/>
      <c r="M36" s="17"/>
      <c r="N36" s="17"/>
      <c r="O36" s="17"/>
      <c r="P36" s="17"/>
      <c r="Q36" s="17"/>
      <c r="R36" s="17"/>
      <c r="S36" s="17"/>
      <c r="T36" s="17"/>
      <c r="U36" s="17"/>
      <c r="V36" s="17"/>
      <c r="W36" s="17"/>
      <c r="X36" s="17"/>
      <c r="Y36" s="17"/>
      <c r="Z36" s="17"/>
      <c r="AA36" s="17"/>
      <c r="AB36" s="17"/>
      <c r="AC36" s="17"/>
      <c r="AD36" s="17"/>
    </row>
    <row r="37">
      <c r="A37" s="23" t="s">
        <v>466</v>
      </c>
      <c r="B37" s="17"/>
      <c r="C37" s="23" t="s">
        <v>467</v>
      </c>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row>
    <row r="38">
      <c r="A38" s="23" t="s">
        <v>468</v>
      </c>
      <c r="B38" s="17"/>
      <c r="C38" s="23" t="s">
        <v>469</v>
      </c>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row>
    <row r="39">
      <c r="A39" s="23" t="s">
        <v>470</v>
      </c>
      <c r="B39" s="23">
        <v>10.61</v>
      </c>
      <c r="C39" s="23">
        <v>3.86</v>
      </c>
      <c r="D39" s="17"/>
      <c r="E39" s="23" t="s">
        <v>471</v>
      </c>
      <c r="F39" s="23" t="s">
        <v>472</v>
      </c>
      <c r="G39" s="23" t="s">
        <v>473</v>
      </c>
      <c r="H39" s="17"/>
      <c r="I39" s="17"/>
      <c r="J39" s="23" t="s">
        <v>474</v>
      </c>
      <c r="K39" s="17"/>
      <c r="L39" s="17"/>
      <c r="M39" s="17"/>
      <c r="N39" s="17"/>
      <c r="O39" s="17"/>
      <c r="P39" s="17"/>
      <c r="Q39" s="17"/>
      <c r="R39" s="17"/>
      <c r="S39" s="17"/>
      <c r="T39" s="17"/>
      <c r="U39" s="17"/>
      <c r="V39" s="17"/>
      <c r="W39" s="17"/>
      <c r="X39" s="17"/>
      <c r="Y39" s="17"/>
      <c r="Z39" s="17"/>
      <c r="AA39" s="17"/>
      <c r="AB39" s="17"/>
      <c r="AC39" s="17"/>
      <c r="AD39" s="17"/>
    </row>
    <row r="40">
      <c r="A40" s="23" t="s">
        <v>475</v>
      </c>
      <c r="B40" s="150">
        <v>0.87</v>
      </c>
      <c r="C40" s="150" t="s">
        <v>476</v>
      </c>
      <c r="D40" s="17"/>
      <c r="E40" s="17"/>
      <c r="F40" s="17">
        <f> ROUNDUP(G50/$A$47)</f>
        <v>1831</v>
      </c>
      <c r="G40" s="17">
        <f> ROUNDUP(G50/$I$47)</f>
        <v>2154</v>
      </c>
      <c r="H40" s="17"/>
      <c r="I40" s="17"/>
      <c r="J40" s="17"/>
      <c r="K40" s="17"/>
      <c r="L40" s="17"/>
      <c r="M40" s="17"/>
      <c r="N40" s="17"/>
      <c r="O40" s="17"/>
      <c r="P40" s="17"/>
      <c r="Q40" s="17"/>
      <c r="R40" s="17"/>
      <c r="S40" s="17"/>
      <c r="T40" s="17"/>
      <c r="U40" s="17"/>
      <c r="V40" s="17"/>
      <c r="W40" s="17"/>
      <c r="X40" s="17"/>
      <c r="Y40" s="17"/>
      <c r="Z40" s="17"/>
      <c r="AA40" s="17"/>
      <c r="AB40" s="17"/>
      <c r="AC40" s="17"/>
      <c r="AD40" s="17"/>
    </row>
    <row r="41">
      <c r="A41" s="23" t="s">
        <v>477</v>
      </c>
      <c r="B41" s="151" t="s">
        <v>478</v>
      </c>
      <c r="C41" s="17"/>
      <c r="D41" s="17"/>
      <c r="E41" s="23"/>
      <c r="F41" s="23"/>
      <c r="G41" s="23"/>
      <c r="H41" s="23"/>
      <c r="I41" s="23" t="s">
        <v>479</v>
      </c>
      <c r="J41" s="152" t="s">
        <v>480</v>
      </c>
      <c r="K41" s="17"/>
      <c r="L41" s="17"/>
      <c r="M41" s="17"/>
      <c r="N41" s="17"/>
      <c r="O41" s="17"/>
      <c r="P41" s="23" t="s">
        <v>481</v>
      </c>
      <c r="Q41" s="17"/>
      <c r="R41" s="17"/>
      <c r="S41" s="17"/>
      <c r="T41" s="17"/>
      <c r="U41" s="17"/>
      <c r="V41" s="17"/>
      <c r="W41" s="17"/>
      <c r="X41" s="17"/>
      <c r="Y41" s="17"/>
      <c r="Z41" s="17"/>
      <c r="AA41" s="17"/>
      <c r="AB41" s="17"/>
      <c r="AC41" s="17"/>
      <c r="AD41" s="17"/>
    </row>
    <row r="42">
      <c r="A42" s="17"/>
      <c r="B42" s="23" t="s">
        <v>482</v>
      </c>
      <c r="C42" s="17"/>
      <c r="D42" s="17"/>
      <c r="E42" s="17"/>
      <c r="F42" s="23"/>
      <c r="G42" s="23"/>
      <c r="H42" s="23"/>
      <c r="I42" s="23" t="s">
        <v>483</v>
      </c>
      <c r="J42" s="17"/>
      <c r="K42" s="17"/>
      <c r="L42" s="17"/>
      <c r="M42" s="17"/>
      <c r="N42" s="17"/>
      <c r="O42" s="17"/>
      <c r="P42" s="17"/>
      <c r="Q42" s="17"/>
      <c r="R42" s="17"/>
      <c r="S42" s="17"/>
      <c r="T42" s="17"/>
      <c r="U42" s="17"/>
      <c r="V42" s="17"/>
      <c r="W42" s="17"/>
      <c r="X42" s="17"/>
      <c r="Y42" s="17"/>
      <c r="Z42" s="17"/>
      <c r="AA42" s="17"/>
      <c r="AB42" s="17"/>
      <c r="AC42" s="17"/>
      <c r="AD42" s="17"/>
    </row>
    <row r="43">
      <c r="A43" s="17"/>
      <c r="B43" s="17"/>
      <c r="C43" s="17"/>
      <c r="D43" s="17"/>
      <c r="E43" s="23"/>
      <c r="F43" s="23"/>
      <c r="G43" s="23" t="s">
        <v>484</v>
      </c>
      <c r="H43" s="23" t="s">
        <v>485</v>
      </c>
      <c r="I43" s="23" t="s">
        <v>486</v>
      </c>
      <c r="J43" s="17"/>
      <c r="K43" s="17"/>
      <c r="L43" s="17"/>
      <c r="M43" s="17"/>
      <c r="N43" s="17"/>
      <c r="O43" s="17"/>
      <c r="P43" s="17"/>
      <c r="Q43" s="17"/>
      <c r="R43" s="17"/>
      <c r="S43" s="17"/>
      <c r="T43" s="17"/>
      <c r="U43" s="17"/>
      <c r="V43" s="17"/>
      <c r="W43" s="17"/>
      <c r="X43" s="17"/>
      <c r="Y43" s="17"/>
      <c r="Z43" s="17"/>
      <c r="AA43" s="17"/>
      <c r="AB43" s="17"/>
      <c r="AC43" s="17"/>
      <c r="AD43" s="17"/>
    </row>
    <row r="44">
      <c r="A44" s="17"/>
      <c r="B44" s="17"/>
      <c r="C44" s="17"/>
      <c r="D44" s="17"/>
      <c r="E44" s="17"/>
      <c r="F44" s="23"/>
      <c r="G44" s="23">
        <v>12.0</v>
      </c>
      <c r="H44" s="23">
        <f>INDIRECT("A"&amp;$G$44)</f>
        <v>5000</v>
      </c>
      <c r="I44" s="23" t="s">
        <v>487</v>
      </c>
      <c r="J44" s="23" t="s">
        <v>488</v>
      </c>
      <c r="K44" s="23" t="s">
        <v>489</v>
      </c>
      <c r="L44" s="17"/>
      <c r="M44" s="17"/>
      <c r="N44" s="17"/>
      <c r="O44" s="17"/>
      <c r="P44" s="17"/>
      <c r="Q44" s="153" t="s">
        <v>490</v>
      </c>
      <c r="R44" s="17"/>
      <c r="S44" s="17"/>
      <c r="T44" s="17"/>
      <c r="U44" s="17"/>
      <c r="V44" s="17"/>
      <c r="W44" s="17"/>
      <c r="X44" s="17"/>
      <c r="Y44" s="17"/>
      <c r="Z44" s="17"/>
      <c r="AA44" s="17"/>
      <c r="AB44" s="17"/>
      <c r="AC44" s="17"/>
      <c r="AD44" s="17"/>
    </row>
    <row r="45">
      <c r="A45" s="17"/>
      <c r="B45" s="17"/>
      <c r="C45" s="17"/>
      <c r="D45" s="23" t="s">
        <v>491</v>
      </c>
      <c r="E45" s="23" t="s">
        <v>492</v>
      </c>
      <c r="F45" s="23" t="s">
        <v>493</v>
      </c>
      <c r="G45" s="23" t="s">
        <v>494</v>
      </c>
      <c r="H45" s="23" t="s">
        <v>495</v>
      </c>
      <c r="I45" s="23">
        <v>5000.0</v>
      </c>
      <c r="J45" s="148">
        <v>0.15</v>
      </c>
      <c r="K45" s="23" t="s">
        <v>496</v>
      </c>
      <c r="L45" s="23">
        <v>0.5</v>
      </c>
      <c r="M45" s="23">
        <v>0.45</v>
      </c>
      <c r="N45" s="23">
        <v>0.4</v>
      </c>
      <c r="O45" s="23">
        <v>0.35</v>
      </c>
      <c r="P45" s="23">
        <v>0.3</v>
      </c>
      <c r="Q45" s="153">
        <v>0.25</v>
      </c>
      <c r="R45" s="23">
        <v>0.2</v>
      </c>
      <c r="S45" s="23">
        <v>0.15</v>
      </c>
      <c r="T45" s="23">
        <v>0.1</v>
      </c>
      <c r="U45" s="23" t="s">
        <v>497</v>
      </c>
      <c r="V45" s="17"/>
      <c r="W45" s="17"/>
      <c r="X45" s="17"/>
      <c r="Y45" s="17"/>
      <c r="Z45" s="17"/>
      <c r="AA45" s="17"/>
      <c r="AB45" s="17"/>
      <c r="AC45" s="17"/>
      <c r="AD45" s="17"/>
    </row>
    <row r="46">
      <c r="A46" s="17"/>
      <c r="B46" s="17"/>
      <c r="C46" s="17"/>
      <c r="D46" s="17"/>
      <c r="E46" s="17"/>
      <c r="F46" s="150"/>
      <c r="G46" s="150"/>
      <c r="H46" s="154"/>
      <c r="I46" s="17"/>
      <c r="J46" s="23" t="s">
        <v>498</v>
      </c>
      <c r="K46" s="155">
        <f>$I$47*$I$45 - $E$47*$I$45  -$I$45*$J$36 - ($D$36*$I$47 +$E$36 + $F$36 + $C$39)*$I$45 -40 - $D$47*$B$40*$I$45</f>
        <v>72452.56667</v>
      </c>
      <c r="L46" s="156">
        <f t="shared" ref="L46:T46" si="9">$K$46-$K$46*L$45</f>
        <v>36226.28333</v>
      </c>
      <c r="M46" s="156">
        <f t="shared" si="9"/>
        <v>39848.91167</v>
      </c>
      <c r="N46" s="156">
        <f t="shared" si="9"/>
        <v>43471.54</v>
      </c>
      <c r="O46" s="156">
        <f t="shared" si="9"/>
        <v>47094.16833</v>
      </c>
      <c r="P46" s="156">
        <f t="shared" si="9"/>
        <v>50716.79667</v>
      </c>
      <c r="Q46" s="157">
        <f t="shared" si="9"/>
        <v>54339.425</v>
      </c>
      <c r="R46" s="156">
        <f t="shared" si="9"/>
        <v>57962.05333</v>
      </c>
      <c r="S46" s="156">
        <f t="shared" si="9"/>
        <v>61584.68167</v>
      </c>
      <c r="T46" s="156">
        <f t="shared" si="9"/>
        <v>65207.31</v>
      </c>
      <c r="U46" s="156">
        <f>(K46-Q46)/I45</f>
        <v>3.622628333</v>
      </c>
      <c r="V46" s="17"/>
      <c r="W46" s="17"/>
      <c r="X46" s="17"/>
      <c r="Y46" s="17"/>
      <c r="Z46" s="17"/>
      <c r="AA46" s="17"/>
      <c r="AB46" s="17"/>
      <c r="AC46" s="17"/>
      <c r="AD46" s="17"/>
    </row>
    <row r="47">
      <c r="A47" s="23">
        <v>30.0</v>
      </c>
      <c r="B47" s="23" t="s">
        <v>499</v>
      </c>
      <c r="C47" s="17"/>
      <c r="D47" s="23">
        <f>(2/12)*(4/12)*(6/12)</f>
        <v>0.02777777778</v>
      </c>
      <c r="E47" s="158">
        <f>INDIRECT("E"&amp;$G$44)  + INDIRECT("D"&amp;$G$44) +$J$36</f>
        <v>5.84232</v>
      </c>
      <c r="F47" s="158">
        <f>$E$47*$I$45 +($E$36 + $F$36)*$I$45 + 40</f>
        <v>29251.6</v>
      </c>
      <c r="G47" s="158">
        <f>$E$47*$I$45  +$I$45*$J$36 + ($C$36*$I$47 +$E$36 + $F$36 + $C$39)*$I$45 + 40 + $D$46*$B$40*$I$45</f>
        <v>67676.6</v>
      </c>
      <c r="H47" s="154">
        <f>$I$45*$I$47</f>
        <v>127500</v>
      </c>
      <c r="I47" s="23">
        <f>A47*(1-J45)</f>
        <v>25.5</v>
      </c>
      <c r="J47" s="23" t="s">
        <v>459</v>
      </c>
      <c r="K47" s="156">
        <f>$I$47*$I$45 - $E$47*$I$45  -$I$45*$J$36 - ($C$36*$I$47 +$E$36 + $F$36 + $C$39)*$I$45 -40 - $D$47*$B$40*$I$45</f>
        <v>59702.56667</v>
      </c>
      <c r="L47" s="156">
        <f t="shared" ref="L47:T47" si="10">$K$47-$K$47*L$45</f>
        <v>29851.28333</v>
      </c>
      <c r="M47" s="156">
        <f t="shared" si="10"/>
        <v>32836.41167</v>
      </c>
      <c r="N47" s="156">
        <f t="shared" si="10"/>
        <v>35821.54</v>
      </c>
      <c r="O47" s="156">
        <f t="shared" si="10"/>
        <v>38806.66833</v>
      </c>
      <c r="P47" s="156">
        <f t="shared" si="10"/>
        <v>41791.79667</v>
      </c>
      <c r="Q47" s="157">
        <f t="shared" si="10"/>
        <v>44776.925</v>
      </c>
      <c r="R47" s="156">
        <f t="shared" si="10"/>
        <v>47762.05333</v>
      </c>
      <c r="S47" s="156">
        <f t="shared" si="10"/>
        <v>50747.18167</v>
      </c>
      <c r="T47" s="156">
        <f t="shared" si="10"/>
        <v>53732.31</v>
      </c>
      <c r="U47" s="17"/>
      <c r="V47" s="17"/>
      <c r="W47" s="17"/>
      <c r="X47" s="17"/>
      <c r="Y47" s="17"/>
      <c r="Z47" s="17"/>
      <c r="AA47" s="17"/>
      <c r="AB47" s="17"/>
      <c r="AC47" s="17"/>
      <c r="AD47" s="17"/>
    </row>
    <row r="48">
      <c r="A48" s="17"/>
      <c r="B48" s="17"/>
      <c r="C48" s="17"/>
      <c r="D48" s="17"/>
      <c r="E48" s="17"/>
      <c r="F48" s="17"/>
      <c r="G48" s="17"/>
      <c r="H48" s="17"/>
      <c r="I48" s="17"/>
      <c r="J48" s="17"/>
      <c r="K48" s="146" t="s">
        <v>500</v>
      </c>
      <c r="L48" s="156">
        <f t="shared" ref="L48:T48" si="11">$K$46-L46</f>
        <v>36226.28333</v>
      </c>
      <c r="M48" s="156">
        <f t="shared" si="11"/>
        <v>32603.655</v>
      </c>
      <c r="N48" s="156">
        <f t="shared" si="11"/>
        <v>28981.02667</v>
      </c>
      <c r="O48" s="156">
        <f t="shared" si="11"/>
        <v>25358.39833</v>
      </c>
      <c r="P48" s="156">
        <f t="shared" si="11"/>
        <v>21735.77</v>
      </c>
      <c r="Q48" s="157">
        <f t="shared" si="11"/>
        <v>18113.14167</v>
      </c>
      <c r="R48" s="156">
        <f t="shared" si="11"/>
        <v>14490.51333</v>
      </c>
      <c r="S48" s="156">
        <f t="shared" si="11"/>
        <v>10867.885</v>
      </c>
      <c r="T48" s="156">
        <f t="shared" si="11"/>
        <v>7245.256667</v>
      </c>
      <c r="U48" s="17"/>
      <c r="V48" s="17"/>
      <c r="W48" s="17"/>
      <c r="X48" s="17"/>
      <c r="Y48" s="17"/>
      <c r="Z48" s="17"/>
      <c r="AA48" s="17"/>
      <c r="AB48" s="17"/>
      <c r="AC48" s="17"/>
      <c r="AD48" s="17"/>
    </row>
    <row r="49">
      <c r="A49" s="17"/>
      <c r="B49" s="17"/>
      <c r="C49" s="17"/>
      <c r="D49" s="17"/>
      <c r="E49" s="17"/>
      <c r="F49" s="17"/>
      <c r="G49" s="23" t="s">
        <v>501</v>
      </c>
      <c r="H49" s="17"/>
      <c r="I49" s="17"/>
      <c r="J49" s="17"/>
      <c r="K49" s="23" t="s">
        <v>502</v>
      </c>
      <c r="L49" s="156">
        <f>$L$48/$I$45</f>
        <v>7.245256667</v>
      </c>
      <c r="M49" s="156">
        <f t="shared" ref="M49:T49" si="12">M$48/$I$45</f>
        <v>6.520731</v>
      </c>
      <c r="N49" s="156">
        <f t="shared" si="12"/>
        <v>5.796205333</v>
      </c>
      <c r="O49" s="156">
        <f t="shared" si="12"/>
        <v>5.071679667</v>
      </c>
      <c r="P49" s="156">
        <f t="shared" si="12"/>
        <v>4.347154</v>
      </c>
      <c r="Q49" s="157">
        <f t="shared" si="12"/>
        <v>3.622628333</v>
      </c>
      <c r="R49" s="156">
        <f t="shared" si="12"/>
        <v>2.898102667</v>
      </c>
      <c r="S49" s="156">
        <f t="shared" si="12"/>
        <v>2.173577</v>
      </c>
      <c r="T49" s="156">
        <f t="shared" si="12"/>
        <v>1.449051333</v>
      </c>
      <c r="U49" s="17"/>
      <c r="V49" s="17"/>
      <c r="W49" s="17"/>
      <c r="X49" s="17"/>
      <c r="Y49" s="17"/>
      <c r="Z49" s="17"/>
      <c r="AA49" s="17"/>
      <c r="AB49" s="17"/>
      <c r="AC49" s="17"/>
      <c r="AD49" s="17"/>
    </row>
    <row r="50">
      <c r="A50" s="23"/>
      <c r="B50" s="23"/>
      <c r="C50" s="23"/>
      <c r="D50" s="17"/>
      <c r="E50" s="23"/>
      <c r="F50" s="23"/>
      <c r="G50" s="158">
        <f>$E$47*$I$45  +$I$45*$J$36 + ($D$36*$I$47 +$E$36 + $F$36 + $C$39)*$I$45 + 40 + $D$46*$B$40*$I$45</f>
        <v>54926.6</v>
      </c>
      <c r="H50" s="23"/>
      <c r="I50" s="23"/>
      <c r="J50" s="17"/>
      <c r="K50" s="23" t="s">
        <v>503</v>
      </c>
      <c r="L50" s="156">
        <f t="shared" ref="L50:T50" si="13">L$46/$I$45</f>
        <v>7.245256667</v>
      </c>
      <c r="M50" s="156">
        <f t="shared" si="13"/>
        <v>7.969782333</v>
      </c>
      <c r="N50" s="156">
        <f t="shared" si="13"/>
        <v>8.694308</v>
      </c>
      <c r="O50" s="156">
        <f t="shared" si="13"/>
        <v>9.418833667</v>
      </c>
      <c r="P50" s="156">
        <f t="shared" si="13"/>
        <v>10.14335933</v>
      </c>
      <c r="Q50" s="157">
        <f t="shared" si="13"/>
        <v>10.867885</v>
      </c>
      <c r="R50" s="156">
        <f t="shared" si="13"/>
        <v>11.59241067</v>
      </c>
      <c r="S50" s="156">
        <f t="shared" si="13"/>
        <v>12.31693633</v>
      </c>
      <c r="T50" s="156">
        <f t="shared" si="13"/>
        <v>13.041462</v>
      </c>
      <c r="U50" s="17"/>
      <c r="V50" s="17"/>
      <c r="W50" s="17"/>
      <c r="X50" s="17"/>
      <c r="Y50" s="17"/>
      <c r="Z50" s="17"/>
      <c r="AA50" s="17"/>
      <c r="AB50" s="17"/>
      <c r="AC50" s="17"/>
      <c r="AD50" s="17"/>
    </row>
    <row r="51">
      <c r="A51" s="23"/>
      <c r="B51" s="23"/>
      <c r="C51" s="23"/>
      <c r="D51" s="17"/>
      <c r="E51" s="23"/>
      <c r="F51" s="23"/>
      <c r="G51" s="17"/>
      <c r="H51" s="23"/>
      <c r="I51" s="23"/>
      <c r="J51" s="17"/>
      <c r="K51" s="23" t="s">
        <v>504</v>
      </c>
      <c r="L51" s="156">
        <f t="shared" ref="L51:T51" si="14">L$47/$I$45</f>
        <v>5.970256667</v>
      </c>
      <c r="M51" s="156">
        <f t="shared" si="14"/>
        <v>6.567282333</v>
      </c>
      <c r="N51" s="156">
        <f t="shared" si="14"/>
        <v>7.164308</v>
      </c>
      <c r="O51" s="156">
        <f t="shared" si="14"/>
        <v>7.761333667</v>
      </c>
      <c r="P51" s="156">
        <f t="shared" si="14"/>
        <v>8.358359333</v>
      </c>
      <c r="Q51" s="157">
        <f t="shared" si="14"/>
        <v>8.955385</v>
      </c>
      <c r="R51" s="156">
        <f t="shared" si="14"/>
        <v>9.552410667</v>
      </c>
      <c r="S51" s="156">
        <f t="shared" si="14"/>
        <v>10.14943633</v>
      </c>
      <c r="T51" s="156">
        <f t="shared" si="14"/>
        <v>10.746462</v>
      </c>
      <c r="U51" s="17"/>
      <c r="V51" s="17"/>
      <c r="W51" s="17"/>
      <c r="X51" s="17"/>
      <c r="Y51" s="17"/>
      <c r="Z51" s="17"/>
      <c r="AA51" s="17"/>
      <c r="AB51" s="17"/>
      <c r="AC51" s="17"/>
      <c r="AD51" s="17"/>
    </row>
    <row r="52">
      <c r="A52" s="17"/>
      <c r="B52" s="17"/>
      <c r="C52" s="17"/>
      <c r="D52" s="17"/>
      <c r="E52" s="17"/>
      <c r="F52" s="17"/>
      <c r="G52" s="23" t="s">
        <v>505</v>
      </c>
      <c r="H52" s="17"/>
      <c r="I52" s="17"/>
      <c r="J52" s="17"/>
      <c r="K52" s="23" t="s">
        <v>506</v>
      </c>
      <c r="L52" s="159">
        <f t="shared" ref="L52:T52" si="15">($H$47-($G$50 +L48))/ $H$47</f>
        <v>0.2850754248</v>
      </c>
      <c r="M52" s="159">
        <f t="shared" si="15"/>
        <v>0.3134881961</v>
      </c>
      <c r="N52" s="159">
        <f t="shared" si="15"/>
        <v>0.3419009673</v>
      </c>
      <c r="O52" s="159">
        <f t="shared" si="15"/>
        <v>0.3703137386</v>
      </c>
      <c r="P52" s="159">
        <f t="shared" si="15"/>
        <v>0.3987265098</v>
      </c>
      <c r="Q52" s="160">
        <f t="shared" si="15"/>
        <v>0.427139281</v>
      </c>
      <c r="R52" s="159">
        <f t="shared" si="15"/>
        <v>0.4555520523</v>
      </c>
      <c r="S52" s="159">
        <f t="shared" si="15"/>
        <v>0.4839648235</v>
      </c>
      <c r="T52" s="159">
        <f t="shared" si="15"/>
        <v>0.5123775948</v>
      </c>
      <c r="U52" s="17"/>
      <c r="V52" s="17"/>
      <c r="W52" s="17"/>
      <c r="X52" s="17"/>
      <c r="Y52" s="17"/>
      <c r="Z52" s="17"/>
      <c r="AA52" s="17"/>
      <c r="AB52" s="17"/>
      <c r="AC52" s="17"/>
      <c r="AD52" s="17"/>
    </row>
    <row r="53">
      <c r="A53" s="23"/>
      <c r="B53" s="23"/>
      <c r="C53" s="23"/>
      <c r="D53" s="17"/>
      <c r="E53" s="23"/>
      <c r="F53" s="23"/>
      <c r="G53" s="156">
        <f>G50/I45</f>
        <v>10.98532</v>
      </c>
      <c r="H53" s="23"/>
      <c r="I53" s="23"/>
      <c r="J53" s="17"/>
      <c r="K53" s="23" t="s">
        <v>507</v>
      </c>
      <c r="L53" s="159">
        <f t="shared" ref="L53:T53" si="16">L$47/$G$50</f>
        <v>0.5434758994</v>
      </c>
      <c r="M53" s="159">
        <f t="shared" si="16"/>
        <v>0.5978234893</v>
      </c>
      <c r="N53" s="159">
        <f t="shared" si="16"/>
        <v>0.6521710792</v>
      </c>
      <c r="O53" s="159">
        <f t="shared" si="16"/>
        <v>0.7065186692</v>
      </c>
      <c r="P53" s="159">
        <f t="shared" si="16"/>
        <v>0.7608662591</v>
      </c>
      <c r="Q53" s="160">
        <f t="shared" si="16"/>
        <v>0.815213849</v>
      </c>
      <c r="R53" s="159">
        <f t="shared" si="16"/>
        <v>0.869561439</v>
      </c>
      <c r="S53" s="159">
        <f t="shared" si="16"/>
        <v>0.9239090289</v>
      </c>
      <c r="T53" s="159">
        <f t="shared" si="16"/>
        <v>0.9782566188</v>
      </c>
      <c r="U53" s="17"/>
      <c r="V53" s="17"/>
      <c r="W53" s="17"/>
      <c r="X53" s="17"/>
      <c r="Y53" s="17"/>
      <c r="Z53" s="17"/>
      <c r="AA53" s="17"/>
      <c r="AB53" s="17"/>
      <c r="AC53" s="17"/>
      <c r="AD53" s="17"/>
    </row>
    <row r="54">
      <c r="A54" s="17"/>
      <c r="B54" s="17"/>
      <c r="C54" s="17"/>
      <c r="D54" s="17"/>
      <c r="E54" s="23"/>
      <c r="F54" s="23"/>
      <c r="G54" s="114" t="s">
        <v>508</v>
      </c>
      <c r="H54" s="17"/>
      <c r="I54" s="17"/>
      <c r="J54" s="17"/>
      <c r="K54" s="17"/>
      <c r="L54" s="17"/>
      <c r="M54" s="17"/>
      <c r="N54" s="17"/>
      <c r="O54" s="17"/>
      <c r="P54" s="17"/>
      <c r="Q54" s="17"/>
      <c r="R54" s="17"/>
      <c r="S54" s="17"/>
      <c r="T54" s="17"/>
      <c r="U54" s="17"/>
      <c r="V54" s="17"/>
      <c r="W54" s="17"/>
      <c r="X54" s="17"/>
      <c r="Y54" s="17"/>
      <c r="Z54" s="17"/>
      <c r="AA54" s="17"/>
      <c r="AB54" s="17"/>
      <c r="AC54" s="17"/>
      <c r="AD54" s="17"/>
    </row>
    <row r="55">
      <c r="A55" s="17"/>
      <c r="B55" s="17"/>
      <c r="C55" s="17"/>
      <c r="D55" s="17"/>
      <c r="E55" s="23"/>
      <c r="F55" s="23"/>
      <c r="G55" s="158">
        <f>G53+Q49+Q50</f>
        <v>25.47583333</v>
      </c>
      <c r="H55" s="17"/>
      <c r="I55" s="17"/>
      <c r="J55" s="17"/>
      <c r="K55" s="17"/>
      <c r="L55" s="17"/>
      <c r="M55" s="17"/>
      <c r="N55" s="17"/>
      <c r="O55" s="17"/>
      <c r="P55" s="17"/>
      <c r="Q55" s="17"/>
      <c r="R55" s="17"/>
      <c r="S55" s="17"/>
      <c r="T55" s="17"/>
      <c r="U55" s="17"/>
      <c r="V55" s="17"/>
      <c r="W55" s="17"/>
      <c r="X55" s="17"/>
      <c r="Y55" s="17"/>
      <c r="Z55" s="17"/>
      <c r="AA55" s="17"/>
      <c r="AB55" s="17"/>
      <c r="AC55" s="17"/>
      <c r="AD55" s="17"/>
    </row>
    <row r="56">
      <c r="A56" s="17"/>
      <c r="B56" s="17"/>
      <c r="C56" s="17"/>
      <c r="D56" s="17"/>
      <c r="E56" s="23"/>
      <c r="F56" s="23"/>
      <c r="G56" s="23"/>
      <c r="H56" s="17"/>
      <c r="I56" s="17"/>
      <c r="J56" s="17"/>
      <c r="K56" s="17"/>
      <c r="L56" s="17"/>
      <c r="M56" s="17"/>
      <c r="N56" s="17"/>
      <c r="O56" s="17"/>
      <c r="P56" s="17"/>
      <c r="Q56" s="17"/>
      <c r="R56" s="17"/>
      <c r="S56" s="17"/>
      <c r="T56" s="17"/>
      <c r="U56" s="17"/>
      <c r="V56" s="17"/>
      <c r="W56" s="17"/>
      <c r="X56" s="17"/>
      <c r="Y56" s="17"/>
      <c r="Z56" s="17"/>
      <c r="AA56" s="17"/>
      <c r="AB56" s="17"/>
      <c r="AC56" s="17"/>
      <c r="AD56" s="17"/>
    </row>
    <row r="57">
      <c r="A57" s="17"/>
      <c r="B57" s="17"/>
      <c r="C57" s="17"/>
      <c r="D57" s="17"/>
      <c r="E57" s="23"/>
      <c r="F57" s="23"/>
      <c r="G57" s="23"/>
      <c r="H57" s="17"/>
      <c r="I57" s="17"/>
      <c r="J57" s="17"/>
      <c r="K57" s="17"/>
      <c r="L57" s="17"/>
      <c r="M57" s="17"/>
      <c r="N57" s="17"/>
      <c r="O57" s="17"/>
      <c r="P57" s="17"/>
      <c r="Q57" s="17"/>
      <c r="R57" s="17"/>
      <c r="S57" s="17"/>
      <c r="T57" s="17"/>
      <c r="U57" s="17"/>
      <c r="V57" s="17"/>
      <c r="W57" s="17"/>
      <c r="X57" s="17"/>
      <c r="Y57" s="17"/>
      <c r="Z57" s="17"/>
      <c r="AA57" s="17"/>
      <c r="AB57" s="17"/>
      <c r="AC57" s="17"/>
      <c r="AD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row>
    <row r="62">
      <c r="A62" s="17"/>
      <c r="B62" s="17"/>
      <c r="C62" s="17"/>
      <c r="D62" s="17"/>
      <c r="E62" s="17"/>
      <c r="F62" s="161"/>
      <c r="G62" s="17"/>
      <c r="H62" s="17"/>
      <c r="I62" s="17"/>
      <c r="J62" s="17"/>
      <c r="K62" s="17"/>
      <c r="L62" s="17"/>
      <c r="M62" s="17"/>
      <c r="N62" s="17"/>
      <c r="O62" s="17"/>
      <c r="P62" s="17"/>
      <c r="Q62" s="17"/>
      <c r="R62" s="17"/>
      <c r="S62" s="17"/>
      <c r="T62" s="17"/>
      <c r="U62" s="17"/>
      <c r="V62" s="17"/>
      <c r="W62" s="17"/>
      <c r="X62" s="17"/>
      <c r="Y62" s="17"/>
      <c r="Z62" s="17"/>
      <c r="AA62" s="17"/>
      <c r="AB62" s="17"/>
      <c r="AC62" s="17"/>
      <c r="AD62" s="17"/>
    </row>
    <row r="63">
      <c r="A63" s="17"/>
      <c r="B63" s="17"/>
      <c r="C63" s="17"/>
      <c r="D63" s="17"/>
      <c r="E63" s="17"/>
      <c r="F63" s="161"/>
      <c r="G63" s="17"/>
      <c r="H63" s="17"/>
      <c r="I63" s="17"/>
      <c r="J63" s="17"/>
      <c r="K63" s="17"/>
      <c r="L63" s="17"/>
      <c r="M63" s="17"/>
      <c r="N63" s="17"/>
      <c r="O63" s="17"/>
      <c r="P63" s="17"/>
      <c r="Q63" s="17"/>
      <c r="R63" s="17"/>
      <c r="S63" s="17"/>
      <c r="T63" s="17"/>
      <c r="U63" s="17"/>
      <c r="V63" s="17"/>
      <c r="W63" s="17"/>
      <c r="X63" s="17"/>
      <c r="Y63" s="17"/>
      <c r="Z63" s="17"/>
      <c r="AA63" s="17"/>
      <c r="AB63" s="17"/>
      <c r="AC63" s="17"/>
      <c r="AD63" s="17"/>
    </row>
    <row r="64">
      <c r="A64" s="17"/>
      <c r="B64" s="17"/>
      <c r="C64" s="17"/>
      <c r="D64" s="17"/>
      <c r="E64" s="17"/>
      <c r="F64" s="161"/>
      <c r="G64" s="17"/>
      <c r="H64" s="17"/>
      <c r="I64" s="17"/>
      <c r="J64" s="17"/>
      <c r="K64" s="17"/>
      <c r="L64" s="17"/>
      <c r="M64" s="17"/>
      <c r="N64" s="17"/>
      <c r="O64" s="17"/>
      <c r="P64" s="17"/>
      <c r="Q64" s="17"/>
      <c r="R64" s="17"/>
      <c r="S64" s="17"/>
      <c r="T64" s="17"/>
      <c r="U64" s="17"/>
      <c r="V64" s="17"/>
      <c r="W64" s="17"/>
      <c r="X64" s="17"/>
      <c r="Y64" s="17"/>
      <c r="Z64" s="17"/>
      <c r="AA64" s="17"/>
      <c r="AB64" s="17"/>
      <c r="AC64" s="17"/>
      <c r="AD64" s="17"/>
    </row>
    <row r="65">
      <c r="A65" s="17"/>
      <c r="B65" s="17"/>
      <c r="C65" s="17"/>
      <c r="D65" s="17"/>
      <c r="E65" s="17"/>
      <c r="F65" s="146"/>
      <c r="G65" s="17"/>
      <c r="H65" s="17"/>
      <c r="I65" s="17"/>
      <c r="J65" s="17"/>
      <c r="K65" s="17"/>
      <c r="L65" s="17"/>
      <c r="M65" s="17"/>
      <c r="N65" s="17"/>
      <c r="O65" s="17"/>
      <c r="P65" s="17"/>
      <c r="Q65" s="17"/>
      <c r="R65" s="17"/>
      <c r="S65" s="17"/>
      <c r="T65" s="17"/>
      <c r="U65" s="17"/>
      <c r="V65" s="17"/>
      <c r="W65" s="17"/>
      <c r="X65" s="17"/>
      <c r="Y65" s="17"/>
      <c r="Z65" s="17"/>
      <c r="AA65" s="17"/>
      <c r="AB65" s="17"/>
      <c r="AC65" s="17"/>
      <c r="AD65" s="17"/>
    </row>
    <row r="66">
      <c r="A66" s="17"/>
      <c r="B66" s="17"/>
      <c r="C66" s="17"/>
      <c r="D66" s="17"/>
      <c r="E66" s="17"/>
      <c r="F66" s="162"/>
      <c r="G66" s="17"/>
      <c r="H66" s="17"/>
      <c r="I66" s="17"/>
      <c r="J66" s="17"/>
      <c r="K66" s="17"/>
      <c r="L66" s="17"/>
      <c r="M66" s="17"/>
      <c r="N66" s="17"/>
      <c r="O66" s="17"/>
      <c r="P66" s="17"/>
      <c r="Q66" s="17"/>
      <c r="R66" s="17"/>
      <c r="S66" s="17"/>
      <c r="T66" s="17"/>
      <c r="U66" s="17"/>
      <c r="V66" s="17"/>
      <c r="W66" s="17"/>
      <c r="X66" s="17"/>
      <c r="Y66" s="17"/>
      <c r="Z66" s="17"/>
      <c r="AA66" s="17"/>
      <c r="AB66" s="17"/>
      <c r="AC66" s="17"/>
      <c r="AD66" s="17"/>
    </row>
    <row r="67">
      <c r="A67" s="17"/>
      <c r="B67" s="17"/>
      <c r="C67" s="17"/>
      <c r="D67" s="17"/>
      <c r="E67" s="17"/>
      <c r="F67" s="162"/>
      <c r="G67" s="17"/>
      <c r="H67" s="17"/>
      <c r="I67" s="17"/>
      <c r="J67" s="17"/>
      <c r="K67" s="17"/>
      <c r="L67" s="17"/>
      <c r="M67" s="17"/>
      <c r="N67" s="17"/>
      <c r="O67" s="17"/>
      <c r="P67" s="17"/>
      <c r="Q67" s="17"/>
      <c r="R67" s="17"/>
      <c r="S67" s="17"/>
      <c r="T67" s="17"/>
      <c r="U67" s="17"/>
      <c r="V67" s="17"/>
      <c r="W67" s="17"/>
      <c r="X67" s="17"/>
      <c r="Y67" s="17"/>
      <c r="Z67" s="17"/>
      <c r="AA67" s="17"/>
      <c r="AB67" s="17"/>
      <c r="AC67" s="17"/>
      <c r="AD67" s="17"/>
    </row>
    <row r="68">
      <c r="A68" s="17"/>
      <c r="B68" s="17"/>
      <c r="C68" s="17"/>
      <c r="D68" s="17"/>
      <c r="E68" s="17"/>
      <c r="F68" s="163"/>
      <c r="G68" s="17"/>
      <c r="H68" s="17"/>
      <c r="I68" s="17"/>
      <c r="J68" s="17"/>
      <c r="K68" s="17"/>
      <c r="L68" s="17"/>
      <c r="M68" s="17"/>
      <c r="N68" s="17"/>
      <c r="O68" s="17"/>
      <c r="P68" s="17"/>
      <c r="Q68" s="17"/>
      <c r="R68" s="17"/>
      <c r="S68" s="17"/>
      <c r="T68" s="17"/>
      <c r="U68" s="17"/>
      <c r="V68" s="17"/>
      <c r="W68" s="17"/>
      <c r="X68" s="17"/>
      <c r="Y68" s="17"/>
      <c r="Z68" s="17"/>
      <c r="AA68" s="17"/>
      <c r="AB68" s="17"/>
      <c r="AC68" s="17"/>
      <c r="AD68" s="17"/>
    </row>
    <row r="69">
      <c r="A69" s="17"/>
      <c r="B69" s="17"/>
      <c r="C69" s="17"/>
      <c r="D69" s="17"/>
      <c r="E69" s="17"/>
      <c r="F69" s="163"/>
      <c r="G69" s="17"/>
      <c r="H69" s="17"/>
      <c r="I69" s="17"/>
      <c r="J69" s="17"/>
      <c r="K69" s="17"/>
      <c r="L69" s="17"/>
      <c r="M69" s="17"/>
      <c r="N69" s="17"/>
      <c r="O69" s="17"/>
      <c r="P69" s="17"/>
      <c r="Q69" s="17"/>
      <c r="R69" s="17"/>
      <c r="S69" s="17"/>
      <c r="T69" s="17"/>
      <c r="U69" s="17"/>
      <c r="V69" s="17"/>
      <c r="W69" s="17"/>
      <c r="X69" s="17"/>
      <c r="Y69" s="17"/>
      <c r="Z69" s="17"/>
      <c r="AA69" s="17"/>
      <c r="AB69" s="17"/>
      <c r="AC69" s="17"/>
      <c r="AD69" s="17"/>
    </row>
    <row r="70">
      <c r="A70" s="17"/>
      <c r="B70" s="17"/>
      <c r="C70" s="17"/>
      <c r="D70" s="17"/>
      <c r="E70" s="17"/>
      <c r="F70" s="163"/>
      <c r="G70" s="17"/>
      <c r="H70" s="17"/>
      <c r="I70" s="17"/>
      <c r="J70" s="17"/>
      <c r="K70" s="17"/>
      <c r="L70" s="17"/>
      <c r="M70" s="17"/>
      <c r="N70" s="17"/>
      <c r="O70" s="17"/>
      <c r="P70" s="17"/>
      <c r="Q70" s="17"/>
      <c r="R70" s="17"/>
      <c r="S70" s="17"/>
      <c r="T70" s="17"/>
      <c r="U70" s="17"/>
      <c r="V70" s="17"/>
      <c r="W70" s="17"/>
      <c r="X70" s="17"/>
      <c r="Y70" s="17"/>
      <c r="Z70" s="17"/>
      <c r="AA70" s="17"/>
      <c r="AB70" s="17"/>
      <c r="AC70" s="17"/>
      <c r="AD70" s="17"/>
    </row>
    <row r="71">
      <c r="A71" s="17"/>
      <c r="B71" s="17"/>
      <c r="C71" s="17"/>
      <c r="D71" s="17"/>
      <c r="E71" s="17"/>
      <c r="F71" s="163"/>
      <c r="G71" s="17"/>
      <c r="H71" s="17"/>
      <c r="I71" s="17"/>
      <c r="J71" s="17"/>
      <c r="K71" s="17"/>
      <c r="L71" s="17"/>
      <c r="M71" s="17"/>
      <c r="N71" s="17"/>
      <c r="O71" s="17"/>
      <c r="P71" s="17"/>
      <c r="Q71" s="17"/>
      <c r="R71" s="17"/>
      <c r="S71" s="17"/>
      <c r="T71" s="17"/>
      <c r="U71" s="17"/>
      <c r="V71" s="17"/>
      <c r="W71" s="17"/>
      <c r="X71" s="17"/>
      <c r="Y71" s="17"/>
      <c r="Z71" s="17"/>
      <c r="AA71" s="17"/>
      <c r="AB71" s="17"/>
      <c r="AC71" s="17"/>
      <c r="AD71" s="17"/>
    </row>
    <row r="72">
      <c r="A72" s="17"/>
      <c r="B72" s="17"/>
      <c r="C72" s="17"/>
      <c r="D72" s="17"/>
      <c r="E72" s="17"/>
      <c r="F72" s="163"/>
      <c r="G72" s="17"/>
      <c r="H72" s="17"/>
      <c r="I72" s="17"/>
      <c r="J72" s="17"/>
      <c r="K72" s="17"/>
      <c r="L72" s="17"/>
      <c r="M72" s="17"/>
      <c r="N72" s="17"/>
      <c r="O72" s="17"/>
      <c r="P72" s="17"/>
      <c r="Q72" s="17"/>
      <c r="R72" s="17"/>
      <c r="S72" s="17"/>
      <c r="T72" s="17"/>
      <c r="U72" s="17"/>
      <c r="V72" s="17"/>
      <c r="W72" s="17"/>
      <c r="X72" s="17"/>
      <c r="Y72" s="17"/>
      <c r="Z72" s="17"/>
      <c r="AA72" s="17"/>
      <c r="AB72" s="17"/>
      <c r="AC72" s="17"/>
      <c r="AD72" s="17"/>
    </row>
    <row r="73">
      <c r="A73" s="17"/>
      <c r="B73" s="17"/>
      <c r="C73" s="17"/>
      <c r="D73" s="17"/>
      <c r="E73" s="17"/>
      <c r="F73" s="163"/>
      <c r="G73" s="17"/>
      <c r="H73" s="17"/>
      <c r="I73" s="17"/>
      <c r="J73" s="17"/>
      <c r="K73" s="17"/>
      <c r="L73" s="17"/>
      <c r="M73" s="17"/>
      <c r="N73" s="17"/>
      <c r="O73" s="17"/>
      <c r="P73" s="17"/>
      <c r="Q73" s="17"/>
      <c r="R73" s="17"/>
      <c r="S73" s="17"/>
      <c r="T73" s="17"/>
      <c r="U73" s="17"/>
      <c r="V73" s="17"/>
      <c r="W73" s="17"/>
      <c r="X73" s="17"/>
      <c r="Y73" s="17"/>
      <c r="Z73" s="17"/>
      <c r="AA73" s="17"/>
      <c r="AB73" s="17"/>
      <c r="AC73" s="17"/>
      <c r="AD73" s="17"/>
    </row>
    <row r="74">
      <c r="A74" s="17"/>
      <c r="B74" s="17"/>
      <c r="C74" s="17"/>
      <c r="D74" s="17"/>
      <c r="E74" s="17"/>
      <c r="F74" s="163"/>
      <c r="G74" s="17"/>
      <c r="H74" s="17"/>
      <c r="I74" s="17"/>
      <c r="J74" s="17"/>
      <c r="K74" s="17"/>
      <c r="L74" s="17"/>
      <c r="M74" s="17"/>
      <c r="N74" s="17"/>
      <c r="O74" s="17"/>
      <c r="P74" s="17"/>
      <c r="Q74" s="17"/>
      <c r="R74" s="17"/>
      <c r="S74" s="17"/>
      <c r="T74" s="17"/>
      <c r="U74" s="17"/>
      <c r="V74" s="17"/>
      <c r="W74" s="17"/>
      <c r="X74" s="17"/>
      <c r="Y74" s="17"/>
      <c r="Z74" s="17"/>
      <c r="AA74" s="17"/>
      <c r="AB74" s="17"/>
      <c r="AC74" s="17"/>
      <c r="AD74" s="17"/>
    </row>
    <row r="75">
      <c r="A75" s="17"/>
      <c r="B75" s="17"/>
      <c r="C75" s="17"/>
      <c r="D75" s="17"/>
      <c r="E75" s="17"/>
      <c r="F75" s="163"/>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17"/>
      <c r="B76" s="17"/>
      <c r="C76" s="17"/>
      <c r="D76" s="17"/>
      <c r="E76" s="17"/>
      <c r="F76" s="163"/>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17"/>
      <c r="B77" s="17"/>
      <c r="C77" s="17"/>
      <c r="D77" s="17"/>
      <c r="E77" s="17"/>
      <c r="F77" s="163"/>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17"/>
      <c r="B78" s="17"/>
      <c r="C78" s="17"/>
      <c r="D78" s="17"/>
      <c r="E78" s="17"/>
      <c r="F78" s="163"/>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17"/>
      <c r="B79" s="17"/>
      <c r="C79" s="17"/>
      <c r="D79" s="17"/>
      <c r="E79" s="17"/>
      <c r="F79" s="163"/>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17"/>
      <c r="B80" s="17"/>
      <c r="C80" s="17"/>
      <c r="D80" s="17"/>
      <c r="E80" s="17"/>
      <c r="F80" s="163"/>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17"/>
      <c r="B81" s="17"/>
      <c r="C81" s="17"/>
      <c r="D81" s="17"/>
      <c r="E81" s="17"/>
      <c r="F81" s="164"/>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c r="AB1001" s="17"/>
      <c r="AC1001" s="17"/>
      <c r="AD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c r="AB1002" s="17"/>
      <c r="AC1002" s="17"/>
      <c r="AD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c r="AB1003" s="17"/>
      <c r="AC1003" s="17"/>
      <c r="AD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c r="AB1004" s="17"/>
      <c r="AC1004" s="17"/>
      <c r="AD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c r="AB1005" s="17"/>
      <c r="AC1005" s="17"/>
      <c r="AD1005" s="17"/>
    </row>
  </sheetData>
  <mergeCells count="3">
    <mergeCell ref="A1:B1"/>
    <mergeCell ref="D1:G1"/>
    <mergeCell ref="I1:L1"/>
  </mergeCells>
  <hyperlinks>
    <hyperlink r:id="rId2" ref="B41"/>
    <hyperlink r:id="rId3" location="!" ref="J41"/>
  </hyperlinks>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38"/>
    <col customWidth="1" min="2" max="2" width="33.88"/>
    <col customWidth="1" min="3" max="3" width="24.5"/>
    <col customWidth="1" min="4" max="4" width="18.38"/>
    <col customWidth="1" min="6" max="6" width="12.38"/>
    <col customWidth="1" min="7" max="7" width="11.13"/>
    <col customWidth="1" min="10" max="11" width="17.25"/>
    <col customWidth="1" min="12" max="12" width="17.63"/>
  </cols>
  <sheetData>
    <row r="1">
      <c r="A1" s="22" t="s">
        <v>509</v>
      </c>
      <c r="B1" s="22" t="s">
        <v>510</v>
      </c>
      <c r="C1" s="165" t="s">
        <v>511</v>
      </c>
      <c r="D1" s="166" t="s">
        <v>512</v>
      </c>
      <c r="E1" s="22" t="s">
        <v>513</v>
      </c>
      <c r="F1" s="22" t="s">
        <v>514</v>
      </c>
      <c r="G1" s="128" t="s">
        <v>515</v>
      </c>
      <c r="H1" s="22" t="s">
        <v>516</v>
      </c>
      <c r="I1" s="22" t="s">
        <v>517</v>
      </c>
      <c r="J1" s="150" t="s">
        <v>518</v>
      </c>
      <c r="K1" s="22" t="s">
        <v>519</v>
      </c>
      <c r="L1" s="22" t="s">
        <v>520</v>
      </c>
      <c r="M1" s="23" t="s">
        <v>521</v>
      </c>
    </row>
    <row r="2">
      <c r="A2" s="167" t="s">
        <v>522</v>
      </c>
      <c r="B2" s="167" t="s">
        <v>523</v>
      </c>
      <c r="C2" s="168" t="s">
        <v>523</v>
      </c>
      <c r="D2" s="169">
        <f>SUM(D3:D566)</f>
        <v>469711.08</v>
      </c>
      <c r="E2" s="167" t="s">
        <v>523</v>
      </c>
      <c r="F2" s="170">
        <f t="shared" ref="F2:H2" si="1">SUM(F3:F1363)</f>
        <v>2744202.437</v>
      </c>
      <c r="G2" s="170">
        <f t="shared" si="1"/>
        <v>1701588.667</v>
      </c>
      <c r="H2" s="170">
        <f t="shared" si="1"/>
        <v>5104766.001</v>
      </c>
      <c r="I2" s="153"/>
      <c r="J2" s="171">
        <v>0.0025</v>
      </c>
      <c r="K2" s="172">
        <f>SUM(D3:D208)</f>
        <v>310529.5</v>
      </c>
      <c r="L2" s="172">
        <f>SUM(D3:D706)</f>
        <v>469711.08</v>
      </c>
      <c r="M2" s="153" t="s">
        <v>524</v>
      </c>
      <c r="N2" s="173"/>
      <c r="O2" s="173"/>
      <c r="P2" s="173"/>
      <c r="Q2" s="173"/>
      <c r="R2" s="173"/>
      <c r="S2" s="173"/>
      <c r="T2" s="173"/>
      <c r="U2" s="173"/>
      <c r="V2" s="173"/>
      <c r="W2" s="173"/>
      <c r="X2" s="173"/>
      <c r="Y2" s="173"/>
      <c r="Z2" s="173"/>
      <c r="AA2" s="173"/>
      <c r="AB2" s="173"/>
      <c r="AC2" s="173"/>
      <c r="AD2" s="173"/>
    </row>
    <row r="3">
      <c r="A3" s="174" t="s">
        <v>525</v>
      </c>
      <c r="B3" s="174" t="s">
        <v>526</v>
      </c>
      <c r="C3" s="175">
        <v>200000.0</v>
      </c>
      <c r="D3" s="176">
        <f t="shared" ref="D3:D18" si="2">C3*$J$2</f>
        <v>500</v>
      </c>
      <c r="E3" s="2" t="s">
        <v>527</v>
      </c>
      <c r="F3" s="154">
        <f>Pricing!$E$47*D3</f>
        <v>2921.16</v>
      </c>
      <c r="G3" s="154">
        <f>Pricing!$Q$49*D3</f>
        <v>1811.314167</v>
      </c>
      <c r="H3" s="177">
        <f>D3*Pricing!$Q$50</f>
        <v>5433.9425</v>
      </c>
      <c r="I3" s="154"/>
      <c r="J3" s="17"/>
      <c r="K3" s="17"/>
      <c r="L3" s="17"/>
      <c r="M3" s="178" t="s">
        <v>528</v>
      </c>
    </row>
    <row r="4">
      <c r="A4" s="174" t="s">
        <v>529</v>
      </c>
      <c r="B4" s="128" t="s">
        <v>530</v>
      </c>
      <c r="C4" s="175">
        <v>1700000.0</v>
      </c>
      <c r="D4" s="176">
        <f t="shared" si="2"/>
        <v>4250</v>
      </c>
      <c r="E4" s="2" t="s">
        <v>527</v>
      </c>
      <c r="F4" s="154">
        <f>Pricing!$E$47*D4</f>
        <v>24829.86</v>
      </c>
      <c r="G4" s="154">
        <f>Pricing!$Q$49*D4</f>
        <v>15396.17042</v>
      </c>
      <c r="H4" s="177">
        <f>D4*Pricing!$Q$50</f>
        <v>46188.51125</v>
      </c>
      <c r="I4" s="177"/>
      <c r="J4" s="17"/>
      <c r="K4" s="17"/>
      <c r="L4" s="17"/>
      <c r="M4" s="179" t="s">
        <v>531</v>
      </c>
    </row>
    <row r="5">
      <c r="A5" s="174" t="s">
        <v>532</v>
      </c>
      <c r="B5" s="128" t="s">
        <v>533</v>
      </c>
      <c r="C5" s="175">
        <v>10000.0</v>
      </c>
      <c r="D5" s="176">
        <f t="shared" si="2"/>
        <v>25</v>
      </c>
      <c r="E5" s="2" t="s">
        <v>527</v>
      </c>
      <c r="F5" s="154">
        <f>Pricing!$E$47*D5</f>
        <v>146.058</v>
      </c>
      <c r="G5" s="154">
        <f>Pricing!$Q$49*D5</f>
        <v>90.56570833</v>
      </c>
      <c r="H5" s="177">
        <f>D5*Pricing!$Q$50</f>
        <v>271.697125</v>
      </c>
      <c r="I5" s="177"/>
      <c r="J5" s="23"/>
      <c r="K5" s="17"/>
      <c r="L5" s="17"/>
      <c r="M5" s="2" t="s">
        <v>534</v>
      </c>
    </row>
    <row r="6">
      <c r="A6" s="174" t="s">
        <v>535</v>
      </c>
      <c r="B6" s="128" t="s">
        <v>536</v>
      </c>
      <c r="C6" s="175">
        <v>1000000.0</v>
      </c>
      <c r="D6" s="176">
        <f t="shared" si="2"/>
        <v>2500</v>
      </c>
      <c r="E6" s="2" t="s">
        <v>527</v>
      </c>
      <c r="F6" s="154">
        <f>Pricing!$E$47*D6</f>
        <v>14605.8</v>
      </c>
      <c r="G6" s="154">
        <f>Pricing!$Q$49*D6</f>
        <v>9056.570833</v>
      </c>
      <c r="H6" s="177">
        <f>D6*Pricing!$Q$50</f>
        <v>27169.7125</v>
      </c>
      <c r="I6" s="177"/>
      <c r="J6" s="148"/>
      <c r="K6" s="17"/>
      <c r="L6" s="17"/>
      <c r="M6" s="17"/>
    </row>
    <row r="7">
      <c r="A7" s="174" t="s">
        <v>537</v>
      </c>
      <c r="B7" s="128" t="s">
        <v>538</v>
      </c>
      <c r="C7" s="175">
        <v>155000.0</v>
      </c>
      <c r="D7" s="176">
        <f t="shared" si="2"/>
        <v>387.5</v>
      </c>
      <c r="E7" s="2" t="s">
        <v>527</v>
      </c>
      <c r="F7" s="154">
        <f>Pricing!$E$47*D7</f>
        <v>2263.899</v>
      </c>
      <c r="G7" s="154">
        <f>Pricing!$Q$49*D7</f>
        <v>1403.768479</v>
      </c>
      <c r="H7" s="177">
        <f>D7*Pricing!$Q$50</f>
        <v>4211.305438</v>
      </c>
      <c r="I7" s="177"/>
      <c r="J7" s="17"/>
      <c r="K7" s="152" t="s">
        <v>539</v>
      </c>
      <c r="L7" s="17"/>
      <c r="M7" s="17"/>
    </row>
    <row r="8">
      <c r="A8" s="174" t="s">
        <v>540</v>
      </c>
      <c r="B8" s="128" t="s">
        <v>541</v>
      </c>
      <c r="C8" s="175">
        <v>3000.0</v>
      </c>
      <c r="D8" s="176">
        <f t="shared" si="2"/>
        <v>7.5</v>
      </c>
      <c r="E8" s="2" t="s">
        <v>527</v>
      </c>
      <c r="F8" s="154">
        <f>Pricing!$E$47*D8</f>
        <v>43.8174</v>
      </c>
      <c r="G8" s="154">
        <f>Pricing!$Q$49*D8</f>
        <v>27.1697125</v>
      </c>
      <c r="H8" s="177">
        <f>D8*Pricing!$Q$50</f>
        <v>81.5091375</v>
      </c>
      <c r="I8" s="177"/>
      <c r="J8" s="17"/>
      <c r="K8" s="152" t="s">
        <v>542</v>
      </c>
      <c r="L8" s="17"/>
      <c r="M8" s="17"/>
    </row>
    <row r="9">
      <c r="A9" s="119" t="s">
        <v>543</v>
      </c>
      <c r="B9" s="128" t="s">
        <v>544</v>
      </c>
      <c r="C9" s="175">
        <v>27000.0</v>
      </c>
      <c r="D9" s="176">
        <f t="shared" si="2"/>
        <v>67.5</v>
      </c>
      <c r="E9" s="2" t="s">
        <v>527</v>
      </c>
      <c r="F9" s="154">
        <f>Pricing!$E$47*D9</f>
        <v>394.3566</v>
      </c>
      <c r="G9" s="154">
        <f>Pricing!$Q$49*D9</f>
        <v>244.5274125</v>
      </c>
      <c r="H9" s="177">
        <f>D9*Pricing!$Q$50</f>
        <v>733.5822375</v>
      </c>
      <c r="I9" s="177"/>
      <c r="J9" s="17"/>
      <c r="K9" s="23"/>
      <c r="L9" s="17"/>
      <c r="M9" s="17"/>
    </row>
    <row r="10">
      <c r="A10" s="119" t="s">
        <v>545</v>
      </c>
      <c r="B10" s="128" t="s">
        <v>546</v>
      </c>
      <c r="C10" s="175">
        <v>54200.0</v>
      </c>
      <c r="D10" s="176">
        <f t="shared" si="2"/>
        <v>135.5</v>
      </c>
      <c r="E10" s="2" t="s">
        <v>527</v>
      </c>
      <c r="F10" s="154">
        <f>Pricing!$E$47*D10</f>
        <v>791.63436</v>
      </c>
      <c r="G10" s="154">
        <f>Pricing!$Q$49*D10</f>
        <v>490.8661392</v>
      </c>
      <c r="H10" s="177">
        <f>D10*Pricing!$Q$50</f>
        <v>1472.598418</v>
      </c>
      <c r="I10" s="177"/>
      <c r="J10" s="17"/>
      <c r="K10" s="23"/>
      <c r="L10" s="17"/>
      <c r="M10" s="17"/>
    </row>
    <row r="11">
      <c r="A11" s="119" t="s">
        <v>547</v>
      </c>
      <c r="B11" s="128" t="s">
        <v>548</v>
      </c>
      <c r="C11" s="175">
        <v>1400000.0</v>
      </c>
      <c r="D11" s="176">
        <f t="shared" si="2"/>
        <v>3500</v>
      </c>
      <c r="E11" s="2" t="s">
        <v>527</v>
      </c>
      <c r="F11" s="154">
        <f>Pricing!$E$47*D11</f>
        <v>20448.12</v>
      </c>
      <c r="G11" s="154">
        <f>Pricing!$Q$49*D11</f>
        <v>12679.19917</v>
      </c>
      <c r="H11" s="177">
        <f>D11*Pricing!$Q$50</f>
        <v>38037.5975</v>
      </c>
      <c r="I11" s="177"/>
      <c r="J11" s="17"/>
      <c r="K11" s="23"/>
      <c r="L11" s="17"/>
      <c r="M11" s="17"/>
    </row>
    <row r="12">
      <c r="A12" s="174" t="s">
        <v>549</v>
      </c>
      <c r="B12" s="128" t="s">
        <v>550</v>
      </c>
      <c r="C12" s="175">
        <v>1030000.0</v>
      </c>
      <c r="D12" s="176">
        <f t="shared" si="2"/>
        <v>2575</v>
      </c>
      <c r="E12" s="2" t="s">
        <v>527</v>
      </c>
      <c r="F12" s="154">
        <f>Pricing!$E$47*D12</f>
        <v>15043.974</v>
      </c>
      <c r="G12" s="154">
        <f>Pricing!$Q$49*D12</f>
        <v>9328.267958</v>
      </c>
      <c r="H12" s="177">
        <f>D12*Pricing!$Q$50</f>
        <v>27984.80388</v>
      </c>
      <c r="I12" s="177"/>
      <c r="J12" s="17"/>
      <c r="K12" s="152" t="s">
        <v>551</v>
      </c>
      <c r="L12" s="17"/>
      <c r="M12" s="17"/>
    </row>
    <row r="13">
      <c r="A13" s="119" t="s">
        <v>552</v>
      </c>
      <c r="B13" s="23" t="s">
        <v>553</v>
      </c>
      <c r="C13" s="175">
        <v>141000.0</v>
      </c>
      <c r="D13" s="180">
        <f t="shared" si="2"/>
        <v>352.5</v>
      </c>
      <c r="E13" s="181" t="s">
        <v>527</v>
      </c>
      <c r="F13" s="182">
        <f>Pricing!$E$47*D13</f>
        <v>2059.4178</v>
      </c>
      <c r="G13" s="182">
        <f>Pricing!$Q$49*D13</f>
        <v>1276.976488</v>
      </c>
      <c r="H13" s="182">
        <f>D13*Pricing!$Q$50</f>
        <v>3830.929463</v>
      </c>
      <c r="I13" s="177"/>
      <c r="J13" s="17"/>
      <c r="K13" s="23"/>
      <c r="L13" s="17"/>
      <c r="M13" s="17"/>
    </row>
    <row r="14">
      <c r="A14" s="119" t="s">
        <v>554</v>
      </c>
      <c r="B14" s="23" t="s">
        <v>555</v>
      </c>
      <c r="C14" s="175">
        <v>641000.0</v>
      </c>
      <c r="D14" s="176">
        <f t="shared" si="2"/>
        <v>1602.5</v>
      </c>
      <c r="E14" s="2" t="s">
        <v>527</v>
      </c>
      <c r="F14" s="154">
        <f>Pricing!$E$47*D14</f>
        <v>9362.3178</v>
      </c>
      <c r="G14" s="154">
        <f>Pricing!$Q$49*D14</f>
        <v>5805.261904</v>
      </c>
      <c r="H14" s="177">
        <f>D14*Pricing!$Q$50</f>
        <v>17415.78571</v>
      </c>
      <c r="I14" s="177"/>
      <c r="J14" s="17"/>
      <c r="K14" s="23"/>
      <c r="L14" s="17"/>
      <c r="M14" s="17"/>
    </row>
    <row r="15">
      <c r="A15" s="119" t="s">
        <v>556</v>
      </c>
      <c r="B15" s="23" t="s">
        <v>557</v>
      </c>
      <c r="C15" s="175">
        <v>1020000.0</v>
      </c>
      <c r="D15" s="176">
        <f t="shared" si="2"/>
        <v>2550</v>
      </c>
      <c r="E15" s="2" t="s">
        <v>527</v>
      </c>
      <c r="F15" s="154">
        <f>Pricing!$E$47*D15</f>
        <v>14897.916</v>
      </c>
      <c r="G15" s="154">
        <f>Pricing!$Q$49*D15</f>
        <v>9237.70225</v>
      </c>
      <c r="H15" s="177">
        <f>D15*Pricing!$Q$50</f>
        <v>27713.10675</v>
      </c>
      <c r="I15" s="177"/>
      <c r="J15" s="17"/>
      <c r="K15" s="23"/>
      <c r="L15" s="17"/>
      <c r="M15" s="17"/>
    </row>
    <row r="16">
      <c r="A16" s="119" t="s">
        <v>558</v>
      </c>
      <c r="B16" s="128" t="s">
        <v>559</v>
      </c>
      <c r="C16" s="175">
        <v>49800.0</v>
      </c>
      <c r="D16" s="176">
        <f t="shared" si="2"/>
        <v>124.5</v>
      </c>
      <c r="E16" s="2" t="s">
        <v>527</v>
      </c>
      <c r="F16" s="154">
        <f>Pricing!$E$47*D16</f>
        <v>727.36884</v>
      </c>
      <c r="G16" s="154">
        <f>Pricing!$Q$49*D16</f>
        <v>451.0172275</v>
      </c>
      <c r="H16" s="177">
        <f>D16*Pricing!$Q$50</f>
        <v>1353.051683</v>
      </c>
      <c r="I16" s="177"/>
      <c r="J16" s="17"/>
      <c r="K16" s="23"/>
      <c r="L16" s="17"/>
      <c r="M16" s="17"/>
    </row>
    <row r="17">
      <c r="A17" s="119" t="s">
        <v>560</v>
      </c>
      <c r="B17" s="128" t="s">
        <v>561</v>
      </c>
      <c r="C17" s="175">
        <v>913000.0</v>
      </c>
      <c r="D17" s="176">
        <f t="shared" si="2"/>
        <v>2282.5</v>
      </c>
      <c r="E17" s="2" t="s">
        <v>527</v>
      </c>
      <c r="F17" s="154">
        <f>Pricing!$E$47*D17</f>
        <v>13335.0954</v>
      </c>
      <c r="G17" s="154">
        <f>Pricing!$Q$49*D17</f>
        <v>8268.649171</v>
      </c>
      <c r="H17" s="177">
        <f>D17*Pricing!$Q$50</f>
        <v>24805.94751</v>
      </c>
      <c r="I17" s="177"/>
      <c r="J17" s="17"/>
      <c r="K17" s="23"/>
      <c r="L17" s="17"/>
      <c r="M17" s="17"/>
    </row>
    <row r="18">
      <c r="A18" s="174" t="s">
        <v>562</v>
      </c>
      <c r="B18" s="128" t="s">
        <v>563</v>
      </c>
      <c r="C18" s="175">
        <v>973000.0</v>
      </c>
      <c r="D18" s="176">
        <f t="shared" si="2"/>
        <v>2432.5</v>
      </c>
      <c r="E18" s="2" t="s">
        <v>527</v>
      </c>
      <c r="F18" s="154">
        <f>Pricing!$E$47*D18</f>
        <v>14211.4434</v>
      </c>
      <c r="G18" s="154">
        <f>Pricing!$Q$49*D18</f>
        <v>8812.043421</v>
      </c>
      <c r="H18" s="177">
        <f>D18*Pricing!$Q$50</f>
        <v>26436.13026</v>
      </c>
      <c r="I18" s="177"/>
      <c r="J18" s="17"/>
      <c r="K18" s="152" t="s">
        <v>564</v>
      </c>
      <c r="L18" s="17"/>
      <c r="M18" s="17"/>
    </row>
    <row r="19">
      <c r="A19" s="183" t="s">
        <v>565</v>
      </c>
      <c r="B19" s="184" t="s">
        <v>566</v>
      </c>
      <c r="C19" s="185"/>
      <c r="D19" s="186">
        <f>C19*0.0025</f>
        <v>0</v>
      </c>
      <c r="E19" s="187"/>
      <c r="F19" s="188">
        <f>Pricing!$E$47*D19</f>
        <v>0</v>
      </c>
      <c r="G19" s="188">
        <f>3.26*D19</f>
        <v>0</v>
      </c>
      <c r="H19" s="189">
        <f>D19*9.77</f>
        <v>0</v>
      </c>
      <c r="I19" s="189"/>
      <c r="J19" s="187"/>
      <c r="K19" s="187"/>
      <c r="L19" s="187"/>
      <c r="M19" s="187"/>
      <c r="N19" s="190"/>
      <c r="O19" s="190"/>
      <c r="P19" s="190"/>
      <c r="Q19" s="190"/>
      <c r="R19" s="190"/>
      <c r="S19" s="190"/>
      <c r="T19" s="190"/>
      <c r="U19" s="190"/>
      <c r="V19" s="190"/>
      <c r="W19" s="190"/>
      <c r="X19" s="190"/>
      <c r="Y19" s="190"/>
      <c r="Z19" s="190"/>
      <c r="AA19" s="190"/>
      <c r="AB19" s="190"/>
      <c r="AC19" s="190"/>
      <c r="AD19" s="190"/>
    </row>
    <row r="20">
      <c r="A20" s="174" t="s">
        <v>567</v>
      </c>
      <c r="B20" s="128" t="s">
        <v>568</v>
      </c>
      <c r="C20" s="175">
        <v>1000000.0</v>
      </c>
      <c r="D20" s="176">
        <f t="shared" ref="D20:D46" si="3">C20*$J$2</f>
        <v>2500</v>
      </c>
      <c r="E20" s="2" t="s">
        <v>527</v>
      </c>
      <c r="F20" s="154">
        <f>Pricing!$E$47*D20</f>
        <v>14605.8</v>
      </c>
      <c r="G20" s="154">
        <f>Pricing!$Q$49*D20</f>
        <v>9056.570833</v>
      </c>
      <c r="H20" s="177">
        <f>D20*Pricing!$Q$50</f>
        <v>27169.7125</v>
      </c>
      <c r="I20" s="177"/>
      <c r="J20" s="17"/>
      <c r="K20" s="152" t="s">
        <v>569</v>
      </c>
      <c r="L20" s="17"/>
      <c r="M20" s="17"/>
    </row>
    <row r="21">
      <c r="A21" s="119" t="s">
        <v>570</v>
      </c>
      <c r="B21" s="128" t="s">
        <v>571</v>
      </c>
      <c r="C21" s="175">
        <v>1880000.0</v>
      </c>
      <c r="D21" s="176">
        <f t="shared" si="3"/>
        <v>4700</v>
      </c>
      <c r="E21" s="2" t="s">
        <v>527</v>
      </c>
      <c r="F21" s="154">
        <f>Pricing!$E$47*D21</f>
        <v>27458.904</v>
      </c>
      <c r="G21" s="154">
        <f>Pricing!$Q$49*D21</f>
        <v>17026.35317</v>
      </c>
      <c r="H21" s="177">
        <f>D21*Pricing!$Q$50</f>
        <v>51079.0595</v>
      </c>
      <c r="I21" s="177"/>
      <c r="J21" s="17"/>
      <c r="K21" s="23"/>
      <c r="L21" s="17"/>
      <c r="M21" s="17"/>
    </row>
    <row r="22">
      <c r="A22" s="174" t="s">
        <v>572</v>
      </c>
      <c r="B22" s="128" t="s">
        <v>573</v>
      </c>
      <c r="C22" s="175">
        <v>1000000.0</v>
      </c>
      <c r="D22" s="176">
        <f t="shared" si="3"/>
        <v>2500</v>
      </c>
      <c r="E22" s="2" t="s">
        <v>527</v>
      </c>
      <c r="F22" s="154">
        <f>Pricing!$E$47*D22</f>
        <v>14605.8</v>
      </c>
      <c r="G22" s="154">
        <f>Pricing!$Q$49*D22</f>
        <v>9056.570833</v>
      </c>
      <c r="H22" s="177">
        <f>D22*Pricing!$Q$50</f>
        <v>27169.7125</v>
      </c>
      <c r="I22" s="177"/>
      <c r="J22" s="17"/>
      <c r="K22" s="152" t="s">
        <v>574</v>
      </c>
      <c r="L22" s="17"/>
      <c r="M22" s="17"/>
    </row>
    <row r="23">
      <c r="A23" s="152" t="s">
        <v>575</v>
      </c>
      <c r="B23" s="128" t="s">
        <v>576</v>
      </c>
      <c r="C23" s="175">
        <v>138000.0</v>
      </c>
      <c r="D23" s="176">
        <f t="shared" si="3"/>
        <v>345</v>
      </c>
      <c r="E23" s="2" t="s">
        <v>527</v>
      </c>
      <c r="F23" s="154">
        <f>Pricing!$E$47*D23</f>
        <v>2015.6004</v>
      </c>
      <c r="G23" s="154">
        <f>Pricing!$Q$49*D23</f>
        <v>1249.806775</v>
      </c>
      <c r="H23" s="177">
        <f>D23*Pricing!$Q$50</f>
        <v>3749.420325</v>
      </c>
      <c r="I23" s="177"/>
      <c r="J23" s="17"/>
      <c r="K23" s="17"/>
      <c r="L23" s="17"/>
      <c r="M23" s="17"/>
    </row>
    <row r="24">
      <c r="A24" s="191" t="s">
        <v>577</v>
      </c>
      <c r="B24" s="128" t="s">
        <v>578</v>
      </c>
      <c r="C24" s="175">
        <v>330000.0</v>
      </c>
      <c r="D24" s="176">
        <f t="shared" si="3"/>
        <v>825</v>
      </c>
      <c r="E24" s="2" t="s">
        <v>527</v>
      </c>
      <c r="F24" s="154">
        <f>Pricing!$E$47*D24</f>
        <v>4819.914</v>
      </c>
      <c r="G24" s="154">
        <f>Pricing!$Q$49*D24</f>
        <v>2988.668375</v>
      </c>
      <c r="H24" s="177">
        <f>D24*Pricing!$Q$50</f>
        <v>8966.005125</v>
      </c>
      <c r="I24" s="177"/>
      <c r="J24" s="17"/>
      <c r="K24" s="17"/>
      <c r="L24" s="17"/>
      <c r="M24" s="17"/>
    </row>
    <row r="25">
      <c r="A25" s="191" t="s">
        <v>579</v>
      </c>
      <c r="B25" s="128" t="s">
        <v>580</v>
      </c>
      <c r="C25" s="175">
        <v>20000.0</v>
      </c>
      <c r="D25" s="176">
        <f t="shared" si="3"/>
        <v>50</v>
      </c>
      <c r="E25" s="2" t="s">
        <v>527</v>
      </c>
      <c r="F25" s="154">
        <f>Pricing!$E$47*D25</f>
        <v>292.116</v>
      </c>
      <c r="G25" s="154">
        <f>Pricing!$Q$49*D25</f>
        <v>181.1314167</v>
      </c>
      <c r="H25" s="177">
        <f>D25*Pricing!$Q$50</f>
        <v>543.39425</v>
      </c>
      <c r="I25" s="177"/>
      <c r="J25" s="17"/>
      <c r="K25" s="17"/>
      <c r="L25" s="17"/>
      <c r="M25" s="17"/>
    </row>
    <row r="26">
      <c r="A26" s="174" t="s">
        <v>581</v>
      </c>
      <c r="B26" s="128" t="s">
        <v>582</v>
      </c>
      <c r="C26" s="175">
        <v>600000.0</v>
      </c>
      <c r="D26" s="176">
        <f t="shared" si="3"/>
        <v>1500</v>
      </c>
      <c r="E26" s="2" t="s">
        <v>527</v>
      </c>
      <c r="F26" s="154">
        <f>Pricing!$E$47*D26</f>
        <v>8763.48</v>
      </c>
      <c r="G26" s="154">
        <f>Pricing!$Q$49*D26</f>
        <v>5433.9425</v>
      </c>
      <c r="H26" s="177">
        <f>D26*Pricing!$Q$50</f>
        <v>16301.8275</v>
      </c>
      <c r="I26" s="177"/>
      <c r="J26" s="17"/>
      <c r="K26" s="17">
        <f>COUNTA(B3:B525)</f>
        <v>523</v>
      </c>
      <c r="L26" s="17"/>
      <c r="M26" s="17"/>
    </row>
    <row r="27">
      <c r="A27" s="174" t="s">
        <v>583</v>
      </c>
      <c r="B27" s="128" t="s">
        <v>584</v>
      </c>
      <c r="C27" s="175">
        <v>550000.0</v>
      </c>
      <c r="D27" s="176">
        <f t="shared" si="3"/>
        <v>1375</v>
      </c>
      <c r="E27" s="2" t="s">
        <v>527</v>
      </c>
      <c r="F27" s="154">
        <f>Pricing!$E$47*D27</f>
        <v>8033.19</v>
      </c>
      <c r="G27" s="154">
        <f>Pricing!$Q$49*D27</f>
        <v>4981.113958</v>
      </c>
      <c r="H27" s="177">
        <f>D27*Pricing!$Q$50</f>
        <v>14943.34188</v>
      </c>
      <c r="I27" s="177"/>
      <c r="J27" s="17"/>
      <c r="K27" s="17">
        <f>IFERROR(__xludf.DUMMYFUNCTION("COUNTUNIQUE(B2:B525)"),455.0)</f>
        <v>455</v>
      </c>
      <c r="L27" s="17"/>
      <c r="M27" s="17"/>
    </row>
    <row r="28">
      <c r="A28" s="174" t="s">
        <v>585</v>
      </c>
      <c r="B28" s="174" t="s">
        <v>586</v>
      </c>
      <c r="C28" s="175">
        <v>160000.0</v>
      </c>
      <c r="D28" s="176">
        <f t="shared" si="3"/>
        <v>400</v>
      </c>
      <c r="E28" s="2" t="s">
        <v>527</v>
      </c>
      <c r="F28" s="154">
        <f>Pricing!$E$47*D28</f>
        <v>2336.928</v>
      </c>
      <c r="G28" s="154">
        <f>Pricing!$Q$49*D28</f>
        <v>1449.051333</v>
      </c>
      <c r="H28" s="177">
        <f>D28*Pricing!$Q$50</f>
        <v>4347.154</v>
      </c>
      <c r="I28" s="177"/>
      <c r="J28" s="17"/>
      <c r="K28" s="17">
        <f>COUNTBLANK(B1:B525)</f>
        <v>0</v>
      </c>
      <c r="L28" s="17"/>
      <c r="M28" s="17"/>
    </row>
    <row r="29">
      <c r="A29" s="192" t="s">
        <v>587</v>
      </c>
      <c r="B29" s="128" t="s">
        <v>588</v>
      </c>
      <c r="C29" s="175">
        <v>262000.0</v>
      </c>
      <c r="D29" s="176">
        <f t="shared" si="3"/>
        <v>655</v>
      </c>
      <c r="E29" s="2" t="s">
        <v>527</v>
      </c>
      <c r="F29" s="154">
        <f>Pricing!$E$47*D29</f>
        <v>3826.7196</v>
      </c>
      <c r="G29" s="154">
        <f>Pricing!$Q$49*D29</f>
        <v>2372.821558</v>
      </c>
      <c r="H29" s="177">
        <f>D29*Pricing!$Q$50</f>
        <v>7118.464675</v>
      </c>
      <c r="I29" s="193"/>
      <c r="J29" s="128" t="s">
        <v>589</v>
      </c>
      <c r="K29" s="194">
        <f>K26/(K26+K28)</f>
        <v>1</v>
      </c>
      <c r="L29" s="17"/>
      <c r="M29" s="17"/>
    </row>
    <row r="30">
      <c r="A30" s="192" t="s">
        <v>590</v>
      </c>
      <c r="B30" s="128" t="s">
        <v>591</v>
      </c>
      <c r="C30" s="175">
        <v>42000.0</v>
      </c>
      <c r="D30" s="176">
        <f t="shared" si="3"/>
        <v>105</v>
      </c>
      <c r="E30" s="2" t="s">
        <v>527</v>
      </c>
      <c r="F30" s="154">
        <f>Pricing!$E$47*D30</f>
        <v>613.4436</v>
      </c>
      <c r="G30" s="154">
        <f>Pricing!$Q$49*D30</f>
        <v>380.375975</v>
      </c>
      <c r="H30" s="177">
        <f>D30*Pricing!$Q$50</f>
        <v>1141.127925</v>
      </c>
      <c r="I30" s="177"/>
      <c r="J30" s="17"/>
      <c r="K30" s="17"/>
      <c r="L30" s="17"/>
      <c r="M30" s="17"/>
    </row>
    <row r="31">
      <c r="A31" s="192" t="s">
        <v>592</v>
      </c>
      <c r="B31" s="128" t="s">
        <v>593</v>
      </c>
      <c r="C31" s="175">
        <v>494000.0</v>
      </c>
      <c r="D31" s="176">
        <f t="shared" si="3"/>
        <v>1235</v>
      </c>
      <c r="E31" s="2" t="s">
        <v>527</v>
      </c>
      <c r="F31" s="154">
        <f>Pricing!$E$47*D31</f>
        <v>7215.2652</v>
      </c>
      <c r="G31" s="154">
        <f>Pricing!$Q$49*D31</f>
        <v>4473.945992</v>
      </c>
      <c r="H31" s="177">
        <f>D31*Pricing!$Q$50</f>
        <v>13421.83798</v>
      </c>
      <c r="I31" s="193"/>
      <c r="J31" s="141"/>
      <c r="K31" s="141"/>
      <c r="L31" s="141"/>
      <c r="M31" s="141"/>
      <c r="N31" s="195"/>
      <c r="O31" s="195"/>
      <c r="P31" s="195"/>
      <c r="Q31" s="195"/>
      <c r="R31" s="195"/>
      <c r="S31" s="195"/>
      <c r="T31" s="195"/>
      <c r="U31" s="195"/>
      <c r="V31" s="195"/>
      <c r="W31" s="195"/>
      <c r="X31" s="195"/>
      <c r="Y31" s="195"/>
      <c r="Z31" s="195"/>
      <c r="AA31" s="195"/>
      <c r="AB31" s="195"/>
      <c r="AC31" s="195"/>
      <c r="AD31" s="195"/>
    </row>
    <row r="32">
      <c r="A32" s="192" t="s">
        <v>594</v>
      </c>
      <c r="B32" s="128" t="s">
        <v>595</v>
      </c>
      <c r="C32" s="175">
        <v>221000.0</v>
      </c>
      <c r="D32" s="176">
        <f t="shared" si="3"/>
        <v>552.5</v>
      </c>
      <c r="E32" s="2" t="s">
        <v>527</v>
      </c>
      <c r="F32" s="154">
        <f>Pricing!$E$47*D32</f>
        <v>3227.8818</v>
      </c>
      <c r="G32" s="154">
        <f>Pricing!$Q$49*D32</f>
        <v>2001.502154</v>
      </c>
      <c r="H32" s="177">
        <f>D32*Pricing!$Q$50</f>
        <v>6004.506463</v>
      </c>
      <c r="I32" s="193"/>
      <c r="J32" s="141"/>
      <c r="K32" s="141"/>
      <c r="L32" s="141"/>
      <c r="M32" s="141"/>
      <c r="N32" s="195"/>
      <c r="O32" s="195"/>
      <c r="P32" s="195"/>
      <c r="Q32" s="195"/>
      <c r="R32" s="195"/>
      <c r="S32" s="195"/>
      <c r="T32" s="195"/>
      <c r="U32" s="195"/>
      <c r="V32" s="195"/>
      <c r="W32" s="195"/>
      <c r="X32" s="195"/>
      <c r="Y32" s="195"/>
      <c r="Z32" s="195"/>
      <c r="AA32" s="195"/>
      <c r="AB32" s="195"/>
      <c r="AC32" s="195"/>
      <c r="AD32" s="195"/>
    </row>
    <row r="33">
      <c r="A33" s="192" t="s">
        <v>596</v>
      </c>
      <c r="B33" s="128" t="s">
        <v>597</v>
      </c>
      <c r="C33" s="175">
        <v>950000.0</v>
      </c>
      <c r="D33" s="176">
        <f t="shared" si="3"/>
        <v>2375</v>
      </c>
      <c r="E33" s="2" t="s">
        <v>527</v>
      </c>
      <c r="F33" s="154">
        <f>Pricing!$E$47*D33</f>
        <v>13875.51</v>
      </c>
      <c r="G33" s="154">
        <f>Pricing!$Q$49*D33</f>
        <v>8603.742292</v>
      </c>
      <c r="H33" s="177">
        <f>D33*Pricing!$Q$50</f>
        <v>25811.22688</v>
      </c>
      <c r="I33" s="193"/>
      <c r="J33" s="141"/>
      <c r="K33" s="141"/>
      <c r="L33" s="141"/>
      <c r="M33" s="141"/>
      <c r="N33" s="195"/>
      <c r="O33" s="195"/>
      <c r="P33" s="195"/>
      <c r="Q33" s="195"/>
      <c r="R33" s="195"/>
      <c r="S33" s="195"/>
      <c r="T33" s="195"/>
      <c r="U33" s="195"/>
      <c r="V33" s="195"/>
      <c r="W33" s="195"/>
      <c r="X33" s="195"/>
      <c r="Y33" s="195"/>
      <c r="Z33" s="195"/>
      <c r="AA33" s="195"/>
      <c r="AB33" s="195"/>
      <c r="AC33" s="195"/>
      <c r="AD33" s="195"/>
    </row>
    <row r="34">
      <c r="A34" s="192" t="s">
        <v>598</v>
      </c>
      <c r="B34" s="128" t="s">
        <v>599</v>
      </c>
      <c r="C34" s="175">
        <v>118000.0</v>
      </c>
      <c r="D34" s="176">
        <f t="shared" si="3"/>
        <v>295</v>
      </c>
      <c r="E34" s="2" t="s">
        <v>527</v>
      </c>
      <c r="F34" s="154">
        <f>Pricing!$E$47*D34</f>
        <v>1723.4844</v>
      </c>
      <c r="G34" s="154">
        <f>Pricing!$Q$49*D34</f>
        <v>1068.675358</v>
      </c>
      <c r="H34" s="177">
        <f>D34*Pricing!$Q$50</f>
        <v>3206.026075</v>
      </c>
      <c r="I34" s="193"/>
      <c r="J34" s="141"/>
      <c r="K34" s="141"/>
      <c r="L34" s="141"/>
      <c r="M34" s="141"/>
      <c r="N34" s="195"/>
      <c r="O34" s="195"/>
      <c r="P34" s="195"/>
      <c r="Q34" s="195"/>
      <c r="R34" s="195"/>
      <c r="S34" s="195"/>
      <c r="T34" s="195"/>
      <c r="U34" s="195"/>
      <c r="V34" s="195"/>
      <c r="W34" s="195"/>
      <c r="X34" s="195"/>
      <c r="Y34" s="195"/>
      <c r="Z34" s="195"/>
      <c r="AA34" s="195"/>
      <c r="AB34" s="195"/>
      <c r="AC34" s="195"/>
      <c r="AD34" s="195"/>
    </row>
    <row r="35">
      <c r="A35" s="152" t="s">
        <v>600</v>
      </c>
      <c r="B35" s="128" t="s">
        <v>601</v>
      </c>
      <c r="C35" s="175">
        <v>12000.0</v>
      </c>
      <c r="D35" s="176">
        <f t="shared" si="3"/>
        <v>30</v>
      </c>
      <c r="E35" s="2" t="s">
        <v>527</v>
      </c>
      <c r="F35" s="154">
        <f>Pricing!$E$47*D35</f>
        <v>175.2696</v>
      </c>
      <c r="G35" s="154">
        <f>Pricing!$Q$49*D35</f>
        <v>108.67885</v>
      </c>
      <c r="H35" s="177">
        <f>D35*Pricing!$Q$50</f>
        <v>326.03655</v>
      </c>
      <c r="I35" s="193"/>
      <c r="J35" s="141"/>
      <c r="K35" s="141"/>
      <c r="L35" s="141"/>
      <c r="M35" s="141"/>
      <c r="N35" s="195"/>
      <c r="O35" s="195"/>
      <c r="P35" s="195"/>
      <c r="Q35" s="195"/>
      <c r="R35" s="195"/>
      <c r="S35" s="195"/>
      <c r="T35" s="195"/>
      <c r="U35" s="195"/>
      <c r="V35" s="195"/>
      <c r="W35" s="195"/>
      <c r="X35" s="195"/>
      <c r="Y35" s="195"/>
      <c r="Z35" s="195"/>
      <c r="AA35" s="195"/>
      <c r="AB35" s="195"/>
      <c r="AC35" s="195"/>
      <c r="AD35" s="195"/>
    </row>
    <row r="36">
      <c r="A36" s="192" t="s">
        <v>602</v>
      </c>
      <c r="B36" s="128" t="s">
        <v>603</v>
      </c>
      <c r="C36" s="175">
        <v>190000.0</v>
      </c>
      <c r="D36" s="176">
        <f t="shared" si="3"/>
        <v>475</v>
      </c>
      <c r="E36" s="2" t="s">
        <v>527</v>
      </c>
      <c r="F36" s="154">
        <f>Pricing!$E$47*D36</f>
        <v>2775.102</v>
      </c>
      <c r="G36" s="154">
        <f>Pricing!$Q$49*D36</f>
        <v>1720.748458</v>
      </c>
      <c r="H36" s="177">
        <f>D36*Pricing!$Q$50</f>
        <v>5162.245375</v>
      </c>
      <c r="I36" s="193"/>
      <c r="J36" s="141"/>
      <c r="K36" s="141"/>
      <c r="L36" s="141"/>
      <c r="M36" s="141"/>
      <c r="N36" s="195"/>
      <c r="O36" s="195"/>
      <c r="P36" s="195"/>
      <c r="Q36" s="195"/>
      <c r="R36" s="195"/>
      <c r="S36" s="195"/>
      <c r="T36" s="195"/>
      <c r="U36" s="195"/>
      <c r="V36" s="195"/>
      <c r="W36" s="195"/>
      <c r="X36" s="195"/>
      <c r="Y36" s="195"/>
      <c r="Z36" s="195"/>
      <c r="AA36" s="195"/>
      <c r="AB36" s="195"/>
      <c r="AC36" s="195"/>
      <c r="AD36" s="195"/>
    </row>
    <row r="37">
      <c r="A37" s="192" t="s">
        <v>604</v>
      </c>
      <c r="B37" s="128" t="s">
        <v>605</v>
      </c>
      <c r="C37" s="175">
        <v>54000.0</v>
      </c>
      <c r="D37" s="176">
        <f t="shared" si="3"/>
        <v>135</v>
      </c>
      <c r="E37" s="2" t="s">
        <v>527</v>
      </c>
      <c r="F37" s="154">
        <f>Pricing!$E$47*D37</f>
        <v>788.7132</v>
      </c>
      <c r="G37" s="154">
        <f>Pricing!$Q$49*D37</f>
        <v>489.054825</v>
      </c>
      <c r="H37" s="177">
        <f>D37*Pricing!$Q$50</f>
        <v>1467.164475</v>
      </c>
      <c r="I37" s="193"/>
      <c r="J37" s="141"/>
      <c r="K37" s="141"/>
      <c r="L37" s="141"/>
      <c r="M37" s="141"/>
      <c r="N37" s="195"/>
      <c r="O37" s="195"/>
      <c r="P37" s="195"/>
      <c r="Q37" s="195"/>
      <c r="R37" s="195"/>
      <c r="S37" s="195"/>
      <c r="T37" s="195"/>
      <c r="U37" s="195"/>
      <c r="V37" s="195"/>
      <c r="W37" s="195"/>
      <c r="X37" s="195"/>
      <c r="Y37" s="195"/>
      <c r="Z37" s="195"/>
      <c r="AA37" s="195"/>
      <c r="AB37" s="195"/>
      <c r="AC37" s="195"/>
      <c r="AD37" s="195"/>
    </row>
    <row r="38">
      <c r="A38" s="192" t="s">
        <v>606</v>
      </c>
      <c r="B38" s="128" t="s">
        <v>607</v>
      </c>
      <c r="C38" s="175">
        <v>14000.0</v>
      </c>
      <c r="D38" s="176">
        <f t="shared" si="3"/>
        <v>35</v>
      </c>
      <c r="E38" s="2" t="s">
        <v>527</v>
      </c>
      <c r="F38" s="154">
        <f>Pricing!$E$47*D38</f>
        <v>204.4812</v>
      </c>
      <c r="G38" s="154">
        <f>Pricing!$Q$49*D38</f>
        <v>126.7919917</v>
      </c>
      <c r="H38" s="177">
        <f>D38*Pricing!$Q$50</f>
        <v>380.375975</v>
      </c>
      <c r="I38" s="193"/>
      <c r="J38" s="141"/>
      <c r="K38" s="141"/>
      <c r="L38" s="141"/>
      <c r="M38" s="141"/>
      <c r="N38" s="195"/>
      <c r="O38" s="195"/>
      <c r="P38" s="195"/>
      <c r="Q38" s="195"/>
      <c r="R38" s="195"/>
      <c r="S38" s="195"/>
      <c r="T38" s="195"/>
      <c r="U38" s="195"/>
      <c r="V38" s="195"/>
      <c r="W38" s="195"/>
      <c r="X38" s="195"/>
      <c r="Y38" s="195"/>
      <c r="Z38" s="195"/>
      <c r="AA38" s="195"/>
      <c r="AB38" s="195"/>
      <c r="AC38" s="195"/>
      <c r="AD38" s="195"/>
    </row>
    <row r="39">
      <c r="A39" s="192" t="s">
        <v>608</v>
      </c>
      <c r="B39" s="128" t="s">
        <v>609</v>
      </c>
      <c r="C39" s="175">
        <v>203000.0</v>
      </c>
      <c r="D39" s="176">
        <f t="shared" si="3"/>
        <v>507.5</v>
      </c>
      <c r="E39" s="2" t="s">
        <v>527</v>
      </c>
      <c r="F39" s="154">
        <f>Pricing!$E$47*D39</f>
        <v>2964.9774</v>
      </c>
      <c r="G39" s="154">
        <f>Pricing!$Q$49*D39</f>
        <v>1838.483879</v>
      </c>
      <c r="H39" s="177">
        <f>D39*Pricing!$Q$50</f>
        <v>5515.451638</v>
      </c>
      <c r="I39" s="193"/>
      <c r="J39" s="141"/>
      <c r="K39" s="141"/>
      <c r="L39" s="141"/>
      <c r="M39" s="141"/>
      <c r="N39" s="195"/>
      <c r="O39" s="195"/>
      <c r="P39" s="195"/>
      <c r="Q39" s="195"/>
      <c r="R39" s="195"/>
      <c r="S39" s="195"/>
      <c r="T39" s="195"/>
      <c r="U39" s="195"/>
      <c r="V39" s="195"/>
      <c r="W39" s="195"/>
      <c r="X39" s="195"/>
      <c r="Y39" s="195"/>
      <c r="Z39" s="195"/>
      <c r="AA39" s="195"/>
      <c r="AB39" s="195"/>
      <c r="AC39" s="195"/>
      <c r="AD39" s="195"/>
    </row>
    <row r="40">
      <c r="A40" s="192" t="s">
        <v>610</v>
      </c>
      <c r="B40" s="128" t="s">
        <v>611</v>
      </c>
      <c r="C40" s="175">
        <v>182000.0</v>
      </c>
      <c r="D40" s="176">
        <f t="shared" si="3"/>
        <v>455</v>
      </c>
      <c r="E40" s="2" t="s">
        <v>527</v>
      </c>
      <c r="F40" s="154">
        <f>Pricing!$E$47*D40</f>
        <v>2658.2556</v>
      </c>
      <c r="G40" s="154">
        <f>Pricing!$Q$49*D40</f>
        <v>1648.295892</v>
      </c>
      <c r="H40" s="177">
        <f>D40*Pricing!$Q$50</f>
        <v>4944.887675</v>
      </c>
      <c r="I40" s="193"/>
      <c r="J40" s="141"/>
      <c r="K40" s="141"/>
      <c r="L40" s="141"/>
      <c r="M40" s="141"/>
      <c r="N40" s="195"/>
      <c r="O40" s="195"/>
      <c r="P40" s="195"/>
      <c r="Q40" s="195"/>
      <c r="R40" s="195"/>
      <c r="S40" s="195"/>
      <c r="T40" s="195"/>
      <c r="U40" s="195"/>
      <c r="V40" s="195"/>
      <c r="W40" s="195"/>
      <c r="X40" s="195"/>
      <c r="Y40" s="195"/>
      <c r="Z40" s="195"/>
      <c r="AA40" s="195"/>
      <c r="AB40" s="195"/>
      <c r="AC40" s="195"/>
      <c r="AD40" s="195"/>
    </row>
    <row r="41">
      <c r="A41" s="192" t="s">
        <v>612</v>
      </c>
      <c r="B41" s="128" t="s">
        <v>613</v>
      </c>
      <c r="C41" s="175">
        <v>461000.0</v>
      </c>
      <c r="D41" s="176">
        <f t="shared" si="3"/>
        <v>1152.5</v>
      </c>
      <c r="E41" s="2" t="s">
        <v>527</v>
      </c>
      <c r="F41" s="154">
        <f>Pricing!$E$47*D41</f>
        <v>6733.2738</v>
      </c>
      <c r="G41" s="154">
        <f>Pricing!$Q$49*D41</f>
        <v>4175.079154</v>
      </c>
      <c r="H41" s="177">
        <f>D41*Pricing!$Q$50</f>
        <v>12525.23746</v>
      </c>
      <c r="I41" s="177"/>
      <c r="J41" s="17"/>
      <c r="K41" s="17"/>
      <c r="L41" s="17"/>
      <c r="M41" s="17"/>
    </row>
    <row r="42">
      <c r="A42" s="152" t="s">
        <v>614</v>
      </c>
      <c r="B42" s="128" t="s">
        <v>615</v>
      </c>
      <c r="C42" s="175">
        <v>23000.0</v>
      </c>
      <c r="D42" s="176">
        <f t="shared" si="3"/>
        <v>57.5</v>
      </c>
      <c r="E42" s="2" t="s">
        <v>527</v>
      </c>
      <c r="F42" s="154">
        <f>Pricing!$E$47*D42</f>
        <v>335.9334</v>
      </c>
      <c r="G42" s="154">
        <f>Pricing!$Q$49*D42</f>
        <v>208.3011292</v>
      </c>
      <c r="H42" s="177">
        <f>D42*Pricing!$Q$50</f>
        <v>624.9033875</v>
      </c>
      <c r="I42" s="177"/>
      <c r="J42" s="17"/>
      <c r="K42" s="17"/>
      <c r="L42" s="17"/>
      <c r="M42" s="17"/>
    </row>
    <row r="43">
      <c r="A43" s="192" t="s">
        <v>616</v>
      </c>
      <c r="B43" s="128" t="s">
        <v>617</v>
      </c>
      <c r="C43" s="175">
        <v>532000.0</v>
      </c>
      <c r="D43" s="176">
        <f t="shared" si="3"/>
        <v>1330</v>
      </c>
      <c r="E43" s="2" t="s">
        <v>527</v>
      </c>
      <c r="F43" s="154">
        <f>Pricing!$E$47*D43</f>
        <v>7770.2856</v>
      </c>
      <c r="G43" s="154">
        <f>Pricing!$Q$49*D43</f>
        <v>4818.095683</v>
      </c>
      <c r="H43" s="177">
        <f>D43*Pricing!$Q$50</f>
        <v>14454.28705</v>
      </c>
      <c r="I43" s="177"/>
      <c r="J43" s="17"/>
      <c r="K43" s="17"/>
      <c r="L43" s="17"/>
      <c r="M43" s="17"/>
    </row>
    <row r="44">
      <c r="A44" s="174" t="s">
        <v>618</v>
      </c>
      <c r="B44" s="128" t="s">
        <v>619</v>
      </c>
      <c r="C44" s="175">
        <v>158000.0</v>
      </c>
      <c r="D44" s="176">
        <f t="shared" si="3"/>
        <v>395</v>
      </c>
      <c r="E44" s="2" t="s">
        <v>527</v>
      </c>
      <c r="F44" s="154">
        <f>Pricing!$E$47*D44</f>
        <v>2307.7164</v>
      </c>
      <c r="G44" s="154">
        <f>Pricing!$Q$49*D44</f>
        <v>1430.938192</v>
      </c>
      <c r="H44" s="177">
        <f>D44*Pricing!$Q$50</f>
        <v>4292.814575</v>
      </c>
      <c r="I44" s="177"/>
      <c r="J44" s="17"/>
      <c r="K44" s="17"/>
      <c r="L44" s="17"/>
      <c r="M44" s="17"/>
    </row>
    <row r="45">
      <c r="A45" s="119" t="s">
        <v>620</v>
      </c>
      <c r="B45" s="128" t="s">
        <v>621</v>
      </c>
      <c r="C45" s="175">
        <v>467000.0</v>
      </c>
      <c r="D45" s="176">
        <f t="shared" si="3"/>
        <v>1167.5</v>
      </c>
      <c r="E45" s="2" t="s">
        <v>527</v>
      </c>
      <c r="F45" s="154">
        <f>Pricing!$E$47*D45</f>
        <v>6820.9086</v>
      </c>
      <c r="G45" s="154">
        <f>Pricing!$Q$49*D45</f>
        <v>4229.418579</v>
      </c>
      <c r="H45" s="177">
        <f>D45*Pricing!$Q$50</f>
        <v>12688.25574</v>
      </c>
      <c r="I45" s="177"/>
      <c r="J45" s="17"/>
      <c r="K45" s="17"/>
      <c r="L45" s="17"/>
      <c r="M45" s="17"/>
    </row>
    <row r="46">
      <c r="A46" s="174" t="s">
        <v>622</v>
      </c>
      <c r="B46" s="128" t="s">
        <v>623</v>
      </c>
      <c r="C46" s="175">
        <v>143000.0</v>
      </c>
      <c r="D46" s="176">
        <f t="shared" si="3"/>
        <v>357.5</v>
      </c>
      <c r="E46" s="2" t="s">
        <v>527</v>
      </c>
      <c r="F46" s="154">
        <f>Pricing!$E$47*D46</f>
        <v>2088.6294</v>
      </c>
      <c r="G46" s="154">
        <f>Pricing!$Q$49*D46</f>
        <v>1295.089629</v>
      </c>
      <c r="H46" s="177">
        <f>D46*Pricing!$Q$50</f>
        <v>3885.268888</v>
      </c>
      <c r="I46" s="177"/>
      <c r="J46" s="17"/>
      <c r="K46" s="17"/>
      <c r="L46" s="17"/>
      <c r="M46" s="17"/>
    </row>
    <row r="47">
      <c r="A47" s="167" t="s">
        <v>624</v>
      </c>
      <c r="B47" s="167" t="s">
        <v>523</v>
      </c>
      <c r="C47" s="168"/>
      <c r="D47" s="196" t="s">
        <v>523</v>
      </c>
      <c r="E47" s="167"/>
      <c r="F47" s="197"/>
      <c r="G47" s="197"/>
      <c r="H47" s="198"/>
      <c r="I47" s="197"/>
      <c r="J47" s="198"/>
      <c r="K47" s="198"/>
      <c r="L47" s="198"/>
      <c r="M47" s="198"/>
      <c r="N47" s="173"/>
      <c r="O47" s="173"/>
      <c r="P47" s="173"/>
      <c r="Q47" s="173"/>
      <c r="R47" s="173"/>
      <c r="S47" s="173"/>
      <c r="T47" s="173"/>
      <c r="U47" s="173"/>
      <c r="V47" s="173"/>
      <c r="W47" s="173"/>
      <c r="X47" s="173"/>
      <c r="Y47" s="173"/>
      <c r="Z47" s="173"/>
      <c r="AA47" s="173"/>
      <c r="AB47" s="173"/>
      <c r="AC47" s="173"/>
      <c r="AD47" s="173"/>
    </row>
    <row r="48">
      <c r="A48" s="199" t="s">
        <v>625</v>
      </c>
      <c r="B48" s="128" t="s">
        <v>626</v>
      </c>
      <c r="C48" s="175">
        <v>1600000.0</v>
      </c>
      <c r="D48" s="176">
        <f t="shared" ref="D48:D53" si="4">C48*$J$2</f>
        <v>4000</v>
      </c>
      <c r="E48" s="2" t="s">
        <v>527</v>
      </c>
      <c r="F48" s="154">
        <f>Pricing!$E$47*D48</f>
        <v>23369.28</v>
      </c>
      <c r="G48" s="154">
        <f>Pricing!$Q$49*D48</f>
        <v>14490.51333</v>
      </c>
      <c r="H48" s="177">
        <f>D48*Pricing!$Q$50</f>
        <v>43471.54</v>
      </c>
      <c r="I48" s="177"/>
      <c r="J48" s="17"/>
      <c r="K48" s="17"/>
      <c r="L48" s="17"/>
      <c r="M48" s="17"/>
    </row>
    <row r="49">
      <c r="A49" s="152" t="s">
        <v>627</v>
      </c>
      <c r="B49" s="128" t="s">
        <v>628</v>
      </c>
      <c r="C49" s="175">
        <v>80000.0</v>
      </c>
      <c r="D49" s="176">
        <f t="shared" si="4"/>
        <v>200</v>
      </c>
      <c r="E49" s="2" t="s">
        <v>527</v>
      </c>
      <c r="F49" s="154">
        <f>Pricing!$E$47*D49</f>
        <v>1168.464</v>
      </c>
      <c r="G49" s="154">
        <f>Pricing!$Q$49*D49</f>
        <v>724.5256667</v>
      </c>
      <c r="H49" s="177">
        <f>D49*Pricing!$Q$50</f>
        <v>2173.577</v>
      </c>
      <c r="I49" s="177"/>
      <c r="J49" s="17"/>
      <c r="K49" s="17"/>
      <c r="L49" s="17"/>
      <c r="M49" s="17"/>
    </row>
    <row r="50">
      <c r="A50" s="152" t="s">
        <v>629</v>
      </c>
      <c r="B50" s="128" t="s">
        <v>630</v>
      </c>
      <c r="C50" s="175">
        <v>378000.0</v>
      </c>
      <c r="D50" s="176">
        <f t="shared" si="4"/>
        <v>945</v>
      </c>
      <c r="E50" s="2" t="s">
        <v>527</v>
      </c>
      <c r="F50" s="154">
        <f>Pricing!$E$47*D50</f>
        <v>5520.9924</v>
      </c>
      <c r="G50" s="154">
        <f>Pricing!$Q$49*D50</f>
        <v>3423.383775</v>
      </c>
      <c r="H50" s="177">
        <f>D50*Pricing!$Q$50</f>
        <v>10270.15133</v>
      </c>
      <c r="I50" s="177"/>
      <c r="J50" s="17"/>
      <c r="K50" s="17"/>
      <c r="L50" s="17"/>
      <c r="M50" s="17"/>
    </row>
    <row r="51">
      <c r="A51" s="152" t="s">
        <v>631</v>
      </c>
      <c r="B51" s="128" t="s">
        <v>632</v>
      </c>
      <c r="C51" s="175">
        <v>371000.0</v>
      </c>
      <c r="D51" s="176">
        <f t="shared" si="4"/>
        <v>927.5</v>
      </c>
      <c r="E51" s="2" t="s">
        <v>527</v>
      </c>
      <c r="F51" s="154">
        <f>Pricing!$E$47*D51</f>
        <v>5418.7518</v>
      </c>
      <c r="G51" s="154">
        <f>Pricing!$Q$49*D51</f>
        <v>3359.987779</v>
      </c>
      <c r="H51" s="177">
        <f>D51*Pricing!$Q$50</f>
        <v>10079.96334</v>
      </c>
      <c r="I51" s="177"/>
      <c r="J51" s="17"/>
      <c r="K51" s="17"/>
      <c r="L51" s="17"/>
      <c r="M51" s="17"/>
    </row>
    <row r="52">
      <c r="A52" s="119" t="s">
        <v>633</v>
      </c>
      <c r="B52" s="128" t="s">
        <v>634</v>
      </c>
      <c r="C52" s="175">
        <v>850000.0</v>
      </c>
      <c r="D52" s="176">
        <f t="shared" si="4"/>
        <v>2125</v>
      </c>
      <c r="E52" s="2" t="s">
        <v>527</v>
      </c>
      <c r="F52" s="154">
        <f>Pricing!$E$47*D52</f>
        <v>12414.93</v>
      </c>
      <c r="G52" s="154">
        <f>Pricing!$Q$49*D52</f>
        <v>7698.085208</v>
      </c>
      <c r="H52" s="177">
        <f>D52*Pricing!$Q$50</f>
        <v>23094.25563</v>
      </c>
      <c r="I52" s="177"/>
      <c r="J52" s="17"/>
      <c r="K52" s="17"/>
      <c r="L52" s="17"/>
      <c r="M52" s="17"/>
    </row>
    <row r="53">
      <c r="A53" s="174" t="s">
        <v>635</v>
      </c>
      <c r="B53" s="128" t="s">
        <v>636</v>
      </c>
      <c r="C53" s="175">
        <v>161000.0</v>
      </c>
      <c r="D53" s="176">
        <f t="shared" si="4"/>
        <v>402.5</v>
      </c>
      <c r="E53" s="2" t="s">
        <v>527</v>
      </c>
      <c r="F53" s="154">
        <f>Pricing!$E$47*D53</f>
        <v>2351.5338</v>
      </c>
      <c r="G53" s="154">
        <f>Pricing!$Q$49*D53</f>
        <v>1458.107904</v>
      </c>
      <c r="H53" s="177">
        <f>D53*Pricing!$Q$50</f>
        <v>4374.323713</v>
      </c>
      <c r="I53" s="177"/>
      <c r="J53" s="17"/>
      <c r="K53" s="17"/>
      <c r="L53" s="17"/>
      <c r="M53" s="17"/>
    </row>
    <row r="54">
      <c r="A54" s="167" t="s">
        <v>637</v>
      </c>
      <c r="B54" s="167" t="s">
        <v>523</v>
      </c>
      <c r="C54" s="168"/>
      <c r="D54" s="196"/>
      <c r="E54" s="167"/>
      <c r="F54" s="197"/>
      <c r="G54" s="197"/>
      <c r="H54" s="198"/>
      <c r="I54" s="197"/>
      <c r="J54" s="198"/>
      <c r="K54" s="198"/>
      <c r="L54" s="198"/>
      <c r="M54" s="198"/>
      <c r="N54" s="173"/>
      <c r="O54" s="173"/>
      <c r="P54" s="173"/>
      <c r="Q54" s="173"/>
      <c r="R54" s="173"/>
      <c r="S54" s="173"/>
      <c r="T54" s="173"/>
      <c r="U54" s="173"/>
      <c r="V54" s="173"/>
      <c r="W54" s="173"/>
      <c r="X54" s="173"/>
      <c r="Y54" s="173"/>
      <c r="Z54" s="173"/>
      <c r="AA54" s="173"/>
      <c r="AB54" s="173"/>
      <c r="AC54" s="173"/>
      <c r="AD54" s="173"/>
    </row>
    <row r="55">
      <c r="A55" s="174" t="s">
        <v>638</v>
      </c>
      <c r="B55" s="128" t="s">
        <v>639</v>
      </c>
      <c r="C55" s="175">
        <v>31000.0</v>
      </c>
      <c r="D55" s="176">
        <f>C55*$J$2</f>
        <v>77.5</v>
      </c>
      <c r="E55" s="2" t="s">
        <v>527</v>
      </c>
      <c r="F55" s="154">
        <f>Pricing!$E$47*D55</f>
        <v>452.7798</v>
      </c>
      <c r="G55" s="154">
        <f>Pricing!$Q$49*D55</f>
        <v>280.7536958</v>
      </c>
      <c r="H55" s="177">
        <f>D55*Pricing!$Q$50</f>
        <v>842.2610875</v>
      </c>
      <c r="I55" s="200"/>
      <c r="J55" s="17"/>
      <c r="K55" s="17"/>
      <c r="L55" s="17"/>
      <c r="M55" s="17"/>
    </row>
    <row r="56">
      <c r="A56" s="201" t="s">
        <v>640</v>
      </c>
      <c r="B56" s="167" t="s">
        <v>523</v>
      </c>
      <c r="C56" s="168"/>
      <c r="D56" s="196"/>
      <c r="E56" s="167"/>
      <c r="F56" s="197"/>
      <c r="G56" s="197"/>
      <c r="H56" s="198"/>
      <c r="I56" s="197"/>
      <c r="J56" s="198"/>
      <c r="K56" s="198"/>
      <c r="L56" s="198"/>
      <c r="M56" s="198"/>
      <c r="N56" s="173"/>
      <c r="O56" s="173"/>
      <c r="P56" s="173"/>
      <c r="Q56" s="173"/>
      <c r="R56" s="173"/>
      <c r="S56" s="173"/>
      <c r="T56" s="173"/>
      <c r="U56" s="173"/>
      <c r="V56" s="173"/>
      <c r="W56" s="173"/>
      <c r="X56" s="173"/>
      <c r="Y56" s="173"/>
      <c r="Z56" s="173"/>
      <c r="AA56" s="173"/>
      <c r="AB56" s="173"/>
      <c r="AC56" s="173"/>
      <c r="AD56" s="173"/>
    </row>
    <row r="57">
      <c r="A57" s="152" t="s">
        <v>641</v>
      </c>
      <c r="B57" s="174" t="s">
        <v>642</v>
      </c>
      <c r="C57" s="175">
        <v>1020000.0</v>
      </c>
      <c r="D57" s="176">
        <f t="shared" ref="D57:D58" si="5">C57*$J$2</f>
        <v>2550</v>
      </c>
      <c r="E57" s="2" t="s">
        <v>527</v>
      </c>
      <c r="F57" s="154">
        <f>Pricing!$E$47*D57</f>
        <v>14897.916</v>
      </c>
      <c r="G57" s="154">
        <f>Pricing!$Q$49*D57</f>
        <v>9237.70225</v>
      </c>
      <c r="H57" s="177">
        <f>D57*Pricing!$Q$50</f>
        <v>27713.10675</v>
      </c>
      <c r="I57" s="154"/>
      <c r="J57" s="17"/>
      <c r="K57" s="17"/>
      <c r="L57" s="17"/>
      <c r="M57" s="17"/>
    </row>
    <row r="58">
      <c r="A58" s="152" t="s">
        <v>643</v>
      </c>
      <c r="B58" s="128" t="s">
        <v>644</v>
      </c>
      <c r="C58" s="175">
        <v>627000.0</v>
      </c>
      <c r="D58" s="176">
        <f t="shared" si="5"/>
        <v>1567.5</v>
      </c>
      <c r="E58" s="2" t="s">
        <v>527</v>
      </c>
      <c r="F58" s="154">
        <f>Pricing!$E$47*D58</f>
        <v>9157.8366</v>
      </c>
      <c r="G58" s="154">
        <f>Pricing!$Q$49*D58</f>
        <v>5678.469913</v>
      </c>
      <c r="H58" s="177">
        <f>D58*Pricing!$Q$50</f>
        <v>17035.40974</v>
      </c>
      <c r="I58" s="154"/>
      <c r="J58" s="17"/>
      <c r="K58" s="17"/>
      <c r="L58" s="17"/>
      <c r="M58" s="17"/>
    </row>
    <row r="59">
      <c r="A59" s="167" t="s">
        <v>645</v>
      </c>
      <c r="B59" s="167" t="s">
        <v>523</v>
      </c>
      <c r="C59" s="168" t="s">
        <v>523</v>
      </c>
      <c r="D59" s="196" t="s">
        <v>523</v>
      </c>
      <c r="E59" s="167" t="s">
        <v>523</v>
      </c>
      <c r="F59" s="197"/>
      <c r="G59" s="197" t="s">
        <v>523</v>
      </c>
      <c r="H59" s="198"/>
      <c r="I59" s="197" t="s">
        <v>523</v>
      </c>
      <c r="J59" s="198"/>
      <c r="K59" s="198"/>
      <c r="L59" s="198"/>
      <c r="M59" s="198"/>
      <c r="N59" s="173"/>
      <c r="O59" s="173"/>
      <c r="P59" s="173"/>
      <c r="Q59" s="173"/>
      <c r="R59" s="173"/>
      <c r="S59" s="173"/>
      <c r="T59" s="173"/>
      <c r="U59" s="173"/>
      <c r="V59" s="173"/>
      <c r="W59" s="173"/>
      <c r="X59" s="173"/>
      <c r="Y59" s="173"/>
      <c r="Z59" s="173"/>
      <c r="AA59" s="173"/>
      <c r="AB59" s="173"/>
      <c r="AC59" s="173"/>
      <c r="AD59" s="173"/>
    </row>
    <row r="60">
      <c r="A60" s="119" t="s">
        <v>646</v>
      </c>
      <c r="B60" s="128" t="s">
        <v>647</v>
      </c>
      <c r="C60" s="175">
        <v>210000.0</v>
      </c>
      <c r="D60" s="176">
        <f t="shared" ref="D60:D88" si="6">C60*$J$2</f>
        <v>525</v>
      </c>
      <c r="E60" s="2" t="s">
        <v>527</v>
      </c>
      <c r="F60" s="154">
        <f>Pricing!$E$47*D60</f>
        <v>3067.218</v>
      </c>
      <c r="G60" s="154">
        <f>Pricing!$Q$49*D60</f>
        <v>1901.879875</v>
      </c>
      <c r="H60" s="177">
        <f>D60*Pricing!$Q$50</f>
        <v>5705.639625</v>
      </c>
      <c r="I60" s="154"/>
      <c r="J60" s="17"/>
      <c r="K60" s="17"/>
      <c r="L60" s="17"/>
      <c r="M60" s="17"/>
    </row>
    <row r="61">
      <c r="A61" s="119" t="s">
        <v>648</v>
      </c>
      <c r="B61" s="128" t="s">
        <v>649</v>
      </c>
      <c r="C61" s="175">
        <v>1050000.0</v>
      </c>
      <c r="D61" s="176">
        <f t="shared" si="6"/>
        <v>2625</v>
      </c>
      <c r="E61" s="2" t="s">
        <v>527</v>
      </c>
      <c r="F61" s="154">
        <f>Pricing!$E$47*D61</f>
        <v>15336.09</v>
      </c>
      <c r="G61" s="154">
        <f>Pricing!$Q$49*D61</f>
        <v>9509.399375</v>
      </c>
      <c r="H61" s="177">
        <f>D61*Pricing!$Q$50</f>
        <v>28528.19813</v>
      </c>
      <c r="I61" s="154"/>
      <c r="J61" s="17"/>
      <c r="K61" s="17"/>
      <c r="L61" s="17"/>
      <c r="M61" s="17"/>
    </row>
    <row r="62">
      <c r="A62" s="119" t="s">
        <v>650</v>
      </c>
      <c r="B62" s="128" t="s">
        <v>651</v>
      </c>
      <c r="C62" s="175">
        <v>311000.0</v>
      </c>
      <c r="D62" s="176">
        <f t="shared" si="6"/>
        <v>777.5</v>
      </c>
      <c r="E62" s="2" t="s">
        <v>527</v>
      </c>
      <c r="F62" s="154">
        <f>Pricing!$E$47*D62</f>
        <v>4542.4038</v>
      </c>
      <c r="G62" s="154">
        <f>Pricing!$Q$49*D62</f>
        <v>2816.593529</v>
      </c>
      <c r="H62" s="177">
        <f>D62*Pricing!$Q$50</f>
        <v>8449.780588</v>
      </c>
      <c r="I62" s="154"/>
      <c r="J62" s="17"/>
      <c r="K62" s="17"/>
      <c r="L62" s="17"/>
      <c r="M62" s="17"/>
    </row>
    <row r="63">
      <c r="A63" s="174" t="s">
        <v>652</v>
      </c>
      <c r="B63" s="128" t="s">
        <v>653</v>
      </c>
      <c r="C63" s="175">
        <v>5000.0</v>
      </c>
      <c r="D63" s="176">
        <f t="shared" si="6"/>
        <v>12.5</v>
      </c>
      <c r="E63" s="2" t="s">
        <v>527</v>
      </c>
      <c r="F63" s="154">
        <f>Pricing!$E$47*D63</f>
        <v>73.029</v>
      </c>
      <c r="G63" s="154">
        <f>Pricing!$Q$49*D63</f>
        <v>45.28285417</v>
      </c>
      <c r="H63" s="177">
        <f>D63*Pricing!$Q$50</f>
        <v>135.8485625</v>
      </c>
      <c r="I63" s="154"/>
      <c r="J63" s="17"/>
      <c r="K63" s="17"/>
      <c r="L63" s="17"/>
      <c r="M63" s="17"/>
    </row>
    <row r="64">
      <c r="A64" s="152" t="s">
        <v>654</v>
      </c>
      <c r="B64" s="128" t="s">
        <v>653</v>
      </c>
      <c r="C64" s="175">
        <v>21000.0</v>
      </c>
      <c r="D64" s="176">
        <f t="shared" si="6"/>
        <v>52.5</v>
      </c>
      <c r="E64" s="2" t="s">
        <v>527</v>
      </c>
      <c r="F64" s="154">
        <f>Pricing!$E$47*D64</f>
        <v>306.7218</v>
      </c>
      <c r="G64" s="154">
        <f>Pricing!$Q$49*D64</f>
        <v>190.1879875</v>
      </c>
      <c r="H64" s="177">
        <f>D64*Pricing!$Q$50</f>
        <v>570.5639625</v>
      </c>
      <c r="I64" s="154"/>
      <c r="J64" s="17"/>
      <c r="K64" s="17"/>
      <c r="L64" s="17"/>
      <c r="M64" s="17"/>
    </row>
    <row r="65">
      <c r="A65" s="202" t="s">
        <v>655</v>
      </c>
      <c r="B65" s="128" t="s">
        <v>656</v>
      </c>
      <c r="C65" s="175">
        <v>2000000.0</v>
      </c>
      <c r="D65" s="176">
        <f t="shared" si="6"/>
        <v>5000</v>
      </c>
      <c r="E65" s="2" t="s">
        <v>527</v>
      </c>
      <c r="F65" s="154">
        <f>Pricing!$E$47*D65</f>
        <v>29211.6</v>
      </c>
      <c r="G65" s="154">
        <f>Pricing!$Q$49*D65</f>
        <v>18113.14167</v>
      </c>
      <c r="H65" s="177">
        <f>D65*Pricing!$Q$50</f>
        <v>54339.425</v>
      </c>
      <c r="I65" s="154"/>
      <c r="J65" s="17"/>
      <c r="K65" s="17"/>
      <c r="L65" s="17"/>
      <c r="M65" s="17"/>
    </row>
    <row r="66">
      <c r="A66" s="152" t="s">
        <v>657</v>
      </c>
      <c r="B66" s="128" t="s">
        <v>658</v>
      </c>
      <c r="C66" s="175">
        <v>48000.0</v>
      </c>
      <c r="D66" s="176">
        <f t="shared" si="6"/>
        <v>120</v>
      </c>
      <c r="E66" s="2" t="s">
        <v>527</v>
      </c>
      <c r="F66" s="154">
        <f>Pricing!$E$47*D66</f>
        <v>701.0784</v>
      </c>
      <c r="G66" s="154">
        <f>Pricing!$Q$49*D66</f>
        <v>434.7154</v>
      </c>
      <c r="H66" s="177">
        <f>D66*Pricing!$Q$50</f>
        <v>1304.1462</v>
      </c>
      <c r="I66" s="154"/>
      <c r="J66" s="17"/>
      <c r="K66" s="17"/>
      <c r="L66" s="17"/>
      <c r="M66" s="17"/>
    </row>
    <row r="67">
      <c r="A67" s="152" t="s">
        <v>659</v>
      </c>
      <c r="B67" s="128" t="s">
        <v>660</v>
      </c>
      <c r="C67" s="175">
        <v>26000.0</v>
      </c>
      <c r="D67" s="176">
        <f t="shared" si="6"/>
        <v>65</v>
      </c>
      <c r="E67" s="2" t="s">
        <v>527</v>
      </c>
      <c r="F67" s="154">
        <f>Pricing!$E$47*D67</f>
        <v>379.7508</v>
      </c>
      <c r="G67" s="154">
        <f>Pricing!$Q$49*D67</f>
        <v>235.4708417</v>
      </c>
      <c r="H67" s="177">
        <f>D67*Pricing!$Q$50</f>
        <v>706.412525</v>
      </c>
      <c r="I67" s="154"/>
      <c r="J67" s="17"/>
      <c r="K67" s="17"/>
      <c r="L67" s="17"/>
      <c r="M67" s="17"/>
    </row>
    <row r="68">
      <c r="A68" s="152" t="s">
        <v>661</v>
      </c>
      <c r="B68" s="128" t="s">
        <v>662</v>
      </c>
      <c r="C68" s="175">
        <v>2570000.0</v>
      </c>
      <c r="D68" s="176">
        <f t="shared" si="6"/>
        <v>6425</v>
      </c>
      <c r="E68" s="2" t="s">
        <v>527</v>
      </c>
      <c r="F68" s="154">
        <f>Pricing!$E$47*D68</f>
        <v>37536.906</v>
      </c>
      <c r="G68" s="154">
        <f>Pricing!$Q$49*D68</f>
        <v>23275.38704</v>
      </c>
      <c r="H68" s="177">
        <f>D68*Pricing!$Q$50</f>
        <v>69826.16113</v>
      </c>
      <c r="I68" s="154"/>
      <c r="J68" s="17"/>
      <c r="K68" s="17"/>
      <c r="L68" s="17"/>
      <c r="M68" s="17"/>
    </row>
    <row r="69">
      <c r="A69" s="152" t="s">
        <v>663</v>
      </c>
      <c r="B69" s="128" t="s">
        <v>664</v>
      </c>
      <c r="C69" s="175">
        <v>66000.0</v>
      </c>
      <c r="D69" s="176">
        <f t="shared" si="6"/>
        <v>165</v>
      </c>
      <c r="E69" s="2" t="s">
        <v>527</v>
      </c>
      <c r="F69" s="154">
        <f>Pricing!$E$47*D69</f>
        <v>963.9828</v>
      </c>
      <c r="G69" s="154">
        <f>Pricing!$Q$49*D69</f>
        <v>597.733675</v>
      </c>
      <c r="H69" s="177">
        <f>D69*Pricing!$Q$50</f>
        <v>1793.201025</v>
      </c>
      <c r="I69" s="154"/>
      <c r="J69" s="17"/>
      <c r="K69" s="17"/>
      <c r="L69" s="17"/>
      <c r="M69" s="17"/>
    </row>
    <row r="70">
      <c r="A70" s="152" t="s">
        <v>665</v>
      </c>
      <c r="B70" s="128" t="s">
        <v>666</v>
      </c>
      <c r="C70" s="175">
        <v>44000.0</v>
      </c>
      <c r="D70" s="176">
        <f t="shared" si="6"/>
        <v>110</v>
      </c>
      <c r="E70" s="2" t="s">
        <v>527</v>
      </c>
      <c r="F70" s="154">
        <f>Pricing!$E$47*D70</f>
        <v>642.6552</v>
      </c>
      <c r="G70" s="154">
        <f>Pricing!$Q$49*D70</f>
        <v>398.4891167</v>
      </c>
      <c r="H70" s="177">
        <f>D70*Pricing!$Q$50</f>
        <v>1195.46735</v>
      </c>
      <c r="I70" s="154"/>
      <c r="J70" s="17"/>
      <c r="K70" s="17"/>
      <c r="L70" s="17"/>
      <c r="M70" s="17"/>
    </row>
    <row r="71">
      <c r="A71" s="152" t="s">
        <v>667</v>
      </c>
      <c r="B71" s="128" t="s">
        <v>668</v>
      </c>
      <c r="C71" s="175">
        <v>99000.0</v>
      </c>
      <c r="D71" s="176">
        <f t="shared" si="6"/>
        <v>247.5</v>
      </c>
      <c r="E71" s="2" t="s">
        <v>527</v>
      </c>
      <c r="F71" s="154">
        <f>Pricing!$E$47*D71</f>
        <v>1445.9742</v>
      </c>
      <c r="G71" s="154">
        <f>Pricing!$Q$49*D71</f>
        <v>896.6005125</v>
      </c>
      <c r="H71" s="177">
        <f>D71*Pricing!$Q$50</f>
        <v>2689.801538</v>
      </c>
      <c r="I71" s="154"/>
      <c r="J71" s="17"/>
      <c r="K71" s="17"/>
      <c r="L71" s="17"/>
      <c r="M71" s="17"/>
    </row>
    <row r="72">
      <c r="A72" s="174" t="s">
        <v>669</v>
      </c>
      <c r="B72" s="128" t="s">
        <v>670</v>
      </c>
      <c r="C72" s="175">
        <v>81000.0</v>
      </c>
      <c r="D72" s="176">
        <f t="shared" si="6"/>
        <v>202.5</v>
      </c>
      <c r="E72" s="2" t="s">
        <v>527</v>
      </c>
      <c r="F72" s="154">
        <f>Pricing!$E$47*D72</f>
        <v>1183.0698</v>
      </c>
      <c r="G72" s="154">
        <f>Pricing!$Q$49*D72</f>
        <v>733.5822375</v>
      </c>
      <c r="H72" s="177">
        <f>D72*Pricing!$Q$50</f>
        <v>2200.746713</v>
      </c>
      <c r="I72" s="154"/>
      <c r="J72" s="17"/>
      <c r="K72" s="17"/>
      <c r="L72" s="17"/>
      <c r="M72" s="17"/>
    </row>
    <row r="73">
      <c r="A73" s="152" t="s">
        <v>671</v>
      </c>
      <c r="B73" s="152" t="s">
        <v>672</v>
      </c>
      <c r="C73" s="175">
        <v>323000.0</v>
      </c>
      <c r="D73" s="176">
        <f t="shared" si="6"/>
        <v>807.5</v>
      </c>
      <c r="E73" s="2" t="s">
        <v>527</v>
      </c>
      <c r="F73" s="154">
        <f>Pricing!$E$47*D73</f>
        <v>4717.6734</v>
      </c>
      <c r="G73" s="154">
        <f>Pricing!$Q$49*D73</f>
        <v>2925.272379</v>
      </c>
      <c r="H73" s="177">
        <f>D73*Pricing!$Q$50</f>
        <v>8775.817138</v>
      </c>
      <c r="I73" s="154"/>
      <c r="J73" s="17"/>
      <c r="K73" s="17"/>
      <c r="L73" s="17"/>
      <c r="M73" s="17"/>
    </row>
    <row r="74">
      <c r="A74" s="152" t="s">
        <v>673</v>
      </c>
      <c r="B74" s="128" t="s">
        <v>674</v>
      </c>
      <c r="C74" s="175">
        <v>169000.0</v>
      </c>
      <c r="D74" s="176">
        <f t="shared" si="6"/>
        <v>422.5</v>
      </c>
      <c r="E74" s="2" t="s">
        <v>527</v>
      </c>
      <c r="F74" s="154">
        <f>Pricing!$E$47*D74</f>
        <v>2468.3802</v>
      </c>
      <c r="G74" s="154">
        <f>Pricing!$Q$49*D74</f>
        <v>1530.560471</v>
      </c>
      <c r="H74" s="177">
        <f>D74*Pricing!$Q$50</f>
        <v>4591.681413</v>
      </c>
      <c r="I74" s="154"/>
      <c r="J74" s="17"/>
      <c r="K74" s="17"/>
      <c r="L74" s="17"/>
      <c r="M74" s="17"/>
    </row>
    <row r="75">
      <c r="A75" s="152" t="s">
        <v>675</v>
      </c>
      <c r="B75" s="128" t="s">
        <v>676</v>
      </c>
      <c r="C75" s="175">
        <v>1200.0</v>
      </c>
      <c r="D75" s="176">
        <f t="shared" si="6"/>
        <v>3</v>
      </c>
      <c r="E75" s="2" t="s">
        <v>527</v>
      </c>
      <c r="F75" s="154">
        <f>Pricing!$E$47*D75</f>
        <v>17.52696</v>
      </c>
      <c r="G75" s="154">
        <f>Pricing!$Q$49*D75</f>
        <v>10.867885</v>
      </c>
      <c r="H75" s="177">
        <f>D75*Pricing!$Q$50</f>
        <v>32.603655</v>
      </c>
      <c r="I75" s="154"/>
      <c r="J75" s="17"/>
      <c r="K75" s="17"/>
      <c r="L75" s="17"/>
      <c r="M75" s="17"/>
    </row>
    <row r="76">
      <c r="A76" s="152" t="s">
        <v>677</v>
      </c>
      <c r="B76" s="128" t="s">
        <v>678</v>
      </c>
      <c r="C76" s="175">
        <v>253000.0</v>
      </c>
      <c r="D76" s="176">
        <f t="shared" si="6"/>
        <v>632.5</v>
      </c>
      <c r="E76" s="2" t="s">
        <v>527</v>
      </c>
      <c r="F76" s="154">
        <f>Pricing!$E$47*D76</f>
        <v>3695.2674</v>
      </c>
      <c r="G76" s="154">
        <f>Pricing!$Q$49*D76</f>
        <v>2291.312421</v>
      </c>
      <c r="H76" s="177">
        <f>D76*Pricing!$Q$50</f>
        <v>6873.937263</v>
      </c>
      <c r="I76" s="154"/>
      <c r="J76" s="17"/>
      <c r="K76" s="17"/>
      <c r="L76" s="17"/>
      <c r="M76" s="17"/>
    </row>
    <row r="77">
      <c r="A77" s="152" t="s">
        <v>679</v>
      </c>
      <c r="B77" s="128" t="s">
        <v>680</v>
      </c>
      <c r="C77" s="175">
        <v>429000.0</v>
      </c>
      <c r="D77" s="176">
        <f t="shared" si="6"/>
        <v>1072.5</v>
      </c>
      <c r="E77" s="2" t="s">
        <v>527</v>
      </c>
      <c r="F77" s="154">
        <f>Pricing!$E$47*D77</f>
        <v>6265.8882</v>
      </c>
      <c r="G77" s="154">
        <f>Pricing!$Q$49*D77</f>
        <v>3885.268888</v>
      </c>
      <c r="H77" s="177">
        <f>D77*Pricing!$Q$50</f>
        <v>11655.80666</v>
      </c>
      <c r="I77" s="154"/>
      <c r="J77" s="17"/>
      <c r="K77" s="17"/>
      <c r="L77" s="17"/>
      <c r="M77" s="17"/>
    </row>
    <row r="78">
      <c r="A78" s="152" t="s">
        <v>681</v>
      </c>
      <c r="B78" s="128" t="s">
        <v>682</v>
      </c>
      <c r="C78" s="175">
        <v>87000.0</v>
      </c>
      <c r="D78" s="176">
        <f t="shared" si="6"/>
        <v>217.5</v>
      </c>
      <c r="E78" s="2" t="s">
        <v>527</v>
      </c>
      <c r="F78" s="154">
        <f>Pricing!$E$47*D78</f>
        <v>1270.7046</v>
      </c>
      <c r="G78" s="154">
        <f>Pricing!$Q$49*D78</f>
        <v>787.9216625</v>
      </c>
      <c r="H78" s="177">
        <f>D78*Pricing!$Q$50</f>
        <v>2363.764988</v>
      </c>
      <c r="I78" s="154"/>
      <c r="J78" s="17"/>
      <c r="K78" s="17"/>
      <c r="L78" s="17"/>
      <c r="M78" s="17"/>
    </row>
    <row r="79">
      <c r="A79" s="152" t="s">
        <v>683</v>
      </c>
      <c r="B79" s="128" t="s">
        <v>684</v>
      </c>
      <c r="C79" s="175">
        <v>776000.0</v>
      </c>
      <c r="D79" s="176">
        <f t="shared" si="6"/>
        <v>1940</v>
      </c>
      <c r="E79" s="2" t="s">
        <v>527</v>
      </c>
      <c r="F79" s="154">
        <f>Pricing!$E$47*D79</f>
        <v>11334.1008</v>
      </c>
      <c r="G79" s="154">
        <f>Pricing!$Q$49*D79</f>
        <v>7027.898967</v>
      </c>
      <c r="H79" s="177">
        <f>D79*Pricing!$Q$50</f>
        <v>21083.6969</v>
      </c>
      <c r="I79" s="154"/>
      <c r="J79" s="17"/>
      <c r="K79" s="17"/>
      <c r="L79" s="17"/>
      <c r="M79" s="17"/>
    </row>
    <row r="80">
      <c r="A80" s="152" t="s">
        <v>685</v>
      </c>
      <c r="B80" s="128" t="s">
        <v>686</v>
      </c>
      <c r="C80" s="175">
        <v>1770000.0</v>
      </c>
      <c r="D80" s="176">
        <f t="shared" si="6"/>
        <v>4425</v>
      </c>
      <c r="E80" s="2" t="s">
        <v>527</v>
      </c>
      <c r="F80" s="154">
        <f>Pricing!$E$47*D80</f>
        <v>25852.266</v>
      </c>
      <c r="G80" s="154">
        <f>Pricing!$Q$49*D80</f>
        <v>16030.13038</v>
      </c>
      <c r="H80" s="177">
        <f>D80*Pricing!$Q$50</f>
        <v>48090.39113</v>
      </c>
      <c r="I80" s="154"/>
      <c r="J80" s="17"/>
      <c r="K80" s="17"/>
      <c r="L80" s="17"/>
      <c r="M80" s="17"/>
    </row>
    <row r="81">
      <c r="A81" s="152" t="s">
        <v>687</v>
      </c>
      <c r="B81" s="128" t="s">
        <v>688</v>
      </c>
      <c r="C81" s="175">
        <v>803000.0</v>
      </c>
      <c r="D81" s="176">
        <f t="shared" si="6"/>
        <v>2007.5</v>
      </c>
      <c r="E81" s="2" t="s">
        <v>527</v>
      </c>
      <c r="F81" s="154">
        <f>Pricing!$E$47*D81</f>
        <v>11728.4574</v>
      </c>
      <c r="G81" s="154">
        <f>Pricing!$Q$49*D81</f>
        <v>7272.426379</v>
      </c>
      <c r="H81" s="177">
        <f>D81*Pricing!$Q$50</f>
        <v>21817.27914</v>
      </c>
      <c r="I81" s="154"/>
      <c r="J81" s="17"/>
      <c r="K81" s="17"/>
      <c r="L81" s="17"/>
      <c r="M81" s="17"/>
    </row>
    <row r="82">
      <c r="A82" s="152" t="s">
        <v>689</v>
      </c>
      <c r="B82" s="128" t="s">
        <v>690</v>
      </c>
      <c r="C82" s="175">
        <v>226000.0</v>
      </c>
      <c r="D82" s="176">
        <f t="shared" si="6"/>
        <v>565</v>
      </c>
      <c r="E82" s="2" t="s">
        <v>527</v>
      </c>
      <c r="F82" s="154">
        <f>Pricing!$E$47*D82</f>
        <v>3300.9108</v>
      </c>
      <c r="G82" s="154">
        <f>Pricing!$Q$49*D82</f>
        <v>2046.785008</v>
      </c>
      <c r="H82" s="177">
        <f>D82*Pricing!$Q$50</f>
        <v>6140.355025</v>
      </c>
      <c r="I82" s="154"/>
      <c r="J82" s="17"/>
      <c r="K82" s="17"/>
      <c r="L82" s="17"/>
      <c r="M82" s="17"/>
    </row>
    <row r="83">
      <c r="A83" s="152" t="s">
        <v>691</v>
      </c>
      <c r="B83" s="128" t="s">
        <v>692</v>
      </c>
      <c r="C83" s="175">
        <v>418000.0</v>
      </c>
      <c r="D83" s="176">
        <f t="shared" si="6"/>
        <v>1045</v>
      </c>
      <c r="E83" s="2" t="s">
        <v>527</v>
      </c>
      <c r="F83" s="154">
        <f>Pricing!$E$47*D83</f>
        <v>6105.2244</v>
      </c>
      <c r="G83" s="154">
        <f>Pricing!$Q$49*D83</f>
        <v>3785.646608</v>
      </c>
      <c r="H83" s="177">
        <f>D83*Pricing!$Q$50</f>
        <v>11356.93983</v>
      </c>
      <c r="I83" s="154"/>
      <c r="J83" s="17"/>
      <c r="K83" s="17"/>
      <c r="L83" s="17"/>
      <c r="M83" s="17"/>
    </row>
    <row r="84">
      <c r="A84" s="152" t="s">
        <v>693</v>
      </c>
      <c r="B84" s="128" t="s">
        <v>694</v>
      </c>
      <c r="C84" s="175">
        <v>157000.0</v>
      </c>
      <c r="D84" s="176">
        <f t="shared" si="6"/>
        <v>392.5</v>
      </c>
      <c r="E84" s="2" t="s">
        <v>527</v>
      </c>
      <c r="F84" s="154">
        <f>Pricing!$E$47*D84</f>
        <v>2293.1106</v>
      </c>
      <c r="G84" s="154">
        <f>Pricing!$Q$49*D84</f>
        <v>1421.881621</v>
      </c>
      <c r="H84" s="177">
        <f>D84*Pricing!$Q$50</f>
        <v>4265.644863</v>
      </c>
      <c r="I84" s="154"/>
      <c r="J84" s="17"/>
      <c r="K84" s="17"/>
      <c r="L84" s="17"/>
      <c r="M84" s="17"/>
    </row>
    <row r="85">
      <c r="A85" s="152" t="s">
        <v>695</v>
      </c>
      <c r="B85" s="128" t="s">
        <v>696</v>
      </c>
      <c r="C85" s="175">
        <v>102000.0</v>
      </c>
      <c r="D85" s="176">
        <f t="shared" si="6"/>
        <v>255</v>
      </c>
      <c r="E85" s="2" t="s">
        <v>527</v>
      </c>
      <c r="F85" s="154">
        <f>Pricing!$E$47*D85</f>
        <v>1489.7916</v>
      </c>
      <c r="G85" s="154">
        <f>Pricing!$Q$49*D85</f>
        <v>923.770225</v>
      </c>
      <c r="H85" s="177">
        <f>D85*Pricing!$Q$50</f>
        <v>2771.310675</v>
      </c>
      <c r="I85" s="154"/>
      <c r="J85" s="17"/>
      <c r="K85" s="17"/>
      <c r="L85" s="17"/>
      <c r="M85" s="17"/>
    </row>
    <row r="86">
      <c r="A86" s="152" t="s">
        <v>697</v>
      </c>
      <c r="B86" s="128" t="s">
        <v>698</v>
      </c>
      <c r="C86" s="175">
        <v>25000.0</v>
      </c>
      <c r="D86" s="176">
        <f t="shared" si="6"/>
        <v>62.5</v>
      </c>
      <c r="E86" s="2" t="s">
        <v>527</v>
      </c>
      <c r="F86" s="154">
        <f>Pricing!$E$47*D86</f>
        <v>365.145</v>
      </c>
      <c r="G86" s="154">
        <f>Pricing!$Q$49*D86</f>
        <v>226.4142708</v>
      </c>
      <c r="H86" s="177">
        <f>D86*Pricing!$Q$50</f>
        <v>679.2428125</v>
      </c>
      <c r="I86" s="154"/>
      <c r="J86" s="17"/>
      <c r="K86" s="17"/>
      <c r="L86" s="17"/>
      <c r="M86" s="17"/>
    </row>
    <row r="87">
      <c r="A87" s="174" t="s">
        <v>699</v>
      </c>
      <c r="B87" s="128" t="s">
        <v>700</v>
      </c>
      <c r="C87" s="175">
        <v>672000.0</v>
      </c>
      <c r="D87" s="176">
        <f t="shared" si="6"/>
        <v>1680</v>
      </c>
      <c r="E87" s="2" t="s">
        <v>527</v>
      </c>
      <c r="F87" s="154">
        <f>Pricing!$E$47*D87</f>
        <v>9815.0976</v>
      </c>
      <c r="G87" s="154">
        <f>Pricing!$Q$49*D87</f>
        <v>6086.0156</v>
      </c>
      <c r="H87" s="177">
        <f>D87*Pricing!$Q$50</f>
        <v>18258.0468</v>
      </c>
      <c r="I87" s="154"/>
      <c r="J87" s="17"/>
      <c r="K87" s="17"/>
      <c r="L87" s="17"/>
      <c r="M87" s="17"/>
    </row>
    <row r="88">
      <c r="A88" s="152" t="s">
        <v>701</v>
      </c>
      <c r="B88" s="128" t="s">
        <v>702</v>
      </c>
      <c r="C88" s="175">
        <v>19000.0</v>
      </c>
      <c r="D88" s="203">
        <f t="shared" si="6"/>
        <v>47.5</v>
      </c>
      <c r="E88" s="204" t="s">
        <v>527</v>
      </c>
      <c r="F88" s="205">
        <f>Pricing!$E$47*D88</f>
        <v>277.5102</v>
      </c>
      <c r="G88" s="205">
        <f>Pricing!$Q$49*D88</f>
        <v>172.0748458</v>
      </c>
      <c r="H88" s="205">
        <f>D88*Pricing!$Q$50</f>
        <v>516.2245375</v>
      </c>
      <c r="I88" s="154"/>
      <c r="J88" s="17"/>
      <c r="K88" s="17"/>
      <c r="L88" s="17"/>
      <c r="M88" s="17"/>
    </row>
    <row r="89">
      <c r="A89" s="206" t="s">
        <v>703</v>
      </c>
      <c r="B89" s="207" t="s">
        <v>704</v>
      </c>
      <c r="C89" s="208">
        <v>500.0</v>
      </c>
      <c r="D89" s="209">
        <v>0.0</v>
      </c>
      <c r="E89" s="210" t="s">
        <v>527</v>
      </c>
      <c r="F89" s="211">
        <f>Pricing!$E$47*D89</f>
        <v>0</v>
      </c>
      <c r="G89" s="211">
        <f>Pricing!$Q$49*D89</f>
        <v>0</v>
      </c>
      <c r="H89" s="211">
        <f>D89*Pricing!$Q$50</f>
        <v>0</v>
      </c>
      <c r="I89" s="212"/>
      <c r="J89" s="213"/>
      <c r="K89" s="213"/>
      <c r="L89" s="213"/>
      <c r="M89" s="213"/>
      <c r="N89" s="214"/>
      <c r="O89" s="214"/>
      <c r="P89" s="214"/>
      <c r="Q89" s="214"/>
      <c r="R89" s="214"/>
      <c r="S89" s="214"/>
      <c r="T89" s="214"/>
      <c r="U89" s="214"/>
      <c r="V89" s="214"/>
      <c r="W89" s="214"/>
      <c r="X89" s="214"/>
      <c r="Y89" s="214"/>
      <c r="Z89" s="214"/>
      <c r="AA89" s="214"/>
      <c r="AB89" s="214"/>
      <c r="AC89" s="214"/>
      <c r="AD89" s="214"/>
    </row>
    <row r="90">
      <c r="A90" s="152" t="s">
        <v>705</v>
      </c>
      <c r="B90" s="128" t="s">
        <v>706</v>
      </c>
      <c r="C90" s="175">
        <v>1600000.0</v>
      </c>
      <c r="D90" s="203">
        <f t="shared" ref="D90:D128" si="7">C90*$J$2</f>
        <v>4000</v>
      </c>
      <c r="E90" s="204" t="s">
        <v>527</v>
      </c>
      <c r="F90" s="205">
        <f>Pricing!$E$47*D90</f>
        <v>23369.28</v>
      </c>
      <c r="G90" s="205">
        <f>Pricing!$Q$49*D90</f>
        <v>14490.51333</v>
      </c>
      <c r="H90" s="205">
        <f>D90*Pricing!$Q$50</f>
        <v>43471.54</v>
      </c>
      <c r="I90" s="154"/>
      <c r="J90" s="17"/>
      <c r="K90" s="17"/>
      <c r="L90" s="17"/>
      <c r="M90" s="17"/>
    </row>
    <row r="91">
      <c r="A91" s="152" t="s">
        <v>707</v>
      </c>
      <c r="B91" s="128" t="s">
        <v>708</v>
      </c>
      <c r="C91" s="175">
        <v>98000.0</v>
      </c>
      <c r="D91" s="203">
        <f t="shared" si="7"/>
        <v>245</v>
      </c>
      <c r="E91" s="204" t="s">
        <v>527</v>
      </c>
      <c r="F91" s="205">
        <f>Pricing!$E$47*D91</f>
        <v>1431.3684</v>
      </c>
      <c r="G91" s="205">
        <f>Pricing!$Q$49*D91</f>
        <v>887.5439417</v>
      </c>
      <c r="H91" s="205">
        <f>D91*Pricing!$Q$50</f>
        <v>2662.631825</v>
      </c>
      <c r="I91" s="154"/>
      <c r="J91" s="17"/>
      <c r="K91" s="17"/>
      <c r="L91" s="17"/>
      <c r="M91" s="17"/>
    </row>
    <row r="92">
      <c r="A92" s="152" t="s">
        <v>709</v>
      </c>
      <c r="B92" s="128" t="s">
        <v>710</v>
      </c>
      <c r="C92" s="175">
        <v>181000.0</v>
      </c>
      <c r="D92" s="176">
        <f t="shared" si="7"/>
        <v>452.5</v>
      </c>
      <c r="E92" s="2" t="s">
        <v>527</v>
      </c>
      <c r="F92" s="154">
        <f>Pricing!$E$47*D92</f>
        <v>2643.6498</v>
      </c>
      <c r="G92" s="154">
        <f>Pricing!$Q$49*D92</f>
        <v>1639.239321</v>
      </c>
      <c r="H92" s="177">
        <f>D92*Pricing!$Q$50</f>
        <v>4917.717963</v>
      </c>
      <c r="I92" s="154"/>
      <c r="J92" s="17"/>
      <c r="K92" s="17"/>
      <c r="L92" s="17"/>
      <c r="M92" s="17"/>
    </row>
    <row r="93">
      <c r="A93" s="152" t="s">
        <v>711</v>
      </c>
      <c r="B93" s="128" t="s">
        <v>712</v>
      </c>
      <c r="C93" s="175">
        <v>274000.0</v>
      </c>
      <c r="D93" s="176">
        <f t="shared" si="7"/>
        <v>685</v>
      </c>
      <c r="E93" s="2" t="s">
        <v>527</v>
      </c>
      <c r="F93" s="154">
        <f>Pricing!$E$47*D93</f>
        <v>4001.9892</v>
      </c>
      <c r="G93" s="154">
        <f>Pricing!$Q$49*D93</f>
        <v>2481.500408</v>
      </c>
      <c r="H93" s="177">
        <f>D93*Pricing!$Q$50</f>
        <v>7444.501225</v>
      </c>
      <c r="I93" s="154"/>
      <c r="J93" s="17"/>
      <c r="K93" s="17"/>
      <c r="L93" s="17"/>
      <c r="M93" s="17"/>
    </row>
    <row r="94">
      <c r="A94" s="152" t="s">
        <v>713</v>
      </c>
      <c r="B94" s="128" t="s">
        <v>714</v>
      </c>
      <c r="C94" s="175">
        <v>193000.0</v>
      </c>
      <c r="D94" s="176">
        <f t="shared" si="7"/>
        <v>482.5</v>
      </c>
      <c r="E94" s="2" t="s">
        <v>527</v>
      </c>
      <c r="F94" s="154">
        <f>Pricing!$E$47*D94</f>
        <v>2818.9194</v>
      </c>
      <c r="G94" s="154">
        <f>Pricing!$Q$49*D94</f>
        <v>1747.918171</v>
      </c>
      <c r="H94" s="177">
        <f>D94*Pricing!$Q$50</f>
        <v>5243.754513</v>
      </c>
      <c r="I94" s="154"/>
      <c r="J94" s="17"/>
      <c r="K94" s="17"/>
      <c r="L94" s="17"/>
      <c r="M94" s="17"/>
    </row>
    <row r="95">
      <c r="A95" s="152" t="s">
        <v>715</v>
      </c>
      <c r="B95" s="23" t="s">
        <v>716</v>
      </c>
      <c r="C95" s="175">
        <v>164000.0</v>
      </c>
      <c r="D95" s="176">
        <f t="shared" si="7"/>
        <v>410</v>
      </c>
      <c r="E95" s="2" t="s">
        <v>527</v>
      </c>
      <c r="F95" s="154">
        <f>Pricing!$E$47*D95</f>
        <v>2395.3512</v>
      </c>
      <c r="G95" s="154">
        <f>Pricing!$Q$49*D95</f>
        <v>1485.277617</v>
      </c>
      <c r="H95" s="177">
        <f>D95*Pricing!$Q$50</f>
        <v>4455.83285</v>
      </c>
      <c r="I95" s="154"/>
      <c r="J95" s="17"/>
      <c r="K95" s="17"/>
      <c r="L95" s="17"/>
      <c r="M95" s="17"/>
    </row>
    <row r="96">
      <c r="A96" s="152" t="s">
        <v>717</v>
      </c>
      <c r="B96" s="128" t="s">
        <v>718</v>
      </c>
      <c r="C96" s="175">
        <v>85000.0</v>
      </c>
      <c r="D96" s="176">
        <f t="shared" si="7"/>
        <v>212.5</v>
      </c>
      <c r="E96" s="2" t="s">
        <v>527</v>
      </c>
      <c r="F96" s="154">
        <f>Pricing!$E$47*D96</f>
        <v>1241.493</v>
      </c>
      <c r="G96" s="154">
        <f>Pricing!$Q$49*D96</f>
        <v>769.8085208</v>
      </c>
      <c r="H96" s="177">
        <f>D96*Pricing!$Q$50</f>
        <v>2309.425563</v>
      </c>
      <c r="I96" s="154"/>
      <c r="J96" s="17"/>
      <c r="K96" s="17"/>
      <c r="L96" s="17"/>
      <c r="M96" s="17"/>
    </row>
    <row r="97">
      <c r="A97" s="174" t="s">
        <v>719</v>
      </c>
      <c r="B97" s="128" t="s">
        <v>720</v>
      </c>
      <c r="C97" s="175">
        <v>432000.0</v>
      </c>
      <c r="D97" s="176">
        <f t="shared" si="7"/>
        <v>1080</v>
      </c>
      <c r="E97" s="2" t="s">
        <v>527</v>
      </c>
      <c r="F97" s="154">
        <f>Pricing!$E$47*D97</f>
        <v>6309.7056</v>
      </c>
      <c r="G97" s="154">
        <f>Pricing!$Q$49*D97</f>
        <v>3912.4386</v>
      </c>
      <c r="H97" s="177">
        <f>D97*Pricing!$Q$50</f>
        <v>11737.3158</v>
      </c>
      <c r="I97" s="154"/>
      <c r="J97" s="17"/>
      <c r="K97" s="17"/>
      <c r="L97" s="17"/>
      <c r="M97" s="17"/>
    </row>
    <row r="98">
      <c r="A98" s="174" t="s">
        <v>721</v>
      </c>
      <c r="B98" s="128" t="s">
        <v>722</v>
      </c>
      <c r="C98" s="175">
        <v>9800.0</v>
      </c>
      <c r="D98" s="176">
        <f t="shared" si="7"/>
        <v>24.5</v>
      </c>
      <c r="E98" s="2" t="s">
        <v>527</v>
      </c>
      <c r="F98" s="154">
        <f>Pricing!$E$47*D98</f>
        <v>143.13684</v>
      </c>
      <c r="G98" s="154">
        <f>Pricing!$Q$49*D98</f>
        <v>88.75439417</v>
      </c>
      <c r="H98" s="177">
        <f>D98*Pricing!$Q$50</f>
        <v>266.2631825</v>
      </c>
      <c r="I98" s="154"/>
      <c r="J98" s="17"/>
      <c r="K98" s="17"/>
      <c r="L98" s="17"/>
      <c r="M98" s="17"/>
    </row>
    <row r="99">
      <c r="A99" s="174" t="s">
        <v>723</v>
      </c>
      <c r="B99" s="128" t="s">
        <v>724</v>
      </c>
      <c r="C99" s="175">
        <v>195000.0</v>
      </c>
      <c r="D99" s="176">
        <f t="shared" si="7"/>
        <v>487.5</v>
      </c>
      <c r="E99" s="2" t="s">
        <v>527</v>
      </c>
      <c r="F99" s="154">
        <f>Pricing!$E$47*D99</f>
        <v>2848.131</v>
      </c>
      <c r="G99" s="154">
        <f>Pricing!$Q$49*D99</f>
        <v>1766.031313</v>
      </c>
      <c r="H99" s="177">
        <f>D99*Pricing!$Q$50</f>
        <v>5298.093938</v>
      </c>
      <c r="I99" s="154"/>
      <c r="J99" s="17"/>
      <c r="K99" s="17"/>
      <c r="L99" s="17"/>
      <c r="M99" s="17"/>
    </row>
    <row r="100">
      <c r="A100" s="174" t="s">
        <v>725</v>
      </c>
      <c r="B100" s="128" t="s">
        <v>726</v>
      </c>
      <c r="C100" s="175">
        <v>239000.0</v>
      </c>
      <c r="D100" s="176">
        <f t="shared" si="7"/>
        <v>597.5</v>
      </c>
      <c r="E100" s="2" t="s">
        <v>527</v>
      </c>
      <c r="F100" s="154">
        <f>Pricing!$E$47*D100</f>
        <v>3490.7862</v>
      </c>
      <c r="G100" s="154">
        <f>Pricing!$Q$49*D100</f>
        <v>2164.520429</v>
      </c>
      <c r="H100" s="177">
        <f>D100*Pricing!$Q$50</f>
        <v>6493.561288</v>
      </c>
      <c r="I100" s="154"/>
      <c r="J100" s="17"/>
      <c r="K100" s="17"/>
      <c r="L100" s="17"/>
      <c r="M100" s="17"/>
    </row>
    <row r="101">
      <c r="A101" s="174" t="s">
        <v>727</v>
      </c>
      <c r="B101" s="128" t="s">
        <v>726</v>
      </c>
      <c r="C101" s="175">
        <v>276000.0</v>
      </c>
      <c r="D101" s="176">
        <f t="shared" si="7"/>
        <v>690</v>
      </c>
      <c r="E101" s="2" t="s">
        <v>527</v>
      </c>
      <c r="F101" s="154">
        <f>Pricing!$E$47*D101</f>
        <v>4031.2008</v>
      </c>
      <c r="G101" s="154">
        <f>Pricing!$Q$49*D101</f>
        <v>2499.61355</v>
      </c>
      <c r="H101" s="177">
        <f>D101*Pricing!$Q$50</f>
        <v>7498.84065</v>
      </c>
      <c r="I101" s="154"/>
      <c r="J101" s="17"/>
      <c r="K101" s="17"/>
      <c r="L101" s="17"/>
      <c r="M101" s="17"/>
    </row>
    <row r="102">
      <c r="A102" s="174" t="s">
        <v>728</v>
      </c>
      <c r="B102" s="128" t="s">
        <v>729</v>
      </c>
      <c r="C102" s="175">
        <v>783000.0</v>
      </c>
      <c r="D102" s="176">
        <f t="shared" si="7"/>
        <v>1957.5</v>
      </c>
      <c r="E102" s="2" t="s">
        <v>527</v>
      </c>
      <c r="F102" s="154">
        <f>Pricing!$E$47*D102</f>
        <v>11436.3414</v>
      </c>
      <c r="G102" s="154">
        <f>Pricing!$Q$49*D102</f>
        <v>7091.294963</v>
      </c>
      <c r="H102" s="177">
        <f>D102*Pricing!$Q$50</f>
        <v>21273.88489</v>
      </c>
      <c r="I102" s="154"/>
      <c r="J102" s="17"/>
      <c r="K102" s="17"/>
      <c r="L102" s="17"/>
      <c r="M102" s="17"/>
    </row>
    <row r="103">
      <c r="A103" s="174" t="s">
        <v>730</v>
      </c>
      <c r="B103" s="128" t="s">
        <v>724</v>
      </c>
      <c r="C103" s="175">
        <v>1630000.0</v>
      </c>
      <c r="D103" s="176">
        <f t="shared" si="7"/>
        <v>4075</v>
      </c>
      <c r="E103" s="2" t="s">
        <v>527</v>
      </c>
      <c r="F103" s="154">
        <f>Pricing!$E$47*D103</f>
        <v>23807.454</v>
      </c>
      <c r="G103" s="154">
        <f>Pricing!$Q$49*D103</f>
        <v>14762.21046</v>
      </c>
      <c r="H103" s="177">
        <f>D103*Pricing!$Q$50</f>
        <v>44286.63138</v>
      </c>
      <c r="I103" s="154"/>
      <c r="J103" s="17"/>
      <c r="K103" s="17"/>
      <c r="L103" s="17"/>
      <c r="M103" s="17"/>
    </row>
    <row r="104">
      <c r="A104" s="174" t="s">
        <v>731</v>
      </c>
      <c r="B104" s="128" t="s">
        <v>732</v>
      </c>
      <c r="C104" s="175">
        <v>2210000.0</v>
      </c>
      <c r="D104" s="176">
        <f t="shared" si="7"/>
        <v>5525</v>
      </c>
      <c r="E104" s="2" t="s">
        <v>527</v>
      </c>
      <c r="F104" s="154">
        <f>Pricing!$E$47*D104</f>
        <v>32278.818</v>
      </c>
      <c r="G104" s="154">
        <f>Pricing!$Q$49*D104</f>
        <v>20015.02154</v>
      </c>
      <c r="H104" s="177">
        <f>D104*Pricing!$Q$50</f>
        <v>60045.06463</v>
      </c>
      <c r="I104" s="154"/>
      <c r="J104" s="17"/>
      <c r="K104" s="17"/>
      <c r="L104" s="17"/>
      <c r="M104" s="17"/>
    </row>
    <row r="105">
      <c r="A105" s="174" t="s">
        <v>733</v>
      </c>
      <c r="B105" s="128" t="s">
        <v>734</v>
      </c>
      <c r="C105" s="175">
        <v>109000.0</v>
      </c>
      <c r="D105" s="176">
        <f t="shared" si="7"/>
        <v>272.5</v>
      </c>
      <c r="E105" s="2" t="s">
        <v>527</v>
      </c>
      <c r="F105" s="154">
        <f>Pricing!$E$47*D105</f>
        <v>1592.0322</v>
      </c>
      <c r="G105" s="154">
        <f>Pricing!$Q$49*D105</f>
        <v>987.1662208</v>
      </c>
      <c r="H105" s="177">
        <f>D105*Pricing!$Q$50</f>
        <v>2961.498663</v>
      </c>
      <c r="I105" s="154"/>
      <c r="J105" s="17"/>
      <c r="K105" s="17"/>
      <c r="L105" s="17"/>
      <c r="M105" s="17"/>
    </row>
    <row r="106">
      <c r="A106" s="174" t="s">
        <v>735</v>
      </c>
      <c r="B106" s="128" t="s">
        <v>736</v>
      </c>
      <c r="C106" s="175">
        <v>109000.0</v>
      </c>
      <c r="D106" s="176">
        <f t="shared" si="7"/>
        <v>272.5</v>
      </c>
      <c r="E106" s="2" t="s">
        <v>527</v>
      </c>
      <c r="F106" s="154">
        <f>Pricing!$E$47*D106</f>
        <v>1592.0322</v>
      </c>
      <c r="G106" s="154">
        <f>Pricing!$Q$49*D106</f>
        <v>987.1662208</v>
      </c>
      <c r="H106" s="177">
        <f>D106*Pricing!$Q$50</f>
        <v>2961.498663</v>
      </c>
      <c r="I106" s="154"/>
      <c r="J106" s="17"/>
      <c r="K106" s="17"/>
      <c r="L106" s="17"/>
      <c r="M106" s="17"/>
    </row>
    <row r="107">
      <c r="A107" s="174" t="s">
        <v>737</v>
      </c>
      <c r="B107" s="128" t="s">
        <v>738</v>
      </c>
      <c r="C107" s="175">
        <v>1040000.0</v>
      </c>
      <c r="D107" s="176">
        <f t="shared" si="7"/>
        <v>2600</v>
      </c>
      <c r="E107" s="2" t="s">
        <v>527</v>
      </c>
      <c r="F107" s="154">
        <f>Pricing!$E$47*D107</f>
        <v>15190.032</v>
      </c>
      <c r="G107" s="154">
        <f>Pricing!$Q$49*D107</f>
        <v>9418.833667</v>
      </c>
      <c r="H107" s="177">
        <f>D107*Pricing!$Q$50</f>
        <v>28256.501</v>
      </c>
      <c r="I107" s="154"/>
      <c r="J107" s="17"/>
      <c r="K107" s="17"/>
      <c r="L107" s="17"/>
      <c r="M107" s="17"/>
    </row>
    <row r="108">
      <c r="A108" s="174" t="s">
        <v>739</v>
      </c>
      <c r="B108" s="128" t="s">
        <v>740</v>
      </c>
      <c r="C108" s="175">
        <v>1830000.0</v>
      </c>
      <c r="D108" s="176">
        <f t="shared" si="7"/>
        <v>4575</v>
      </c>
      <c r="E108" s="2" t="s">
        <v>527</v>
      </c>
      <c r="F108" s="154">
        <f>Pricing!$E$47*D108</f>
        <v>26728.614</v>
      </c>
      <c r="G108" s="154">
        <f>Pricing!$Q$49*D108</f>
        <v>16573.52463</v>
      </c>
      <c r="H108" s="177">
        <f>D108*Pricing!$Q$50</f>
        <v>49720.57388</v>
      </c>
      <c r="I108" s="154"/>
      <c r="J108" s="17"/>
      <c r="K108" s="17"/>
      <c r="L108" s="17"/>
      <c r="M108" s="17"/>
    </row>
    <row r="109">
      <c r="A109" s="174" t="s">
        <v>741</v>
      </c>
      <c r="B109" s="128" t="s">
        <v>742</v>
      </c>
      <c r="C109" s="175">
        <v>92000.0</v>
      </c>
      <c r="D109" s="176">
        <f t="shared" si="7"/>
        <v>230</v>
      </c>
      <c r="E109" s="2" t="s">
        <v>527</v>
      </c>
      <c r="F109" s="154">
        <f>Pricing!$E$47*D109</f>
        <v>1343.7336</v>
      </c>
      <c r="G109" s="154">
        <f>Pricing!$Q$49*D109</f>
        <v>833.2045167</v>
      </c>
      <c r="H109" s="177">
        <f>D109*Pricing!$Q$50</f>
        <v>2499.61355</v>
      </c>
      <c r="I109" s="154"/>
      <c r="J109" s="17"/>
      <c r="K109" s="17"/>
      <c r="L109" s="17"/>
      <c r="M109" s="17"/>
    </row>
    <row r="110">
      <c r="A110" s="174" t="s">
        <v>743</v>
      </c>
      <c r="B110" s="128" t="s">
        <v>744</v>
      </c>
      <c r="C110" s="175">
        <v>47000.0</v>
      </c>
      <c r="D110" s="176">
        <f t="shared" si="7"/>
        <v>117.5</v>
      </c>
      <c r="E110" s="2" t="s">
        <v>527</v>
      </c>
      <c r="F110" s="154">
        <f>Pricing!$E$47*D110</f>
        <v>686.4726</v>
      </c>
      <c r="G110" s="154">
        <f>Pricing!$Q$49*D110</f>
        <v>425.6588292</v>
      </c>
      <c r="H110" s="177">
        <f>D110*Pricing!$Q$50</f>
        <v>1276.976488</v>
      </c>
      <c r="I110" s="154"/>
      <c r="J110" s="17"/>
      <c r="K110" s="17"/>
      <c r="L110" s="17"/>
      <c r="M110" s="17"/>
    </row>
    <row r="111">
      <c r="A111" s="174" t="s">
        <v>745</v>
      </c>
      <c r="B111" s="128" t="s">
        <v>746</v>
      </c>
      <c r="C111" s="175">
        <v>234000.0</v>
      </c>
      <c r="D111" s="176">
        <f t="shared" si="7"/>
        <v>585</v>
      </c>
      <c r="E111" s="2" t="s">
        <v>527</v>
      </c>
      <c r="F111" s="154">
        <f>Pricing!$E$47*D111</f>
        <v>3417.7572</v>
      </c>
      <c r="G111" s="154">
        <f>Pricing!$Q$49*D111</f>
        <v>2119.237575</v>
      </c>
      <c r="H111" s="177">
        <f>D111*Pricing!$Q$50</f>
        <v>6357.712725</v>
      </c>
      <c r="I111" s="154"/>
      <c r="J111" s="17"/>
      <c r="K111" s="17"/>
      <c r="L111" s="17"/>
      <c r="M111" s="17"/>
    </row>
    <row r="112">
      <c r="A112" s="174" t="s">
        <v>747</v>
      </c>
      <c r="B112" s="128" t="s">
        <v>748</v>
      </c>
      <c r="C112" s="175">
        <v>32000.0</v>
      </c>
      <c r="D112" s="176">
        <f t="shared" si="7"/>
        <v>80</v>
      </c>
      <c r="E112" s="2" t="s">
        <v>527</v>
      </c>
      <c r="F112" s="154">
        <f>Pricing!$E$47*D112</f>
        <v>467.3856</v>
      </c>
      <c r="G112" s="154">
        <f>Pricing!$Q$49*D112</f>
        <v>289.8102667</v>
      </c>
      <c r="H112" s="177">
        <f>D112*Pricing!$Q$50</f>
        <v>869.4308</v>
      </c>
      <c r="I112" s="154"/>
      <c r="J112" s="17"/>
      <c r="K112" s="17"/>
      <c r="L112" s="17"/>
      <c r="M112" s="17"/>
    </row>
    <row r="113">
      <c r="A113" s="174" t="s">
        <v>749</v>
      </c>
      <c r="B113" s="174" t="s">
        <v>750</v>
      </c>
      <c r="C113" s="175">
        <v>500000.0</v>
      </c>
      <c r="D113" s="176">
        <f t="shared" si="7"/>
        <v>1250</v>
      </c>
      <c r="E113" s="2" t="s">
        <v>527</v>
      </c>
      <c r="F113" s="154">
        <f>Pricing!$E$47*D113</f>
        <v>7302.9</v>
      </c>
      <c r="G113" s="154">
        <f>Pricing!$Q$49*D113</f>
        <v>4528.285417</v>
      </c>
      <c r="H113" s="177">
        <f>D113*Pricing!$Q$50</f>
        <v>13584.85625</v>
      </c>
      <c r="I113" s="154"/>
      <c r="J113" s="17"/>
      <c r="K113" s="17"/>
      <c r="L113" s="17"/>
      <c r="M113" s="17"/>
    </row>
    <row r="114">
      <c r="A114" s="174" t="s">
        <v>751</v>
      </c>
      <c r="B114" s="215" t="s">
        <v>752</v>
      </c>
      <c r="C114" s="175">
        <v>350000.0</v>
      </c>
      <c r="D114" s="176">
        <f t="shared" si="7"/>
        <v>875</v>
      </c>
      <c r="E114" s="2" t="s">
        <v>527</v>
      </c>
      <c r="F114" s="154">
        <f>Pricing!$E$47*D114</f>
        <v>5112.03</v>
      </c>
      <c r="G114" s="154">
        <f>Pricing!$Q$49*D114</f>
        <v>3169.799792</v>
      </c>
      <c r="H114" s="177">
        <f>D114*Pricing!$Q$50</f>
        <v>9509.399375</v>
      </c>
      <c r="I114" s="177"/>
      <c r="J114" s="17"/>
      <c r="K114" s="17"/>
      <c r="L114" s="17"/>
      <c r="M114" s="17"/>
    </row>
    <row r="115">
      <c r="A115" s="174" t="s">
        <v>753</v>
      </c>
      <c r="B115" s="128" t="s">
        <v>754</v>
      </c>
      <c r="C115" s="175">
        <v>257000.0</v>
      </c>
      <c r="D115" s="176">
        <f t="shared" si="7"/>
        <v>642.5</v>
      </c>
      <c r="E115" s="2" t="s">
        <v>527</v>
      </c>
      <c r="F115" s="154">
        <f>Pricing!$E$47*D115</f>
        <v>3753.6906</v>
      </c>
      <c r="G115" s="154">
        <f>Pricing!$Q$49*D115</f>
        <v>2327.538704</v>
      </c>
      <c r="H115" s="177">
        <f>D115*Pricing!$Q$50</f>
        <v>6982.616113</v>
      </c>
      <c r="I115" s="177"/>
      <c r="J115" s="17"/>
      <c r="K115" s="17"/>
      <c r="L115" s="17"/>
      <c r="M115" s="17"/>
    </row>
    <row r="116">
      <c r="A116" s="174" t="s">
        <v>755</v>
      </c>
      <c r="B116" s="216" t="s">
        <v>756</v>
      </c>
      <c r="C116" s="175">
        <v>3000000.0</v>
      </c>
      <c r="D116" s="176">
        <f t="shared" si="7"/>
        <v>7500</v>
      </c>
      <c r="E116" s="2" t="s">
        <v>527</v>
      </c>
      <c r="F116" s="154">
        <f>Pricing!$E$47*D116</f>
        <v>43817.4</v>
      </c>
      <c r="G116" s="154">
        <f>Pricing!$Q$49*D116</f>
        <v>27169.7125</v>
      </c>
      <c r="H116" s="177">
        <f>D116*Pricing!$Q$50</f>
        <v>81509.1375</v>
      </c>
      <c r="I116" s="177"/>
      <c r="J116" s="17"/>
      <c r="K116" s="17"/>
      <c r="L116" s="17"/>
      <c r="M116" s="17"/>
    </row>
    <row r="117">
      <c r="A117" s="174" t="s">
        <v>757</v>
      </c>
      <c r="B117" s="128" t="s">
        <v>758</v>
      </c>
      <c r="C117" s="175">
        <v>274000.0</v>
      </c>
      <c r="D117" s="176">
        <f t="shared" si="7"/>
        <v>685</v>
      </c>
      <c r="E117" s="2" t="s">
        <v>527</v>
      </c>
      <c r="F117" s="154">
        <f>Pricing!$E$47*D117</f>
        <v>4001.9892</v>
      </c>
      <c r="G117" s="154">
        <f>Pricing!$Q$49*D117</f>
        <v>2481.500408</v>
      </c>
      <c r="H117" s="177">
        <f>D117*Pricing!$Q$50</f>
        <v>7444.501225</v>
      </c>
      <c r="I117" s="177"/>
      <c r="J117" s="17"/>
      <c r="K117" s="17"/>
      <c r="L117" s="17"/>
      <c r="M117" s="17"/>
    </row>
    <row r="118">
      <c r="A118" s="174" t="s">
        <v>759</v>
      </c>
      <c r="B118" s="128" t="s">
        <v>760</v>
      </c>
      <c r="C118" s="217">
        <v>365000.0</v>
      </c>
      <c r="D118" s="176">
        <f t="shared" si="7"/>
        <v>912.5</v>
      </c>
      <c r="E118" s="2" t="s">
        <v>527</v>
      </c>
      <c r="F118" s="154">
        <f>Pricing!$E$47*D118</f>
        <v>5331.117</v>
      </c>
      <c r="G118" s="154">
        <f>Pricing!$Q$49*D118</f>
        <v>3305.648354</v>
      </c>
      <c r="H118" s="177">
        <f>D118*Pricing!$Q$50</f>
        <v>9916.945063</v>
      </c>
      <c r="I118" s="177"/>
      <c r="J118" s="17"/>
      <c r="K118" s="17"/>
      <c r="L118" s="17"/>
      <c r="M118" s="17"/>
    </row>
    <row r="119">
      <c r="A119" s="174" t="s">
        <v>761</v>
      </c>
      <c r="B119" s="128" t="s">
        <v>762</v>
      </c>
      <c r="C119" s="217">
        <v>86000.0</v>
      </c>
      <c r="D119" s="176">
        <f t="shared" si="7"/>
        <v>215</v>
      </c>
      <c r="E119" s="2" t="s">
        <v>527</v>
      </c>
      <c r="F119" s="154">
        <f>Pricing!$E$47*D119</f>
        <v>1256.0988</v>
      </c>
      <c r="G119" s="154">
        <f>Pricing!$Q$49*D119</f>
        <v>778.8650917</v>
      </c>
      <c r="H119" s="177">
        <f>D119*Pricing!$Q$50</f>
        <v>2336.595275</v>
      </c>
      <c r="I119" s="177"/>
      <c r="J119" s="17"/>
      <c r="K119" s="17"/>
      <c r="L119" s="17"/>
      <c r="M119" s="17"/>
    </row>
    <row r="120">
      <c r="A120" s="174" t="s">
        <v>763</v>
      </c>
      <c r="B120" s="128" t="s">
        <v>764</v>
      </c>
      <c r="C120" s="175">
        <v>500000.0</v>
      </c>
      <c r="D120" s="176">
        <f t="shared" si="7"/>
        <v>1250</v>
      </c>
      <c r="E120" s="2" t="s">
        <v>527</v>
      </c>
      <c r="F120" s="154">
        <f>Pricing!$E$47*D120</f>
        <v>7302.9</v>
      </c>
      <c r="G120" s="154">
        <f>Pricing!$Q$49*D120</f>
        <v>4528.285417</v>
      </c>
      <c r="H120" s="177">
        <f>D120*Pricing!$Q$50</f>
        <v>13584.85625</v>
      </c>
      <c r="I120" s="177"/>
      <c r="J120" s="17"/>
      <c r="K120" s="17"/>
      <c r="L120" s="17"/>
      <c r="M120" s="17"/>
    </row>
    <row r="121">
      <c r="A121" s="191" t="s">
        <v>765</v>
      </c>
      <c r="B121" s="128" t="s">
        <v>766</v>
      </c>
      <c r="C121" s="175">
        <v>4000.0</v>
      </c>
      <c r="D121" s="176">
        <f t="shared" si="7"/>
        <v>10</v>
      </c>
      <c r="E121" s="2" t="s">
        <v>527</v>
      </c>
      <c r="F121" s="154">
        <f>Pricing!$E$47*D121</f>
        <v>58.4232</v>
      </c>
      <c r="G121" s="154">
        <f>Pricing!$Q$49*D121</f>
        <v>36.22628333</v>
      </c>
      <c r="H121" s="177">
        <f>D121*Pricing!$Q$50</f>
        <v>108.67885</v>
      </c>
      <c r="I121" s="177"/>
      <c r="J121" s="17"/>
      <c r="K121" s="17"/>
      <c r="L121" s="17"/>
      <c r="M121" s="17"/>
    </row>
    <row r="122">
      <c r="A122" s="218" t="s">
        <v>767</v>
      </c>
      <c r="B122" s="219" t="s">
        <v>768</v>
      </c>
      <c r="C122" s="220">
        <v>605000.0</v>
      </c>
      <c r="D122" s="176">
        <f t="shared" si="7"/>
        <v>1512.5</v>
      </c>
      <c r="E122" s="2" t="s">
        <v>527</v>
      </c>
      <c r="F122" s="154">
        <f>Pricing!$E$47*D122</f>
        <v>8836.509</v>
      </c>
      <c r="G122" s="154">
        <f>Pricing!$Q$49*D122</f>
        <v>5479.225354</v>
      </c>
      <c r="H122" s="177">
        <f>D122*Pricing!$Q$50</f>
        <v>16437.67606</v>
      </c>
      <c r="I122" s="177"/>
      <c r="J122" s="17"/>
      <c r="K122" s="17"/>
      <c r="L122" s="17"/>
      <c r="M122" s="17"/>
    </row>
    <row r="123">
      <c r="A123" s="192" t="s">
        <v>769</v>
      </c>
      <c r="B123" s="128" t="s">
        <v>770</v>
      </c>
      <c r="C123" s="175">
        <v>380000.0</v>
      </c>
      <c r="D123" s="176">
        <f t="shared" si="7"/>
        <v>950</v>
      </c>
      <c r="E123" s="2" t="s">
        <v>527</v>
      </c>
      <c r="F123" s="154">
        <f>Pricing!$E$47*D123</f>
        <v>5550.204</v>
      </c>
      <c r="G123" s="154">
        <f>Pricing!$Q$49*D123</f>
        <v>3441.496917</v>
      </c>
      <c r="H123" s="177">
        <f>D123*Pricing!$Q$50</f>
        <v>10324.49075</v>
      </c>
      <c r="I123" s="177"/>
      <c r="J123" s="17"/>
      <c r="K123" s="17"/>
      <c r="L123" s="17"/>
      <c r="M123" s="17"/>
    </row>
    <row r="124">
      <c r="A124" s="192" t="s">
        <v>771</v>
      </c>
      <c r="B124" s="128" t="s">
        <v>772</v>
      </c>
      <c r="C124" s="175">
        <v>5000.0</v>
      </c>
      <c r="D124" s="176">
        <f t="shared" si="7"/>
        <v>12.5</v>
      </c>
      <c r="E124" s="2" t="s">
        <v>527</v>
      </c>
      <c r="F124" s="154">
        <f>Pricing!$E$47*D124</f>
        <v>73.029</v>
      </c>
      <c r="G124" s="154">
        <f>Pricing!$Q$49*D124</f>
        <v>45.28285417</v>
      </c>
      <c r="H124" s="177">
        <f>D124*Pricing!$Q$50</f>
        <v>135.8485625</v>
      </c>
      <c r="I124" s="177"/>
      <c r="J124" s="17"/>
      <c r="K124" s="17"/>
      <c r="L124" s="17"/>
      <c r="M124" s="17"/>
    </row>
    <row r="125">
      <c r="A125" s="174" t="s">
        <v>773</v>
      </c>
      <c r="B125" s="221" t="s">
        <v>774</v>
      </c>
      <c r="C125" s="175">
        <v>600000.0</v>
      </c>
      <c r="D125" s="176">
        <f t="shared" si="7"/>
        <v>1500</v>
      </c>
      <c r="E125" s="2" t="s">
        <v>527</v>
      </c>
      <c r="F125" s="154">
        <f>Pricing!$E$47*D125</f>
        <v>8763.48</v>
      </c>
      <c r="G125" s="154">
        <f>Pricing!$Q$49*D125</f>
        <v>5433.9425</v>
      </c>
      <c r="H125" s="177">
        <f>D125*Pricing!$Q$50</f>
        <v>16301.8275</v>
      </c>
      <c r="I125" s="177"/>
      <c r="J125" s="17"/>
      <c r="K125" s="17"/>
      <c r="L125" s="17"/>
      <c r="M125" s="17"/>
    </row>
    <row r="126">
      <c r="A126" s="192" t="s">
        <v>775</v>
      </c>
      <c r="B126" s="128" t="s">
        <v>776</v>
      </c>
      <c r="C126" s="175">
        <v>530000.0</v>
      </c>
      <c r="D126" s="176">
        <f t="shared" si="7"/>
        <v>1325</v>
      </c>
      <c r="E126" s="2" t="s">
        <v>527</v>
      </c>
      <c r="F126" s="154">
        <f>Pricing!$E$47*D126</f>
        <v>7741.074</v>
      </c>
      <c r="G126" s="154">
        <f>Pricing!$Q$49*D126</f>
        <v>4799.982542</v>
      </c>
      <c r="H126" s="177">
        <f>D126*Pricing!$Q$50</f>
        <v>14399.94763</v>
      </c>
      <c r="I126" s="177"/>
      <c r="J126" s="17"/>
      <c r="K126" s="17"/>
      <c r="L126" s="17"/>
      <c r="M126" s="17"/>
    </row>
    <row r="127">
      <c r="A127" s="192" t="s">
        <v>777</v>
      </c>
      <c r="B127" s="128" t="s">
        <v>778</v>
      </c>
      <c r="C127" s="175">
        <v>2600000.0</v>
      </c>
      <c r="D127" s="176">
        <f t="shared" si="7"/>
        <v>6500</v>
      </c>
      <c r="E127" s="2" t="s">
        <v>527</v>
      </c>
      <c r="F127" s="154">
        <f>Pricing!$E$47*D127</f>
        <v>37975.08</v>
      </c>
      <c r="G127" s="154">
        <f>Pricing!$Q$49*D127</f>
        <v>23547.08417</v>
      </c>
      <c r="H127" s="177">
        <f>D127*Pricing!$Q$50</f>
        <v>70641.2525</v>
      </c>
      <c r="I127" s="177"/>
      <c r="J127" s="17"/>
      <c r="K127" s="17"/>
      <c r="L127" s="17"/>
      <c r="M127" s="17"/>
    </row>
    <row r="128">
      <c r="A128" s="192" t="s">
        <v>779</v>
      </c>
      <c r="B128" s="128" t="s">
        <v>780</v>
      </c>
      <c r="C128" s="175">
        <v>442000.0</v>
      </c>
      <c r="D128" s="176">
        <f t="shared" si="7"/>
        <v>1105</v>
      </c>
      <c r="E128" s="2" t="s">
        <v>527</v>
      </c>
      <c r="F128" s="154">
        <f>Pricing!$E$47*D128</f>
        <v>6455.7636</v>
      </c>
      <c r="G128" s="154">
        <f>Pricing!$Q$49*D128</f>
        <v>4003.004308</v>
      </c>
      <c r="H128" s="177">
        <f>D128*Pricing!$Q$50</f>
        <v>12009.01293</v>
      </c>
      <c r="I128" s="177"/>
      <c r="J128" s="17"/>
      <c r="K128" s="17"/>
      <c r="L128" s="17"/>
      <c r="M128" s="17"/>
    </row>
    <row r="129">
      <c r="A129" s="222" t="s">
        <v>781</v>
      </c>
      <c r="B129" s="184" t="s">
        <v>782</v>
      </c>
      <c r="C129" s="223"/>
      <c r="D129" s="186">
        <f t="shared" ref="D129:D130" si="8">C129*0.0025</f>
        <v>0</v>
      </c>
      <c r="E129" s="179" t="s">
        <v>527</v>
      </c>
      <c r="F129" s="188"/>
      <c r="G129" s="188">
        <f t="shared" ref="G129:G130" si="9">3.26*D129</f>
        <v>0</v>
      </c>
      <c r="H129" s="189">
        <f t="shared" ref="H129:H130" si="10">D129*9.77</f>
        <v>0</v>
      </c>
      <c r="I129" s="189"/>
      <c r="J129" s="187"/>
      <c r="K129" s="187"/>
      <c r="L129" s="187"/>
      <c r="M129" s="187"/>
      <c r="N129" s="190"/>
      <c r="O129" s="190"/>
      <c r="P129" s="190"/>
      <c r="Q129" s="190"/>
      <c r="R129" s="190"/>
      <c r="S129" s="190"/>
      <c r="T129" s="190"/>
      <c r="U129" s="190"/>
      <c r="V129" s="190"/>
      <c r="W129" s="190"/>
      <c r="X129" s="190"/>
      <c r="Y129" s="190"/>
      <c r="Z129" s="190"/>
      <c r="AA129" s="190"/>
      <c r="AB129" s="190"/>
      <c r="AC129" s="190"/>
      <c r="AD129" s="190"/>
    </row>
    <row r="130">
      <c r="A130" s="222" t="s">
        <v>783</v>
      </c>
      <c r="B130" s="184" t="s">
        <v>782</v>
      </c>
      <c r="C130" s="223"/>
      <c r="D130" s="186">
        <f t="shared" si="8"/>
        <v>0</v>
      </c>
      <c r="E130" s="179" t="s">
        <v>527</v>
      </c>
      <c r="F130" s="188"/>
      <c r="G130" s="188">
        <f t="shared" si="9"/>
        <v>0</v>
      </c>
      <c r="H130" s="189">
        <f t="shared" si="10"/>
        <v>0</v>
      </c>
      <c r="I130" s="189"/>
      <c r="J130" s="187"/>
      <c r="K130" s="187"/>
      <c r="L130" s="187"/>
      <c r="M130" s="187"/>
      <c r="N130" s="190"/>
      <c r="O130" s="190"/>
      <c r="P130" s="190"/>
      <c r="Q130" s="190"/>
      <c r="R130" s="190"/>
      <c r="S130" s="190"/>
      <c r="T130" s="190"/>
      <c r="U130" s="190"/>
      <c r="V130" s="190"/>
      <c r="W130" s="190"/>
      <c r="X130" s="190"/>
      <c r="Y130" s="190"/>
      <c r="Z130" s="190"/>
      <c r="AA130" s="190"/>
      <c r="AB130" s="190"/>
      <c r="AC130" s="190"/>
      <c r="AD130" s="190"/>
    </row>
    <row r="131">
      <c r="A131" s="192" t="s">
        <v>784</v>
      </c>
      <c r="B131" s="128" t="s">
        <v>785</v>
      </c>
      <c r="C131" s="175">
        <v>782000.0</v>
      </c>
      <c r="D131" s="176">
        <f t="shared" ref="D131:D140" si="11">C131*$J$2</f>
        <v>1955</v>
      </c>
      <c r="E131" s="2" t="s">
        <v>527</v>
      </c>
      <c r="F131" s="154">
        <f>Pricing!$E$47*D131</f>
        <v>11421.7356</v>
      </c>
      <c r="G131" s="154">
        <f>Pricing!$Q$49*D131</f>
        <v>7082.238392</v>
      </c>
      <c r="H131" s="177">
        <f>D131*Pricing!$Q$50</f>
        <v>21246.71518</v>
      </c>
      <c r="I131" s="177"/>
      <c r="J131" s="17"/>
      <c r="K131" s="17"/>
      <c r="L131" s="17"/>
      <c r="M131" s="17"/>
    </row>
    <row r="132">
      <c r="A132" s="152" t="s">
        <v>786</v>
      </c>
      <c r="B132" s="128" t="s">
        <v>787</v>
      </c>
      <c r="C132" s="175">
        <v>1500000.0</v>
      </c>
      <c r="D132" s="176">
        <f t="shared" si="11"/>
        <v>3750</v>
      </c>
      <c r="E132" s="2" t="s">
        <v>527</v>
      </c>
      <c r="F132" s="154">
        <f>Pricing!$E$47*D132</f>
        <v>21908.7</v>
      </c>
      <c r="G132" s="154">
        <f>Pricing!$Q$49*D132</f>
        <v>13584.85625</v>
      </c>
      <c r="H132" s="177">
        <f>D132*Pricing!$Q$50</f>
        <v>40754.56875</v>
      </c>
      <c r="I132" s="177"/>
      <c r="J132" s="17"/>
      <c r="K132" s="17"/>
      <c r="L132" s="17"/>
      <c r="M132" s="17"/>
    </row>
    <row r="133">
      <c r="A133" s="152" t="s">
        <v>788</v>
      </c>
      <c r="B133" s="128" t="s">
        <v>789</v>
      </c>
      <c r="C133" s="175">
        <v>750000.0</v>
      </c>
      <c r="D133" s="176">
        <f t="shared" si="11"/>
        <v>1875</v>
      </c>
      <c r="E133" s="2" t="s">
        <v>527</v>
      </c>
      <c r="F133" s="154">
        <f>Pricing!$E$47*D133</f>
        <v>10954.35</v>
      </c>
      <c r="G133" s="154">
        <f>Pricing!$Q$49*D133</f>
        <v>6792.428125</v>
      </c>
      <c r="H133" s="177">
        <f>D133*Pricing!$Q$50</f>
        <v>20377.28438</v>
      </c>
      <c r="I133" s="177"/>
      <c r="J133" s="17"/>
      <c r="K133" s="17"/>
      <c r="L133" s="17"/>
      <c r="M133" s="17"/>
    </row>
    <row r="134">
      <c r="A134" s="152" t="s">
        <v>790</v>
      </c>
      <c r="B134" s="128" t="s">
        <v>791</v>
      </c>
      <c r="C134" s="175">
        <v>1200000.0</v>
      </c>
      <c r="D134" s="176">
        <f t="shared" si="11"/>
        <v>3000</v>
      </c>
      <c r="E134" s="2" t="s">
        <v>527</v>
      </c>
      <c r="F134" s="154">
        <f>Pricing!$E$47*D134</f>
        <v>17526.96</v>
      </c>
      <c r="G134" s="154">
        <f>Pricing!$Q$49*D134</f>
        <v>10867.885</v>
      </c>
      <c r="H134" s="177">
        <f>D134*Pricing!$Q$50</f>
        <v>32603.655</v>
      </c>
      <c r="I134" s="177"/>
      <c r="J134" s="17"/>
      <c r="K134" s="17"/>
      <c r="L134" s="17"/>
      <c r="M134" s="17"/>
    </row>
    <row r="135">
      <c r="A135" s="152" t="s">
        <v>792</v>
      </c>
      <c r="B135" s="128" t="s">
        <v>793</v>
      </c>
      <c r="C135" s="175">
        <v>1060000.0</v>
      </c>
      <c r="D135" s="176">
        <f t="shared" si="11"/>
        <v>2650</v>
      </c>
      <c r="E135" s="2" t="s">
        <v>527</v>
      </c>
      <c r="F135" s="154">
        <f>Pricing!$E$47*D135</f>
        <v>15482.148</v>
      </c>
      <c r="G135" s="154">
        <f>Pricing!$Q$49*D135</f>
        <v>9599.965083</v>
      </c>
      <c r="H135" s="177">
        <f>D135*Pricing!$Q$50</f>
        <v>28799.89525</v>
      </c>
      <c r="I135" s="177"/>
      <c r="J135" s="17"/>
      <c r="K135" s="17"/>
      <c r="L135" s="17"/>
      <c r="M135" s="17"/>
    </row>
    <row r="136">
      <c r="A136" s="152" t="s">
        <v>794</v>
      </c>
      <c r="B136" s="128" t="s">
        <v>795</v>
      </c>
      <c r="C136" s="175">
        <v>400000.0</v>
      </c>
      <c r="D136" s="176">
        <f t="shared" si="11"/>
        <v>1000</v>
      </c>
      <c r="E136" s="2" t="s">
        <v>527</v>
      </c>
      <c r="F136" s="154">
        <f>Pricing!$E$47*D136</f>
        <v>5842.32</v>
      </c>
      <c r="G136" s="154">
        <f>Pricing!$Q$49*D136</f>
        <v>3622.628333</v>
      </c>
      <c r="H136" s="177">
        <f>D136*Pricing!$Q$50</f>
        <v>10867.885</v>
      </c>
      <c r="I136" s="177"/>
      <c r="J136" s="17"/>
      <c r="K136" s="17"/>
      <c r="L136" s="17"/>
      <c r="M136" s="17"/>
    </row>
    <row r="137">
      <c r="A137" s="152" t="s">
        <v>796</v>
      </c>
      <c r="B137" s="128" t="s">
        <v>797</v>
      </c>
      <c r="C137" s="175">
        <v>1.3E7</v>
      </c>
      <c r="D137" s="176">
        <f t="shared" si="11"/>
        <v>32500</v>
      </c>
      <c r="E137" s="2" t="s">
        <v>527</v>
      </c>
      <c r="F137" s="154">
        <f>Pricing!$E$47*D137</f>
        <v>189875.4</v>
      </c>
      <c r="G137" s="154">
        <f>Pricing!$Q$49*D137</f>
        <v>117735.4208</v>
      </c>
      <c r="H137" s="177">
        <f>D137*Pricing!$Q$50</f>
        <v>353206.2625</v>
      </c>
      <c r="I137" s="177"/>
      <c r="J137" s="17"/>
      <c r="K137" s="17"/>
      <c r="L137" s="17"/>
      <c r="M137" s="17"/>
    </row>
    <row r="138">
      <c r="A138" s="152" t="s">
        <v>798</v>
      </c>
      <c r="B138" s="128" t="s">
        <v>799</v>
      </c>
      <c r="C138" s="175">
        <v>512000.0</v>
      </c>
      <c r="D138" s="176">
        <f t="shared" si="11"/>
        <v>1280</v>
      </c>
      <c r="E138" s="2" t="s">
        <v>800</v>
      </c>
      <c r="F138" s="154">
        <f>Pricing!$E$47*D138</f>
        <v>7478.1696</v>
      </c>
      <c r="G138" s="154">
        <f>Pricing!$Q$49*D138</f>
        <v>4636.964267</v>
      </c>
      <c r="H138" s="177">
        <f>D138*Pricing!$Q$50</f>
        <v>13910.8928</v>
      </c>
      <c r="I138" s="177"/>
      <c r="J138" s="17"/>
      <c r="K138" s="17"/>
      <c r="L138" s="17"/>
      <c r="M138" s="17"/>
    </row>
    <row r="139">
      <c r="A139" s="152" t="s">
        <v>801</v>
      </c>
      <c r="B139" s="128" t="s">
        <v>802</v>
      </c>
      <c r="C139" s="175">
        <v>31000.0</v>
      </c>
      <c r="D139" s="176">
        <f t="shared" si="11"/>
        <v>77.5</v>
      </c>
      <c r="E139" s="2" t="s">
        <v>527</v>
      </c>
      <c r="F139" s="154">
        <f>Pricing!$E$47*D139</f>
        <v>452.7798</v>
      </c>
      <c r="G139" s="154">
        <f>Pricing!$Q$49*D139</f>
        <v>280.7536958</v>
      </c>
      <c r="H139" s="177">
        <f>D139*Pricing!$Q$50</f>
        <v>842.2610875</v>
      </c>
      <c r="I139" s="177"/>
      <c r="J139" s="17"/>
      <c r="K139" s="17"/>
      <c r="L139" s="17"/>
      <c r="M139" s="17"/>
    </row>
    <row r="140">
      <c r="A140" s="152" t="s">
        <v>803</v>
      </c>
      <c r="B140" s="128" t="s">
        <v>804</v>
      </c>
      <c r="C140" s="175">
        <v>1900000.0</v>
      </c>
      <c r="D140" s="176">
        <f t="shared" si="11"/>
        <v>4750</v>
      </c>
      <c r="E140" s="2" t="s">
        <v>527</v>
      </c>
      <c r="F140" s="154">
        <f>Pricing!$E$47*D140</f>
        <v>27751.02</v>
      </c>
      <c r="G140" s="154">
        <f>Pricing!$Q$49*D140</f>
        <v>17207.48458</v>
      </c>
      <c r="H140" s="177">
        <f>D140*Pricing!$Q$50</f>
        <v>51622.45375</v>
      </c>
      <c r="I140" s="177"/>
      <c r="J140" s="17"/>
      <c r="K140" s="17"/>
      <c r="L140" s="17"/>
      <c r="M140" s="17"/>
    </row>
    <row r="141">
      <c r="A141" s="224" t="s">
        <v>805</v>
      </c>
      <c r="B141" s="184" t="s">
        <v>782</v>
      </c>
      <c r="C141" s="223">
        <v>1600000.0</v>
      </c>
      <c r="D141" s="225">
        <v>0.0</v>
      </c>
      <c r="E141" s="179" t="s">
        <v>527</v>
      </c>
      <c r="F141" s="188">
        <f>Pricing!$E$47*D141</f>
        <v>0</v>
      </c>
      <c r="G141" s="188">
        <f>Pricing!$Q$49*D141</f>
        <v>0</v>
      </c>
      <c r="H141" s="189">
        <f>D141*Pricing!$Q$50</f>
        <v>0</v>
      </c>
      <c r="I141" s="189"/>
      <c r="J141" s="187"/>
      <c r="K141" s="187"/>
      <c r="L141" s="187"/>
      <c r="M141" s="187"/>
      <c r="N141" s="190"/>
      <c r="O141" s="190"/>
      <c r="P141" s="190"/>
      <c r="Q141" s="190"/>
      <c r="R141" s="190"/>
      <c r="S141" s="190"/>
      <c r="T141" s="190"/>
      <c r="U141" s="190"/>
      <c r="V141" s="190"/>
      <c r="W141" s="190"/>
      <c r="X141" s="190"/>
      <c r="Y141" s="190"/>
      <c r="Z141" s="190"/>
      <c r="AA141" s="190"/>
      <c r="AB141" s="190"/>
      <c r="AC141" s="190"/>
      <c r="AD141" s="190"/>
    </row>
    <row r="142">
      <c r="A142" s="152" t="s">
        <v>806</v>
      </c>
      <c r="B142" s="128" t="s">
        <v>807</v>
      </c>
      <c r="C142" s="175">
        <v>1500000.0</v>
      </c>
      <c r="D142" s="176">
        <f t="shared" ref="D142:D173" si="12">C142*$J$2</f>
        <v>3750</v>
      </c>
      <c r="E142" s="2" t="s">
        <v>527</v>
      </c>
      <c r="F142" s="154">
        <f>Pricing!$E$47*D142</f>
        <v>21908.7</v>
      </c>
      <c r="G142" s="154">
        <f>Pricing!$Q$49*D142</f>
        <v>13584.85625</v>
      </c>
      <c r="H142" s="177">
        <f>D142*Pricing!$Q$50</f>
        <v>40754.56875</v>
      </c>
      <c r="I142" s="177"/>
      <c r="J142" s="17"/>
      <c r="K142" s="17"/>
      <c r="L142" s="17"/>
      <c r="M142" s="17"/>
    </row>
    <row r="143">
      <c r="A143" s="152" t="s">
        <v>808</v>
      </c>
      <c r="B143" s="128" t="s">
        <v>809</v>
      </c>
      <c r="C143" s="175">
        <v>171000.0</v>
      </c>
      <c r="D143" s="176">
        <f t="shared" si="12"/>
        <v>427.5</v>
      </c>
      <c r="E143" s="2" t="s">
        <v>527</v>
      </c>
      <c r="F143" s="154">
        <f>Pricing!$E$47*D143</f>
        <v>2497.5918</v>
      </c>
      <c r="G143" s="154">
        <f>Pricing!$Q$49*D143</f>
        <v>1548.673613</v>
      </c>
      <c r="H143" s="177">
        <f>D143*Pricing!$Q$50</f>
        <v>4646.020838</v>
      </c>
      <c r="I143" s="177"/>
      <c r="J143" s="17"/>
      <c r="K143" s="17"/>
      <c r="L143" s="17"/>
      <c r="M143" s="17"/>
    </row>
    <row r="144">
      <c r="A144" s="152" t="s">
        <v>810</v>
      </c>
      <c r="B144" s="128" t="s">
        <v>811</v>
      </c>
      <c r="C144" s="175">
        <v>581000.0</v>
      </c>
      <c r="D144" s="176">
        <f t="shared" si="12"/>
        <v>1452.5</v>
      </c>
      <c r="E144" s="2" t="s">
        <v>527</v>
      </c>
      <c r="F144" s="154">
        <f>Pricing!$E$47*D144</f>
        <v>8485.9698</v>
      </c>
      <c r="G144" s="154">
        <f>Pricing!$Q$49*D144</f>
        <v>5261.867654</v>
      </c>
      <c r="H144" s="177">
        <f>D144*Pricing!$Q$50</f>
        <v>15785.60296</v>
      </c>
      <c r="I144" s="177"/>
      <c r="J144" s="17"/>
      <c r="K144" s="17"/>
      <c r="L144" s="17"/>
      <c r="M144" s="17"/>
    </row>
    <row r="145">
      <c r="A145" s="152" t="s">
        <v>812</v>
      </c>
      <c r="B145" s="174" t="s">
        <v>813</v>
      </c>
      <c r="C145" s="175">
        <v>7600000.0</v>
      </c>
      <c r="D145" s="176">
        <f t="shared" si="12"/>
        <v>19000</v>
      </c>
      <c r="E145" s="2" t="s">
        <v>527</v>
      </c>
      <c r="F145" s="154">
        <f>Pricing!$E$47*D145</f>
        <v>111004.08</v>
      </c>
      <c r="G145" s="154">
        <f>Pricing!$Q$49*D145</f>
        <v>68829.93833</v>
      </c>
      <c r="H145" s="177">
        <f>D145*Pricing!$Q$50</f>
        <v>206489.815</v>
      </c>
      <c r="I145" s="177"/>
      <c r="J145" s="17"/>
      <c r="K145" s="17"/>
      <c r="L145" s="17"/>
      <c r="M145" s="17"/>
    </row>
    <row r="146">
      <c r="A146" s="152" t="s">
        <v>814</v>
      </c>
      <c r="B146" s="128" t="s">
        <v>815</v>
      </c>
      <c r="C146" s="175">
        <v>2000000.0</v>
      </c>
      <c r="D146" s="176">
        <f t="shared" si="12"/>
        <v>5000</v>
      </c>
      <c r="E146" s="2" t="s">
        <v>527</v>
      </c>
      <c r="F146" s="154">
        <f>Pricing!$E$47*D146</f>
        <v>29211.6</v>
      </c>
      <c r="G146" s="154">
        <f>Pricing!$Q$49*D146</f>
        <v>18113.14167</v>
      </c>
      <c r="H146" s="177">
        <f>D146*Pricing!$Q$50</f>
        <v>54339.425</v>
      </c>
      <c r="I146" s="177"/>
      <c r="J146" s="17"/>
      <c r="K146" s="17"/>
      <c r="L146" s="17"/>
      <c r="M146" s="17"/>
    </row>
    <row r="147">
      <c r="A147" s="152" t="s">
        <v>816</v>
      </c>
      <c r="B147" s="128" t="s">
        <v>817</v>
      </c>
      <c r="C147" s="175">
        <v>75000.0</v>
      </c>
      <c r="D147" s="176">
        <f t="shared" si="12"/>
        <v>187.5</v>
      </c>
      <c r="E147" s="2" t="s">
        <v>527</v>
      </c>
      <c r="F147" s="154">
        <f>Pricing!$E$47*D147</f>
        <v>1095.435</v>
      </c>
      <c r="G147" s="154">
        <f>Pricing!$Q$49*D147</f>
        <v>679.2428125</v>
      </c>
      <c r="H147" s="177">
        <f>D147*Pricing!$Q$50</f>
        <v>2037.728438</v>
      </c>
      <c r="I147" s="177"/>
      <c r="J147" s="17"/>
      <c r="K147" s="17"/>
      <c r="L147" s="17"/>
      <c r="M147" s="17"/>
    </row>
    <row r="148">
      <c r="A148" s="152" t="s">
        <v>818</v>
      </c>
      <c r="B148" s="128" t="s">
        <v>819</v>
      </c>
      <c r="C148" s="175">
        <v>2700000.0</v>
      </c>
      <c r="D148" s="176">
        <f t="shared" si="12"/>
        <v>6750</v>
      </c>
      <c r="E148" s="2" t="s">
        <v>527</v>
      </c>
      <c r="F148" s="154">
        <f>Pricing!$E$47*D148</f>
        <v>39435.66</v>
      </c>
      <c r="G148" s="154">
        <f>Pricing!$Q$49*D148</f>
        <v>24452.74125</v>
      </c>
      <c r="H148" s="177">
        <f>D148*Pricing!$Q$50</f>
        <v>73358.22375</v>
      </c>
      <c r="I148" s="177"/>
      <c r="J148" s="17"/>
      <c r="K148" s="17"/>
      <c r="L148" s="17"/>
      <c r="M148" s="17"/>
    </row>
    <row r="149">
      <c r="A149" s="226" t="s">
        <v>820</v>
      </c>
      <c r="B149" s="184" t="s">
        <v>523</v>
      </c>
      <c r="C149" s="223"/>
      <c r="D149" s="186">
        <f t="shared" si="12"/>
        <v>0</v>
      </c>
      <c r="E149" s="179" t="s">
        <v>821</v>
      </c>
      <c r="F149" s="188">
        <f>Pricing!$E$47*D149</f>
        <v>0</v>
      </c>
      <c r="G149" s="188">
        <f>Pricing!$Q$49*D149</f>
        <v>0</v>
      </c>
      <c r="H149" s="189">
        <f>D149*Pricing!$Q$50</f>
        <v>0</v>
      </c>
      <c r="I149" s="189"/>
      <c r="J149" s="187"/>
      <c r="K149" s="187"/>
      <c r="L149" s="187"/>
      <c r="M149" s="187"/>
      <c r="N149" s="190"/>
      <c r="O149" s="190"/>
      <c r="P149" s="190"/>
      <c r="Q149" s="190"/>
      <c r="R149" s="190"/>
      <c r="S149" s="190"/>
      <c r="T149" s="190"/>
      <c r="U149" s="190"/>
      <c r="V149" s="190"/>
      <c r="W149" s="190"/>
      <c r="X149" s="190"/>
      <c r="Y149" s="190"/>
      <c r="Z149" s="190"/>
      <c r="AA149" s="190"/>
      <c r="AB149" s="190"/>
      <c r="AC149" s="190"/>
      <c r="AD149" s="190"/>
    </row>
    <row r="150">
      <c r="A150" s="152" t="s">
        <v>822</v>
      </c>
      <c r="B150" s="128" t="s">
        <v>823</v>
      </c>
      <c r="C150" s="175">
        <v>4000000.0</v>
      </c>
      <c r="D150" s="176">
        <f t="shared" si="12"/>
        <v>10000</v>
      </c>
      <c r="E150" s="2" t="s">
        <v>527</v>
      </c>
      <c r="F150" s="154">
        <f>Pricing!$E$47*D150</f>
        <v>58423.2</v>
      </c>
      <c r="G150" s="154">
        <f>Pricing!$Q$49*D150</f>
        <v>36226.28333</v>
      </c>
      <c r="H150" s="177">
        <f>D150*Pricing!$Q$50</f>
        <v>108678.85</v>
      </c>
      <c r="I150" s="177"/>
      <c r="J150" s="17"/>
      <c r="K150" s="17"/>
      <c r="L150" s="17"/>
      <c r="M150" s="17"/>
    </row>
    <row r="151">
      <c r="A151" s="152" t="s">
        <v>824</v>
      </c>
      <c r="B151" s="128" t="s">
        <v>825</v>
      </c>
      <c r="C151" s="175">
        <v>244000.0</v>
      </c>
      <c r="D151" s="203">
        <f t="shared" si="12"/>
        <v>610</v>
      </c>
      <c r="E151" s="204" t="s">
        <v>527</v>
      </c>
      <c r="F151" s="205">
        <f>Pricing!$E$47*D151</f>
        <v>3563.8152</v>
      </c>
      <c r="G151" s="205">
        <f>Pricing!$Q$49*D151</f>
        <v>2209.803283</v>
      </c>
      <c r="H151" s="205">
        <f>D151*Pricing!$Q$50</f>
        <v>6629.40985</v>
      </c>
      <c r="I151" s="227"/>
      <c r="J151" s="17"/>
      <c r="K151" s="17"/>
      <c r="L151" s="17"/>
      <c r="M151" s="17"/>
    </row>
    <row r="152">
      <c r="A152" s="152" t="s">
        <v>826</v>
      </c>
      <c r="B152" s="128" t="s">
        <v>827</v>
      </c>
      <c r="C152" s="175">
        <v>1700000.0</v>
      </c>
      <c r="D152" s="203">
        <f t="shared" si="12"/>
        <v>4250</v>
      </c>
      <c r="E152" s="204" t="s">
        <v>527</v>
      </c>
      <c r="F152" s="205">
        <f>Pricing!$E$47*D152</f>
        <v>24829.86</v>
      </c>
      <c r="G152" s="205">
        <f>Pricing!$Q$49*D152</f>
        <v>15396.17042</v>
      </c>
      <c r="H152" s="205">
        <f>D152*Pricing!$Q$50</f>
        <v>46188.51125</v>
      </c>
      <c r="I152" s="227"/>
      <c r="J152" s="17"/>
      <c r="K152" s="17"/>
      <c r="L152" s="17"/>
      <c r="M152" s="17"/>
    </row>
    <row r="153">
      <c r="A153" s="226" t="s">
        <v>828</v>
      </c>
      <c r="B153" s="184" t="s">
        <v>782</v>
      </c>
      <c r="C153" s="223"/>
      <c r="D153" s="228">
        <f t="shared" si="12"/>
        <v>0</v>
      </c>
      <c r="E153" s="229" t="s">
        <v>527</v>
      </c>
      <c r="F153" s="230">
        <f>Pricing!$E$47*D153</f>
        <v>0</v>
      </c>
      <c r="G153" s="230">
        <f>Pricing!$Q$49*D153</f>
        <v>0</v>
      </c>
      <c r="H153" s="230">
        <f>D153*Pricing!$Q$50</f>
        <v>0</v>
      </c>
      <c r="I153" s="231"/>
      <c r="J153" s="187"/>
      <c r="K153" s="187"/>
      <c r="L153" s="187"/>
      <c r="M153" s="187"/>
      <c r="N153" s="190"/>
      <c r="O153" s="190"/>
      <c r="P153" s="190"/>
      <c r="Q153" s="190"/>
      <c r="R153" s="190"/>
      <c r="S153" s="190"/>
      <c r="T153" s="190"/>
      <c r="U153" s="190"/>
      <c r="V153" s="190"/>
      <c r="W153" s="190"/>
      <c r="X153" s="190"/>
      <c r="Y153" s="190"/>
      <c r="Z153" s="190"/>
      <c r="AA153" s="190"/>
      <c r="AB153" s="190"/>
      <c r="AC153" s="190"/>
      <c r="AD153" s="190"/>
    </row>
    <row r="154">
      <c r="A154" s="152" t="s">
        <v>829</v>
      </c>
      <c r="B154" s="128" t="s">
        <v>830</v>
      </c>
      <c r="C154" s="175">
        <v>259000.0</v>
      </c>
      <c r="D154" s="203">
        <f t="shared" si="12"/>
        <v>647.5</v>
      </c>
      <c r="E154" s="204" t="s">
        <v>527</v>
      </c>
      <c r="F154" s="205">
        <f>Pricing!$E$47*D154</f>
        <v>3782.9022</v>
      </c>
      <c r="G154" s="205">
        <f>Pricing!$Q$49*D154</f>
        <v>2345.651846</v>
      </c>
      <c r="H154" s="205">
        <f>D154*Pricing!$Q$50</f>
        <v>7036.955538</v>
      </c>
      <c r="I154" s="227"/>
      <c r="J154" s="17"/>
      <c r="K154" s="17"/>
      <c r="L154" s="17"/>
      <c r="M154" s="17"/>
    </row>
    <row r="155">
      <c r="A155" s="152" t="s">
        <v>831</v>
      </c>
      <c r="B155" s="128" t="s">
        <v>832</v>
      </c>
      <c r="C155" s="175">
        <v>4370000.0</v>
      </c>
      <c r="D155" s="203">
        <f t="shared" si="12"/>
        <v>10925</v>
      </c>
      <c r="E155" s="204" t="s">
        <v>527</v>
      </c>
      <c r="F155" s="205">
        <f>Pricing!$E$47*D155</f>
        <v>63827.346</v>
      </c>
      <c r="G155" s="205">
        <f>Pricing!$Q$49*D155</f>
        <v>39577.21454</v>
      </c>
      <c r="H155" s="205">
        <f>D155*Pricing!$Q$50</f>
        <v>118731.6436</v>
      </c>
      <c r="I155" s="227"/>
      <c r="J155" s="17"/>
      <c r="K155" s="17"/>
      <c r="L155" s="17"/>
      <c r="M155" s="17"/>
    </row>
    <row r="156">
      <c r="A156" s="152" t="s">
        <v>833</v>
      </c>
      <c r="B156" s="128" t="s">
        <v>834</v>
      </c>
      <c r="C156" s="175">
        <v>31000.0</v>
      </c>
      <c r="D156" s="203">
        <f t="shared" si="12"/>
        <v>77.5</v>
      </c>
      <c r="E156" s="204" t="s">
        <v>527</v>
      </c>
      <c r="F156" s="205">
        <f>Pricing!$E$47*D156</f>
        <v>452.7798</v>
      </c>
      <c r="G156" s="205">
        <f>Pricing!$Q$49*D156</f>
        <v>280.7536958</v>
      </c>
      <c r="H156" s="205">
        <f>D156*Pricing!$Q$50</f>
        <v>842.2610875</v>
      </c>
      <c r="I156" s="227"/>
      <c r="J156" s="17"/>
      <c r="K156" s="17"/>
      <c r="L156" s="17"/>
      <c r="M156" s="17"/>
    </row>
    <row r="157">
      <c r="A157" s="152" t="s">
        <v>835</v>
      </c>
      <c r="B157" s="128" t="s">
        <v>836</v>
      </c>
      <c r="C157" s="175">
        <v>751000.0</v>
      </c>
      <c r="D157" s="203">
        <f t="shared" si="12"/>
        <v>1877.5</v>
      </c>
      <c r="E157" s="204" t="s">
        <v>527</v>
      </c>
      <c r="F157" s="205">
        <f>Pricing!$E$47*D157</f>
        <v>10968.9558</v>
      </c>
      <c r="G157" s="205">
        <f>Pricing!$Q$49*D157</f>
        <v>6801.484696</v>
      </c>
      <c r="H157" s="205">
        <f>D157*Pricing!$Q$50</f>
        <v>20404.45409</v>
      </c>
      <c r="I157" s="227"/>
      <c r="J157" s="17"/>
      <c r="K157" s="17"/>
      <c r="L157" s="17"/>
      <c r="M157" s="17"/>
    </row>
    <row r="158">
      <c r="A158" s="152" t="s">
        <v>837</v>
      </c>
      <c r="B158" s="128" t="s">
        <v>838</v>
      </c>
      <c r="C158" s="175">
        <v>75000.0</v>
      </c>
      <c r="D158" s="203">
        <f t="shared" si="12"/>
        <v>187.5</v>
      </c>
      <c r="E158" s="204" t="s">
        <v>527</v>
      </c>
      <c r="F158" s="205">
        <f>Pricing!$E$47*D158</f>
        <v>1095.435</v>
      </c>
      <c r="G158" s="205">
        <f>Pricing!$Q$49*D158</f>
        <v>679.2428125</v>
      </c>
      <c r="H158" s="205">
        <f>D158*Pricing!$Q$50</f>
        <v>2037.728438</v>
      </c>
      <c r="I158" s="227"/>
      <c r="J158" s="17"/>
      <c r="K158" s="17"/>
      <c r="L158" s="17"/>
      <c r="M158" s="17"/>
    </row>
    <row r="159">
      <c r="A159" s="152" t="s">
        <v>839</v>
      </c>
      <c r="B159" s="174" t="s">
        <v>840</v>
      </c>
      <c r="C159" s="175">
        <v>970000.0</v>
      </c>
      <c r="D159" s="203">
        <f t="shared" si="12"/>
        <v>2425</v>
      </c>
      <c r="E159" s="204" t="s">
        <v>527</v>
      </c>
      <c r="F159" s="205">
        <f>Pricing!$E$47*D159</f>
        <v>14167.626</v>
      </c>
      <c r="G159" s="205">
        <f>Pricing!$Q$49*D159</f>
        <v>8784.873708</v>
      </c>
      <c r="H159" s="205">
        <f>D159*Pricing!$Q$50</f>
        <v>26354.62113</v>
      </c>
      <c r="I159" s="227"/>
      <c r="J159" s="17"/>
      <c r="K159" s="17"/>
      <c r="L159" s="17"/>
      <c r="M159" s="17"/>
    </row>
    <row r="160">
      <c r="A160" s="152" t="s">
        <v>841</v>
      </c>
      <c r="B160" s="128" t="s">
        <v>842</v>
      </c>
      <c r="C160" s="175">
        <v>1360000.0</v>
      </c>
      <c r="D160" s="203">
        <f t="shared" si="12"/>
        <v>3400</v>
      </c>
      <c r="E160" s="204" t="s">
        <v>527</v>
      </c>
      <c r="F160" s="205">
        <f>Pricing!$E$47*D160</f>
        <v>19863.888</v>
      </c>
      <c r="G160" s="205">
        <f>Pricing!$Q$49*D160</f>
        <v>12316.93633</v>
      </c>
      <c r="H160" s="205">
        <f>D160*Pricing!$Q$50</f>
        <v>36950.809</v>
      </c>
      <c r="I160" s="227"/>
      <c r="J160" s="17"/>
      <c r="K160" s="17"/>
      <c r="L160" s="17"/>
      <c r="M160" s="17"/>
    </row>
    <row r="161">
      <c r="A161" s="152" t="s">
        <v>843</v>
      </c>
      <c r="B161" s="128" t="s">
        <v>844</v>
      </c>
      <c r="C161" s="175">
        <v>342000.0</v>
      </c>
      <c r="D161" s="203">
        <f t="shared" si="12"/>
        <v>855</v>
      </c>
      <c r="E161" s="204" t="s">
        <v>527</v>
      </c>
      <c r="F161" s="205">
        <f>Pricing!$E$47*D161</f>
        <v>4995.1836</v>
      </c>
      <c r="G161" s="205">
        <f>Pricing!$Q$49*D161</f>
        <v>3097.347225</v>
      </c>
      <c r="H161" s="205">
        <f>D161*Pricing!$Q$50</f>
        <v>9292.041675</v>
      </c>
      <c r="I161" s="227"/>
      <c r="J161" s="17"/>
      <c r="K161" s="17"/>
      <c r="L161" s="17"/>
      <c r="M161" s="17"/>
    </row>
    <row r="162">
      <c r="A162" s="152" t="s">
        <v>845</v>
      </c>
      <c r="B162" s="128" t="s">
        <v>846</v>
      </c>
      <c r="C162" s="175">
        <v>712000.0</v>
      </c>
      <c r="D162" s="176">
        <f t="shared" si="12"/>
        <v>1780</v>
      </c>
      <c r="E162" s="2" t="s">
        <v>527</v>
      </c>
      <c r="F162" s="154">
        <f>Pricing!$E$47*D162</f>
        <v>10399.3296</v>
      </c>
      <c r="G162" s="154">
        <f>Pricing!$Q$49*D162</f>
        <v>6448.278433</v>
      </c>
      <c r="H162" s="177">
        <f>D162*Pricing!$Q$50</f>
        <v>19344.8353</v>
      </c>
      <c r="I162" s="177"/>
      <c r="J162" s="17"/>
      <c r="K162" s="17"/>
      <c r="L162" s="17"/>
      <c r="M162" s="17"/>
    </row>
    <row r="163">
      <c r="A163" s="152" t="s">
        <v>847</v>
      </c>
      <c r="B163" s="128" t="s">
        <v>848</v>
      </c>
      <c r="C163" s="175">
        <v>163000.0</v>
      </c>
      <c r="D163" s="176">
        <f t="shared" si="12"/>
        <v>407.5</v>
      </c>
      <c r="E163" s="2" t="s">
        <v>527</v>
      </c>
      <c r="F163" s="154">
        <f>Pricing!$E$47*D163</f>
        <v>2380.7454</v>
      </c>
      <c r="G163" s="154">
        <f>Pricing!$Q$49*D163</f>
        <v>1476.221046</v>
      </c>
      <c r="H163" s="177">
        <f>D163*Pricing!$Q$50</f>
        <v>4428.663138</v>
      </c>
      <c r="I163" s="177"/>
      <c r="J163" s="17"/>
      <c r="K163" s="17"/>
      <c r="L163" s="17"/>
      <c r="M163" s="17"/>
    </row>
    <row r="164">
      <c r="A164" s="152" t="s">
        <v>849</v>
      </c>
      <c r="B164" s="128" t="s">
        <v>850</v>
      </c>
      <c r="C164" s="175">
        <v>9000.0</v>
      </c>
      <c r="D164" s="176">
        <f t="shared" si="12"/>
        <v>22.5</v>
      </c>
      <c r="E164" s="2" t="s">
        <v>527</v>
      </c>
      <c r="F164" s="154">
        <f>Pricing!$E$47*D164</f>
        <v>131.4522</v>
      </c>
      <c r="G164" s="154">
        <f>Pricing!$Q$49*D164</f>
        <v>81.5091375</v>
      </c>
      <c r="H164" s="177">
        <f>D164*Pricing!$Q$50</f>
        <v>244.5274125</v>
      </c>
      <c r="I164" s="177"/>
      <c r="J164" s="17"/>
      <c r="K164" s="17"/>
      <c r="L164" s="17"/>
      <c r="M164" s="17"/>
    </row>
    <row r="165">
      <c r="A165" s="152" t="s">
        <v>851</v>
      </c>
      <c r="B165" s="128" t="s">
        <v>852</v>
      </c>
      <c r="C165" s="175">
        <v>380000.0</v>
      </c>
      <c r="D165" s="176">
        <f t="shared" si="12"/>
        <v>950</v>
      </c>
      <c r="E165" s="2" t="s">
        <v>527</v>
      </c>
      <c r="F165" s="154">
        <f>Pricing!$E$47*D165</f>
        <v>5550.204</v>
      </c>
      <c r="G165" s="154">
        <f>Pricing!$Q$49*D165</f>
        <v>3441.496917</v>
      </c>
      <c r="H165" s="177">
        <f>D165*Pricing!$Q$50</f>
        <v>10324.49075</v>
      </c>
      <c r="I165" s="177"/>
      <c r="J165" s="17"/>
      <c r="K165" s="17"/>
      <c r="L165" s="17"/>
      <c r="M165" s="17"/>
    </row>
    <row r="166">
      <c r="A166" s="152" t="s">
        <v>853</v>
      </c>
      <c r="B166" s="128" t="s">
        <v>854</v>
      </c>
      <c r="C166" s="175">
        <v>866000.0</v>
      </c>
      <c r="D166" s="176">
        <f t="shared" si="12"/>
        <v>2165</v>
      </c>
      <c r="E166" s="2" t="s">
        <v>527</v>
      </c>
      <c r="F166" s="154">
        <f>Pricing!$E$47*D166</f>
        <v>12648.6228</v>
      </c>
      <c r="G166" s="154">
        <f>Pricing!$Q$49*D166</f>
        <v>7842.990342</v>
      </c>
      <c r="H166" s="177">
        <f>D166*Pricing!$Q$50</f>
        <v>23528.97103</v>
      </c>
      <c r="I166" s="177"/>
      <c r="J166" s="17"/>
      <c r="K166" s="17"/>
      <c r="L166" s="17"/>
      <c r="M166" s="17"/>
    </row>
    <row r="167">
      <c r="A167" s="152" t="s">
        <v>855</v>
      </c>
      <c r="B167" s="128" t="s">
        <v>856</v>
      </c>
      <c r="C167" s="175">
        <v>195000.0</v>
      </c>
      <c r="D167" s="176">
        <f t="shared" si="12"/>
        <v>487.5</v>
      </c>
      <c r="E167" s="2" t="s">
        <v>527</v>
      </c>
      <c r="F167" s="154">
        <f>Pricing!$E$47*D167</f>
        <v>2848.131</v>
      </c>
      <c r="G167" s="154">
        <f>Pricing!$Q$49*D167</f>
        <v>1766.031313</v>
      </c>
      <c r="H167" s="177">
        <f>D167*Pricing!$Q$50</f>
        <v>5298.093938</v>
      </c>
      <c r="I167" s="177"/>
      <c r="J167" s="17"/>
      <c r="K167" s="17"/>
      <c r="L167" s="17"/>
      <c r="M167" s="17"/>
    </row>
    <row r="168">
      <c r="A168" s="152" t="s">
        <v>857</v>
      </c>
      <c r="B168" s="128" t="s">
        <v>858</v>
      </c>
      <c r="C168" s="175">
        <v>472000.0</v>
      </c>
      <c r="D168" s="176">
        <f t="shared" si="12"/>
        <v>1180</v>
      </c>
      <c r="E168" s="2" t="s">
        <v>527</v>
      </c>
      <c r="F168" s="154">
        <f>Pricing!$E$47*D168</f>
        <v>6893.9376</v>
      </c>
      <c r="G168" s="154">
        <f>Pricing!$Q$49*D168</f>
        <v>4274.701433</v>
      </c>
      <c r="H168" s="177">
        <f>D168*Pricing!$Q$50</f>
        <v>12824.1043</v>
      </c>
      <c r="I168" s="177"/>
      <c r="J168" s="17"/>
      <c r="K168" s="17"/>
      <c r="L168" s="17"/>
      <c r="M168" s="17"/>
    </row>
    <row r="169">
      <c r="A169" s="152" t="s">
        <v>859</v>
      </c>
      <c r="B169" s="128" t="s">
        <v>860</v>
      </c>
      <c r="C169" s="175">
        <v>500000.0</v>
      </c>
      <c r="D169" s="176">
        <f t="shared" si="12"/>
        <v>1250</v>
      </c>
      <c r="E169" s="2" t="s">
        <v>527</v>
      </c>
      <c r="F169" s="154">
        <f>Pricing!$E$47*D169</f>
        <v>7302.9</v>
      </c>
      <c r="G169" s="154">
        <f>Pricing!$Q$49*D169</f>
        <v>4528.285417</v>
      </c>
      <c r="H169" s="177">
        <f>D169*Pricing!$Q$50</f>
        <v>13584.85625</v>
      </c>
      <c r="I169" s="177"/>
      <c r="J169" s="17"/>
      <c r="K169" s="17"/>
      <c r="L169" s="17"/>
      <c r="M169" s="17"/>
    </row>
    <row r="170">
      <c r="A170" s="152" t="s">
        <v>861</v>
      </c>
      <c r="B170" s="128" t="s">
        <v>862</v>
      </c>
      <c r="C170" s="175">
        <v>550000.0</v>
      </c>
      <c r="D170" s="176">
        <f t="shared" si="12"/>
        <v>1375</v>
      </c>
      <c r="E170" s="2" t="s">
        <v>527</v>
      </c>
      <c r="F170" s="154">
        <f>Pricing!$E$47*D170</f>
        <v>8033.19</v>
      </c>
      <c r="G170" s="154">
        <f>Pricing!$Q$49*D170</f>
        <v>4981.113958</v>
      </c>
      <c r="H170" s="177">
        <f>D170*Pricing!$Q$50</f>
        <v>14943.34188</v>
      </c>
      <c r="I170" s="177"/>
      <c r="J170" s="17"/>
      <c r="K170" s="17"/>
      <c r="L170" s="17"/>
      <c r="M170" s="17"/>
    </row>
    <row r="171">
      <c r="A171" s="152" t="s">
        <v>863</v>
      </c>
      <c r="B171" s="128" t="s">
        <v>864</v>
      </c>
      <c r="C171" s="175">
        <v>196000.0</v>
      </c>
      <c r="D171" s="176">
        <f t="shared" si="12"/>
        <v>490</v>
      </c>
      <c r="E171" s="2" t="s">
        <v>527</v>
      </c>
      <c r="F171" s="154">
        <f>Pricing!$E$47*D171</f>
        <v>2862.7368</v>
      </c>
      <c r="G171" s="154">
        <f>Pricing!$Q$49*D171</f>
        <v>1775.087883</v>
      </c>
      <c r="H171" s="177">
        <f>D171*Pricing!$Q$50</f>
        <v>5325.26365</v>
      </c>
      <c r="I171" s="177"/>
      <c r="J171" s="17"/>
      <c r="K171" s="17"/>
      <c r="L171" s="17"/>
      <c r="M171" s="17"/>
    </row>
    <row r="172">
      <c r="A172" s="192" t="s">
        <v>865</v>
      </c>
      <c r="B172" s="128" t="s">
        <v>866</v>
      </c>
      <c r="C172" s="175">
        <v>44000.0</v>
      </c>
      <c r="D172" s="176">
        <f t="shared" si="12"/>
        <v>110</v>
      </c>
      <c r="E172" s="2" t="s">
        <v>527</v>
      </c>
      <c r="F172" s="154">
        <f>Pricing!$E$47*D172</f>
        <v>642.6552</v>
      </c>
      <c r="G172" s="154">
        <f>Pricing!$Q$49*D172</f>
        <v>398.4891167</v>
      </c>
      <c r="H172" s="177">
        <f>D172*Pricing!$Q$50</f>
        <v>1195.46735</v>
      </c>
      <c r="I172" s="177"/>
      <c r="J172" s="17"/>
      <c r="K172" s="17"/>
      <c r="L172" s="17"/>
      <c r="M172" s="17"/>
    </row>
    <row r="173">
      <c r="A173" s="192" t="s">
        <v>867</v>
      </c>
      <c r="B173" s="128" t="s">
        <v>868</v>
      </c>
      <c r="C173" s="175">
        <v>6000000.0</v>
      </c>
      <c r="D173" s="176">
        <f t="shared" si="12"/>
        <v>15000</v>
      </c>
      <c r="E173" s="2" t="s">
        <v>527</v>
      </c>
      <c r="F173" s="154">
        <f>Pricing!$E$47*D173</f>
        <v>87634.8</v>
      </c>
      <c r="G173" s="154">
        <f>Pricing!$Q$49*D173</f>
        <v>54339.425</v>
      </c>
      <c r="H173" s="177">
        <f>D173*Pricing!$Q$50</f>
        <v>163018.275</v>
      </c>
      <c r="I173" s="177"/>
      <c r="J173" s="17"/>
      <c r="K173" s="17"/>
      <c r="L173" s="17"/>
      <c r="M173" s="17"/>
    </row>
    <row r="174">
      <c r="A174" s="232" t="s">
        <v>869</v>
      </c>
      <c r="B174" s="167" t="s">
        <v>523</v>
      </c>
      <c r="C174" s="168"/>
      <c r="D174" s="196"/>
      <c r="E174" s="167"/>
      <c r="F174" s="197"/>
      <c r="G174" s="197"/>
      <c r="H174" s="198"/>
      <c r="I174" s="197"/>
      <c r="J174" s="198"/>
      <c r="K174" s="198"/>
      <c r="L174" s="198"/>
      <c r="M174" s="198"/>
      <c r="N174" s="173"/>
      <c r="O174" s="173"/>
      <c r="P174" s="173"/>
      <c r="Q174" s="173"/>
      <c r="R174" s="173"/>
      <c r="S174" s="173"/>
      <c r="T174" s="173"/>
      <c r="U174" s="173"/>
      <c r="V174" s="173"/>
      <c r="W174" s="173"/>
      <c r="X174" s="173"/>
      <c r="Y174" s="173"/>
      <c r="Z174" s="173"/>
      <c r="AA174" s="173"/>
      <c r="AB174" s="173"/>
      <c r="AC174" s="173"/>
      <c r="AD174" s="173"/>
    </row>
    <row r="175">
      <c r="A175" s="152" t="s">
        <v>870</v>
      </c>
      <c r="B175" s="128" t="s">
        <v>871</v>
      </c>
      <c r="C175" s="175">
        <v>1350000.0</v>
      </c>
      <c r="D175" s="176">
        <f t="shared" ref="D175:D179" si="13">C175*$J$2</f>
        <v>3375</v>
      </c>
      <c r="E175" s="204" t="s">
        <v>527</v>
      </c>
      <c r="F175" s="154">
        <f>Pricing!$E$47*D175</f>
        <v>19717.83</v>
      </c>
      <c r="G175" s="154">
        <f>Pricing!$Q$49*D175</f>
        <v>12226.37063</v>
      </c>
      <c r="H175" s="177">
        <f>D175*Pricing!$Q$50</f>
        <v>36679.11188</v>
      </c>
      <c r="I175" s="177"/>
      <c r="J175" s="17"/>
      <c r="K175" s="17"/>
      <c r="L175" s="17"/>
      <c r="M175" s="17"/>
    </row>
    <row r="176">
      <c r="A176" s="152" t="s">
        <v>872</v>
      </c>
      <c r="B176" s="128" t="s">
        <v>873</v>
      </c>
      <c r="C176" s="175">
        <v>17000.0</v>
      </c>
      <c r="D176" s="176">
        <f t="shared" si="13"/>
        <v>42.5</v>
      </c>
      <c r="E176" s="204" t="s">
        <v>527</v>
      </c>
      <c r="F176" s="154">
        <f>Pricing!$E$47*D176</f>
        <v>248.2986</v>
      </c>
      <c r="G176" s="154">
        <f>Pricing!$Q$49*D176</f>
        <v>153.9617042</v>
      </c>
      <c r="H176" s="177">
        <f>D176*Pricing!$Q$50</f>
        <v>461.8851125</v>
      </c>
      <c r="I176" s="177"/>
      <c r="J176" s="17"/>
      <c r="K176" s="17"/>
      <c r="L176" s="17"/>
      <c r="M176" s="17"/>
    </row>
    <row r="177">
      <c r="A177" s="152" t="s">
        <v>874</v>
      </c>
      <c r="B177" s="128" t="s">
        <v>875</v>
      </c>
      <c r="C177" s="175">
        <v>11000.0</v>
      </c>
      <c r="D177" s="176">
        <f t="shared" si="13"/>
        <v>27.5</v>
      </c>
      <c r="E177" s="204" t="s">
        <v>527</v>
      </c>
      <c r="F177" s="154">
        <f>Pricing!$E$47*D177</f>
        <v>160.6638</v>
      </c>
      <c r="G177" s="154">
        <f>Pricing!$Q$49*D177</f>
        <v>99.62227917</v>
      </c>
      <c r="H177" s="177">
        <f>D177*Pricing!$Q$50</f>
        <v>298.8668375</v>
      </c>
      <c r="I177" s="177"/>
      <c r="J177" s="17"/>
      <c r="K177" s="17"/>
      <c r="L177" s="17"/>
      <c r="M177" s="17"/>
    </row>
    <row r="178">
      <c r="A178" s="152" t="s">
        <v>876</v>
      </c>
      <c r="B178" s="128" t="s">
        <v>877</v>
      </c>
      <c r="C178" s="175">
        <v>423000.0</v>
      </c>
      <c r="D178" s="176">
        <f t="shared" si="13"/>
        <v>1057.5</v>
      </c>
      <c r="E178" s="204" t="s">
        <v>527</v>
      </c>
      <c r="F178" s="154">
        <f>Pricing!$E$47*D178</f>
        <v>6178.2534</v>
      </c>
      <c r="G178" s="154">
        <f>Pricing!$Q$49*D178</f>
        <v>3830.929463</v>
      </c>
      <c r="H178" s="177">
        <f>D178*Pricing!$Q$50</f>
        <v>11492.78839</v>
      </c>
      <c r="I178" s="177"/>
      <c r="J178" s="17"/>
      <c r="K178" s="17"/>
      <c r="L178" s="17"/>
      <c r="M178" s="17"/>
    </row>
    <row r="179">
      <c r="A179" s="152" t="s">
        <v>878</v>
      </c>
      <c r="B179" s="128" t="s">
        <v>879</v>
      </c>
      <c r="C179" s="175">
        <v>1740000.0</v>
      </c>
      <c r="D179" s="176">
        <f t="shared" si="13"/>
        <v>4350</v>
      </c>
      <c r="E179" s="204" t="s">
        <v>527</v>
      </c>
      <c r="F179" s="154">
        <f>Pricing!$E$47*D179</f>
        <v>25414.092</v>
      </c>
      <c r="G179" s="154">
        <f>Pricing!$Q$49*D179</f>
        <v>15758.43325</v>
      </c>
      <c r="H179" s="177">
        <f>D179*Pricing!$Q$50</f>
        <v>47275.29975</v>
      </c>
      <c r="I179" s="177"/>
      <c r="J179" s="17"/>
      <c r="K179" s="17"/>
      <c r="L179" s="17"/>
      <c r="M179" s="17"/>
    </row>
    <row r="180">
      <c r="A180" s="232" t="s">
        <v>880</v>
      </c>
      <c r="B180" s="167" t="s">
        <v>523</v>
      </c>
      <c r="C180" s="168" t="s">
        <v>523</v>
      </c>
      <c r="D180" s="196" t="s">
        <v>523</v>
      </c>
      <c r="E180" s="167" t="s">
        <v>523</v>
      </c>
      <c r="F180" s="197"/>
      <c r="G180" s="197" t="s">
        <v>523</v>
      </c>
      <c r="H180" s="198"/>
      <c r="I180" s="197" t="s">
        <v>523</v>
      </c>
      <c r="J180" s="198"/>
      <c r="K180" s="198"/>
      <c r="L180" s="198"/>
      <c r="M180" s="198"/>
      <c r="N180" s="173"/>
      <c r="O180" s="173"/>
      <c r="P180" s="173"/>
      <c r="Q180" s="173"/>
      <c r="R180" s="173"/>
      <c r="S180" s="173"/>
      <c r="T180" s="173"/>
      <c r="U180" s="173"/>
      <c r="V180" s="173"/>
      <c r="W180" s="173"/>
      <c r="X180" s="173"/>
      <c r="Y180" s="173"/>
      <c r="Z180" s="173"/>
      <c r="AA180" s="173"/>
      <c r="AB180" s="173"/>
      <c r="AC180" s="173"/>
      <c r="AD180" s="173"/>
    </row>
    <row r="181">
      <c r="A181" s="152" t="s">
        <v>881</v>
      </c>
      <c r="B181" s="128" t="s">
        <v>882</v>
      </c>
      <c r="C181" s="175">
        <v>330000.0</v>
      </c>
      <c r="D181" s="176">
        <f t="shared" ref="D181:D183" si="14">C181*$J$2</f>
        <v>825</v>
      </c>
      <c r="E181" s="204" t="s">
        <v>527</v>
      </c>
      <c r="F181" s="154">
        <f>Pricing!$E$47*D181</f>
        <v>4819.914</v>
      </c>
      <c r="G181" s="154">
        <f>Pricing!$Q$49*D181</f>
        <v>2988.668375</v>
      </c>
      <c r="H181" s="177">
        <f>D181*Pricing!$Q$50</f>
        <v>8966.005125</v>
      </c>
      <c r="I181" s="177"/>
      <c r="J181" s="17"/>
      <c r="K181" s="17"/>
      <c r="L181" s="17"/>
      <c r="M181" s="17"/>
    </row>
    <row r="182">
      <c r="A182" s="191" t="s">
        <v>883</v>
      </c>
      <c r="B182" s="128" t="s">
        <v>884</v>
      </c>
      <c r="C182" s="175">
        <v>85000.0</v>
      </c>
      <c r="D182" s="176">
        <f t="shared" si="14"/>
        <v>212.5</v>
      </c>
      <c r="E182" s="204" t="s">
        <v>527</v>
      </c>
      <c r="F182" s="154">
        <f>Pricing!$E$47*D182</f>
        <v>1241.493</v>
      </c>
      <c r="G182" s="154">
        <f>Pricing!$Q$49*D182</f>
        <v>769.8085208</v>
      </c>
      <c r="H182" s="177">
        <f>D182*Pricing!$Q$50</f>
        <v>2309.425563</v>
      </c>
      <c r="I182" s="177"/>
      <c r="J182" s="17"/>
      <c r="K182" s="17"/>
      <c r="L182" s="17"/>
      <c r="M182" s="17"/>
    </row>
    <row r="183">
      <c r="A183" s="233" t="s">
        <v>885</v>
      </c>
      <c r="B183" s="128" t="s">
        <v>886</v>
      </c>
      <c r="C183" s="234">
        <v>3000.0</v>
      </c>
      <c r="D183" s="176">
        <f t="shared" si="14"/>
        <v>7.5</v>
      </c>
      <c r="E183" s="204" t="s">
        <v>527</v>
      </c>
      <c r="F183" s="154">
        <f>Pricing!$E$47*D183</f>
        <v>43.8174</v>
      </c>
      <c r="G183" s="154">
        <f>Pricing!$Q$49*D183</f>
        <v>27.1697125</v>
      </c>
      <c r="H183" s="177">
        <f>D183*Pricing!$Q$50</f>
        <v>81.5091375</v>
      </c>
      <c r="I183" s="235"/>
      <c r="J183" s="236"/>
      <c r="K183" s="236"/>
      <c r="L183" s="236"/>
      <c r="M183" s="236"/>
      <c r="N183" s="237"/>
      <c r="O183" s="237"/>
      <c r="P183" s="237"/>
      <c r="Q183" s="237"/>
      <c r="R183" s="237"/>
      <c r="S183" s="237"/>
      <c r="T183" s="237"/>
      <c r="U183" s="237"/>
      <c r="V183" s="237"/>
      <c r="W183" s="237"/>
      <c r="X183" s="237"/>
      <c r="Y183" s="237"/>
      <c r="Z183" s="237"/>
      <c r="AA183" s="237"/>
      <c r="AB183" s="237"/>
      <c r="AC183" s="237"/>
      <c r="AD183" s="237"/>
    </row>
    <row r="184">
      <c r="A184" s="222" t="s">
        <v>887</v>
      </c>
      <c r="B184" s="184" t="s">
        <v>782</v>
      </c>
      <c r="C184" s="223">
        <v>4000.0</v>
      </c>
      <c r="D184" s="225">
        <v>0.0</v>
      </c>
      <c r="E184" s="229" t="s">
        <v>527</v>
      </c>
      <c r="F184" s="188">
        <f>Pricing!$E$47*D184</f>
        <v>0</v>
      </c>
      <c r="G184" s="188">
        <f>Pricing!$Q$49*D184</f>
        <v>0</v>
      </c>
      <c r="H184" s="189">
        <f>D184*Pricing!$Q$50</f>
        <v>0</v>
      </c>
      <c r="I184" s="189"/>
      <c r="J184" s="187"/>
      <c r="K184" s="187"/>
      <c r="L184" s="187"/>
      <c r="M184" s="187"/>
      <c r="N184" s="190"/>
      <c r="O184" s="190"/>
      <c r="P184" s="190"/>
      <c r="Q184" s="190"/>
      <c r="R184" s="190"/>
      <c r="S184" s="190"/>
      <c r="T184" s="190"/>
      <c r="U184" s="190"/>
      <c r="V184" s="190"/>
      <c r="W184" s="190"/>
      <c r="X184" s="190"/>
      <c r="Y184" s="190"/>
      <c r="Z184" s="190"/>
      <c r="AA184" s="190"/>
      <c r="AB184" s="190"/>
      <c r="AC184" s="190"/>
      <c r="AD184" s="190"/>
    </row>
    <row r="185">
      <c r="A185" s="222" t="s">
        <v>888</v>
      </c>
      <c r="B185" s="184" t="s">
        <v>782</v>
      </c>
      <c r="C185" s="223">
        <v>14000.0</v>
      </c>
      <c r="D185" s="225">
        <v>0.0</v>
      </c>
      <c r="E185" s="229" t="s">
        <v>527</v>
      </c>
      <c r="F185" s="188">
        <f>Pricing!$E$47*D185</f>
        <v>0</v>
      </c>
      <c r="G185" s="188">
        <f>Pricing!$Q$49*D185</f>
        <v>0</v>
      </c>
      <c r="H185" s="189">
        <f>D185*Pricing!$Q$50</f>
        <v>0</v>
      </c>
      <c r="I185" s="189"/>
      <c r="J185" s="187"/>
      <c r="K185" s="187"/>
      <c r="L185" s="187"/>
      <c r="M185" s="187"/>
      <c r="N185" s="190"/>
      <c r="O185" s="190"/>
      <c r="P185" s="190"/>
      <c r="Q185" s="190"/>
      <c r="R185" s="190"/>
      <c r="S185" s="190"/>
      <c r="T185" s="190"/>
      <c r="U185" s="190"/>
      <c r="V185" s="190"/>
      <c r="W185" s="190"/>
      <c r="X185" s="190"/>
      <c r="Y185" s="190"/>
      <c r="Z185" s="190"/>
      <c r="AA185" s="190"/>
      <c r="AB185" s="190"/>
      <c r="AC185" s="190"/>
      <c r="AD185" s="190"/>
    </row>
    <row r="186">
      <c r="A186" s="222" t="s">
        <v>889</v>
      </c>
      <c r="B186" s="184" t="s">
        <v>782</v>
      </c>
      <c r="C186" s="223">
        <v>50000.0</v>
      </c>
      <c r="D186" s="225">
        <v>0.0</v>
      </c>
      <c r="E186" s="229" t="s">
        <v>527</v>
      </c>
      <c r="F186" s="188">
        <f>Pricing!$E$47*D186</f>
        <v>0</v>
      </c>
      <c r="G186" s="188">
        <f>Pricing!$Q$49*D186</f>
        <v>0</v>
      </c>
      <c r="H186" s="189">
        <f>D186*Pricing!$Q$50</f>
        <v>0</v>
      </c>
      <c r="I186" s="189"/>
      <c r="J186" s="187"/>
      <c r="K186" s="187"/>
      <c r="L186" s="187"/>
      <c r="M186" s="187"/>
      <c r="N186" s="190"/>
      <c r="O186" s="190"/>
      <c r="P186" s="190"/>
      <c r="Q186" s="190"/>
      <c r="R186" s="190"/>
      <c r="S186" s="190"/>
      <c r="T186" s="190"/>
      <c r="U186" s="190"/>
      <c r="V186" s="190"/>
      <c r="W186" s="190"/>
      <c r="X186" s="190"/>
      <c r="Y186" s="190"/>
      <c r="Z186" s="190"/>
      <c r="AA186" s="190"/>
      <c r="AB186" s="190"/>
      <c r="AC186" s="190"/>
      <c r="AD186" s="190"/>
    </row>
    <row r="187">
      <c r="A187" s="233" t="s">
        <v>890</v>
      </c>
      <c r="B187" s="128" t="s">
        <v>891</v>
      </c>
      <c r="C187" s="234">
        <v>5000.0</v>
      </c>
      <c r="D187" s="176">
        <f t="shared" ref="D187:D206" si="15">C187*$J$2</f>
        <v>12.5</v>
      </c>
      <c r="E187" s="204" t="s">
        <v>527</v>
      </c>
      <c r="F187" s="154">
        <f>Pricing!$E$47*D187</f>
        <v>73.029</v>
      </c>
      <c r="G187" s="154">
        <f>Pricing!$Q$49*D187</f>
        <v>45.28285417</v>
      </c>
      <c r="H187" s="177">
        <f>D187*Pricing!$Q$50</f>
        <v>135.8485625</v>
      </c>
      <c r="I187" s="235"/>
      <c r="J187" s="236"/>
      <c r="K187" s="236"/>
      <c r="L187" s="236"/>
      <c r="M187" s="236"/>
      <c r="N187" s="237"/>
      <c r="O187" s="237"/>
      <c r="P187" s="237"/>
      <c r="Q187" s="237"/>
      <c r="R187" s="237"/>
      <c r="S187" s="237"/>
      <c r="T187" s="237"/>
      <c r="U187" s="237"/>
      <c r="V187" s="237"/>
      <c r="W187" s="237"/>
      <c r="X187" s="237"/>
      <c r="Y187" s="237"/>
      <c r="Z187" s="237"/>
      <c r="AA187" s="237"/>
      <c r="AB187" s="237"/>
      <c r="AC187" s="237"/>
      <c r="AD187" s="237"/>
    </row>
    <row r="188">
      <c r="A188" s="233" t="s">
        <v>892</v>
      </c>
      <c r="B188" s="128" t="s">
        <v>893</v>
      </c>
      <c r="C188" s="234">
        <v>40000.0</v>
      </c>
      <c r="D188" s="176">
        <f t="shared" si="15"/>
        <v>100</v>
      </c>
      <c r="E188" s="204" t="s">
        <v>527</v>
      </c>
      <c r="F188" s="154">
        <f>Pricing!$E$47*D188</f>
        <v>584.232</v>
      </c>
      <c r="G188" s="154">
        <f>Pricing!$Q$49*D188</f>
        <v>362.2628333</v>
      </c>
      <c r="H188" s="177">
        <f>D188*Pricing!$Q$50</f>
        <v>1086.7885</v>
      </c>
      <c r="I188" s="235"/>
      <c r="J188" s="236"/>
      <c r="K188" s="236"/>
      <c r="L188" s="236"/>
      <c r="M188" s="236"/>
      <c r="N188" s="237"/>
      <c r="O188" s="237"/>
      <c r="P188" s="237"/>
      <c r="Q188" s="237"/>
      <c r="R188" s="237"/>
      <c r="S188" s="237"/>
      <c r="T188" s="237"/>
      <c r="U188" s="237"/>
      <c r="V188" s="237"/>
      <c r="W188" s="237"/>
      <c r="X188" s="237"/>
      <c r="Y188" s="237"/>
      <c r="Z188" s="237"/>
      <c r="AA188" s="237"/>
      <c r="AB188" s="237"/>
      <c r="AC188" s="237"/>
      <c r="AD188" s="237"/>
    </row>
    <row r="189">
      <c r="A189" s="233" t="s">
        <v>894</v>
      </c>
      <c r="B189" s="128" t="s">
        <v>895</v>
      </c>
      <c r="C189" s="234">
        <v>17000.0</v>
      </c>
      <c r="D189" s="176">
        <f t="shared" si="15"/>
        <v>42.5</v>
      </c>
      <c r="E189" s="204" t="s">
        <v>527</v>
      </c>
      <c r="F189" s="154">
        <f>Pricing!$E$47*D189</f>
        <v>248.2986</v>
      </c>
      <c r="G189" s="154">
        <f>Pricing!$Q$49*D189</f>
        <v>153.9617042</v>
      </c>
      <c r="H189" s="177">
        <f>D189*Pricing!$Q$50</f>
        <v>461.8851125</v>
      </c>
      <c r="I189" s="235"/>
      <c r="J189" s="236"/>
      <c r="K189" s="236"/>
      <c r="L189" s="236"/>
      <c r="M189" s="236"/>
      <c r="N189" s="237"/>
      <c r="O189" s="237"/>
      <c r="P189" s="237"/>
      <c r="Q189" s="237"/>
      <c r="R189" s="237"/>
      <c r="S189" s="237"/>
      <c r="T189" s="237"/>
      <c r="U189" s="237"/>
      <c r="V189" s="237"/>
      <c r="W189" s="237"/>
      <c r="X189" s="237"/>
      <c r="Y189" s="237"/>
      <c r="Z189" s="237"/>
      <c r="AA189" s="237"/>
      <c r="AB189" s="237"/>
      <c r="AC189" s="237"/>
      <c r="AD189" s="237"/>
    </row>
    <row r="190">
      <c r="A190" s="233" t="s">
        <v>896</v>
      </c>
      <c r="B190" s="128" t="s">
        <v>897</v>
      </c>
      <c r="C190" s="234">
        <v>30000.0</v>
      </c>
      <c r="D190" s="176">
        <f t="shared" si="15"/>
        <v>75</v>
      </c>
      <c r="E190" s="204" t="s">
        <v>527</v>
      </c>
      <c r="F190" s="154">
        <f>Pricing!$E$47*D190</f>
        <v>438.174</v>
      </c>
      <c r="G190" s="154">
        <f>Pricing!$Q$49*D190</f>
        <v>271.697125</v>
      </c>
      <c r="H190" s="177">
        <f>D190*Pricing!$Q$50</f>
        <v>815.091375</v>
      </c>
      <c r="I190" s="235"/>
      <c r="J190" s="236"/>
      <c r="K190" s="236"/>
      <c r="L190" s="236"/>
      <c r="M190" s="236"/>
      <c r="N190" s="237"/>
      <c r="O190" s="237"/>
      <c r="P190" s="237"/>
      <c r="Q190" s="237"/>
      <c r="R190" s="237"/>
      <c r="S190" s="237"/>
      <c r="T190" s="237"/>
      <c r="U190" s="237"/>
      <c r="V190" s="237"/>
      <c r="W190" s="237"/>
      <c r="X190" s="237"/>
      <c r="Y190" s="237"/>
      <c r="Z190" s="237"/>
      <c r="AA190" s="237"/>
      <c r="AB190" s="237"/>
      <c r="AC190" s="237"/>
      <c r="AD190" s="237"/>
    </row>
    <row r="191">
      <c r="A191" s="233" t="s">
        <v>898</v>
      </c>
      <c r="B191" s="128" t="s">
        <v>899</v>
      </c>
      <c r="C191" s="234">
        <v>3000.0</v>
      </c>
      <c r="D191" s="176">
        <f t="shared" si="15"/>
        <v>7.5</v>
      </c>
      <c r="E191" s="204" t="s">
        <v>527</v>
      </c>
      <c r="F191" s="154">
        <f>Pricing!$E$47*D191</f>
        <v>43.8174</v>
      </c>
      <c r="G191" s="154">
        <f>Pricing!$Q$49*D191</f>
        <v>27.1697125</v>
      </c>
      <c r="H191" s="177">
        <f>D191*Pricing!$Q$50</f>
        <v>81.5091375</v>
      </c>
      <c r="I191" s="235"/>
      <c r="J191" s="236"/>
      <c r="K191" s="236"/>
      <c r="L191" s="236"/>
      <c r="M191" s="236"/>
      <c r="N191" s="237"/>
      <c r="O191" s="237"/>
      <c r="P191" s="237"/>
      <c r="Q191" s="237"/>
      <c r="R191" s="237"/>
      <c r="S191" s="237"/>
      <c r="T191" s="237"/>
      <c r="U191" s="237"/>
      <c r="V191" s="237"/>
      <c r="W191" s="237"/>
      <c r="X191" s="237"/>
      <c r="Y191" s="237"/>
      <c r="Z191" s="237"/>
      <c r="AA191" s="237"/>
      <c r="AB191" s="237"/>
      <c r="AC191" s="237"/>
      <c r="AD191" s="237"/>
    </row>
    <row r="192">
      <c r="A192" s="233" t="s">
        <v>900</v>
      </c>
      <c r="B192" s="128" t="s">
        <v>901</v>
      </c>
      <c r="C192" s="234">
        <v>20000.0</v>
      </c>
      <c r="D192" s="176">
        <f t="shared" si="15"/>
        <v>50</v>
      </c>
      <c r="E192" s="204" t="s">
        <v>527</v>
      </c>
      <c r="F192" s="154">
        <f>Pricing!$E$47*D192</f>
        <v>292.116</v>
      </c>
      <c r="G192" s="154">
        <f>Pricing!$Q$49*D192</f>
        <v>181.1314167</v>
      </c>
      <c r="H192" s="177">
        <f>D192*Pricing!$Q$50</f>
        <v>543.39425</v>
      </c>
      <c r="I192" s="235"/>
      <c r="J192" s="236"/>
      <c r="K192" s="236"/>
      <c r="L192" s="236"/>
      <c r="M192" s="236"/>
      <c r="N192" s="237"/>
      <c r="O192" s="237"/>
      <c r="P192" s="237"/>
      <c r="Q192" s="237"/>
      <c r="R192" s="237"/>
      <c r="S192" s="237"/>
      <c r="T192" s="237"/>
      <c r="U192" s="237"/>
      <c r="V192" s="237"/>
      <c r="W192" s="237"/>
      <c r="X192" s="237"/>
      <c r="Y192" s="237"/>
      <c r="Z192" s="237"/>
      <c r="AA192" s="237"/>
      <c r="AB192" s="237"/>
      <c r="AC192" s="237"/>
      <c r="AD192" s="237"/>
    </row>
    <row r="193">
      <c r="A193" s="233" t="s">
        <v>902</v>
      </c>
      <c r="B193" s="238" t="s">
        <v>903</v>
      </c>
      <c r="C193" s="234">
        <v>12000.0</v>
      </c>
      <c r="D193" s="176">
        <f t="shared" si="15"/>
        <v>30</v>
      </c>
      <c r="E193" s="204" t="s">
        <v>527</v>
      </c>
      <c r="F193" s="154">
        <f>Pricing!$E$47*D193</f>
        <v>175.2696</v>
      </c>
      <c r="G193" s="154">
        <f>Pricing!$Q$49*D193</f>
        <v>108.67885</v>
      </c>
      <c r="H193" s="177">
        <f>D193*Pricing!$Q$50</f>
        <v>326.03655</v>
      </c>
      <c r="I193" s="239">
        <v>400.0</v>
      </c>
      <c r="J193" s="236"/>
      <c r="K193" s="236"/>
      <c r="L193" s="236"/>
      <c r="M193" s="236"/>
      <c r="N193" s="237"/>
      <c r="O193" s="237"/>
      <c r="P193" s="237"/>
      <c r="Q193" s="237"/>
      <c r="R193" s="237"/>
      <c r="S193" s="237"/>
      <c r="T193" s="237"/>
      <c r="U193" s="237"/>
      <c r="V193" s="237"/>
      <c r="W193" s="237"/>
      <c r="X193" s="237"/>
      <c r="Y193" s="237"/>
      <c r="Z193" s="237"/>
      <c r="AA193" s="237"/>
      <c r="AB193" s="237"/>
      <c r="AC193" s="237"/>
      <c r="AD193" s="237"/>
    </row>
    <row r="194">
      <c r="A194" s="233" t="s">
        <v>904</v>
      </c>
      <c r="B194" s="128" t="s">
        <v>905</v>
      </c>
      <c r="C194" s="234">
        <v>17000.0</v>
      </c>
      <c r="D194" s="176">
        <f t="shared" si="15"/>
        <v>42.5</v>
      </c>
      <c r="E194" s="204" t="s">
        <v>527</v>
      </c>
      <c r="F194" s="154">
        <f>Pricing!$E$47*D194</f>
        <v>248.2986</v>
      </c>
      <c r="G194" s="154">
        <f>Pricing!$Q$49*D194</f>
        <v>153.9617042</v>
      </c>
      <c r="H194" s="177">
        <f>D194*Pricing!$Q$50</f>
        <v>461.8851125</v>
      </c>
      <c r="I194" s="235"/>
      <c r="J194" s="236"/>
      <c r="K194" s="236"/>
      <c r="L194" s="236"/>
      <c r="M194" s="236"/>
      <c r="N194" s="237"/>
      <c r="O194" s="237"/>
      <c r="P194" s="237"/>
      <c r="Q194" s="237"/>
      <c r="R194" s="237"/>
      <c r="S194" s="237"/>
      <c r="T194" s="237"/>
      <c r="U194" s="237"/>
      <c r="V194" s="237"/>
      <c r="W194" s="237"/>
      <c r="X194" s="237"/>
      <c r="Y194" s="237"/>
      <c r="Z194" s="237"/>
      <c r="AA194" s="237"/>
      <c r="AB194" s="237"/>
      <c r="AC194" s="237"/>
      <c r="AD194" s="237"/>
    </row>
    <row r="195">
      <c r="A195" s="233" t="s">
        <v>906</v>
      </c>
      <c r="B195" s="128" t="s">
        <v>907</v>
      </c>
      <c r="C195" s="234">
        <v>58000.0</v>
      </c>
      <c r="D195" s="176">
        <f t="shared" si="15"/>
        <v>145</v>
      </c>
      <c r="E195" s="204" t="s">
        <v>527</v>
      </c>
      <c r="F195" s="154">
        <f>Pricing!$E$47*D195</f>
        <v>847.1364</v>
      </c>
      <c r="G195" s="154">
        <f>Pricing!$Q$49*D195</f>
        <v>525.2811083</v>
      </c>
      <c r="H195" s="177">
        <f>D195*Pricing!$Q$50</f>
        <v>1575.843325</v>
      </c>
      <c r="I195" s="235"/>
      <c r="J195" s="236"/>
      <c r="K195" s="236"/>
      <c r="L195" s="236"/>
      <c r="M195" s="236"/>
      <c r="N195" s="237"/>
      <c r="O195" s="237"/>
      <c r="P195" s="237"/>
      <c r="Q195" s="237"/>
      <c r="R195" s="237"/>
      <c r="S195" s="237"/>
      <c r="T195" s="237"/>
      <c r="U195" s="237"/>
      <c r="V195" s="237"/>
      <c r="W195" s="237"/>
      <c r="X195" s="237"/>
      <c r="Y195" s="237"/>
      <c r="Z195" s="237"/>
      <c r="AA195" s="237"/>
      <c r="AB195" s="237"/>
      <c r="AC195" s="237"/>
      <c r="AD195" s="237"/>
    </row>
    <row r="196">
      <c r="A196" s="233" t="s">
        <v>908</v>
      </c>
      <c r="B196" s="128" t="s">
        <v>909</v>
      </c>
      <c r="C196" s="234">
        <v>11000.0</v>
      </c>
      <c r="D196" s="176">
        <f t="shared" si="15"/>
        <v>27.5</v>
      </c>
      <c r="E196" s="204" t="s">
        <v>527</v>
      </c>
      <c r="F196" s="154">
        <f>Pricing!$E$47*D196</f>
        <v>160.6638</v>
      </c>
      <c r="G196" s="154">
        <f>Pricing!$Q$49*D196</f>
        <v>99.62227917</v>
      </c>
      <c r="H196" s="177">
        <f>D196*Pricing!$Q$50</f>
        <v>298.8668375</v>
      </c>
      <c r="I196" s="235"/>
      <c r="J196" s="236"/>
      <c r="K196" s="236"/>
      <c r="L196" s="236"/>
      <c r="M196" s="236"/>
      <c r="N196" s="237"/>
      <c r="O196" s="237"/>
      <c r="P196" s="237"/>
      <c r="Q196" s="237"/>
      <c r="R196" s="237"/>
      <c r="S196" s="237"/>
      <c r="T196" s="237"/>
      <c r="U196" s="237"/>
      <c r="V196" s="237"/>
      <c r="W196" s="237"/>
      <c r="X196" s="237"/>
      <c r="Y196" s="237"/>
      <c r="Z196" s="237"/>
      <c r="AA196" s="237"/>
      <c r="AB196" s="237"/>
      <c r="AC196" s="237"/>
      <c r="AD196" s="237"/>
    </row>
    <row r="197">
      <c r="A197" s="233" t="s">
        <v>910</v>
      </c>
      <c r="B197" s="128" t="s">
        <v>911</v>
      </c>
      <c r="C197" s="234">
        <v>7500.0</v>
      </c>
      <c r="D197" s="176">
        <f t="shared" si="15"/>
        <v>18.75</v>
      </c>
      <c r="E197" s="204" t="s">
        <v>527</v>
      </c>
      <c r="F197" s="154">
        <f>Pricing!$E$47*D197</f>
        <v>109.5435</v>
      </c>
      <c r="G197" s="154">
        <f>Pricing!$Q$49*D197</f>
        <v>67.92428125</v>
      </c>
      <c r="H197" s="177">
        <f>D197*Pricing!$Q$50</f>
        <v>203.7728438</v>
      </c>
      <c r="I197" s="235"/>
      <c r="J197" s="236"/>
      <c r="K197" s="236"/>
      <c r="L197" s="236"/>
      <c r="M197" s="236"/>
      <c r="N197" s="237"/>
      <c r="O197" s="237"/>
      <c r="P197" s="237"/>
      <c r="Q197" s="237"/>
      <c r="R197" s="237"/>
      <c r="S197" s="237"/>
      <c r="T197" s="237"/>
      <c r="U197" s="237"/>
      <c r="V197" s="237"/>
      <c r="W197" s="237"/>
      <c r="X197" s="237"/>
      <c r="Y197" s="237"/>
      <c r="Z197" s="237"/>
      <c r="AA197" s="237"/>
      <c r="AB197" s="237"/>
      <c r="AC197" s="237"/>
      <c r="AD197" s="237"/>
    </row>
    <row r="198">
      <c r="A198" s="233" t="s">
        <v>912</v>
      </c>
      <c r="B198" s="128" t="s">
        <v>913</v>
      </c>
      <c r="C198" s="234">
        <v>5000.0</v>
      </c>
      <c r="D198" s="176">
        <f t="shared" si="15"/>
        <v>12.5</v>
      </c>
      <c r="E198" s="204" t="s">
        <v>527</v>
      </c>
      <c r="F198" s="154">
        <f>Pricing!$E$47*D198</f>
        <v>73.029</v>
      </c>
      <c r="G198" s="154">
        <f>Pricing!$Q$49*D198</f>
        <v>45.28285417</v>
      </c>
      <c r="H198" s="177">
        <f>D198*Pricing!$Q$50</f>
        <v>135.8485625</v>
      </c>
      <c r="I198" s="235"/>
      <c r="J198" s="236"/>
      <c r="K198" s="236"/>
      <c r="L198" s="236"/>
      <c r="M198" s="236"/>
      <c r="N198" s="237"/>
      <c r="O198" s="237"/>
      <c r="P198" s="237"/>
      <c r="Q198" s="237"/>
      <c r="R198" s="237"/>
      <c r="S198" s="237"/>
      <c r="T198" s="237"/>
      <c r="U198" s="237"/>
      <c r="V198" s="237"/>
      <c r="W198" s="237"/>
      <c r="X198" s="237"/>
      <c r="Y198" s="237"/>
      <c r="Z198" s="237"/>
      <c r="AA198" s="237"/>
      <c r="AB198" s="237"/>
      <c r="AC198" s="237"/>
      <c r="AD198" s="237"/>
    </row>
    <row r="199">
      <c r="A199" s="233" t="s">
        <v>914</v>
      </c>
      <c r="B199" s="128" t="s">
        <v>915</v>
      </c>
      <c r="C199" s="234">
        <v>67000.0</v>
      </c>
      <c r="D199" s="176">
        <f t="shared" si="15"/>
        <v>167.5</v>
      </c>
      <c r="E199" s="204" t="s">
        <v>527</v>
      </c>
      <c r="F199" s="154">
        <f>Pricing!$E$47*D199</f>
        <v>978.5886</v>
      </c>
      <c r="G199" s="154">
        <f>Pricing!$Q$49*D199</f>
        <v>606.7902458</v>
      </c>
      <c r="H199" s="177">
        <f>D199*Pricing!$Q$50</f>
        <v>1820.370738</v>
      </c>
      <c r="I199" s="235"/>
      <c r="J199" s="236"/>
      <c r="K199" s="236"/>
      <c r="L199" s="236"/>
      <c r="M199" s="236"/>
      <c r="N199" s="237"/>
      <c r="O199" s="237"/>
      <c r="P199" s="237"/>
      <c r="Q199" s="237"/>
      <c r="R199" s="237"/>
      <c r="S199" s="237"/>
      <c r="T199" s="237"/>
      <c r="U199" s="237"/>
      <c r="V199" s="237"/>
      <c r="W199" s="237"/>
      <c r="X199" s="237"/>
      <c r="Y199" s="237"/>
      <c r="Z199" s="237"/>
      <c r="AA199" s="237"/>
      <c r="AB199" s="237"/>
      <c r="AC199" s="237"/>
      <c r="AD199" s="237"/>
    </row>
    <row r="200">
      <c r="A200" s="233" t="s">
        <v>916</v>
      </c>
      <c r="B200" s="128" t="s">
        <v>917</v>
      </c>
      <c r="C200" s="234">
        <v>20000.0</v>
      </c>
      <c r="D200" s="176">
        <f t="shared" si="15"/>
        <v>50</v>
      </c>
      <c r="E200" s="204" t="s">
        <v>527</v>
      </c>
      <c r="F200" s="154">
        <f>Pricing!$E$47*D200</f>
        <v>292.116</v>
      </c>
      <c r="G200" s="154">
        <f>Pricing!$Q$49*D200</f>
        <v>181.1314167</v>
      </c>
      <c r="H200" s="177">
        <f>D200*Pricing!$Q$50</f>
        <v>543.39425</v>
      </c>
      <c r="I200" s="235"/>
      <c r="J200" s="236"/>
      <c r="K200" s="236"/>
      <c r="L200" s="236"/>
      <c r="M200" s="236"/>
      <c r="N200" s="237"/>
      <c r="O200" s="237"/>
      <c r="P200" s="237"/>
      <c r="Q200" s="237"/>
      <c r="R200" s="237"/>
      <c r="S200" s="237"/>
      <c r="T200" s="237"/>
      <c r="U200" s="237"/>
      <c r="V200" s="237"/>
      <c r="W200" s="237"/>
      <c r="X200" s="237"/>
      <c r="Y200" s="237"/>
      <c r="Z200" s="237"/>
      <c r="AA200" s="237"/>
      <c r="AB200" s="237"/>
      <c r="AC200" s="237"/>
      <c r="AD200" s="237"/>
    </row>
    <row r="201">
      <c r="A201" s="233" t="s">
        <v>918</v>
      </c>
      <c r="B201" s="128" t="s">
        <v>919</v>
      </c>
      <c r="C201" s="234">
        <v>9000.0</v>
      </c>
      <c r="D201" s="176">
        <f t="shared" si="15"/>
        <v>22.5</v>
      </c>
      <c r="E201" s="204" t="s">
        <v>527</v>
      </c>
      <c r="F201" s="154">
        <f>Pricing!$E$47*D201</f>
        <v>131.4522</v>
      </c>
      <c r="G201" s="154">
        <f>Pricing!$Q$49*D201</f>
        <v>81.5091375</v>
      </c>
      <c r="H201" s="177">
        <f>D201*Pricing!$Q$50</f>
        <v>244.5274125</v>
      </c>
      <c r="I201" s="235"/>
      <c r="J201" s="236"/>
      <c r="K201" s="236"/>
      <c r="L201" s="236"/>
      <c r="M201" s="236"/>
      <c r="N201" s="237"/>
      <c r="O201" s="237"/>
      <c r="P201" s="237"/>
      <c r="Q201" s="237"/>
      <c r="R201" s="237"/>
      <c r="S201" s="237"/>
      <c r="T201" s="237"/>
      <c r="U201" s="237"/>
      <c r="V201" s="237"/>
      <c r="W201" s="237"/>
      <c r="X201" s="237"/>
      <c r="Y201" s="237"/>
      <c r="Z201" s="237"/>
      <c r="AA201" s="237"/>
      <c r="AB201" s="237"/>
      <c r="AC201" s="237"/>
      <c r="AD201" s="237"/>
    </row>
    <row r="202">
      <c r="A202" s="152" t="s">
        <v>920</v>
      </c>
      <c r="B202" s="174" t="s">
        <v>921</v>
      </c>
      <c r="C202" s="234">
        <v>21000.0</v>
      </c>
      <c r="D202" s="176">
        <f t="shared" si="15"/>
        <v>52.5</v>
      </c>
      <c r="E202" s="204" t="s">
        <v>527</v>
      </c>
      <c r="F202" s="154">
        <f>Pricing!$E$47*D202</f>
        <v>306.7218</v>
      </c>
      <c r="G202" s="154">
        <f>Pricing!$Q$49*D202</f>
        <v>190.1879875</v>
      </c>
      <c r="H202" s="177">
        <f>D202*Pricing!$Q$50</f>
        <v>570.5639625</v>
      </c>
      <c r="I202" s="235"/>
      <c r="J202" s="236"/>
      <c r="K202" s="236"/>
      <c r="L202" s="236"/>
      <c r="M202" s="236"/>
      <c r="N202" s="237"/>
      <c r="O202" s="237"/>
      <c r="P202" s="237"/>
      <c r="Q202" s="237"/>
      <c r="R202" s="237"/>
      <c r="S202" s="237"/>
      <c r="T202" s="237"/>
      <c r="U202" s="237"/>
      <c r="V202" s="237"/>
      <c r="W202" s="237"/>
      <c r="X202" s="237"/>
      <c r="Y202" s="237"/>
      <c r="Z202" s="237"/>
      <c r="AA202" s="237"/>
      <c r="AB202" s="237"/>
      <c r="AC202" s="237"/>
      <c r="AD202" s="237"/>
    </row>
    <row r="203">
      <c r="A203" s="233" t="s">
        <v>922</v>
      </c>
      <c r="B203" s="128" t="s">
        <v>923</v>
      </c>
      <c r="C203" s="234">
        <v>168000.0</v>
      </c>
      <c r="D203" s="176">
        <f t="shared" si="15"/>
        <v>420</v>
      </c>
      <c r="E203" s="204" t="s">
        <v>527</v>
      </c>
      <c r="F203" s="154">
        <f>Pricing!$E$47*D203</f>
        <v>2453.7744</v>
      </c>
      <c r="G203" s="154">
        <f>Pricing!$Q$49*D203</f>
        <v>1521.5039</v>
      </c>
      <c r="H203" s="177">
        <f>D203*Pricing!$Q$50</f>
        <v>4564.5117</v>
      </c>
      <c r="I203" s="235"/>
      <c r="J203" s="236"/>
      <c r="K203" s="236"/>
      <c r="L203" s="236"/>
      <c r="M203" s="236"/>
      <c r="N203" s="237"/>
      <c r="O203" s="237"/>
      <c r="P203" s="237"/>
      <c r="Q203" s="237"/>
      <c r="R203" s="237"/>
      <c r="S203" s="237"/>
      <c r="T203" s="237"/>
      <c r="U203" s="237"/>
      <c r="V203" s="237"/>
      <c r="W203" s="237"/>
      <c r="X203" s="237"/>
      <c r="Y203" s="237"/>
      <c r="Z203" s="237"/>
      <c r="AA203" s="237"/>
      <c r="AB203" s="237"/>
      <c r="AC203" s="237"/>
      <c r="AD203" s="237"/>
    </row>
    <row r="204">
      <c r="A204" s="233" t="s">
        <v>924</v>
      </c>
      <c r="B204" s="128" t="s">
        <v>925</v>
      </c>
      <c r="C204" s="234">
        <v>3000.0</v>
      </c>
      <c r="D204" s="176">
        <f t="shared" si="15"/>
        <v>7.5</v>
      </c>
      <c r="E204" s="204" t="s">
        <v>527</v>
      </c>
      <c r="F204" s="154">
        <f>Pricing!$E$47*D204</f>
        <v>43.8174</v>
      </c>
      <c r="G204" s="154">
        <f>Pricing!$Q$49*D204</f>
        <v>27.1697125</v>
      </c>
      <c r="H204" s="177">
        <f>D204*Pricing!$Q$50</f>
        <v>81.5091375</v>
      </c>
      <c r="I204" s="235"/>
      <c r="J204" s="236"/>
      <c r="K204" s="236"/>
      <c r="L204" s="236"/>
      <c r="M204" s="236"/>
      <c r="N204" s="237"/>
      <c r="O204" s="237"/>
      <c r="P204" s="237"/>
      <c r="Q204" s="237"/>
      <c r="R204" s="237"/>
      <c r="S204" s="237"/>
      <c r="T204" s="237"/>
      <c r="U204" s="237"/>
      <c r="V204" s="237"/>
      <c r="W204" s="237"/>
      <c r="X204" s="237"/>
      <c r="Y204" s="237"/>
      <c r="Z204" s="237"/>
      <c r="AA204" s="237"/>
      <c r="AB204" s="237"/>
      <c r="AC204" s="237"/>
      <c r="AD204" s="237"/>
    </row>
    <row r="205">
      <c r="A205" s="233" t="s">
        <v>926</v>
      </c>
      <c r="B205" s="128" t="s">
        <v>927</v>
      </c>
      <c r="C205" s="234">
        <v>1300.0</v>
      </c>
      <c r="D205" s="176">
        <f t="shared" si="15"/>
        <v>3.25</v>
      </c>
      <c r="E205" s="204" t="s">
        <v>527</v>
      </c>
      <c r="F205" s="154">
        <f>Pricing!$E$47*D205</f>
        <v>18.98754</v>
      </c>
      <c r="G205" s="154">
        <f>Pricing!$Q$49*D205</f>
        <v>11.77354208</v>
      </c>
      <c r="H205" s="177">
        <f>D205*Pricing!$Q$50</f>
        <v>35.32062625</v>
      </c>
      <c r="I205" s="235"/>
      <c r="J205" s="236"/>
      <c r="K205" s="236"/>
      <c r="L205" s="236"/>
      <c r="M205" s="236"/>
      <c r="N205" s="237"/>
      <c r="O205" s="237"/>
      <c r="P205" s="237"/>
      <c r="Q205" s="237"/>
      <c r="R205" s="237"/>
      <c r="S205" s="237"/>
      <c r="T205" s="237"/>
      <c r="U205" s="237"/>
      <c r="V205" s="237"/>
      <c r="W205" s="237"/>
      <c r="X205" s="237"/>
      <c r="Y205" s="237"/>
      <c r="Z205" s="237"/>
      <c r="AA205" s="237"/>
      <c r="AB205" s="237"/>
      <c r="AC205" s="237"/>
      <c r="AD205" s="237"/>
    </row>
    <row r="206">
      <c r="A206" s="233" t="s">
        <v>928</v>
      </c>
      <c r="B206" s="128" t="s">
        <v>929</v>
      </c>
      <c r="C206" s="234">
        <v>26000.0</v>
      </c>
      <c r="D206" s="176">
        <f t="shared" si="15"/>
        <v>65</v>
      </c>
      <c r="E206" s="204" t="s">
        <v>527</v>
      </c>
      <c r="F206" s="154">
        <f>Pricing!$E$47*D206</f>
        <v>379.7508</v>
      </c>
      <c r="G206" s="154">
        <f>Pricing!$Q$49*D206</f>
        <v>235.4708417</v>
      </c>
      <c r="H206" s="177">
        <f>D206*Pricing!$Q$50</f>
        <v>706.412525</v>
      </c>
      <c r="I206" s="235"/>
      <c r="J206" s="236"/>
      <c r="K206" s="236"/>
      <c r="L206" s="236"/>
      <c r="M206" s="236"/>
      <c r="N206" s="237"/>
      <c r="O206" s="237"/>
      <c r="P206" s="237"/>
      <c r="Q206" s="237"/>
      <c r="R206" s="237"/>
      <c r="S206" s="237"/>
      <c r="T206" s="237"/>
      <c r="U206" s="237"/>
      <c r="V206" s="237"/>
      <c r="W206" s="237"/>
      <c r="X206" s="237"/>
      <c r="Y206" s="237"/>
      <c r="Z206" s="237"/>
      <c r="AA206" s="237"/>
      <c r="AB206" s="237"/>
      <c r="AC206" s="237"/>
      <c r="AD206" s="237"/>
    </row>
    <row r="207">
      <c r="A207" s="222" t="s">
        <v>930</v>
      </c>
      <c r="B207" s="184" t="s">
        <v>931</v>
      </c>
      <c r="C207" s="223">
        <v>403000.0</v>
      </c>
      <c r="D207" s="240">
        <v>0.0</v>
      </c>
      <c r="E207" s="229" t="s">
        <v>527</v>
      </c>
      <c r="F207" s="188"/>
      <c r="G207" s="188">
        <f>3.26*D207</f>
        <v>0</v>
      </c>
      <c r="H207" s="187"/>
      <c r="I207" s="189"/>
      <c r="J207" s="187"/>
      <c r="K207" s="187"/>
      <c r="L207" s="187"/>
      <c r="M207" s="187"/>
      <c r="N207" s="190"/>
      <c r="O207" s="190"/>
      <c r="P207" s="190"/>
      <c r="Q207" s="190"/>
      <c r="R207" s="190"/>
      <c r="S207" s="190"/>
      <c r="T207" s="190"/>
      <c r="U207" s="190"/>
      <c r="V207" s="190"/>
      <c r="W207" s="190"/>
      <c r="X207" s="190"/>
      <c r="Y207" s="190"/>
      <c r="Z207" s="190"/>
      <c r="AA207" s="190"/>
      <c r="AB207" s="190"/>
      <c r="AC207" s="190"/>
      <c r="AD207" s="190"/>
    </row>
    <row r="208">
      <c r="A208" s="232" t="s">
        <v>932</v>
      </c>
      <c r="B208" s="167" t="s">
        <v>523</v>
      </c>
      <c r="C208" s="168" t="s">
        <v>523</v>
      </c>
      <c r="D208" s="196" t="s">
        <v>523</v>
      </c>
      <c r="E208" s="198"/>
      <c r="F208" s="197"/>
      <c r="G208" s="197" t="s">
        <v>523</v>
      </c>
      <c r="H208" s="198"/>
      <c r="I208" s="197" t="s">
        <v>523</v>
      </c>
      <c r="J208" s="198"/>
      <c r="K208" s="172">
        <f>SUM(D208:D697)</f>
        <v>159181.58</v>
      </c>
      <c r="L208" s="198"/>
      <c r="M208" s="198"/>
      <c r="N208" s="173"/>
      <c r="O208" s="173"/>
      <c r="P208" s="173"/>
      <c r="Q208" s="173"/>
      <c r="R208" s="173"/>
      <c r="S208" s="173"/>
      <c r="T208" s="173"/>
      <c r="U208" s="173"/>
      <c r="V208" s="173"/>
      <c r="W208" s="173"/>
      <c r="X208" s="173"/>
      <c r="Y208" s="173"/>
      <c r="Z208" s="173"/>
      <c r="AA208" s="173"/>
      <c r="AB208" s="173"/>
      <c r="AC208" s="173"/>
      <c r="AD208" s="173"/>
    </row>
    <row r="209">
      <c r="A209" s="222" t="s">
        <v>933</v>
      </c>
      <c r="B209" s="179" t="s">
        <v>934</v>
      </c>
      <c r="C209" s="241">
        <v>36000.0</v>
      </c>
      <c r="D209" s="225">
        <v>0.0</v>
      </c>
      <c r="E209" s="179" t="s">
        <v>935</v>
      </c>
      <c r="F209" s="188"/>
      <c r="G209" s="188">
        <f>3.26*D209</f>
        <v>0</v>
      </c>
      <c r="H209" s="187"/>
      <c r="I209" s="189"/>
      <c r="J209" s="187"/>
      <c r="K209" s="187"/>
      <c r="L209" s="187"/>
      <c r="M209" s="187"/>
      <c r="N209" s="190"/>
      <c r="O209" s="190"/>
      <c r="P209" s="190"/>
      <c r="Q209" s="190"/>
      <c r="R209" s="190"/>
      <c r="S209" s="190"/>
      <c r="T209" s="190"/>
      <c r="U209" s="190"/>
      <c r="V209" s="190"/>
      <c r="W209" s="190"/>
      <c r="X209" s="190"/>
      <c r="Y209" s="190"/>
      <c r="Z209" s="190"/>
      <c r="AA209" s="190"/>
      <c r="AB209" s="190"/>
      <c r="AC209" s="190"/>
      <c r="AD209" s="190"/>
    </row>
    <row r="210">
      <c r="A210" s="192" t="s">
        <v>936</v>
      </c>
      <c r="B210" s="23" t="s">
        <v>937</v>
      </c>
      <c r="C210" s="242">
        <v>76000.0</v>
      </c>
      <c r="D210" s="176">
        <f t="shared" ref="D210:D213" si="16">C210*$J$2</f>
        <v>190</v>
      </c>
      <c r="E210" s="2" t="s">
        <v>527</v>
      </c>
      <c r="F210" s="154">
        <f>Pricing!$E$47*D210</f>
        <v>1110.0408</v>
      </c>
      <c r="G210" s="154">
        <f>Pricing!$Q$49*D210</f>
        <v>688.2993833</v>
      </c>
      <c r="H210" s="177">
        <f>D210*Pricing!$Q$50</f>
        <v>2064.89815</v>
      </c>
      <c r="I210" s="177"/>
      <c r="J210" s="17"/>
      <c r="K210" s="17"/>
      <c r="L210" s="17"/>
      <c r="M210" s="17"/>
    </row>
    <row r="211">
      <c r="A211" s="119" t="s">
        <v>938</v>
      </c>
      <c r="B211" s="23" t="s">
        <v>939</v>
      </c>
      <c r="C211" s="242">
        <v>41700.0</v>
      </c>
      <c r="D211" s="176">
        <f t="shared" si="16"/>
        <v>104.25</v>
      </c>
      <c r="E211" s="2" t="s">
        <v>527</v>
      </c>
      <c r="F211" s="154">
        <f>Pricing!$E$47*D211</f>
        <v>609.06186</v>
      </c>
      <c r="G211" s="154">
        <f>Pricing!$Q$49*D211</f>
        <v>377.6590038</v>
      </c>
      <c r="H211" s="177">
        <f>D211*Pricing!$Q$50</f>
        <v>1132.977011</v>
      </c>
      <c r="I211" s="177"/>
      <c r="J211" s="17"/>
      <c r="K211" s="17"/>
      <c r="L211" s="17"/>
      <c r="M211" s="17"/>
    </row>
    <row r="212">
      <c r="A212" s="119" t="s">
        <v>940</v>
      </c>
      <c r="B212" s="23" t="s">
        <v>941</v>
      </c>
      <c r="C212" s="242">
        <v>18200.0</v>
      </c>
      <c r="D212" s="176">
        <f t="shared" si="16"/>
        <v>45.5</v>
      </c>
      <c r="E212" s="2" t="s">
        <v>527</v>
      </c>
      <c r="F212" s="154">
        <f>Pricing!$E$47*D212</f>
        <v>265.82556</v>
      </c>
      <c r="G212" s="154">
        <f>Pricing!$Q$49*D212</f>
        <v>164.8295892</v>
      </c>
      <c r="H212" s="177">
        <f>D212*Pricing!$Q$50</f>
        <v>494.4887675</v>
      </c>
      <c r="I212" s="177"/>
      <c r="J212" s="17"/>
      <c r="K212" s="17"/>
      <c r="L212" s="17"/>
      <c r="M212" s="17"/>
    </row>
    <row r="213">
      <c r="A213" s="174" t="s">
        <v>942</v>
      </c>
      <c r="B213" s="23" t="s">
        <v>943</v>
      </c>
      <c r="C213" s="242">
        <v>35000.0</v>
      </c>
      <c r="D213" s="176">
        <f t="shared" si="16"/>
        <v>87.5</v>
      </c>
      <c r="E213" s="2" t="s">
        <v>527</v>
      </c>
      <c r="F213" s="154">
        <f>Pricing!$E$47*D213</f>
        <v>511.203</v>
      </c>
      <c r="G213" s="154">
        <f>Pricing!$Q$49*D213</f>
        <v>316.9799792</v>
      </c>
      <c r="H213" s="177">
        <f>D213*Pricing!$Q$50</f>
        <v>950.9399375</v>
      </c>
      <c r="I213" s="177"/>
      <c r="J213" s="17"/>
      <c r="K213" s="17"/>
      <c r="L213" s="17"/>
      <c r="M213" s="17"/>
    </row>
    <row r="214">
      <c r="A214" s="222" t="s">
        <v>944</v>
      </c>
      <c r="B214" s="179" t="s">
        <v>945</v>
      </c>
      <c r="C214" s="241">
        <v>65000.0</v>
      </c>
      <c r="D214" s="225">
        <v>0.0</v>
      </c>
      <c r="E214" s="179" t="s">
        <v>946</v>
      </c>
      <c r="F214" s="188"/>
      <c r="G214" s="188">
        <f t="shared" ref="G214:G215" si="17">3.26*D214</f>
        <v>0</v>
      </c>
      <c r="H214" s="187"/>
      <c r="I214" s="189"/>
      <c r="J214" s="187"/>
      <c r="K214" s="187"/>
      <c r="L214" s="187"/>
      <c r="M214" s="187"/>
      <c r="N214" s="190"/>
      <c r="O214" s="190"/>
      <c r="P214" s="190"/>
      <c r="Q214" s="190"/>
      <c r="R214" s="190"/>
      <c r="S214" s="190"/>
      <c r="T214" s="190"/>
      <c r="U214" s="190"/>
      <c r="V214" s="190"/>
      <c r="W214" s="190"/>
      <c r="X214" s="190"/>
      <c r="Y214" s="190"/>
      <c r="Z214" s="190"/>
      <c r="AA214" s="190"/>
      <c r="AB214" s="190"/>
      <c r="AC214" s="190"/>
      <c r="AD214" s="190"/>
    </row>
    <row r="215">
      <c r="A215" s="222" t="s">
        <v>947</v>
      </c>
      <c r="B215" s="179" t="s">
        <v>523</v>
      </c>
      <c r="C215" s="241">
        <v>41000.0</v>
      </c>
      <c r="D215" s="225">
        <v>0.0</v>
      </c>
      <c r="E215" s="179" t="s">
        <v>946</v>
      </c>
      <c r="F215" s="188"/>
      <c r="G215" s="188">
        <f t="shared" si="17"/>
        <v>0</v>
      </c>
      <c r="H215" s="187"/>
      <c r="I215" s="189"/>
      <c r="J215" s="187"/>
      <c r="K215" s="187"/>
      <c r="L215" s="187"/>
      <c r="M215" s="187"/>
      <c r="N215" s="190"/>
      <c r="O215" s="190"/>
      <c r="P215" s="190"/>
      <c r="Q215" s="190"/>
      <c r="R215" s="190"/>
      <c r="S215" s="190"/>
      <c r="T215" s="190"/>
      <c r="U215" s="190"/>
      <c r="V215" s="190"/>
      <c r="W215" s="190"/>
      <c r="X215" s="190"/>
      <c r="Y215" s="190"/>
      <c r="Z215" s="190"/>
      <c r="AA215" s="190"/>
      <c r="AB215" s="190"/>
      <c r="AC215" s="190"/>
      <c r="AD215" s="190"/>
    </row>
    <row r="216">
      <c r="A216" s="192" t="s">
        <v>948</v>
      </c>
      <c r="B216" s="23" t="s">
        <v>949</v>
      </c>
      <c r="C216" s="242">
        <v>161000.0</v>
      </c>
      <c r="D216" s="176">
        <f>C216*$J$2</f>
        <v>402.5</v>
      </c>
      <c r="E216" s="2" t="s">
        <v>527</v>
      </c>
      <c r="F216" s="154">
        <f>Pricing!$E$47*D216</f>
        <v>2351.5338</v>
      </c>
      <c r="G216" s="154">
        <f>Pricing!$Q$49*D216</f>
        <v>1458.107904</v>
      </c>
      <c r="H216" s="177">
        <f>D216*Pricing!$Q$50</f>
        <v>4374.323713</v>
      </c>
      <c r="I216" s="177"/>
      <c r="J216" s="17"/>
      <c r="K216" s="17"/>
      <c r="L216" s="17"/>
      <c r="M216" s="17"/>
    </row>
    <row r="217">
      <c r="A217" s="222" t="s">
        <v>950</v>
      </c>
      <c r="B217" s="179" t="s">
        <v>782</v>
      </c>
      <c r="C217" s="241">
        <v>12000.0</v>
      </c>
      <c r="D217" s="225">
        <v>0.0</v>
      </c>
      <c r="E217" s="179" t="s">
        <v>527</v>
      </c>
      <c r="F217" s="188"/>
      <c r="G217" s="188">
        <f t="shared" ref="G217:G218" si="18">3.26*D217</f>
        <v>0</v>
      </c>
      <c r="H217" s="187"/>
      <c r="I217" s="189"/>
      <c r="J217" s="187"/>
      <c r="K217" s="187"/>
      <c r="L217" s="187"/>
      <c r="M217" s="187"/>
      <c r="N217" s="190"/>
      <c r="O217" s="190"/>
      <c r="P217" s="190"/>
      <c r="Q217" s="190"/>
      <c r="R217" s="190"/>
      <c r="S217" s="190"/>
      <c r="T217" s="190"/>
      <c r="U217" s="190"/>
      <c r="V217" s="190"/>
      <c r="W217" s="190"/>
      <c r="X217" s="190"/>
      <c r="Y217" s="190"/>
      <c r="Z217" s="190"/>
      <c r="AA217" s="190"/>
      <c r="AB217" s="190"/>
      <c r="AC217" s="190"/>
      <c r="AD217" s="190"/>
    </row>
    <row r="218">
      <c r="A218" s="222" t="s">
        <v>951</v>
      </c>
      <c r="B218" s="179" t="s">
        <v>523</v>
      </c>
      <c r="C218" s="241">
        <v>108000.0</v>
      </c>
      <c r="D218" s="225">
        <v>0.0</v>
      </c>
      <c r="E218" s="179" t="s">
        <v>946</v>
      </c>
      <c r="F218" s="188"/>
      <c r="G218" s="188">
        <f t="shared" si="18"/>
        <v>0</v>
      </c>
      <c r="H218" s="187"/>
      <c r="I218" s="189"/>
      <c r="J218" s="187"/>
      <c r="K218" s="187"/>
      <c r="L218" s="187"/>
      <c r="M218" s="187"/>
      <c r="N218" s="190"/>
      <c r="O218" s="190"/>
      <c r="P218" s="190"/>
      <c r="Q218" s="190"/>
      <c r="R218" s="190"/>
      <c r="S218" s="190"/>
      <c r="T218" s="190"/>
      <c r="U218" s="190"/>
      <c r="V218" s="190"/>
      <c r="W218" s="190"/>
      <c r="X218" s="190"/>
      <c r="Y218" s="190"/>
      <c r="Z218" s="190"/>
      <c r="AA218" s="190"/>
      <c r="AB218" s="190"/>
      <c r="AC218" s="190"/>
      <c r="AD218" s="190"/>
    </row>
    <row r="219">
      <c r="A219" s="192" t="s">
        <v>952</v>
      </c>
      <c r="B219" s="145" t="s">
        <v>953</v>
      </c>
      <c r="C219" s="242">
        <v>360000.0</v>
      </c>
      <c r="D219" s="176">
        <f t="shared" ref="D219:D246" si="19">C219*$J$2</f>
        <v>900</v>
      </c>
      <c r="E219" s="2" t="s">
        <v>527</v>
      </c>
      <c r="F219" s="154">
        <f>Pricing!$E$47*D219</f>
        <v>5258.088</v>
      </c>
      <c r="G219" s="154">
        <f>Pricing!$Q$49*D219</f>
        <v>3260.3655</v>
      </c>
      <c r="H219" s="177">
        <f>D219*Pricing!$Q$50</f>
        <v>9781.0965</v>
      </c>
      <c r="I219" s="177"/>
      <c r="J219" s="17"/>
      <c r="K219" s="17"/>
      <c r="L219" s="17"/>
      <c r="M219" s="17"/>
    </row>
    <row r="220">
      <c r="A220" s="191" t="s">
        <v>954</v>
      </c>
      <c r="B220" s="23" t="s">
        <v>955</v>
      </c>
      <c r="C220" s="242">
        <v>160000.0</v>
      </c>
      <c r="D220" s="176">
        <f t="shared" si="19"/>
        <v>400</v>
      </c>
      <c r="E220" s="2" t="s">
        <v>527</v>
      </c>
      <c r="F220" s="154">
        <f>Pricing!$E$47*D220</f>
        <v>2336.928</v>
      </c>
      <c r="G220" s="154">
        <f>Pricing!$Q$49*D220</f>
        <v>1449.051333</v>
      </c>
      <c r="H220" s="177">
        <f>D220*Pricing!$Q$50</f>
        <v>4347.154</v>
      </c>
      <c r="I220" s="177"/>
      <c r="J220" s="17"/>
      <c r="K220" s="17"/>
      <c r="L220" s="17"/>
      <c r="M220" s="17"/>
    </row>
    <row r="221">
      <c r="A221" s="174" t="s">
        <v>956</v>
      </c>
      <c r="B221" s="23" t="s">
        <v>957</v>
      </c>
      <c r="C221" s="242">
        <v>100000.0</v>
      </c>
      <c r="D221" s="176">
        <f t="shared" si="19"/>
        <v>250</v>
      </c>
      <c r="E221" s="2" t="s">
        <v>527</v>
      </c>
      <c r="F221" s="154">
        <f>Pricing!$E$47*D221</f>
        <v>1460.58</v>
      </c>
      <c r="G221" s="154">
        <f>Pricing!$Q$49*D221</f>
        <v>905.6570833</v>
      </c>
      <c r="H221" s="177">
        <f>D221*Pricing!$Q$50</f>
        <v>2716.97125</v>
      </c>
      <c r="I221" s="177"/>
      <c r="J221" s="17"/>
      <c r="K221" s="17"/>
      <c r="L221" s="17"/>
      <c r="M221" s="17"/>
    </row>
    <row r="222">
      <c r="A222" s="192" t="s">
        <v>958</v>
      </c>
      <c r="B222" s="23" t="s">
        <v>959</v>
      </c>
      <c r="C222" s="242">
        <v>33000.0</v>
      </c>
      <c r="D222" s="176">
        <f t="shared" si="19"/>
        <v>82.5</v>
      </c>
      <c r="E222" s="2" t="s">
        <v>527</v>
      </c>
      <c r="F222" s="154">
        <f>Pricing!$E$47*D222</f>
        <v>481.9914</v>
      </c>
      <c r="G222" s="154">
        <f>Pricing!$Q$49*D222</f>
        <v>298.8668375</v>
      </c>
      <c r="H222" s="177">
        <f>D222*Pricing!$Q$50</f>
        <v>896.6005125</v>
      </c>
      <c r="I222" s="177"/>
      <c r="J222" s="17"/>
      <c r="K222" s="17"/>
      <c r="L222" s="17"/>
      <c r="M222" s="17"/>
    </row>
    <row r="223">
      <c r="A223" s="119" t="s">
        <v>960</v>
      </c>
      <c r="B223" s="23" t="s">
        <v>961</v>
      </c>
      <c r="C223" s="242">
        <v>1220.0</v>
      </c>
      <c r="D223" s="176">
        <f t="shared" si="19"/>
        <v>3.05</v>
      </c>
      <c r="E223" s="2" t="s">
        <v>527</v>
      </c>
      <c r="F223" s="154">
        <f>Pricing!$E$47*D223</f>
        <v>17.819076</v>
      </c>
      <c r="G223" s="154">
        <f>Pricing!$Q$49*D223</f>
        <v>11.04901642</v>
      </c>
      <c r="H223" s="177">
        <f>D223*Pricing!$Q$50</f>
        <v>33.14704925</v>
      </c>
      <c r="I223" s="177"/>
      <c r="J223" s="17"/>
      <c r="K223" s="17"/>
      <c r="L223" s="17"/>
      <c r="M223" s="17"/>
    </row>
    <row r="224">
      <c r="A224" s="192" t="s">
        <v>962</v>
      </c>
      <c r="B224" s="23" t="s">
        <v>963</v>
      </c>
      <c r="C224" s="242">
        <v>1000.0</v>
      </c>
      <c r="D224" s="176">
        <f t="shared" si="19"/>
        <v>2.5</v>
      </c>
      <c r="E224" s="2" t="s">
        <v>527</v>
      </c>
      <c r="F224" s="154">
        <f>Pricing!$E$47*D224</f>
        <v>14.6058</v>
      </c>
      <c r="G224" s="154">
        <f>Pricing!$Q$49*D224</f>
        <v>9.056570833</v>
      </c>
      <c r="H224" s="177">
        <f>D224*Pricing!$Q$50</f>
        <v>27.1697125</v>
      </c>
      <c r="I224" s="177"/>
      <c r="J224" s="17"/>
      <c r="K224" s="17"/>
      <c r="L224" s="17"/>
      <c r="M224" s="17"/>
    </row>
    <row r="225">
      <c r="A225" s="192" t="s">
        <v>964</v>
      </c>
      <c r="B225" s="23" t="s">
        <v>965</v>
      </c>
      <c r="C225" s="242">
        <v>470000.0</v>
      </c>
      <c r="D225" s="176">
        <f t="shared" si="19"/>
        <v>1175</v>
      </c>
      <c r="E225" s="2" t="s">
        <v>527</v>
      </c>
      <c r="F225" s="154">
        <f>Pricing!$E$47*D225</f>
        <v>6864.726</v>
      </c>
      <c r="G225" s="154">
        <f>Pricing!$Q$49*D225</f>
        <v>4256.588292</v>
      </c>
      <c r="H225" s="177">
        <f>D225*Pricing!$Q$50</f>
        <v>12769.76488</v>
      </c>
      <c r="I225" s="177"/>
      <c r="J225" s="17"/>
      <c r="K225" s="17"/>
      <c r="L225" s="17"/>
      <c r="M225" s="17"/>
    </row>
    <row r="226">
      <c r="A226" s="192" t="s">
        <v>966</v>
      </c>
      <c r="B226" s="23" t="s">
        <v>967</v>
      </c>
      <c r="C226" s="242">
        <v>400000.0</v>
      </c>
      <c r="D226" s="176">
        <f t="shared" si="19"/>
        <v>1000</v>
      </c>
      <c r="E226" s="2" t="s">
        <v>527</v>
      </c>
      <c r="F226" s="154">
        <f>Pricing!$E$47*D226</f>
        <v>5842.32</v>
      </c>
      <c r="G226" s="154">
        <f>Pricing!$Q$49*D226</f>
        <v>3622.628333</v>
      </c>
      <c r="H226" s="177">
        <f>D226*Pricing!$Q$50</f>
        <v>10867.885</v>
      </c>
      <c r="I226" s="177"/>
      <c r="J226" s="17"/>
      <c r="K226" s="17"/>
      <c r="L226" s="17"/>
      <c r="M226" s="17"/>
    </row>
    <row r="227">
      <c r="A227" s="192" t="s">
        <v>968</v>
      </c>
      <c r="B227" s="23" t="s">
        <v>969</v>
      </c>
      <c r="C227" s="242">
        <v>550000.0</v>
      </c>
      <c r="D227" s="176">
        <f t="shared" si="19"/>
        <v>1375</v>
      </c>
      <c r="E227" s="2" t="s">
        <v>527</v>
      </c>
      <c r="F227" s="154">
        <f>Pricing!$E$47*D227</f>
        <v>8033.19</v>
      </c>
      <c r="G227" s="154">
        <f>Pricing!$Q$49*D227</f>
        <v>4981.113958</v>
      </c>
      <c r="H227" s="177">
        <f>D227*Pricing!$Q$50</f>
        <v>14943.34188</v>
      </c>
      <c r="I227" s="177"/>
      <c r="J227" s="17"/>
      <c r="K227" s="17"/>
      <c r="L227" s="17"/>
      <c r="M227" s="17"/>
    </row>
    <row r="228">
      <c r="A228" s="192" t="s">
        <v>970</v>
      </c>
      <c r="B228" s="23" t="s">
        <v>971</v>
      </c>
      <c r="C228" s="242">
        <v>232000.0</v>
      </c>
      <c r="D228" s="176">
        <f t="shared" si="19"/>
        <v>580</v>
      </c>
      <c r="E228" s="2" t="s">
        <v>527</v>
      </c>
      <c r="F228" s="154">
        <f>Pricing!$E$47*D228</f>
        <v>3388.5456</v>
      </c>
      <c r="G228" s="154">
        <f>Pricing!$Q$49*D228</f>
        <v>2101.124433</v>
      </c>
      <c r="H228" s="177">
        <f>D228*Pricing!$Q$50</f>
        <v>6303.3733</v>
      </c>
      <c r="I228" s="177"/>
      <c r="J228" s="17"/>
      <c r="K228" s="17"/>
      <c r="L228" s="17"/>
      <c r="M228" s="17"/>
    </row>
    <row r="229">
      <c r="A229" s="192" t="s">
        <v>972</v>
      </c>
      <c r="B229" s="23" t="s">
        <v>973</v>
      </c>
      <c r="C229" s="242">
        <v>196000.0</v>
      </c>
      <c r="D229" s="176">
        <f t="shared" si="19"/>
        <v>490</v>
      </c>
      <c r="E229" s="2" t="s">
        <v>527</v>
      </c>
      <c r="F229" s="154">
        <f>Pricing!$E$47*D229</f>
        <v>2862.7368</v>
      </c>
      <c r="G229" s="154">
        <f>Pricing!$Q$49*D229</f>
        <v>1775.087883</v>
      </c>
      <c r="H229" s="177">
        <f>D229*Pricing!$Q$50</f>
        <v>5325.26365</v>
      </c>
      <c r="I229" s="177"/>
      <c r="J229" s="17"/>
      <c r="K229" s="17"/>
      <c r="L229" s="17"/>
      <c r="M229" s="17"/>
    </row>
    <row r="230">
      <c r="A230" s="192" t="s">
        <v>974</v>
      </c>
      <c r="B230" s="145" t="s">
        <v>975</v>
      </c>
      <c r="C230" s="242">
        <v>269000.0</v>
      </c>
      <c r="D230" s="176">
        <f t="shared" si="19"/>
        <v>672.5</v>
      </c>
      <c r="E230" s="2" t="s">
        <v>527</v>
      </c>
      <c r="F230" s="154">
        <f>Pricing!$E$47*D230</f>
        <v>3928.9602</v>
      </c>
      <c r="G230" s="154">
        <f>Pricing!$Q$49*D230</f>
        <v>2436.217554</v>
      </c>
      <c r="H230" s="177">
        <f>D230*Pricing!$Q$50</f>
        <v>7308.652663</v>
      </c>
      <c r="I230" s="177"/>
      <c r="J230" s="17"/>
      <c r="K230" s="17"/>
      <c r="L230" s="17"/>
      <c r="M230" s="17"/>
    </row>
    <row r="231">
      <c r="A231" s="192" t="s">
        <v>976</v>
      </c>
      <c r="B231" s="145" t="s">
        <v>977</v>
      </c>
      <c r="C231" s="242">
        <v>485000.0</v>
      </c>
      <c r="D231" s="176">
        <f t="shared" si="19"/>
        <v>1212.5</v>
      </c>
      <c r="E231" s="2" t="s">
        <v>527</v>
      </c>
      <c r="F231" s="154">
        <f>Pricing!$E$47*D231</f>
        <v>7083.813</v>
      </c>
      <c r="G231" s="154">
        <f>Pricing!$Q$49*D231</f>
        <v>4392.436854</v>
      </c>
      <c r="H231" s="177">
        <f>D231*Pricing!$Q$50</f>
        <v>13177.31056</v>
      </c>
      <c r="I231" s="177"/>
      <c r="J231" s="17"/>
      <c r="K231" s="17"/>
      <c r="L231" s="17"/>
      <c r="M231" s="17"/>
    </row>
    <row r="232">
      <c r="A232" s="192" t="s">
        <v>978</v>
      </c>
      <c r="B232" s="23" t="s">
        <v>979</v>
      </c>
      <c r="C232" s="242">
        <v>242000.0</v>
      </c>
      <c r="D232" s="176">
        <f t="shared" si="19"/>
        <v>605</v>
      </c>
      <c r="E232" s="2" t="s">
        <v>527</v>
      </c>
      <c r="F232" s="154">
        <f>Pricing!$E$47*D232</f>
        <v>3534.6036</v>
      </c>
      <c r="G232" s="154">
        <f>Pricing!$Q$49*D232</f>
        <v>2191.690142</v>
      </c>
      <c r="H232" s="177">
        <f>D232*Pricing!$Q$50</f>
        <v>6575.070425</v>
      </c>
      <c r="I232" s="177"/>
      <c r="J232" s="17"/>
      <c r="K232" s="17"/>
      <c r="L232" s="17"/>
      <c r="M232" s="17"/>
    </row>
    <row r="233">
      <c r="A233" s="152" t="s">
        <v>980</v>
      </c>
      <c r="B233" s="23" t="s">
        <v>981</v>
      </c>
      <c r="C233" s="242">
        <v>2000.0</v>
      </c>
      <c r="D233" s="176">
        <f t="shared" si="19"/>
        <v>5</v>
      </c>
      <c r="E233" s="2" t="s">
        <v>527</v>
      </c>
      <c r="F233" s="154">
        <f>Pricing!$E$47*D233</f>
        <v>29.2116</v>
      </c>
      <c r="G233" s="154">
        <f>Pricing!$Q$49*D233</f>
        <v>18.11314167</v>
      </c>
      <c r="H233" s="177">
        <f>D233*Pricing!$Q$50</f>
        <v>54.339425</v>
      </c>
      <c r="I233" s="177"/>
      <c r="J233" s="17"/>
      <c r="K233" s="17"/>
      <c r="L233" s="17"/>
      <c r="M233" s="17"/>
    </row>
    <row r="234">
      <c r="A234" s="152" t="s">
        <v>982</v>
      </c>
      <c r="B234" s="23" t="s">
        <v>983</v>
      </c>
      <c r="C234" s="242">
        <v>12000.0</v>
      </c>
      <c r="D234" s="176">
        <f t="shared" si="19"/>
        <v>30</v>
      </c>
      <c r="E234" s="2" t="s">
        <v>527</v>
      </c>
      <c r="F234" s="154">
        <f>Pricing!$E$47*D234</f>
        <v>175.2696</v>
      </c>
      <c r="G234" s="154">
        <f>Pricing!$Q$49*D234</f>
        <v>108.67885</v>
      </c>
      <c r="H234" s="177">
        <f>D234*Pricing!$Q$50</f>
        <v>326.03655</v>
      </c>
      <c r="I234" s="177"/>
      <c r="J234" s="17"/>
      <c r="K234" s="17"/>
      <c r="L234" s="17"/>
      <c r="M234" s="17"/>
    </row>
    <row r="235">
      <c r="A235" s="152" t="s">
        <v>984</v>
      </c>
      <c r="B235" s="23" t="s">
        <v>985</v>
      </c>
      <c r="C235" s="242">
        <v>57000.0</v>
      </c>
      <c r="D235" s="176">
        <f t="shared" si="19"/>
        <v>142.5</v>
      </c>
      <c r="E235" s="2" t="s">
        <v>527</v>
      </c>
      <c r="F235" s="154">
        <f>Pricing!$E$47*D235</f>
        <v>832.5306</v>
      </c>
      <c r="G235" s="154">
        <f>Pricing!$Q$49*D235</f>
        <v>516.2245375</v>
      </c>
      <c r="H235" s="177">
        <f>D235*Pricing!$Q$50</f>
        <v>1548.673613</v>
      </c>
      <c r="I235" s="177"/>
      <c r="J235" s="17"/>
      <c r="K235" s="17"/>
      <c r="L235" s="17"/>
      <c r="M235" s="17"/>
    </row>
    <row r="236">
      <c r="A236" s="152" t="s">
        <v>986</v>
      </c>
      <c r="B236" s="23" t="s">
        <v>987</v>
      </c>
      <c r="C236" s="242">
        <v>5000.0</v>
      </c>
      <c r="D236" s="176">
        <f t="shared" si="19"/>
        <v>12.5</v>
      </c>
      <c r="E236" s="2" t="s">
        <v>527</v>
      </c>
      <c r="F236" s="154">
        <f>Pricing!$E$47*D236</f>
        <v>73.029</v>
      </c>
      <c r="G236" s="154">
        <f>Pricing!$Q$49*D236</f>
        <v>45.28285417</v>
      </c>
      <c r="H236" s="177">
        <f>D236*Pricing!$Q$50</f>
        <v>135.8485625</v>
      </c>
      <c r="I236" s="177"/>
      <c r="J236" s="17"/>
      <c r="K236" s="17"/>
      <c r="L236" s="17"/>
      <c r="M236" s="17"/>
    </row>
    <row r="237">
      <c r="A237" s="192" t="s">
        <v>988</v>
      </c>
      <c r="B237" s="23" t="s">
        <v>989</v>
      </c>
      <c r="C237" s="242">
        <v>68000.0</v>
      </c>
      <c r="D237" s="176">
        <f t="shared" si="19"/>
        <v>170</v>
      </c>
      <c r="E237" s="2" t="s">
        <v>527</v>
      </c>
      <c r="F237" s="154">
        <f>Pricing!$E$47*D237</f>
        <v>993.1944</v>
      </c>
      <c r="G237" s="154">
        <f>Pricing!$Q$49*D237</f>
        <v>615.8468167</v>
      </c>
      <c r="H237" s="177">
        <f>D237*Pricing!$Q$50</f>
        <v>1847.54045</v>
      </c>
      <c r="I237" s="177"/>
      <c r="J237" s="17"/>
      <c r="K237" s="17"/>
      <c r="L237" s="17"/>
      <c r="M237" s="17"/>
    </row>
    <row r="238">
      <c r="A238" s="152" t="s">
        <v>990</v>
      </c>
      <c r="B238" s="23" t="s">
        <v>991</v>
      </c>
      <c r="C238" s="242">
        <v>13000.0</v>
      </c>
      <c r="D238" s="176">
        <f t="shared" si="19"/>
        <v>32.5</v>
      </c>
      <c r="E238" s="2" t="s">
        <v>527</v>
      </c>
      <c r="F238" s="154">
        <f>Pricing!$E$47*D238</f>
        <v>189.8754</v>
      </c>
      <c r="G238" s="154">
        <f>Pricing!$Q$49*D238</f>
        <v>117.7354208</v>
      </c>
      <c r="H238" s="177">
        <f>D238*Pricing!$Q$50</f>
        <v>353.2062625</v>
      </c>
      <c r="I238" s="177"/>
      <c r="J238" s="17"/>
      <c r="K238" s="17"/>
      <c r="L238" s="17"/>
      <c r="M238" s="17"/>
    </row>
    <row r="239">
      <c r="A239" s="152" t="s">
        <v>992</v>
      </c>
      <c r="B239" s="23" t="s">
        <v>993</v>
      </c>
      <c r="C239" s="242">
        <v>8000.0</v>
      </c>
      <c r="D239" s="176">
        <f t="shared" si="19"/>
        <v>20</v>
      </c>
      <c r="E239" s="2" t="s">
        <v>527</v>
      </c>
      <c r="F239" s="154">
        <f>Pricing!$E$47*D239</f>
        <v>116.8464</v>
      </c>
      <c r="G239" s="154">
        <f>Pricing!$Q$49*D239</f>
        <v>72.45256667</v>
      </c>
      <c r="H239" s="177">
        <f>D239*Pricing!$Q$50</f>
        <v>217.3577</v>
      </c>
      <c r="I239" s="177"/>
      <c r="J239" s="17"/>
      <c r="K239" s="17"/>
      <c r="L239" s="17"/>
      <c r="M239" s="17"/>
    </row>
    <row r="240">
      <c r="A240" s="192" t="s">
        <v>962</v>
      </c>
      <c r="B240" s="23" t="s">
        <v>963</v>
      </c>
      <c r="C240" s="242">
        <v>1000.0</v>
      </c>
      <c r="D240" s="176">
        <f t="shared" si="19"/>
        <v>2.5</v>
      </c>
      <c r="E240" s="2" t="s">
        <v>527</v>
      </c>
      <c r="F240" s="154">
        <f>Pricing!$E$47*D240</f>
        <v>14.6058</v>
      </c>
      <c r="G240" s="154">
        <f>Pricing!$Q$49*D240</f>
        <v>9.056570833</v>
      </c>
      <c r="H240" s="177">
        <f>D240*Pricing!$Q$50</f>
        <v>27.1697125</v>
      </c>
      <c r="I240" s="177"/>
      <c r="J240" s="17"/>
      <c r="K240" s="17"/>
      <c r="L240" s="17"/>
      <c r="M240" s="17"/>
    </row>
    <row r="241">
      <c r="A241" s="192" t="s">
        <v>994</v>
      </c>
      <c r="B241" s="23" t="s">
        <v>995</v>
      </c>
      <c r="C241" s="242">
        <v>15000.0</v>
      </c>
      <c r="D241" s="176">
        <f t="shared" si="19"/>
        <v>37.5</v>
      </c>
      <c r="E241" s="2" t="s">
        <v>527</v>
      </c>
      <c r="F241" s="154">
        <f>Pricing!$E$47*D241</f>
        <v>219.087</v>
      </c>
      <c r="G241" s="154">
        <f>Pricing!$Q$49*D241</f>
        <v>135.8485625</v>
      </c>
      <c r="H241" s="177">
        <f>D241*Pricing!$Q$50</f>
        <v>407.5456875</v>
      </c>
      <c r="I241" s="177"/>
      <c r="J241" s="17"/>
      <c r="K241" s="17"/>
      <c r="L241" s="17"/>
      <c r="M241" s="17"/>
    </row>
    <row r="242">
      <c r="A242" s="152" t="s">
        <v>996</v>
      </c>
      <c r="B242" s="23" t="s">
        <v>997</v>
      </c>
      <c r="C242" s="242">
        <v>13000.0</v>
      </c>
      <c r="D242" s="176">
        <f t="shared" si="19"/>
        <v>32.5</v>
      </c>
      <c r="E242" s="2" t="s">
        <v>527</v>
      </c>
      <c r="F242" s="154">
        <f>Pricing!$E$47*D242</f>
        <v>189.8754</v>
      </c>
      <c r="G242" s="154">
        <f>Pricing!$Q$49*D242</f>
        <v>117.7354208</v>
      </c>
      <c r="H242" s="177">
        <f>D242*Pricing!$Q$50</f>
        <v>353.2062625</v>
      </c>
      <c r="I242" s="177"/>
      <c r="J242" s="17"/>
      <c r="K242" s="17"/>
      <c r="L242" s="17"/>
      <c r="M242" s="17"/>
    </row>
    <row r="243">
      <c r="A243" s="192" t="s">
        <v>998</v>
      </c>
      <c r="B243" s="23" t="s">
        <v>999</v>
      </c>
      <c r="C243" s="242">
        <v>3000.0</v>
      </c>
      <c r="D243" s="176">
        <f t="shared" si="19"/>
        <v>7.5</v>
      </c>
      <c r="E243" s="2" t="s">
        <v>527</v>
      </c>
      <c r="F243" s="154">
        <f>Pricing!$E$47*D243</f>
        <v>43.8174</v>
      </c>
      <c r="G243" s="154">
        <f>Pricing!$Q$49*D243</f>
        <v>27.1697125</v>
      </c>
      <c r="H243" s="177">
        <f>D243*Pricing!$Q$50</f>
        <v>81.5091375</v>
      </c>
      <c r="I243" s="177"/>
      <c r="J243" s="17"/>
      <c r="K243" s="17"/>
      <c r="L243" s="17"/>
      <c r="M243" s="17"/>
    </row>
    <row r="244">
      <c r="A244" s="192" t="s">
        <v>1000</v>
      </c>
      <c r="B244" s="23" t="s">
        <v>1001</v>
      </c>
      <c r="C244" s="242">
        <v>9000.0</v>
      </c>
      <c r="D244" s="176">
        <f t="shared" si="19"/>
        <v>22.5</v>
      </c>
      <c r="E244" s="2" t="s">
        <v>527</v>
      </c>
      <c r="F244" s="154">
        <f>Pricing!$E$47*D244</f>
        <v>131.4522</v>
      </c>
      <c r="G244" s="154">
        <f>Pricing!$Q$49*D244</f>
        <v>81.5091375</v>
      </c>
      <c r="H244" s="177">
        <f>D244*Pricing!$Q$50</f>
        <v>244.5274125</v>
      </c>
      <c r="I244" s="177"/>
      <c r="J244" s="17"/>
      <c r="K244" s="17"/>
      <c r="L244" s="17"/>
      <c r="M244" s="17"/>
    </row>
    <row r="245">
      <c r="A245" s="192" t="s">
        <v>1002</v>
      </c>
      <c r="B245" s="23" t="s">
        <v>1003</v>
      </c>
      <c r="C245" s="242">
        <v>78000.0</v>
      </c>
      <c r="D245" s="176">
        <f t="shared" si="19"/>
        <v>195</v>
      </c>
      <c r="E245" s="2" t="s">
        <v>527</v>
      </c>
      <c r="F245" s="154">
        <f>Pricing!$E$47*D245</f>
        <v>1139.2524</v>
      </c>
      <c r="G245" s="154">
        <f>Pricing!$Q$49*D245</f>
        <v>706.412525</v>
      </c>
      <c r="H245" s="177">
        <f>D245*Pricing!$Q$50</f>
        <v>2119.237575</v>
      </c>
      <c r="I245" s="177"/>
      <c r="J245" s="17"/>
      <c r="K245" s="17"/>
      <c r="L245" s="17"/>
      <c r="M245" s="17"/>
    </row>
    <row r="246">
      <c r="A246" s="192" t="s">
        <v>1004</v>
      </c>
      <c r="B246" s="23" t="s">
        <v>1005</v>
      </c>
      <c r="C246" s="242">
        <v>383000.0</v>
      </c>
      <c r="D246" s="176">
        <f t="shared" si="19"/>
        <v>957.5</v>
      </c>
      <c r="E246" s="2" t="s">
        <v>527</v>
      </c>
      <c r="F246" s="154">
        <f>Pricing!$E$47*D246</f>
        <v>5594.0214</v>
      </c>
      <c r="G246" s="154">
        <f>Pricing!$Q$49*D246</f>
        <v>3468.666629</v>
      </c>
      <c r="H246" s="177">
        <f>D246*Pricing!$Q$50</f>
        <v>10405.99989</v>
      </c>
      <c r="I246" s="177"/>
      <c r="J246" s="17"/>
      <c r="K246" s="17"/>
      <c r="L246" s="17"/>
      <c r="M246" s="17"/>
    </row>
    <row r="247">
      <c r="A247" s="243" t="s">
        <v>1006</v>
      </c>
      <c r="B247" s="179" t="s">
        <v>782</v>
      </c>
      <c r="C247" s="241">
        <v>12000.0</v>
      </c>
      <c r="D247" s="225">
        <v>0.0</v>
      </c>
      <c r="E247" s="179" t="s">
        <v>527</v>
      </c>
      <c r="F247" s="188"/>
      <c r="G247" s="188">
        <f t="shared" ref="G247:G248" si="20">3.26*D247</f>
        <v>0</v>
      </c>
      <c r="H247" s="187"/>
      <c r="I247" s="189"/>
      <c r="J247" s="187"/>
      <c r="K247" s="187"/>
      <c r="L247" s="187"/>
      <c r="M247" s="187"/>
      <c r="N247" s="190"/>
      <c r="O247" s="190"/>
      <c r="P247" s="190"/>
      <c r="Q247" s="190"/>
      <c r="R247" s="190"/>
      <c r="S247" s="190"/>
      <c r="T247" s="190"/>
      <c r="U247" s="190"/>
      <c r="V247" s="190"/>
      <c r="W247" s="190"/>
      <c r="X247" s="190"/>
      <c r="Y247" s="190"/>
      <c r="Z247" s="190"/>
      <c r="AA247" s="190"/>
      <c r="AB247" s="190"/>
      <c r="AC247" s="190"/>
      <c r="AD247" s="190"/>
    </row>
    <row r="248">
      <c r="A248" s="222" t="s">
        <v>1007</v>
      </c>
      <c r="B248" s="179" t="s">
        <v>523</v>
      </c>
      <c r="C248" s="241">
        <v>29000.0</v>
      </c>
      <c r="D248" s="225">
        <v>0.0</v>
      </c>
      <c r="E248" s="179" t="s">
        <v>1008</v>
      </c>
      <c r="F248" s="188"/>
      <c r="G248" s="188">
        <f t="shared" si="20"/>
        <v>0</v>
      </c>
      <c r="H248" s="187"/>
      <c r="I248" s="189"/>
      <c r="J248" s="187"/>
      <c r="K248" s="187"/>
      <c r="L248" s="187"/>
      <c r="M248" s="187"/>
      <c r="N248" s="190"/>
      <c r="O248" s="190"/>
      <c r="P248" s="190"/>
      <c r="Q248" s="190"/>
      <c r="R248" s="190"/>
      <c r="S248" s="190"/>
      <c r="T248" s="190"/>
      <c r="U248" s="190"/>
      <c r="V248" s="190"/>
      <c r="W248" s="190"/>
      <c r="X248" s="190"/>
      <c r="Y248" s="190"/>
      <c r="Z248" s="190"/>
      <c r="AA248" s="190"/>
      <c r="AB248" s="190"/>
      <c r="AC248" s="190"/>
      <c r="AD248" s="190"/>
    </row>
    <row r="249">
      <c r="A249" s="174" t="s">
        <v>1009</v>
      </c>
      <c r="B249" s="145" t="s">
        <v>1010</v>
      </c>
      <c r="C249" s="242">
        <v>160000.0</v>
      </c>
      <c r="D249" s="176">
        <f t="shared" ref="D249:D254" si="21">C249*$J$2</f>
        <v>400</v>
      </c>
      <c r="E249" s="2" t="s">
        <v>527</v>
      </c>
      <c r="F249" s="154">
        <f>Pricing!$E$47*D249</f>
        <v>2336.928</v>
      </c>
      <c r="G249" s="154">
        <f>Pricing!$Q$49*D249</f>
        <v>1449.051333</v>
      </c>
      <c r="H249" s="177">
        <f>D249*Pricing!$Q$50</f>
        <v>4347.154</v>
      </c>
      <c r="I249" s="177"/>
      <c r="J249" s="17"/>
      <c r="K249" s="17"/>
      <c r="L249" s="17"/>
      <c r="M249" s="17"/>
    </row>
    <row r="250">
      <c r="A250" s="174" t="s">
        <v>1011</v>
      </c>
      <c r="B250" s="152" t="s">
        <v>1012</v>
      </c>
      <c r="C250" s="242">
        <v>400000.0</v>
      </c>
      <c r="D250" s="176">
        <f t="shared" si="21"/>
        <v>1000</v>
      </c>
      <c r="E250" s="2" t="s">
        <v>527</v>
      </c>
      <c r="F250" s="154">
        <f>Pricing!$E$47*D250</f>
        <v>5842.32</v>
      </c>
      <c r="G250" s="154">
        <f>Pricing!$Q$49*D250</f>
        <v>3622.628333</v>
      </c>
      <c r="H250" s="177">
        <f>D250*Pricing!$Q$50</f>
        <v>10867.885</v>
      </c>
      <c r="I250" s="177"/>
      <c r="J250" s="17"/>
      <c r="K250" s="17"/>
      <c r="L250" s="17"/>
      <c r="M250" s="17"/>
    </row>
    <row r="251">
      <c r="A251" s="174" t="s">
        <v>1013</v>
      </c>
      <c r="B251" s="23" t="s">
        <v>1014</v>
      </c>
      <c r="C251" s="242">
        <v>50000.0</v>
      </c>
      <c r="D251" s="176">
        <f t="shared" si="21"/>
        <v>125</v>
      </c>
      <c r="E251" s="2" t="s">
        <v>527</v>
      </c>
      <c r="F251" s="154">
        <f>Pricing!$E$47*D251</f>
        <v>730.29</v>
      </c>
      <c r="G251" s="154">
        <f>Pricing!$Q$49*D251</f>
        <v>452.8285417</v>
      </c>
      <c r="H251" s="177">
        <f>D251*Pricing!$Q$50</f>
        <v>1358.485625</v>
      </c>
      <c r="I251" s="177"/>
      <c r="J251" s="17"/>
      <c r="K251" s="17"/>
      <c r="L251" s="17"/>
      <c r="M251" s="17"/>
    </row>
    <row r="252">
      <c r="A252" s="174" t="s">
        <v>1015</v>
      </c>
      <c r="B252" s="23" t="s">
        <v>1016</v>
      </c>
      <c r="C252" s="242">
        <v>22000.0</v>
      </c>
      <c r="D252" s="176">
        <f t="shared" si="21"/>
        <v>55</v>
      </c>
      <c r="E252" s="2" t="s">
        <v>527</v>
      </c>
      <c r="F252" s="154">
        <f>Pricing!$E$47*D252</f>
        <v>321.3276</v>
      </c>
      <c r="G252" s="154">
        <f>Pricing!$Q$49*D252</f>
        <v>199.2445583</v>
      </c>
      <c r="H252" s="177">
        <f>D252*Pricing!$Q$50</f>
        <v>597.733675</v>
      </c>
      <c r="I252" s="177"/>
      <c r="J252" s="17"/>
      <c r="K252" s="17"/>
      <c r="L252" s="17"/>
      <c r="M252" s="17"/>
    </row>
    <row r="253">
      <c r="A253" s="174" t="s">
        <v>1017</v>
      </c>
      <c r="B253" s="145" t="s">
        <v>1018</v>
      </c>
      <c r="C253" s="242">
        <v>100000.0</v>
      </c>
      <c r="D253" s="176">
        <f t="shared" si="21"/>
        <v>250</v>
      </c>
      <c r="E253" s="2" t="s">
        <v>527</v>
      </c>
      <c r="F253" s="154">
        <f>Pricing!$E$47*D253</f>
        <v>1460.58</v>
      </c>
      <c r="G253" s="154">
        <f>Pricing!$Q$49*D253</f>
        <v>905.6570833</v>
      </c>
      <c r="H253" s="177">
        <f>D253*Pricing!$Q$50</f>
        <v>2716.97125</v>
      </c>
      <c r="I253" s="177"/>
      <c r="J253" s="17"/>
      <c r="K253" s="17"/>
      <c r="L253" s="17"/>
      <c r="M253" s="17"/>
    </row>
    <row r="254">
      <c r="A254" s="191" t="s">
        <v>1019</v>
      </c>
      <c r="B254" s="23" t="s">
        <v>1020</v>
      </c>
      <c r="C254" s="242">
        <v>10000.0</v>
      </c>
      <c r="D254" s="176">
        <f t="shared" si="21"/>
        <v>25</v>
      </c>
      <c r="E254" s="2" t="s">
        <v>527</v>
      </c>
      <c r="F254" s="154">
        <f>Pricing!$E$47*D254</f>
        <v>146.058</v>
      </c>
      <c r="G254" s="154">
        <f>Pricing!$Q$49*D254</f>
        <v>90.56570833</v>
      </c>
      <c r="H254" s="177">
        <f>D254*Pricing!$Q$50</f>
        <v>271.697125</v>
      </c>
      <c r="I254" s="177"/>
      <c r="J254" s="17"/>
      <c r="K254" s="17"/>
      <c r="L254" s="17"/>
      <c r="M254" s="17"/>
    </row>
    <row r="255">
      <c r="A255" s="226" t="s">
        <v>1021</v>
      </c>
      <c r="B255" s="179" t="s">
        <v>782</v>
      </c>
      <c r="C255" s="241">
        <v>1000.0</v>
      </c>
      <c r="D255" s="225">
        <v>0.0</v>
      </c>
      <c r="E255" s="179" t="s">
        <v>527</v>
      </c>
      <c r="F255" s="188">
        <f>Pricing!$E$47*D255</f>
        <v>0</v>
      </c>
      <c r="G255" s="188">
        <f>Pricing!$Q$49*D255</f>
        <v>0</v>
      </c>
      <c r="H255" s="189">
        <f>D255*Pricing!$Q$50</f>
        <v>0</v>
      </c>
      <c r="I255" s="189"/>
      <c r="J255" s="187"/>
      <c r="K255" s="187"/>
      <c r="L255" s="187"/>
      <c r="M255" s="187"/>
      <c r="N255" s="190"/>
      <c r="O255" s="190"/>
      <c r="P255" s="190"/>
      <c r="Q255" s="190"/>
      <c r="R255" s="190"/>
      <c r="S255" s="190"/>
      <c r="T255" s="190"/>
      <c r="U255" s="190"/>
      <c r="V255" s="190"/>
      <c r="W255" s="190"/>
      <c r="X255" s="190"/>
      <c r="Y255" s="190"/>
      <c r="Z255" s="190"/>
      <c r="AA255" s="190"/>
      <c r="AB255" s="190"/>
      <c r="AC255" s="190"/>
      <c r="AD255" s="190"/>
    </row>
    <row r="256">
      <c r="A256" s="199" t="s">
        <v>1022</v>
      </c>
      <c r="B256" s="23" t="s">
        <v>1023</v>
      </c>
      <c r="C256" s="242">
        <v>2000.0</v>
      </c>
      <c r="D256" s="176">
        <f t="shared" ref="D256:D267" si="22">C256*$J$2</f>
        <v>5</v>
      </c>
      <c r="E256" s="2" t="s">
        <v>527</v>
      </c>
      <c r="F256" s="154">
        <f>Pricing!$E$47*D256</f>
        <v>29.2116</v>
      </c>
      <c r="G256" s="154">
        <f>Pricing!$Q$49*D256</f>
        <v>18.11314167</v>
      </c>
      <c r="H256" s="177">
        <f>D256*Pricing!$Q$50</f>
        <v>54.339425</v>
      </c>
      <c r="I256" s="177"/>
      <c r="J256" s="17"/>
      <c r="K256" s="17"/>
      <c r="L256" s="17"/>
      <c r="M256" s="17"/>
    </row>
    <row r="257">
      <c r="A257" s="191" t="s">
        <v>1024</v>
      </c>
      <c r="B257" s="23" t="s">
        <v>1025</v>
      </c>
      <c r="C257" s="242">
        <v>582.0</v>
      </c>
      <c r="D257" s="176">
        <f t="shared" si="22"/>
        <v>1.455</v>
      </c>
      <c r="E257" s="2" t="s">
        <v>527</v>
      </c>
      <c r="F257" s="154">
        <f>Pricing!$E$47*D257</f>
        <v>8.5005756</v>
      </c>
      <c r="G257" s="154">
        <f>Pricing!$Q$49*D257</f>
        <v>5.270924225</v>
      </c>
      <c r="H257" s="177">
        <f>D257*Pricing!$Q$50</f>
        <v>15.81277268</v>
      </c>
      <c r="I257" s="177"/>
      <c r="J257" s="17"/>
      <c r="K257" s="17"/>
      <c r="L257" s="17"/>
      <c r="M257" s="17"/>
    </row>
    <row r="258">
      <c r="A258" s="191" t="s">
        <v>1026</v>
      </c>
      <c r="B258" s="145" t="s">
        <v>1027</v>
      </c>
      <c r="C258" s="242">
        <v>160000.0</v>
      </c>
      <c r="D258" s="176">
        <f t="shared" si="22"/>
        <v>400</v>
      </c>
      <c r="E258" s="2" t="s">
        <v>527</v>
      </c>
      <c r="F258" s="154">
        <f>Pricing!$E$47*D258</f>
        <v>2336.928</v>
      </c>
      <c r="G258" s="154">
        <f>Pricing!$Q$49*D258</f>
        <v>1449.051333</v>
      </c>
      <c r="H258" s="177">
        <f>D258*Pricing!$Q$50</f>
        <v>4347.154</v>
      </c>
      <c r="I258" s="177"/>
      <c r="J258" s="17"/>
      <c r="K258" s="17"/>
      <c r="L258" s="17"/>
      <c r="M258" s="17"/>
    </row>
    <row r="259">
      <c r="A259" s="174" t="s">
        <v>1028</v>
      </c>
      <c r="B259" s="23" t="s">
        <v>1029</v>
      </c>
      <c r="C259" s="242">
        <v>258000.0</v>
      </c>
      <c r="D259" s="176">
        <f t="shared" si="22"/>
        <v>645</v>
      </c>
      <c r="E259" s="2" t="s">
        <v>527</v>
      </c>
      <c r="F259" s="154">
        <f>Pricing!$E$47*D259</f>
        <v>3768.2964</v>
      </c>
      <c r="G259" s="154">
        <f>Pricing!$Q$49*D259</f>
        <v>2336.595275</v>
      </c>
      <c r="H259" s="177">
        <f>D259*Pricing!$Q$50</f>
        <v>7009.785825</v>
      </c>
      <c r="I259" s="177"/>
      <c r="J259" s="17"/>
      <c r="K259" s="17"/>
      <c r="L259" s="17"/>
      <c r="M259" s="17"/>
    </row>
    <row r="260">
      <c r="A260" s="174" t="s">
        <v>1030</v>
      </c>
      <c r="B260" s="23" t="s">
        <v>1031</v>
      </c>
      <c r="C260" s="242">
        <v>43000.0</v>
      </c>
      <c r="D260" s="176">
        <f t="shared" si="22"/>
        <v>107.5</v>
      </c>
      <c r="E260" s="2" t="s">
        <v>527</v>
      </c>
      <c r="F260" s="154">
        <f>Pricing!$E$47*D260</f>
        <v>628.0494</v>
      </c>
      <c r="G260" s="154">
        <f>Pricing!$Q$49*D260</f>
        <v>389.4325458</v>
      </c>
      <c r="H260" s="177">
        <f>D260*Pricing!$Q$50</f>
        <v>1168.297638</v>
      </c>
      <c r="I260" s="177"/>
      <c r="J260" s="17"/>
      <c r="K260" s="17"/>
      <c r="L260" s="17"/>
      <c r="M260" s="17"/>
    </row>
    <row r="261">
      <c r="A261" s="174" t="s">
        <v>1032</v>
      </c>
      <c r="B261" s="23" t="s">
        <v>1033</v>
      </c>
      <c r="C261" s="242">
        <v>220000.0</v>
      </c>
      <c r="D261" s="176">
        <f t="shared" si="22"/>
        <v>550</v>
      </c>
      <c r="E261" s="2" t="s">
        <v>527</v>
      </c>
      <c r="F261" s="154">
        <f>Pricing!$E$47*D261</f>
        <v>3213.276</v>
      </c>
      <c r="G261" s="154">
        <f>Pricing!$Q$49*D261</f>
        <v>1992.445583</v>
      </c>
      <c r="H261" s="177">
        <f>D261*Pricing!$Q$50</f>
        <v>5977.33675</v>
      </c>
      <c r="I261" s="177"/>
      <c r="J261" s="17"/>
      <c r="K261" s="17"/>
      <c r="L261" s="17"/>
      <c r="M261" s="17"/>
    </row>
    <row r="262">
      <c r="A262" s="174" t="s">
        <v>1034</v>
      </c>
      <c r="B262" s="152" t="s">
        <v>1035</v>
      </c>
      <c r="C262" s="242">
        <v>740000.0</v>
      </c>
      <c r="D262" s="176">
        <f t="shared" si="22"/>
        <v>1850</v>
      </c>
      <c r="E262" s="2" t="s">
        <v>527</v>
      </c>
      <c r="F262" s="154">
        <f>Pricing!$E$47*D262</f>
        <v>10808.292</v>
      </c>
      <c r="G262" s="154">
        <f>Pricing!$Q$49*D262</f>
        <v>6701.862417</v>
      </c>
      <c r="H262" s="177">
        <f>D262*Pricing!$Q$50</f>
        <v>20105.58725</v>
      </c>
      <c r="I262" s="177"/>
      <c r="J262" s="17"/>
      <c r="K262" s="17"/>
      <c r="L262" s="17"/>
      <c r="M262" s="17"/>
    </row>
    <row r="263">
      <c r="A263" s="191" t="s">
        <v>1036</v>
      </c>
      <c r="B263" s="23" t="s">
        <v>1037</v>
      </c>
      <c r="C263" s="242">
        <v>1000.0</v>
      </c>
      <c r="D263" s="176">
        <f t="shared" si="22"/>
        <v>2.5</v>
      </c>
      <c r="E263" s="2" t="s">
        <v>527</v>
      </c>
      <c r="F263" s="154">
        <f>Pricing!$E$47*D263</f>
        <v>14.6058</v>
      </c>
      <c r="G263" s="154">
        <f>Pricing!$Q$49*D263</f>
        <v>9.056570833</v>
      </c>
      <c r="H263" s="177">
        <f>D263*Pricing!$Q$50</f>
        <v>27.1697125</v>
      </c>
      <c r="I263" s="177"/>
      <c r="J263" s="17"/>
      <c r="K263" s="17"/>
      <c r="L263" s="17"/>
      <c r="M263" s="17"/>
    </row>
    <row r="264">
      <c r="A264" s="174" t="s">
        <v>1038</v>
      </c>
      <c r="B264" s="244" t="s">
        <v>1039</v>
      </c>
      <c r="C264" s="175">
        <v>11000.0</v>
      </c>
      <c r="D264" s="176">
        <f t="shared" si="22"/>
        <v>27.5</v>
      </c>
      <c r="E264" s="2" t="s">
        <v>527</v>
      </c>
      <c r="F264" s="154">
        <f>Pricing!$E$47*D264</f>
        <v>160.6638</v>
      </c>
      <c r="G264" s="154">
        <f>Pricing!$Q$49*D264</f>
        <v>99.62227917</v>
      </c>
      <c r="H264" s="177">
        <f>D264*Pricing!$Q$50</f>
        <v>298.8668375</v>
      </c>
      <c r="I264" s="177"/>
      <c r="J264" s="17"/>
      <c r="K264" s="17"/>
      <c r="L264" s="17"/>
      <c r="M264" s="17"/>
    </row>
    <row r="265">
      <c r="A265" s="174" t="s">
        <v>1040</v>
      </c>
      <c r="B265" s="128" t="s">
        <v>1041</v>
      </c>
      <c r="C265" s="175">
        <v>23000.0</v>
      </c>
      <c r="D265" s="176">
        <f t="shared" si="22"/>
        <v>57.5</v>
      </c>
      <c r="E265" s="2" t="s">
        <v>527</v>
      </c>
      <c r="F265" s="154">
        <f>Pricing!$E$47*D265</f>
        <v>335.9334</v>
      </c>
      <c r="G265" s="154">
        <f>Pricing!$Q$49*D265</f>
        <v>208.3011292</v>
      </c>
      <c r="H265" s="177">
        <f>D265*Pricing!$Q$50</f>
        <v>624.9033875</v>
      </c>
      <c r="I265" s="177"/>
      <c r="J265" s="17"/>
      <c r="K265" s="17"/>
      <c r="L265" s="17"/>
      <c r="M265" s="17"/>
    </row>
    <row r="266">
      <c r="A266" s="174" t="s">
        <v>1042</v>
      </c>
      <c r="B266" s="245" t="s">
        <v>1043</v>
      </c>
      <c r="C266" s="175">
        <v>15000.0</v>
      </c>
      <c r="D266" s="176">
        <f t="shared" si="22"/>
        <v>37.5</v>
      </c>
      <c r="E266" s="2" t="s">
        <v>527</v>
      </c>
      <c r="F266" s="154">
        <f>Pricing!$E$47*D266</f>
        <v>219.087</v>
      </c>
      <c r="G266" s="154">
        <f>Pricing!$Q$49*D266</f>
        <v>135.8485625</v>
      </c>
      <c r="H266" s="177">
        <f>D266*Pricing!$Q$50</f>
        <v>407.5456875</v>
      </c>
      <c r="I266" s="177"/>
      <c r="J266" s="17"/>
      <c r="K266" s="17"/>
      <c r="L266" s="17"/>
      <c r="M266" s="17"/>
    </row>
    <row r="267">
      <c r="A267" s="174" t="s">
        <v>1044</v>
      </c>
      <c r="B267" s="128" t="s">
        <v>1045</v>
      </c>
      <c r="C267" s="175">
        <v>4000.0</v>
      </c>
      <c r="D267" s="176">
        <f t="shared" si="22"/>
        <v>10</v>
      </c>
      <c r="E267" s="2" t="s">
        <v>527</v>
      </c>
      <c r="F267" s="154">
        <f>Pricing!$E$47*D267</f>
        <v>58.4232</v>
      </c>
      <c r="G267" s="154">
        <f>Pricing!$Q$49*D267</f>
        <v>36.22628333</v>
      </c>
      <c r="H267" s="177">
        <f>D267*Pricing!$Q$50</f>
        <v>108.67885</v>
      </c>
      <c r="I267" s="177"/>
      <c r="J267" s="17"/>
      <c r="K267" s="17"/>
      <c r="L267" s="17"/>
      <c r="M267" s="17"/>
    </row>
    <row r="268">
      <c r="A268" s="183" t="s">
        <v>1046</v>
      </c>
      <c r="B268" s="184" t="s">
        <v>931</v>
      </c>
      <c r="C268" s="223">
        <v>0.0</v>
      </c>
      <c r="D268" s="186">
        <f>C268*0.0025</f>
        <v>0</v>
      </c>
      <c r="E268" s="179" t="s">
        <v>527</v>
      </c>
      <c r="F268" s="188"/>
      <c r="G268" s="188">
        <f>3.26*D268</f>
        <v>0</v>
      </c>
      <c r="H268" s="187"/>
      <c r="I268" s="189"/>
      <c r="J268" s="187"/>
      <c r="K268" s="187"/>
      <c r="L268" s="187"/>
      <c r="M268" s="187"/>
      <c r="N268" s="190"/>
      <c r="O268" s="190"/>
      <c r="P268" s="190"/>
      <c r="Q268" s="190"/>
      <c r="R268" s="190"/>
      <c r="S268" s="190"/>
      <c r="T268" s="190"/>
      <c r="U268" s="190"/>
      <c r="V268" s="190"/>
      <c r="W268" s="190"/>
      <c r="X268" s="190"/>
      <c r="Y268" s="190"/>
      <c r="Z268" s="190"/>
      <c r="AA268" s="190"/>
      <c r="AB268" s="190"/>
      <c r="AC268" s="190"/>
      <c r="AD268" s="190"/>
    </row>
    <row r="269">
      <c r="A269" s="152" t="s">
        <v>1047</v>
      </c>
      <c r="B269" s="128" t="s">
        <v>1048</v>
      </c>
      <c r="C269" s="175">
        <v>36000.0</v>
      </c>
      <c r="D269" s="176">
        <f t="shared" ref="D269:D272" si="23">C269*$J$2</f>
        <v>90</v>
      </c>
      <c r="E269" s="2" t="s">
        <v>527</v>
      </c>
      <c r="F269" s="154">
        <f>Pricing!$E$47*D269</f>
        <v>525.8088</v>
      </c>
      <c r="G269" s="154">
        <f>Pricing!$Q$49*D269</f>
        <v>326.03655</v>
      </c>
      <c r="H269" s="177">
        <f>D269*Pricing!$Q$50</f>
        <v>978.10965</v>
      </c>
      <c r="I269" s="177"/>
      <c r="J269" s="17"/>
      <c r="K269" s="17"/>
      <c r="L269" s="17"/>
      <c r="M269" s="17"/>
    </row>
    <row r="270">
      <c r="A270" s="151" t="s">
        <v>1049</v>
      </c>
      <c r="B270" s="128" t="s">
        <v>1050</v>
      </c>
      <c r="C270" s="175">
        <v>1300000.0</v>
      </c>
      <c r="D270" s="176">
        <f t="shared" si="23"/>
        <v>3250</v>
      </c>
      <c r="E270" s="2" t="s">
        <v>527</v>
      </c>
      <c r="F270" s="154">
        <f>Pricing!$E$47*D270</f>
        <v>18987.54</v>
      </c>
      <c r="G270" s="154">
        <f>Pricing!$Q$49*D270</f>
        <v>11773.54208</v>
      </c>
      <c r="H270" s="177">
        <f>D270*Pricing!$Q$50</f>
        <v>35320.62625</v>
      </c>
      <c r="I270" s="177"/>
      <c r="J270" s="17"/>
      <c r="K270" s="17"/>
      <c r="L270" s="17"/>
      <c r="M270" s="17"/>
    </row>
    <row r="271">
      <c r="A271" s="152" t="s">
        <v>1051</v>
      </c>
      <c r="B271" s="128" t="s">
        <v>1052</v>
      </c>
      <c r="C271" s="175">
        <v>8000.0</v>
      </c>
      <c r="D271" s="176">
        <f t="shared" si="23"/>
        <v>20</v>
      </c>
      <c r="E271" s="2" t="s">
        <v>527</v>
      </c>
      <c r="F271" s="154">
        <f>Pricing!$E$47*D271</f>
        <v>116.8464</v>
      </c>
      <c r="G271" s="154">
        <f>Pricing!$Q$49*D271</f>
        <v>72.45256667</v>
      </c>
      <c r="H271" s="177">
        <f>D271*Pricing!$Q$50</f>
        <v>217.3577</v>
      </c>
      <c r="I271" s="177"/>
      <c r="J271" s="17"/>
      <c r="K271" s="17"/>
      <c r="L271" s="17"/>
      <c r="M271" s="17"/>
    </row>
    <row r="272">
      <c r="A272" s="152" t="s">
        <v>1053</v>
      </c>
      <c r="B272" s="128" t="s">
        <v>1054</v>
      </c>
      <c r="C272" s="175">
        <v>150000.0</v>
      </c>
      <c r="D272" s="176">
        <f t="shared" si="23"/>
        <v>375</v>
      </c>
      <c r="E272" s="2" t="s">
        <v>527</v>
      </c>
      <c r="F272" s="154">
        <f>Pricing!$E$47*D272</f>
        <v>2190.87</v>
      </c>
      <c r="G272" s="154">
        <f>Pricing!$Q$49*D272</f>
        <v>1358.485625</v>
      </c>
      <c r="H272" s="177">
        <f>D272*Pricing!$Q$50</f>
        <v>4075.456875</v>
      </c>
      <c r="I272" s="177"/>
      <c r="J272" s="17"/>
      <c r="K272" s="17"/>
      <c r="L272" s="17"/>
      <c r="M272" s="17"/>
    </row>
    <row r="273">
      <c r="A273" s="167" t="s">
        <v>1055</v>
      </c>
      <c r="B273" s="167" t="s">
        <v>523</v>
      </c>
      <c r="C273" s="168" t="s">
        <v>523</v>
      </c>
      <c r="D273" s="196" t="s">
        <v>523</v>
      </c>
      <c r="E273" s="167" t="s">
        <v>523</v>
      </c>
      <c r="F273" s="197"/>
      <c r="G273" s="197" t="s">
        <v>523</v>
      </c>
      <c r="H273" s="198"/>
      <c r="I273" s="197" t="s">
        <v>523</v>
      </c>
      <c r="J273" s="198"/>
      <c r="K273" s="198"/>
      <c r="L273" s="198"/>
      <c r="M273" s="198"/>
      <c r="N273" s="173"/>
      <c r="O273" s="173"/>
      <c r="P273" s="173"/>
      <c r="Q273" s="173"/>
      <c r="R273" s="173"/>
      <c r="S273" s="173"/>
      <c r="T273" s="173"/>
      <c r="U273" s="173"/>
      <c r="V273" s="173"/>
      <c r="W273" s="173"/>
      <c r="X273" s="173"/>
      <c r="Y273" s="173"/>
      <c r="Z273" s="173"/>
      <c r="AA273" s="173"/>
      <c r="AB273" s="173"/>
      <c r="AC273" s="173"/>
      <c r="AD273" s="173"/>
    </row>
    <row r="274">
      <c r="A274" s="152" t="s">
        <v>1056</v>
      </c>
      <c r="B274" s="23" t="s">
        <v>1057</v>
      </c>
      <c r="C274" s="242">
        <v>330000.0</v>
      </c>
      <c r="D274" s="176">
        <f t="shared" ref="D274:D288" si="24">C274*$J$2</f>
        <v>825</v>
      </c>
      <c r="E274" s="2" t="s">
        <v>527</v>
      </c>
      <c r="F274" s="154">
        <f>Pricing!$E$47*D274</f>
        <v>4819.914</v>
      </c>
      <c r="G274" s="154">
        <f>Pricing!$Q$49*D274</f>
        <v>2988.668375</v>
      </c>
      <c r="H274" s="177">
        <f>D274*Pricing!$Q$50</f>
        <v>8966.005125</v>
      </c>
      <c r="I274" s="177"/>
      <c r="J274" s="17"/>
      <c r="K274" s="17"/>
      <c r="L274" s="17"/>
      <c r="M274" s="17"/>
    </row>
    <row r="275">
      <c r="A275" s="152" t="s">
        <v>1058</v>
      </c>
      <c r="B275" s="145" t="s">
        <v>1059</v>
      </c>
      <c r="C275" s="242">
        <v>57000.0</v>
      </c>
      <c r="D275" s="176">
        <f t="shared" si="24"/>
        <v>142.5</v>
      </c>
      <c r="E275" s="2" t="s">
        <v>527</v>
      </c>
      <c r="F275" s="154">
        <f>Pricing!$E$47*D275</f>
        <v>832.5306</v>
      </c>
      <c r="G275" s="154">
        <f>Pricing!$Q$49*D275</f>
        <v>516.2245375</v>
      </c>
      <c r="H275" s="177">
        <f>D275*Pricing!$Q$50</f>
        <v>1548.673613</v>
      </c>
      <c r="I275" s="177"/>
      <c r="J275" s="17"/>
      <c r="K275" s="17"/>
      <c r="L275" s="17"/>
      <c r="M275" s="17"/>
    </row>
    <row r="276">
      <c r="A276" s="152" t="s">
        <v>1060</v>
      </c>
      <c r="B276" s="23" t="s">
        <v>1061</v>
      </c>
      <c r="C276" s="242">
        <v>60000.0</v>
      </c>
      <c r="D276" s="176">
        <f t="shared" si="24"/>
        <v>150</v>
      </c>
      <c r="E276" s="2" t="s">
        <v>527</v>
      </c>
      <c r="F276" s="154">
        <f>Pricing!$E$47*D276</f>
        <v>876.348</v>
      </c>
      <c r="G276" s="154">
        <f>Pricing!$Q$49*D276</f>
        <v>543.39425</v>
      </c>
      <c r="H276" s="177">
        <f>D276*Pricing!$Q$50</f>
        <v>1630.18275</v>
      </c>
      <c r="I276" s="177"/>
      <c r="J276" s="17"/>
      <c r="K276" s="17"/>
      <c r="L276" s="17"/>
      <c r="M276" s="17"/>
    </row>
    <row r="277">
      <c r="A277" s="152" t="s">
        <v>1062</v>
      </c>
      <c r="B277" s="23" t="s">
        <v>1063</v>
      </c>
      <c r="C277" s="242">
        <v>57000.0</v>
      </c>
      <c r="D277" s="176">
        <f t="shared" si="24"/>
        <v>142.5</v>
      </c>
      <c r="E277" s="2" t="s">
        <v>527</v>
      </c>
      <c r="F277" s="154">
        <f>Pricing!$E$47*D277</f>
        <v>832.5306</v>
      </c>
      <c r="G277" s="154">
        <f>Pricing!$Q$49*D277</f>
        <v>516.2245375</v>
      </c>
      <c r="H277" s="177">
        <f>D277*Pricing!$Q$50</f>
        <v>1548.673613</v>
      </c>
      <c r="I277" s="177"/>
      <c r="J277" s="17"/>
      <c r="K277" s="17"/>
      <c r="L277" s="17"/>
      <c r="M277" s="17"/>
    </row>
    <row r="278">
      <c r="A278" s="152" t="s">
        <v>1064</v>
      </c>
      <c r="B278" s="23" t="s">
        <v>1065</v>
      </c>
      <c r="C278" s="242">
        <v>3500000.0</v>
      </c>
      <c r="D278" s="176">
        <f t="shared" si="24"/>
        <v>8750</v>
      </c>
      <c r="E278" s="2" t="s">
        <v>527</v>
      </c>
      <c r="F278" s="154">
        <f>Pricing!$E$47*D278</f>
        <v>51120.3</v>
      </c>
      <c r="G278" s="154">
        <f>Pricing!$Q$49*D278</f>
        <v>31697.99792</v>
      </c>
      <c r="H278" s="177">
        <f>D278*Pricing!$Q$50</f>
        <v>95093.99375</v>
      </c>
      <c r="I278" s="177"/>
      <c r="J278" s="17"/>
      <c r="K278" s="17"/>
      <c r="L278" s="17"/>
      <c r="M278" s="17"/>
    </row>
    <row r="279">
      <c r="A279" s="152" t="s">
        <v>1066</v>
      </c>
      <c r="B279" s="23" t="s">
        <v>1067</v>
      </c>
      <c r="C279" s="242">
        <v>185000.0</v>
      </c>
      <c r="D279" s="176">
        <f t="shared" si="24"/>
        <v>462.5</v>
      </c>
      <c r="E279" s="2" t="s">
        <v>527</v>
      </c>
      <c r="F279" s="154">
        <f>Pricing!$E$47*D279</f>
        <v>2702.073</v>
      </c>
      <c r="G279" s="154">
        <f>Pricing!$Q$49*D279</f>
        <v>1675.465604</v>
      </c>
      <c r="H279" s="177">
        <f>D279*Pricing!$Q$50</f>
        <v>5026.396813</v>
      </c>
      <c r="I279" s="177"/>
      <c r="J279" s="17"/>
      <c r="K279" s="17"/>
      <c r="L279" s="17"/>
      <c r="M279" s="17"/>
    </row>
    <row r="280">
      <c r="A280" s="152" t="s">
        <v>1068</v>
      </c>
      <c r="B280" s="23" t="s">
        <v>1069</v>
      </c>
      <c r="C280" s="242">
        <v>11000.0</v>
      </c>
      <c r="D280" s="176">
        <f t="shared" si="24"/>
        <v>27.5</v>
      </c>
      <c r="E280" s="2" t="s">
        <v>527</v>
      </c>
      <c r="F280" s="154">
        <f>Pricing!$E$47*D280</f>
        <v>160.6638</v>
      </c>
      <c r="G280" s="154">
        <f>Pricing!$Q$49*D280</f>
        <v>99.62227917</v>
      </c>
      <c r="H280" s="177">
        <f>D280*Pricing!$Q$50</f>
        <v>298.8668375</v>
      </c>
      <c r="I280" s="177"/>
      <c r="J280" s="17"/>
      <c r="K280" s="17"/>
      <c r="L280" s="17"/>
      <c r="M280" s="17"/>
    </row>
    <row r="281">
      <c r="A281" s="152" t="s">
        <v>1070</v>
      </c>
      <c r="B281" s="145" t="s">
        <v>1071</v>
      </c>
      <c r="C281" s="242">
        <v>100000.0</v>
      </c>
      <c r="D281" s="176">
        <f t="shared" si="24"/>
        <v>250</v>
      </c>
      <c r="E281" s="2" t="s">
        <v>527</v>
      </c>
      <c r="F281" s="154">
        <f>Pricing!$E$47*D281</f>
        <v>1460.58</v>
      </c>
      <c r="G281" s="154">
        <f>Pricing!$Q$49*D281</f>
        <v>905.6570833</v>
      </c>
      <c r="H281" s="177">
        <f>D281*Pricing!$Q$50</f>
        <v>2716.97125</v>
      </c>
      <c r="I281" s="177"/>
      <c r="J281" s="17"/>
      <c r="K281" s="17"/>
      <c r="L281" s="17"/>
      <c r="M281" s="17"/>
    </row>
    <row r="282">
      <c r="A282" s="152" t="s">
        <v>1072</v>
      </c>
      <c r="B282" s="23" t="s">
        <v>1073</v>
      </c>
      <c r="C282" s="242">
        <v>92000.0</v>
      </c>
      <c r="D282" s="176">
        <f t="shared" si="24"/>
        <v>230</v>
      </c>
      <c r="E282" s="2" t="s">
        <v>527</v>
      </c>
      <c r="F282" s="154">
        <f>Pricing!$E$47*D282</f>
        <v>1343.7336</v>
      </c>
      <c r="G282" s="154">
        <f>Pricing!$Q$49*D282</f>
        <v>833.2045167</v>
      </c>
      <c r="H282" s="177">
        <f>D282*Pricing!$Q$50</f>
        <v>2499.61355</v>
      </c>
      <c r="I282" s="177"/>
      <c r="J282" s="17"/>
      <c r="K282" s="17"/>
      <c r="L282" s="17"/>
      <c r="M282" s="17"/>
    </row>
    <row r="283">
      <c r="A283" s="152" t="s">
        <v>1074</v>
      </c>
      <c r="B283" s="23" t="s">
        <v>1061</v>
      </c>
      <c r="C283" s="242">
        <v>63000.0</v>
      </c>
      <c r="D283" s="176">
        <f t="shared" si="24"/>
        <v>157.5</v>
      </c>
      <c r="E283" s="2" t="s">
        <v>527</v>
      </c>
      <c r="F283" s="154">
        <f>Pricing!$E$47*D283</f>
        <v>920.1654</v>
      </c>
      <c r="G283" s="154">
        <f>Pricing!$Q$49*D283</f>
        <v>570.5639625</v>
      </c>
      <c r="H283" s="177">
        <f>D283*Pricing!$Q$50</f>
        <v>1711.691888</v>
      </c>
      <c r="I283" s="177"/>
      <c r="J283" s="17"/>
      <c r="K283" s="17"/>
      <c r="L283" s="17"/>
      <c r="M283" s="17"/>
    </row>
    <row r="284">
      <c r="A284" s="152" t="s">
        <v>1075</v>
      </c>
      <c r="B284" s="23" t="s">
        <v>1076</v>
      </c>
      <c r="C284" s="242">
        <v>1200000.0</v>
      </c>
      <c r="D284" s="176">
        <f t="shared" si="24"/>
        <v>3000</v>
      </c>
      <c r="E284" s="2" t="s">
        <v>527</v>
      </c>
      <c r="F284" s="154">
        <f>Pricing!$E$47*D284</f>
        <v>17526.96</v>
      </c>
      <c r="G284" s="154">
        <f>Pricing!$Q$49*D284</f>
        <v>10867.885</v>
      </c>
      <c r="H284" s="177">
        <f>D284*Pricing!$Q$50</f>
        <v>32603.655</v>
      </c>
      <c r="I284" s="177"/>
      <c r="J284" s="17"/>
      <c r="K284" s="17"/>
      <c r="L284" s="17"/>
      <c r="M284" s="17"/>
    </row>
    <row r="285">
      <c r="A285" s="152" t="s">
        <v>1077</v>
      </c>
      <c r="B285" s="23" t="s">
        <v>1078</v>
      </c>
      <c r="C285" s="242">
        <v>74000.0</v>
      </c>
      <c r="D285" s="176">
        <f t="shared" si="24"/>
        <v>185</v>
      </c>
      <c r="E285" s="2" t="s">
        <v>527</v>
      </c>
      <c r="F285" s="154">
        <f>Pricing!$E$47*D285</f>
        <v>1080.8292</v>
      </c>
      <c r="G285" s="154">
        <f>Pricing!$Q$49*D285</f>
        <v>670.1862417</v>
      </c>
      <c r="H285" s="177">
        <f>D285*Pricing!$Q$50</f>
        <v>2010.558725</v>
      </c>
      <c r="I285" s="177"/>
      <c r="J285" s="17"/>
      <c r="K285" s="17"/>
      <c r="L285" s="17"/>
      <c r="M285" s="17"/>
    </row>
    <row r="286">
      <c r="A286" s="152" t="s">
        <v>1079</v>
      </c>
      <c r="B286" s="23" t="s">
        <v>1080</v>
      </c>
      <c r="C286" s="242">
        <v>24000.0</v>
      </c>
      <c r="D286" s="176">
        <f t="shared" si="24"/>
        <v>60</v>
      </c>
      <c r="E286" s="2" t="s">
        <v>527</v>
      </c>
      <c r="F286" s="154">
        <f>Pricing!$E$47*D286</f>
        <v>350.5392</v>
      </c>
      <c r="G286" s="154">
        <f>Pricing!$Q$49*D286</f>
        <v>217.3577</v>
      </c>
      <c r="H286" s="177">
        <f>D286*Pricing!$Q$50</f>
        <v>652.0731</v>
      </c>
      <c r="I286" s="177"/>
      <c r="J286" s="17"/>
      <c r="K286" s="17"/>
      <c r="L286" s="17"/>
      <c r="M286" s="17"/>
    </row>
    <row r="287">
      <c r="A287" s="151" t="s">
        <v>1081</v>
      </c>
      <c r="B287" s="23" t="s">
        <v>1082</v>
      </c>
      <c r="C287" s="242">
        <v>272000.0</v>
      </c>
      <c r="D287" s="176">
        <f t="shared" si="24"/>
        <v>680</v>
      </c>
      <c r="E287" s="2" t="s">
        <v>527</v>
      </c>
      <c r="F287" s="154">
        <f>Pricing!$E$47*D287</f>
        <v>3972.7776</v>
      </c>
      <c r="G287" s="154">
        <f>Pricing!$Q$49*D287</f>
        <v>2463.387267</v>
      </c>
      <c r="H287" s="177">
        <f>D287*Pricing!$Q$50</f>
        <v>7390.1618</v>
      </c>
      <c r="I287" s="177"/>
      <c r="J287" s="17"/>
      <c r="K287" s="17"/>
      <c r="L287" s="17"/>
      <c r="M287" s="17"/>
    </row>
    <row r="288">
      <c r="A288" s="152" t="s">
        <v>1083</v>
      </c>
      <c r="B288" s="23" t="s">
        <v>1084</v>
      </c>
      <c r="C288" s="242">
        <v>35000.0</v>
      </c>
      <c r="D288" s="176">
        <f t="shared" si="24"/>
        <v>87.5</v>
      </c>
      <c r="E288" s="2" t="s">
        <v>527</v>
      </c>
      <c r="F288" s="154">
        <f>Pricing!$E$47*D288</f>
        <v>511.203</v>
      </c>
      <c r="G288" s="154">
        <f>Pricing!$Q$49*D288</f>
        <v>316.9799792</v>
      </c>
      <c r="H288" s="177">
        <f>D288*Pricing!$Q$50</f>
        <v>950.9399375</v>
      </c>
      <c r="I288" s="177"/>
      <c r="J288" s="17"/>
      <c r="K288" s="17"/>
      <c r="L288" s="17"/>
      <c r="M288" s="17"/>
    </row>
    <row r="289">
      <c r="A289" s="167" t="s">
        <v>1085</v>
      </c>
      <c r="B289" s="167" t="s">
        <v>523</v>
      </c>
      <c r="C289" s="168" t="s">
        <v>523</v>
      </c>
      <c r="D289" s="196" t="s">
        <v>523</v>
      </c>
      <c r="E289" s="167" t="s">
        <v>523</v>
      </c>
      <c r="F289" s="197"/>
      <c r="G289" s="197" t="s">
        <v>523</v>
      </c>
      <c r="H289" s="198"/>
      <c r="I289" s="197" t="s">
        <v>523</v>
      </c>
      <c r="J289" s="198"/>
      <c r="K289" s="198"/>
      <c r="L289" s="198"/>
      <c r="M289" s="198"/>
      <c r="N289" s="173"/>
      <c r="O289" s="173"/>
      <c r="P289" s="173"/>
      <c r="Q289" s="173"/>
      <c r="R289" s="173"/>
      <c r="S289" s="173"/>
      <c r="T289" s="173"/>
      <c r="U289" s="173"/>
      <c r="V289" s="173"/>
      <c r="W289" s="173"/>
      <c r="X289" s="173"/>
      <c r="Y289" s="173"/>
      <c r="Z289" s="173"/>
      <c r="AA289" s="173"/>
      <c r="AB289" s="173"/>
      <c r="AC289" s="173"/>
      <c r="AD289" s="173"/>
    </row>
    <row r="290">
      <c r="A290" s="152" t="s">
        <v>1086</v>
      </c>
      <c r="B290" s="23" t="s">
        <v>1087</v>
      </c>
      <c r="C290" s="242">
        <v>34000.0</v>
      </c>
      <c r="D290" s="176">
        <f t="shared" ref="D290:D292" si="25">C290*$J$2</f>
        <v>85</v>
      </c>
      <c r="E290" s="2" t="s">
        <v>527</v>
      </c>
      <c r="F290" s="154">
        <f>Pricing!$E$47*D290</f>
        <v>496.5972</v>
      </c>
      <c r="G290" s="154">
        <f>Pricing!$Q$49*D290</f>
        <v>307.9234083</v>
      </c>
      <c r="H290" s="177">
        <f>D290*Pricing!$Q$50</f>
        <v>923.770225</v>
      </c>
      <c r="I290" s="177"/>
      <c r="J290" s="17"/>
      <c r="K290" s="17"/>
      <c r="L290" s="17"/>
      <c r="M290" s="17"/>
    </row>
    <row r="291">
      <c r="A291" s="152" t="s">
        <v>1088</v>
      </c>
      <c r="B291" s="23" t="s">
        <v>1089</v>
      </c>
      <c r="C291" s="242">
        <v>330000.0</v>
      </c>
      <c r="D291" s="176">
        <f t="shared" si="25"/>
        <v>825</v>
      </c>
      <c r="E291" s="2" t="s">
        <v>527</v>
      </c>
      <c r="F291" s="154">
        <f>Pricing!$E$47*D291</f>
        <v>4819.914</v>
      </c>
      <c r="G291" s="154">
        <f>Pricing!$Q$49*D291</f>
        <v>2988.668375</v>
      </c>
      <c r="H291" s="177">
        <f>D291*Pricing!$Q$50</f>
        <v>8966.005125</v>
      </c>
      <c r="I291" s="177"/>
      <c r="J291" s="17"/>
      <c r="K291" s="17"/>
      <c r="L291" s="17"/>
      <c r="M291" s="17"/>
    </row>
    <row r="292">
      <c r="A292" s="152" t="s">
        <v>1090</v>
      </c>
      <c r="B292" s="23" t="s">
        <v>1091</v>
      </c>
      <c r="C292" s="242">
        <v>366000.0</v>
      </c>
      <c r="D292" s="176">
        <f t="shared" si="25"/>
        <v>915</v>
      </c>
      <c r="E292" s="2" t="s">
        <v>527</v>
      </c>
      <c r="F292" s="154">
        <f>Pricing!$E$47*D292</f>
        <v>5345.7228</v>
      </c>
      <c r="G292" s="154">
        <f>Pricing!$Q$49*D292</f>
        <v>3314.704925</v>
      </c>
      <c r="H292" s="177">
        <f>D292*Pricing!$Q$50</f>
        <v>9944.114775</v>
      </c>
      <c r="I292" s="177"/>
      <c r="J292" s="17"/>
      <c r="K292" s="17"/>
      <c r="L292" s="17"/>
      <c r="M292" s="17"/>
    </row>
    <row r="293">
      <c r="A293" s="167" t="s">
        <v>1092</v>
      </c>
      <c r="B293" s="167" t="s">
        <v>523</v>
      </c>
      <c r="C293" s="168" t="s">
        <v>523</v>
      </c>
      <c r="D293" s="196" t="s">
        <v>523</v>
      </c>
      <c r="E293" s="167" t="s">
        <v>523</v>
      </c>
      <c r="F293" s="197"/>
      <c r="G293" s="197" t="s">
        <v>523</v>
      </c>
      <c r="H293" s="246"/>
      <c r="I293" s="197" t="s">
        <v>523</v>
      </c>
      <c r="J293" s="246"/>
      <c r="K293" s="246"/>
      <c r="L293" s="246"/>
      <c r="M293" s="246"/>
      <c r="N293" s="247"/>
      <c r="O293" s="247"/>
      <c r="P293" s="247"/>
      <c r="Q293" s="247"/>
      <c r="R293" s="247"/>
      <c r="S293" s="247"/>
      <c r="T293" s="247"/>
      <c r="U293" s="247"/>
      <c r="V293" s="247"/>
      <c r="W293" s="247"/>
      <c r="X293" s="247"/>
      <c r="Y293" s="247"/>
      <c r="Z293" s="247"/>
      <c r="AA293" s="247"/>
      <c r="AB293" s="247"/>
      <c r="AC293" s="247"/>
      <c r="AD293" s="247"/>
    </row>
    <row r="294">
      <c r="A294" s="152" t="s">
        <v>1093</v>
      </c>
      <c r="B294" s="23" t="s">
        <v>1094</v>
      </c>
      <c r="C294" s="242">
        <v>550000.0</v>
      </c>
      <c r="D294" s="176">
        <f t="shared" ref="D294:D296" si="26">C294*$J$2</f>
        <v>1375</v>
      </c>
      <c r="E294" s="2" t="s">
        <v>527</v>
      </c>
      <c r="F294" s="154">
        <f>Pricing!$E$47*D294</f>
        <v>8033.19</v>
      </c>
      <c r="G294" s="154">
        <f>Pricing!$Q$49*D294</f>
        <v>4981.113958</v>
      </c>
      <c r="H294" s="177">
        <f>D294*Pricing!$Q$50</f>
        <v>14943.34188</v>
      </c>
      <c r="I294" s="177"/>
      <c r="J294" s="17"/>
      <c r="K294" s="17"/>
      <c r="L294" s="17"/>
      <c r="M294" s="17"/>
    </row>
    <row r="295">
      <c r="A295" s="248" t="s">
        <v>1095</v>
      </c>
      <c r="B295" s="23" t="s">
        <v>1096</v>
      </c>
      <c r="C295" s="242">
        <v>200000.0</v>
      </c>
      <c r="D295" s="176">
        <f t="shared" si="26"/>
        <v>500</v>
      </c>
      <c r="E295" s="2" t="s">
        <v>527</v>
      </c>
      <c r="F295" s="154">
        <f>Pricing!$E$47*D295</f>
        <v>2921.16</v>
      </c>
      <c r="G295" s="154">
        <f>Pricing!$Q$49*D295</f>
        <v>1811.314167</v>
      </c>
      <c r="H295" s="177">
        <f>D295*Pricing!$Q$50</f>
        <v>5433.9425</v>
      </c>
      <c r="I295" s="177"/>
      <c r="J295" s="17"/>
      <c r="K295" s="17"/>
      <c r="L295" s="17"/>
      <c r="M295" s="17"/>
    </row>
    <row r="296">
      <c r="A296" s="174" t="s">
        <v>1097</v>
      </c>
      <c r="B296" s="145" t="s">
        <v>1098</v>
      </c>
      <c r="C296" s="242">
        <v>220000.0</v>
      </c>
      <c r="D296" s="176">
        <f t="shared" si="26"/>
        <v>550</v>
      </c>
      <c r="E296" s="2" t="s">
        <v>527</v>
      </c>
      <c r="F296" s="154">
        <f>Pricing!$E$47*D296</f>
        <v>3213.276</v>
      </c>
      <c r="G296" s="154">
        <f>Pricing!$Q$49*D296</f>
        <v>1992.445583</v>
      </c>
      <c r="H296" s="177">
        <f>D296*Pricing!$Q$50</f>
        <v>5977.33675</v>
      </c>
      <c r="I296" s="177"/>
      <c r="J296" s="17"/>
      <c r="K296" s="17"/>
      <c r="L296" s="17"/>
      <c r="M296" s="17"/>
    </row>
    <row r="297">
      <c r="A297" s="207" t="s">
        <v>1099</v>
      </c>
      <c r="B297" s="179" t="s">
        <v>1100</v>
      </c>
      <c r="C297" s="249"/>
      <c r="D297" s="186">
        <f>C297*0.0025</f>
        <v>0</v>
      </c>
      <c r="E297" s="179" t="s">
        <v>527</v>
      </c>
      <c r="F297" s="188"/>
      <c r="G297" s="188">
        <f>3.26*D297</f>
        <v>0</v>
      </c>
      <c r="H297" s="187"/>
      <c r="I297" s="189"/>
      <c r="J297" s="187"/>
      <c r="K297" s="187"/>
      <c r="L297" s="187"/>
      <c r="M297" s="187"/>
      <c r="N297" s="190"/>
      <c r="O297" s="190"/>
      <c r="P297" s="190"/>
      <c r="Q297" s="190"/>
      <c r="R297" s="190"/>
      <c r="S297" s="190"/>
      <c r="T297" s="190"/>
      <c r="U297" s="190"/>
      <c r="V297" s="190"/>
      <c r="W297" s="190"/>
      <c r="X297" s="190"/>
      <c r="Y297" s="190"/>
      <c r="Z297" s="190"/>
      <c r="AA297" s="190"/>
      <c r="AB297" s="190"/>
      <c r="AC297" s="190"/>
      <c r="AD297" s="190"/>
    </row>
    <row r="298" ht="15.75" customHeight="1">
      <c r="A298" s="152" t="s">
        <v>1101</v>
      </c>
      <c r="B298" s="23" t="s">
        <v>1102</v>
      </c>
      <c r="C298" s="242">
        <v>94000.0</v>
      </c>
      <c r="D298" s="176">
        <f t="shared" ref="D298:D308" si="27">C298*$J$2</f>
        <v>235</v>
      </c>
      <c r="E298" s="2" t="s">
        <v>527</v>
      </c>
      <c r="F298" s="154">
        <f>Pricing!$E$47*D298</f>
        <v>1372.9452</v>
      </c>
      <c r="G298" s="154">
        <f>Pricing!$Q$49*D298</f>
        <v>851.3176583</v>
      </c>
      <c r="H298" s="177">
        <f>D298*Pricing!$Q$50</f>
        <v>2553.952975</v>
      </c>
      <c r="I298" s="177"/>
      <c r="J298" s="17"/>
      <c r="K298" s="17"/>
      <c r="L298" s="17"/>
      <c r="M298" s="17"/>
    </row>
    <row r="299" ht="1.5" customHeight="1">
      <c r="A299" s="152" t="s">
        <v>1103</v>
      </c>
      <c r="B299" s="23" t="s">
        <v>1104</v>
      </c>
      <c r="C299" s="242">
        <v>25000.0</v>
      </c>
      <c r="D299" s="176">
        <f t="shared" si="27"/>
        <v>62.5</v>
      </c>
      <c r="E299" s="2" t="s">
        <v>527</v>
      </c>
      <c r="F299" s="154">
        <f>Pricing!$E$47*D299</f>
        <v>365.145</v>
      </c>
      <c r="G299" s="154">
        <f>Pricing!$Q$49*D299</f>
        <v>226.4142708</v>
      </c>
      <c r="H299" s="177">
        <f>D299*Pricing!$Q$50</f>
        <v>679.2428125</v>
      </c>
      <c r="I299" s="177"/>
      <c r="J299" s="17"/>
      <c r="K299" s="17"/>
      <c r="L299" s="17"/>
      <c r="M299" s="17"/>
    </row>
    <row r="300">
      <c r="A300" s="119" t="s">
        <v>1105</v>
      </c>
      <c r="B300" s="23" t="s">
        <v>1106</v>
      </c>
      <c r="C300" s="242">
        <v>31000.0</v>
      </c>
      <c r="D300" s="176">
        <f t="shared" si="27"/>
        <v>77.5</v>
      </c>
      <c r="E300" s="2" t="s">
        <v>527</v>
      </c>
      <c r="F300" s="154">
        <f>Pricing!$E$47*D300</f>
        <v>452.7798</v>
      </c>
      <c r="G300" s="154">
        <f>Pricing!$Q$49*D300</f>
        <v>280.7536958</v>
      </c>
      <c r="H300" s="177">
        <f>D300*Pricing!$Q$50</f>
        <v>842.2610875</v>
      </c>
      <c r="I300" s="177"/>
      <c r="J300" s="17"/>
      <c r="K300" s="17"/>
      <c r="L300" s="17"/>
      <c r="M300" s="17"/>
    </row>
    <row r="301">
      <c r="A301" s="119" t="s">
        <v>1107</v>
      </c>
      <c r="B301" s="23" t="s">
        <v>1108</v>
      </c>
      <c r="C301" s="242">
        <v>21500.0</v>
      </c>
      <c r="D301" s="176">
        <f t="shared" si="27"/>
        <v>53.75</v>
      </c>
      <c r="E301" s="2" t="s">
        <v>527</v>
      </c>
      <c r="F301" s="154">
        <f>Pricing!$E$47*D301</f>
        <v>314.0247</v>
      </c>
      <c r="G301" s="154">
        <f>Pricing!$Q$49*D301</f>
        <v>194.7162729</v>
      </c>
      <c r="H301" s="177">
        <f>D301*Pricing!$Q$50</f>
        <v>584.1488188</v>
      </c>
      <c r="I301" s="177"/>
      <c r="J301" s="17"/>
      <c r="K301" s="17"/>
      <c r="L301" s="17"/>
      <c r="M301" s="17"/>
    </row>
    <row r="302">
      <c r="A302" s="119" t="s">
        <v>1109</v>
      </c>
      <c r="B302" s="23" t="s">
        <v>1110</v>
      </c>
      <c r="C302" s="242">
        <v>135000.0</v>
      </c>
      <c r="D302" s="176">
        <f t="shared" si="27"/>
        <v>337.5</v>
      </c>
      <c r="E302" s="2" t="s">
        <v>527</v>
      </c>
      <c r="F302" s="154">
        <f>Pricing!$E$47*D302</f>
        <v>1971.783</v>
      </c>
      <c r="G302" s="154">
        <f>Pricing!$Q$49*D302</f>
        <v>1222.637063</v>
      </c>
      <c r="H302" s="177">
        <f>D302*Pricing!$Q$50</f>
        <v>3667.911188</v>
      </c>
      <c r="I302" s="177"/>
      <c r="J302" s="17"/>
      <c r="K302" s="17"/>
      <c r="L302" s="17"/>
      <c r="M302" s="17"/>
    </row>
    <row r="303">
      <c r="A303" s="152" t="s">
        <v>1111</v>
      </c>
      <c r="B303" s="23" t="s">
        <v>1112</v>
      </c>
      <c r="C303" s="242">
        <v>39000.0</v>
      </c>
      <c r="D303" s="176">
        <f t="shared" si="27"/>
        <v>97.5</v>
      </c>
      <c r="E303" s="2" t="s">
        <v>527</v>
      </c>
      <c r="F303" s="154">
        <f>Pricing!$E$47*D303</f>
        <v>569.6262</v>
      </c>
      <c r="G303" s="154">
        <f>Pricing!$Q$49*D303</f>
        <v>353.2062625</v>
      </c>
      <c r="H303" s="177">
        <f>D303*Pricing!$Q$50</f>
        <v>1059.618788</v>
      </c>
      <c r="I303" s="177"/>
      <c r="J303" s="17"/>
      <c r="K303" s="17"/>
      <c r="L303" s="17"/>
      <c r="M303" s="17"/>
    </row>
    <row r="304">
      <c r="A304" s="152" t="s">
        <v>1113</v>
      </c>
      <c r="B304" s="23" t="s">
        <v>1114</v>
      </c>
      <c r="C304" s="242">
        <v>167000.0</v>
      </c>
      <c r="D304" s="176">
        <f t="shared" si="27"/>
        <v>417.5</v>
      </c>
      <c r="E304" s="2" t="s">
        <v>527</v>
      </c>
      <c r="F304" s="154">
        <f>Pricing!$E$47*D304</f>
        <v>2439.1686</v>
      </c>
      <c r="G304" s="154">
        <f>Pricing!$Q$49*D304</f>
        <v>1512.447329</v>
      </c>
      <c r="H304" s="177">
        <f>D304*Pricing!$Q$50</f>
        <v>4537.341988</v>
      </c>
      <c r="I304" s="177"/>
      <c r="J304" s="17"/>
      <c r="K304" s="17"/>
      <c r="L304" s="17"/>
      <c r="M304" s="17"/>
    </row>
    <row r="305">
      <c r="A305" s="152" t="s">
        <v>1115</v>
      </c>
      <c r="B305" s="23" t="s">
        <v>1116</v>
      </c>
      <c r="C305" s="242">
        <v>21000.0</v>
      </c>
      <c r="D305" s="176">
        <f t="shared" si="27"/>
        <v>52.5</v>
      </c>
      <c r="E305" s="2" t="s">
        <v>527</v>
      </c>
      <c r="F305" s="154">
        <f>Pricing!$E$47*D305</f>
        <v>306.7218</v>
      </c>
      <c r="G305" s="154">
        <f>Pricing!$Q$49*D305</f>
        <v>190.1879875</v>
      </c>
      <c r="H305" s="177">
        <f>D305*Pricing!$Q$50</f>
        <v>570.5639625</v>
      </c>
      <c r="I305" s="177"/>
      <c r="J305" s="17"/>
      <c r="K305" s="17"/>
      <c r="L305" s="17"/>
      <c r="M305" s="17"/>
    </row>
    <row r="306">
      <c r="A306" s="152" t="s">
        <v>1117</v>
      </c>
      <c r="B306" s="23" t="s">
        <v>1118</v>
      </c>
      <c r="C306" s="242">
        <v>36000.0</v>
      </c>
      <c r="D306" s="176">
        <f t="shared" si="27"/>
        <v>90</v>
      </c>
      <c r="E306" s="2" t="s">
        <v>527</v>
      </c>
      <c r="F306" s="154">
        <f>Pricing!$E$47*D306</f>
        <v>525.8088</v>
      </c>
      <c r="G306" s="154">
        <f>Pricing!$Q$49*D306</f>
        <v>326.03655</v>
      </c>
      <c r="H306" s="177">
        <f>D306*Pricing!$Q$50</f>
        <v>978.10965</v>
      </c>
      <c r="I306" s="177"/>
      <c r="J306" s="17"/>
      <c r="K306" s="17"/>
      <c r="L306" s="17"/>
      <c r="M306" s="17"/>
    </row>
    <row r="307">
      <c r="A307" s="152" t="s">
        <v>1119</v>
      </c>
      <c r="B307" s="23" t="s">
        <v>1120</v>
      </c>
      <c r="C307" s="242">
        <v>51000.0</v>
      </c>
      <c r="D307" s="176">
        <f t="shared" si="27"/>
        <v>127.5</v>
      </c>
      <c r="E307" s="2" t="s">
        <v>527</v>
      </c>
      <c r="F307" s="154">
        <f>Pricing!$E$47*D307</f>
        <v>744.8958</v>
      </c>
      <c r="G307" s="154">
        <f>Pricing!$Q$49*D307</f>
        <v>461.8851125</v>
      </c>
      <c r="H307" s="177">
        <f>D307*Pricing!$Q$50</f>
        <v>1385.655338</v>
      </c>
      <c r="I307" s="177"/>
      <c r="J307" s="17"/>
      <c r="K307" s="17"/>
      <c r="L307" s="17"/>
      <c r="M307" s="17"/>
    </row>
    <row r="308">
      <c r="A308" s="152" t="s">
        <v>1121</v>
      </c>
      <c r="B308" s="23" t="s">
        <v>1122</v>
      </c>
      <c r="C308" s="242">
        <v>125000.0</v>
      </c>
      <c r="D308" s="176">
        <f t="shared" si="27"/>
        <v>312.5</v>
      </c>
      <c r="E308" s="2" t="s">
        <v>527</v>
      </c>
      <c r="F308" s="154">
        <f>Pricing!$E$47*D308</f>
        <v>1825.725</v>
      </c>
      <c r="G308" s="154">
        <f>Pricing!$Q$49*D308</f>
        <v>1132.071354</v>
      </c>
      <c r="H308" s="177">
        <f>D308*Pricing!$Q$50</f>
        <v>3396.214063</v>
      </c>
      <c r="I308" s="177"/>
      <c r="J308" s="17"/>
      <c r="K308" s="17"/>
      <c r="L308" s="17"/>
      <c r="M308" s="17"/>
    </row>
    <row r="309">
      <c r="A309" s="250" t="s">
        <v>1123</v>
      </c>
      <c r="B309" s="167" t="s">
        <v>523</v>
      </c>
      <c r="C309" s="168" t="s">
        <v>523</v>
      </c>
      <c r="D309" s="196" t="s">
        <v>523</v>
      </c>
      <c r="E309" s="167" t="s">
        <v>523</v>
      </c>
      <c r="F309" s="197"/>
      <c r="G309" s="197" t="s">
        <v>523</v>
      </c>
      <c r="H309" s="246"/>
      <c r="I309" s="197" t="s">
        <v>523</v>
      </c>
      <c r="J309" s="246"/>
      <c r="K309" s="246"/>
      <c r="L309" s="246"/>
      <c r="M309" s="246"/>
      <c r="N309" s="247"/>
      <c r="O309" s="247"/>
      <c r="P309" s="247"/>
      <c r="Q309" s="247"/>
      <c r="R309" s="247"/>
      <c r="S309" s="247"/>
      <c r="T309" s="247"/>
      <c r="U309" s="247"/>
      <c r="V309" s="247"/>
      <c r="W309" s="247"/>
      <c r="X309" s="247"/>
      <c r="Y309" s="247"/>
      <c r="Z309" s="247"/>
      <c r="AA309" s="247"/>
      <c r="AB309" s="247"/>
      <c r="AC309" s="247"/>
      <c r="AD309" s="247"/>
    </row>
    <row r="310">
      <c r="A310" s="152" t="s">
        <v>1124</v>
      </c>
      <c r="B310" s="23" t="s">
        <v>1125</v>
      </c>
      <c r="C310" s="242">
        <v>110000.0</v>
      </c>
      <c r="D310" s="176">
        <f t="shared" ref="D310:D311" si="28">C310*$J$2</f>
        <v>275</v>
      </c>
      <c r="E310" s="2" t="s">
        <v>527</v>
      </c>
      <c r="F310" s="154">
        <f>Pricing!$E$47*D310</f>
        <v>1606.638</v>
      </c>
      <c r="G310" s="154">
        <f>Pricing!$Q$49*D310</f>
        <v>996.2227917</v>
      </c>
      <c r="H310" s="177">
        <f>D310*Pricing!$Q$50</f>
        <v>2988.668375</v>
      </c>
      <c r="I310" s="177"/>
      <c r="J310" s="17"/>
      <c r="K310" s="17"/>
      <c r="L310" s="17"/>
      <c r="M310" s="17"/>
    </row>
    <row r="311">
      <c r="A311" s="248" t="s">
        <v>1126</v>
      </c>
      <c r="B311" s="23" t="s">
        <v>1127</v>
      </c>
      <c r="C311" s="242">
        <v>650000.0</v>
      </c>
      <c r="D311" s="176">
        <f t="shared" si="28"/>
        <v>1625</v>
      </c>
      <c r="E311" s="2" t="s">
        <v>527</v>
      </c>
      <c r="F311" s="154">
        <f>Pricing!$E$47*D311</f>
        <v>9493.77</v>
      </c>
      <c r="G311" s="154">
        <f>Pricing!$Q$49*D311</f>
        <v>5886.771042</v>
      </c>
      <c r="H311" s="177">
        <f>D311*Pricing!$Q$50</f>
        <v>17660.31313</v>
      </c>
      <c r="I311" s="177"/>
      <c r="J311" s="17"/>
      <c r="K311" s="17"/>
      <c r="L311" s="17"/>
      <c r="M311" s="17"/>
    </row>
    <row r="312">
      <c r="A312" s="251" t="s">
        <v>1128</v>
      </c>
      <c r="B312" s="167" t="s">
        <v>523</v>
      </c>
      <c r="C312" s="168" t="s">
        <v>523</v>
      </c>
      <c r="D312" s="196" t="s">
        <v>523</v>
      </c>
      <c r="E312" s="167" t="s">
        <v>523</v>
      </c>
      <c r="F312" s="197"/>
      <c r="G312" s="197" t="s">
        <v>523</v>
      </c>
      <c r="H312" s="246"/>
      <c r="I312" s="197" t="s">
        <v>523</v>
      </c>
      <c r="J312" s="246"/>
      <c r="K312" s="246"/>
      <c r="L312" s="246"/>
      <c r="M312" s="246"/>
      <c r="N312" s="247"/>
      <c r="O312" s="247"/>
      <c r="P312" s="247"/>
      <c r="Q312" s="247"/>
      <c r="R312" s="247"/>
      <c r="S312" s="247"/>
      <c r="T312" s="247"/>
      <c r="U312" s="247"/>
      <c r="V312" s="247"/>
      <c r="W312" s="247"/>
      <c r="X312" s="247"/>
      <c r="Y312" s="247"/>
      <c r="Z312" s="247"/>
      <c r="AA312" s="247"/>
      <c r="AB312" s="247"/>
      <c r="AC312" s="247"/>
      <c r="AD312" s="247"/>
    </row>
    <row r="313">
      <c r="A313" s="152" t="s">
        <v>1129</v>
      </c>
      <c r="B313" s="145" t="s">
        <v>1130</v>
      </c>
      <c r="C313" s="242">
        <v>167000.0</v>
      </c>
      <c r="D313" s="176">
        <f t="shared" ref="D313:D315" si="29">C313*$J$2</f>
        <v>417.5</v>
      </c>
      <c r="E313" s="2" t="s">
        <v>527</v>
      </c>
      <c r="F313" s="154">
        <f>Pricing!$E$47*D313</f>
        <v>2439.1686</v>
      </c>
      <c r="G313" s="154">
        <f>Pricing!$Q$49*D313</f>
        <v>1512.447329</v>
      </c>
      <c r="H313" s="177">
        <f>D313*Pricing!$Q$50</f>
        <v>4537.341988</v>
      </c>
      <c r="I313" s="177"/>
      <c r="J313" s="17"/>
      <c r="K313" s="17"/>
      <c r="L313" s="17"/>
      <c r="M313" s="17"/>
    </row>
    <row r="314">
      <c r="A314" s="152" t="s">
        <v>1131</v>
      </c>
      <c r="B314" s="23" t="s">
        <v>1132</v>
      </c>
      <c r="C314" s="242">
        <v>9000.0</v>
      </c>
      <c r="D314" s="176">
        <f t="shared" si="29"/>
        <v>22.5</v>
      </c>
      <c r="E314" s="2" t="s">
        <v>527</v>
      </c>
      <c r="F314" s="154">
        <f>Pricing!$E$47*D314</f>
        <v>131.4522</v>
      </c>
      <c r="G314" s="154">
        <f>Pricing!$Q$49*D314</f>
        <v>81.5091375</v>
      </c>
      <c r="H314" s="177">
        <f>D314*Pricing!$Q$50</f>
        <v>244.5274125</v>
      </c>
      <c r="I314" s="177"/>
      <c r="J314" s="17"/>
      <c r="K314" s="17"/>
      <c r="L314" s="17"/>
      <c r="M314" s="17"/>
    </row>
    <row r="315">
      <c r="A315" s="152" t="s">
        <v>1133</v>
      </c>
      <c r="B315" s="23" t="s">
        <v>1134</v>
      </c>
      <c r="C315" s="242">
        <v>6000.0</v>
      </c>
      <c r="D315" s="176">
        <f t="shared" si="29"/>
        <v>15</v>
      </c>
      <c r="E315" s="2" t="s">
        <v>527</v>
      </c>
      <c r="F315" s="154">
        <f>Pricing!$E$47*D315</f>
        <v>87.6348</v>
      </c>
      <c r="G315" s="154">
        <f>Pricing!$Q$49*D315</f>
        <v>54.339425</v>
      </c>
      <c r="H315" s="177">
        <f>D315*Pricing!$Q$50</f>
        <v>163.018275</v>
      </c>
      <c r="I315" s="177"/>
      <c r="J315" s="17"/>
      <c r="K315" s="17"/>
      <c r="L315" s="17"/>
      <c r="M315" s="17"/>
    </row>
    <row r="316">
      <c r="A316" s="167" t="s">
        <v>1135</v>
      </c>
      <c r="B316" s="167" t="s">
        <v>523</v>
      </c>
      <c r="C316" s="168" t="s">
        <v>523</v>
      </c>
      <c r="D316" s="196" t="s">
        <v>523</v>
      </c>
      <c r="E316" s="167" t="s">
        <v>523</v>
      </c>
      <c r="F316" s="197"/>
      <c r="G316" s="197" t="s">
        <v>523</v>
      </c>
      <c r="H316" s="246"/>
      <c r="I316" s="197" t="s">
        <v>523</v>
      </c>
      <c r="J316" s="246"/>
      <c r="K316" s="246"/>
      <c r="L316" s="246"/>
      <c r="M316" s="246"/>
      <c r="N316" s="247"/>
      <c r="O316" s="247"/>
      <c r="P316" s="247"/>
      <c r="Q316" s="247"/>
      <c r="R316" s="247"/>
      <c r="S316" s="247"/>
      <c r="T316" s="247"/>
      <c r="U316" s="247"/>
      <c r="V316" s="247"/>
      <c r="W316" s="247"/>
      <c r="X316" s="247"/>
      <c r="Y316" s="247"/>
      <c r="Z316" s="247"/>
      <c r="AA316" s="247"/>
      <c r="AB316" s="247"/>
      <c r="AC316" s="247"/>
      <c r="AD316" s="247"/>
    </row>
    <row r="317">
      <c r="A317" s="152" t="s">
        <v>1136</v>
      </c>
      <c r="B317" s="23" t="s">
        <v>1137</v>
      </c>
      <c r="C317" s="242">
        <v>189000.0</v>
      </c>
      <c r="D317" s="176">
        <f t="shared" ref="D317:D319" si="30">C317*$J$2</f>
        <v>472.5</v>
      </c>
      <c r="E317" s="2" t="s">
        <v>527</v>
      </c>
      <c r="F317" s="154">
        <f>Pricing!$E$47*D317</f>
        <v>2760.4962</v>
      </c>
      <c r="G317" s="154">
        <f>Pricing!$Q$49*D317</f>
        <v>1711.691888</v>
      </c>
      <c r="H317" s="177">
        <f>D317*Pricing!$Q$50</f>
        <v>5135.075663</v>
      </c>
      <c r="I317" s="177"/>
      <c r="J317" s="17"/>
      <c r="K317" s="17"/>
      <c r="L317" s="17"/>
      <c r="M317" s="17"/>
    </row>
    <row r="318">
      <c r="A318" s="152" t="s">
        <v>1138</v>
      </c>
      <c r="B318" s="23" t="s">
        <v>1139</v>
      </c>
      <c r="C318" s="242">
        <v>29000.0</v>
      </c>
      <c r="D318" s="176">
        <f t="shared" si="30"/>
        <v>72.5</v>
      </c>
      <c r="E318" s="2" t="s">
        <v>527</v>
      </c>
      <c r="F318" s="154">
        <f>Pricing!$E$47*D318</f>
        <v>423.5682</v>
      </c>
      <c r="G318" s="154">
        <f>Pricing!$Q$49*D318</f>
        <v>262.6405542</v>
      </c>
      <c r="H318" s="177">
        <f>D318*Pricing!$Q$50</f>
        <v>787.9216625</v>
      </c>
      <c r="I318" s="177"/>
      <c r="J318" s="17"/>
      <c r="K318" s="17"/>
      <c r="L318" s="17"/>
      <c r="M318" s="17"/>
    </row>
    <row r="319">
      <c r="A319" s="152" t="s">
        <v>1140</v>
      </c>
      <c r="B319" s="23" t="s">
        <v>1139</v>
      </c>
      <c r="C319" s="242">
        <v>11000.0</v>
      </c>
      <c r="D319" s="176">
        <f t="shared" si="30"/>
        <v>27.5</v>
      </c>
      <c r="E319" s="2" t="s">
        <v>527</v>
      </c>
      <c r="F319" s="154">
        <f>Pricing!$E$47*D319</f>
        <v>160.6638</v>
      </c>
      <c r="G319" s="154">
        <f>Pricing!$Q$49*D319</f>
        <v>99.62227917</v>
      </c>
      <c r="H319" s="177">
        <f>D319*Pricing!$Q$50</f>
        <v>298.8668375</v>
      </c>
      <c r="I319" s="177"/>
      <c r="J319" s="17"/>
      <c r="K319" s="17"/>
      <c r="L319" s="17"/>
      <c r="M319" s="17"/>
    </row>
    <row r="320">
      <c r="A320" s="250" t="s">
        <v>1141</v>
      </c>
      <c r="B320" s="167" t="s">
        <v>523</v>
      </c>
      <c r="C320" s="168" t="s">
        <v>523</v>
      </c>
      <c r="D320" s="196" t="s">
        <v>523</v>
      </c>
      <c r="E320" s="167" t="s">
        <v>523</v>
      </c>
      <c r="F320" s="197"/>
      <c r="G320" s="197" t="s">
        <v>523</v>
      </c>
      <c r="H320" s="246"/>
      <c r="I320" s="197" t="s">
        <v>523</v>
      </c>
      <c r="J320" s="246"/>
      <c r="K320" s="246"/>
      <c r="L320" s="246"/>
      <c r="M320" s="246"/>
      <c r="N320" s="247"/>
      <c r="O320" s="247"/>
      <c r="P320" s="247"/>
      <c r="Q320" s="247"/>
      <c r="R320" s="247"/>
      <c r="S320" s="247"/>
      <c r="T320" s="247"/>
      <c r="U320" s="247"/>
      <c r="V320" s="247"/>
      <c r="W320" s="247"/>
      <c r="X320" s="247"/>
      <c r="Y320" s="247"/>
      <c r="Z320" s="247"/>
      <c r="AA320" s="247"/>
      <c r="AB320" s="247"/>
      <c r="AC320" s="247"/>
      <c r="AD320" s="247"/>
    </row>
    <row r="321">
      <c r="A321" s="152" t="s">
        <v>1142</v>
      </c>
      <c r="B321" s="23" t="s">
        <v>1143</v>
      </c>
      <c r="C321" s="242">
        <v>64000.0</v>
      </c>
      <c r="D321" s="176">
        <f t="shared" ref="D321:D323" si="31">C321*$J$2</f>
        <v>160</v>
      </c>
      <c r="E321" s="2" t="s">
        <v>527</v>
      </c>
      <c r="F321" s="154">
        <f>Pricing!$E$47*D321</f>
        <v>934.7712</v>
      </c>
      <c r="G321" s="154">
        <f>Pricing!$Q$49*D321</f>
        <v>579.6205333</v>
      </c>
      <c r="H321" s="177">
        <f>D321*Pricing!$Q$50</f>
        <v>1738.8616</v>
      </c>
      <c r="I321" s="177"/>
      <c r="J321" s="17"/>
      <c r="K321" s="17"/>
      <c r="L321" s="17"/>
      <c r="M321" s="17"/>
    </row>
    <row r="322">
      <c r="A322" s="248" t="s">
        <v>1144</v>
      </c>
      <c r="B322" s="23" t="s">
        <v>1145</v>
      </c>
      <c r="C322" s="242">
        <v>550000.0</v>
      </c>
      <c r="D322" s="176">
        <f t="shared" si="31"/>
        <v>1375</v>
      </c>
      <c r="E322" s="2" t="s">
        <v>527</v>
      </c>
      <c r="F322" s="154">
        <f>Pricing!$E$47*D322</f>
        <v>8033.19</v>
      </c>
      <c r="G322" s="154">
        <f>Pricing!$Q$49*D322</f>
        <v>4981.113958</v>
      </c>
      <c r="H322" s="177">
        <f>D322*Pricing!$Q$50</f>
        <v>14943.34188</v>
      </c>
      <c r="I322" s="177"/>
      <c r="J322" s="17"/>
      <c r="K322" s="17"/>
      <c r="L322" s="17"/>
      <c r="M322" s="17"/>
    </row>
    <row r="323">
      <c r="A323" s="248" t="s">
        <v>1146</v>
      </c>
      <c r="B323" s="23" t="s">
        <v>1147</v>
      </c>
      <c r="C323" s="242">
        <v>640000.0</v>
      </c>
      <c r="D323" s="176">
        <f t="shared" si="31"/>
        <v>1600</v>
      </c>
      <c r="E323" s="2" t="s">
        <v>527</v>
      </c>
      <c r="F323" s="154">
        <f>Pricing!$E$47*D323</f>
        <v>9347.712</v>
      </c>
      <c r="G323" s="154">
        <f>Pricing!$Q$49*D323</f>
        <v>5796.205333</v>
      </c>
      <c r="H323" s="177">
        <f>D323*Pricing!$Q$50</f>
        <v>17388.616</v>
      </c>
      <c r="I323" s="177"/>
      <c r="J323" s="17"/>
      <c r="K323" s="17"/>
      <c r="L323" s="17"/>
      <c r="M323" s="17"/>
    </row>
    <row r="324">
      <c r="A324" s="250" t="s">
        <v>1148</v>
      </c>
      <c r="B324" s="167" t="s">
        <v>523</v>
      </c>
      <c r="C324" s="168" t="s">
        <v>523</v>
      </c>
      <c r="D324" s="196" t="s">
        <v>523</v>
      </c>
      <c r="E324" s="167" t="s">
        <v>523</v>
      </c>
      <c r="F324" s="197"/>
      <c r="G324" s="197" t="s">
        <v>523</v>
      </c>
      <c r="H324" s="198"/>
      <c r="I324" s="197" t="s">
        <v>523</v>
      </c>
      <c r="J324" s="198"/>
      <c r="K324" s="198"/>
      <c r="L324" s="198"/>
      <c r="M324" s="198"/>
      <c r="N324" s="173"/>
      <c r="O324" s="173"/>
      <c r="P324" s="173"/>
      <c r="Q324" s="173"/>
      <c r="R324" s="173"/>
      <c r="S324" s="173"/>
      <c r="T324" s="173"/>
      <c r="U324" s="173"/>
      <c r="V324" s="173"/>
      <c r="W324" s="173"/>
      <c r="X324" s="173"/>
      <c r="Y324" s="173"/>
      <c r="Z324" s="173"/>
      <c r="AA324" s="173"/>
      <c r="AB324" s="173"/>
      <c r="AC324" s="173"/>
      <c r="AD324" s="173"/>
    </row>
    <row r="325">
      <c r="A325" s="119" t="s">
        <v>1149</v>
      </c>
      <c r="B325" s="23" t="s">
        <v>1150</v>
      </c>
      <c r="C325" s="242">
        <v>68900.0</v>
      </c>
      <c r="D325" s="176">
        <f t="shared" ref="D325:D329" si="32">C325*$J$2</f>
        <v>172.25</v>
      </c>
      <c r="E325" s="2" t="s">
        <v>527</v>
      </c>
      <c r="F325" s="154">
        <f>Pricing!$E$47*D325</f>
        <v>1006.33962</v>
      </c>
      <c r="G325" s="154">
        <f>Pricing!$Q$49*D325</f>
        <v>623.9977304</v>
      </c>
      <c r="H325" s="177">
        <f>D325*Pricing!$Q$50</f>
        <v>1871.993191</v>
      </c>
      <c r="I325" s="177"/>
      <c r="J325" s="17"/>
      <c r="K325" s="17"/>
      <c r="L325" s="17"/>
      <c r="M325" s="17"/>
    </row>
    <row r="326">
      <c r="A326" s="248" t="s">
        <v>1151</v>
      </c>
      <c r="B326" s="23" t="s">
        <v>1152</v>
      </c>
      <c r="C326" s="242">
        <v>62000.0</v>
      </c>
      <c r="D326" s="176">
        <f t="shared" si="32"/>
        <v>155</v>
      </c>
      <c r="E326" s="2" t="s">
        <v>527</v>
      </c>
      <c r="F326" s="154">
        <f>Pricing!$E$47*D326</f>
        <v>905.5596</v>
      </c>
      <c r="G326" s="154">
        <f>Pricing!$Q$49*D326</f>
        <v>561.5073917</v>
      </c>
      <c r="H326" s="177">
        <f>D326*Pricing!$Q$50</f>
        <v>1684.522175</v>
      </c>
      <c r="I326" s="177"/>
      <c r="J326" s="17"/>
      <c r="K326" s="17"/>
      <c r="L326" s="17"/>
      <c r="M326" s="17"/>
    </row>
    <row r="327">
      <c r="A327" s="152" t="s">
        <v>1153</v>
      </c>
      <c r="B327" s="23" t="s">
        <v>1154</v>
      </c>
      <c r="C327" s="242">
        <v>21000.0</v>
      </c>
      <c r="D327" s="176">
        <f t="shared" si="32"/>
        <v>52.5</v>
      </c>
      <c r="E327" s="2" t="s">
        <v>527</v>
      </c>
      <c r="F327" s="154">
        <f>Pricing!$E$47*D327</f>
        <v>306.7218</v>
      </c>
      <c r="G327" s="154">
        <f>Pricing!$Q$49*D327</f>
        <v>190.1879875</v>
      </c>
      <c r="H327" s="177">
        <f>D327*Pricing!$Q$50</f>
        <v>570.5639625</v>
      </c>
      <c r="I327" s="177"/>
      <c r="J327" s="17"/>
      <c r="K327" s="17"/>
      <c r="L327" s="17"/>
      <c r="M327" s="17"/>
    </row>
    <row r="328">
      <c r="A328" s="152" t="s">
        <v>1155</v>
      </c>
      <c r="B328" s="23" t="s">
        <v>1156</v>
      </c>
      <c r="C328" s="242">
        <v>114000.0</v>
      </c>
      <c r="D328" s="176">
        <f t="shared" si="32"/>
        <v>285</v>
      </c>
      <c r="E328" s="2" t="s">
        <v>527</v>
      </c>
      <c r="F328" s="154">
        <f>Pricing!$E$47*D328</f>
        <v>1665.0612</v>
      </c>
      <c r="G328" s="154">
        <f>Pricing!$Q$49*D328</f>
        <v>1032.449075</v>
      </c>
      <c r="H328" s="177">
        <f>D328*Pricing!$Q$50</f>
        <v>3097.347225</v>
      </c>
      <c r="I328" s="177"/>
      <c r="J328" s="17"/>
      <c r="K328" s="17"/>
      <c r="L328" s="17"/>
      <c r="M328" s="17"/>
    </row>
    <row r="329">
      <c r="A329" s="152" t="s">
        <v>1157</v>
      </c>
      <c r="B329" s="152" t="s">
        <v>1158</v>
      </c>
      <c r="C329" s="242">
        <v>200000.0</v>
      </c>
      <c r="D329" s="176">
        <f t="shared" si="32"/>
        <v>500</v>
      </c>
      <c r="E329" s="2" t="s">
        <v>527</v>
      </c>
      <c r="F329" s="154">
        <f>Pricing!$E$47*D329</f>
        <v>2921.16</v>
      </c>
      <c r="G329" s="154">
        <f>Pricing!$Q$49*D329</f>
        <v>1811.314167</v>
      </c>
      <c r="H329" s="177">
        <f>D329*Pricing!$Q$50</f>
        <v>5433.9425</v>
      </c>
      <c r="I329" s="177"/>
      <c r="J329" s="17"/>
      <c r="K329" s="17"/>
      <c r="L329" s="17"/>
      <c r="M329" s="17"/>
    </row>
    <row r="330">
      <c r="A330" s="251" t="s">
        <v>1159</v>
      </c>
      <c r="B330" s="167" t="s">
        <v>523</v>
      </c>
      <c r="C330" s="168" t="s">
        <v>523</v>
      </c>
      <c r="D330" s="196" t="s">
        <v>523</v>
      </c>
      <c r="E330" s="167" t="s">
        <v>523</v>
      </c>
      <c r="F330" s="197"/>
      <c r="G330" s="197" t="s">
        <v>523</v>
      </c>
      <c r="H330" s="246"/>
      <c r="I330" s="197" t="s">
        <v>523</v>
      </c>
      <c r="J330" s="246"/>
      <c r="K330" s="246"/>
      <c r="L330" s="246"/>
      <c r="M330" s="246"/>
      <c r="N330" s="247"/>
      <c r="O330" s="247"/>
      <c r="P330" s="247"/>
      <c r="Q330" s="247"/>
      <c r="R330" s="247"/>
      <c r="S330" s="247"/>
      <c r="T330" s="247"/>
      <c r="U330" s="247"/>
      <c r="V330" s="247"/>
      <c r="W330" s="247"/>
      <c r="X330" s="247"/>
      <c r="Y330" s="247"/>
      <c r="Z330" s="247"/>
      <c r="AA330" s="247"/>
      <c r="AB330" s="247"/>
      <c r="AC330" s="247"/>
      <c r="AD330" s="247"/>
    </row>
    <row r="331">
      <c r="A331" s="152" t="s">
        <v>1160</v>
      </c>
      <c r="B331" s="23" t="s">
        <v>1161</v>
      </c>
      <c r="C331" s="242">
        <v>136000.0</v>
      </c>
      <c r="D331" s="176">
        <f t="shared" ref="D331:D332" si="33">C331*$J$2</f>
        <v>340</v>
      </c>
      <c r="E331" s="2" t="s">
        <v>527</v>
      </c>
      <c r="F331" s="154">
        <f>Pricing!$E$47*D331</f>
        <v>1986.3888</v>
      </c>
      <c r="G331" s="154">
        <f>Pricing!$Q$49*D331</f>
        <v>1231.693633</v>
      </c>
      <c r="H331" s="177">
        <f>D331*Pricing!$Q$50</f>
        <v>3695.0809</v>
      </c>
      <c r="I331" s="177"/>
      <c r="J331" s="17"/>
      <c r="K331" s="17"/>
      <c r="L331" s="17"/>
      <c r="M331" s="17"/>
    </row>
    <row r="332">
      <c r="A332" s="248" t="s">
        <v>1162</v>
      </c>
      <c r="B332" s="23" t="s">
        <v>1163</v>
      </c>
      <c r="C332" s="242">
        <v>560000.0</v>
      </c>
      <c r="D332" s="176">
        <f t="shared" si="33"/>
        <v>1400</v>
      </c>
      <c r="E332" s="2" t="s">
        <v>527</v>
      </c>
      <c r="F332" s="154">
        <f>Pricing!$E$47*D332</f>
        <v>8179.248</v>
      </c>
      <c r="G332" s="154">
        <f>Pricing!$Q$49*D332</f>
        <v>5071.679667</v>
      </c>
      <c r="H332" s="177">
        <f>D332*Pricing!$Q$50</f>
        <v>15215.039</v>
      </c>
      <c r="I332" s="177"/>
      <c r="J332" s="17"/>
      <c r="K332" s="17"/>
      <c r="L332" s="17"/>
      <c r="M332" s="17"/>
    </row>
    <row r="333">
      <c r="A333" s="251" t="s">
        <v>1164</v>
      </c>
      <c r="B333" s="167" t="s">
        <v>523</v>
      </c>
      <c r="C333" s="168" t="s">
        <v>523</v>
      </c>
      <c r="D333" s="196" t="s">
        <v>523</v>
      </c>
      <c r="E333" s="167" t="s">
        <v>523</v>
      </c>
      <c r="F333" s="197"/>
      <c r="G333" s="197" t="s">
        <v>523</v>
      </c>
      <c r="H333" s="246"/>
      <c r="I333" s="197" t="s">
        <v>523</v>
      </c>
      <c r="J333" s="246"/>
      <c r="K333" s="246"/>
      <c r="L333" s="246"/>
      <c r="M333" s="246"/>
      <c r="N333" s="247"/>
      <c r="O333" s="247"/>
      <c r="P333" s="247"/>
      <c r="Q333" s="247"/>
      <c r="R333" s="247"/>
      <c r="S333" s="247"/>
      <c r="T333" s="247"/>
      <c r="U333" s="247"/>
      <c r="V333" s="247"/>
      <c r="W333" s="247"/>
      <c r="X333" s="247"/>
      <c r="Y333" s="247"/>
      <c r="Z333" s="247"/>
      <c r="AA333" s="247"/>
      <c r="AB333" s="247"/>
      <c r="AC333" s="247"/>
      <c r="AD333" s="247"/>
    </row>
    <row r="334">
      <c r="A334" s="152" t="s">
        <v>1165</v>
      </c>
      <c r="B334" s="23" t="s">
        <v>1166</v>
      </c>
      <c r="C334" s="242">
        <v>12000.0</v>
      </c>
      <c r="D334" s="176">
        <f t="shared" ref="D334:D336" si="34">C334*$J$2</f>
        <v>30</v>
      </c>
      <c r="E334" s="2" t="s">
        <v>527</v>
      </c>
      <c r="F334" s="154">
        <f>Pricing!$E$47*D334</f>
        <v>175.2696</v>
      </c>
      <c r="G334" s="154">
        <f>Pricing!$Q$49*D334</f>
        <v>108.67885</v>
      </c>
      <c r="H334" s="177">
        <f>D334*Pricing!$Q$50</f>
        <v>326.03655</v>
      </c>
      <c r="I334" s="177"/>
      <c r="J334" s="17"/>
      <c r="K334" s="17"/>
      <c r="L334" s="17"/>
      <c r="M334" s="17"/>
    </row>
    <row r="335">
      <c r="A335" s="152" t="s">
        <v>1167</v>
      </c>
      <c r="B335" s="23" t="s">
        <v>1168</v>
      </c>
      <c r="C335" s="242">
        <v>71000.0</v>
      </c>
      <c r="D335" s="176">
        <f t="shared" si="34"/>
        <v>177.5</v>
      </c>
      <c r="E335" s="2" t="s">
        <v>527</v>
      </c>
      <c r="F335" s="154">
        <f>Pricing!$E$47*D335</f>
        <v>1037.0118</v>
      </c>
      <c r="G335" s="154">
        <f>Pricing!$Q$49*D335</f>
        <v>643.0165292</v>
      </c>
      <c r="H335" s="177">
        <f>D335*Pricing!$Q$50</f>
        <v>1929.049588</v>
      </c>
      <c r="I335" s="177"/>
      <c r="J335" s="17"/>
      <c r="K335" s="17"/>
      <c r="L335" s="17"/>
      <c r="M335" s="17"/>
    </row>
    <row r="336">
      <c r="A336" s="152" t="s">
        <v>1169</v>
      </c>
      <c r="B336" s="145" t="s">
        <v>1170</v>
      </c>
      <c r="C336" s="242">
        <v>1500000.0</v>
      </c>
      <c r="D336" s="176">
        <f t="shared" si="34"/>
        <v>3750</v>
      </c>
      <c r="E336" s="2" t="s">
        <v>527</v>
      </c>
      <c r="F336" s="154">
        <f>Pricing!$E$47*D336</f>
        <v>21908.7</v>
      </c>
      <c r="G336" s="154">
        <f>Pricing!$Q$49*D336</f>
        <v>13584.85625</v>
      </c>
      <c r="H336" s="177">
        <f>D336*Pricing!$Q$50</f>
        <v>40754.56875</v>
      </c>
      <c r="I336" s="177"/>
      <c r="J336" s="17"/>
      <c r="K336" s="17"/>
      <c r="L336" s="17"/>
      <c r="M336" s="17"/>
    </row>
    <row r="337">
      <c r="A337" s="226" t="s">
        <v>1171</v>
      </c>
      <c r="B337" s="179" t="s">
        <v>782</v>
      </c>
      <c r="C337" s="241">
        <v>7000.0</v>
      </c>
      <c r="D337" s="225">
        <v>0.0</v>
      </c>
      <c r="E337" s="179" t="s">
        <v>527</v>
      </c>
      <c r="F337" s="188">
        <f>Pricing!$E$47*D337</f>
        <v>0</v>
      </c>
      <c r="G337" s="188">
        <f>Pricing!$Q$49*D337</f>
        <v>0</v>
      </c>
      <c r="H337" s="189">
        <f>D337*Pricing!$Q$50</f>
        <v>0</v>
      </c>
      <c r="I337" s="189"/>
      <c r="J337" s="187"/>
      <c r="K337" s="187"/>
      <c r="L337" s="187"/>
      <c r="M337" s="187"/>
      <c r="N337" s="190"/>
      <c r="O337" s="190"/>
      <c r="P337" s="190"/>
      <c r="Q337" s="190"/>
      <c r="R337" s="190"/>
      <c r="S337" s="190"/>
      <c r="T337" s="190"/>
      <c r="U337" s="190"/>
      <c r="V337" s="190"/>
      <c r="W337" s="190"/>
      <c r="X337" s="190"/>
      <c r="Y337" s="190"/>
      <c r="Z337" s="190"/>
      <c r="AA337" s="190"/>
      <c r="AB337" s="190"/>
      <c r="AC337" s="190"/>
      <c r="AD337" s="190"/>
    </row>
    <row r="338">
      <c r="A338" s="152" t="s">
        <v>1172</v>
      </c>
      <c r="B338" s="23" t="s">
        <v>1173</v>
      </c>
      <c r="C338" s="242">
        <v>75000.0</v>
      </c>
      <c r="D338" s="176">
        <f t="shared" ref="D338:D340" si="35">C338*$J$2</f>
        <v>187.5</v>
      </c>
      <c r="E338" s="2" t="s">
        <v>527</v>
      </c>
      <c r="F338" s="154">
        <f>Pricing!$E$47*D338</f>
        <v>1095.435</v>
      </c>
      <c r="G338" s="154">
        <f>Pricing!$Q$49*D338</f>
        <v>679.2428125</v>
      </c>
      <c r="H338" s="177">
        <f>D338*Pricing!$Q$50</f>
        <v>2037.728438</v>
      </c>
      <c r="I338" s="177"/>
      <c r="J338" s="17"/>
      <c r="K338" s="17"/>
      <c r="L338" s="17"/>
      <c r="M338" s="17"/>
    </row>
    <row r="339">
      <c r="A339" s="152" t="s">
        <v>1174</v>
      </c>
      <c r="B339" s="23" t="s">
        <v>1175</v>
      </c>
      <c r="C339" s="242">
        <v>12000.0</v>
      </c>
      <c r="D339" s="176">
        <f t="shared" si="35"/>
        <v>30</v>
      </c>
      <c r="E339" s="2" t="s">
        <v>527</v>
      </c>
      <c r="F339" s="154">
        <f>Pricing!$E$47*D339</f>
        <v>175.2696</v>
      </c>
      <c r="G339" s="154">
        <f>Pricing!$Q$49*D339</f>
        <v>108.67885</v>
      </c>
      <c r="H339" s="177">
        <f>D339*Pricing!$Q$50</f>
        <v>326.03655</v>
      </c>
      <c r="I339" s="177"/>
      <c r="J339" s="17"/>
      <c r="K339" s="17"/>
      <c r="L339" s="17"/>
      <c r="M339" s="17"/>
    </row>
    <row r="340">
      <c r="A340" s="152" t="s">
        <v>1176</v>
      </c>
      <c r="B340" s="23" t="s">
        <v>1177</v>
      </c>
      <c r="C340" s="242">
        <v>169000.0</v>
      </c>
      <c r="D340" s="176">
        <f t="shared" si="35"/>
        <v>422.5</v>
      </c>
      <c r="E340" s="2" t="s">
        <v>527</v>
      </c>
      <c r="F340" s="154">
        <f>Pricing!$E$47*D340</f>
        <v>2468.3802</v>
      </c>
      <c r="G340" s="154">
        <f>Pricing!$Q$49*D340</f>
        <v>1530.560471</v>
      </c>
      <c r="H340" s="177">
        <f>D340*Pricing!$Q$50</f>
        <v>4591.681413</v>
      </c>
      <c r="I340" s="177"/>
      <c r="J340" s="17"/>
      <c r="K340" s="17"/>
      <c r="L340" s="17"/>
      <c r="M340" s="17"/>
    </row>
    <row r="341">
      <c r="A341" s="226" t="s">
        <v>1178</v>
      </c>
      <c r="B341" s="179" t="s">
        <v>782</v>
      </c>
      <c r="C341" s="241">
        <v>48000.0</v>
      </c>
      <c r="D341" s="225">
        <v>0.0</v>
      </c>
      <c r="E341" s="179" t="s">
        <v>527</v>
      </c>
      <c r="F341" s="188">
        <f>Pricing!$E$47*D341</f>
        <v>0</v>
      </c>
      <c r="G341" s="188">
        <f>Pricing!$Q$49*D341</f>
        <v>0</v>
      </c>
      <c r="H341" s="189">
        <f>D341*Pricing!$Q$50</f>
        <v>0</v>
      </c>
      <c r="I341" s="189"/>
      <c r="J341" s="187"/>
      <c r="K341" s="187"/>
      <c r="L341" s="187"/>
      <c r="M341" s="187"/>
      <c r="N341" s="190"/>
      <c r="O341" s="190"/>
      <c r="P341" s="190"/>
      <c r="Q341" s="190"/>
      <c r="R341" s="190"/>
      <c r="S341" s="190"/>
      <c r="T341" s="190"/>
      <c r="U341" s="190"/>
      <c r="V341" s="190"/>
      <c r="W341" s="190"/>
      <c r="X341" s="190"/>
      <c r="Y341" s="190"/>
      <c r="Z341" s="190"/>
      <c r="AA341" s="190"/>
      <c r="AB341" s="190"/>
      <c r="AC341" s="190"/>
      <c r="AD341" s="190"/>
    </row>
    <row r="342">
      <c r="A342" s="152" t="s">
        <v>1179</v>
      </c>
      <c r="B342" s="145" t="s">
        <v>1180</v>
      </c>
      <c r="C342" s="242">
        <v>19000.0</v>
      </c>
      <c r="D342" s="176">
        <f t="shared" ref="D342:D345" si="36">C342*$J$2</f>
        <v>47.5</v>
      </c>
      <c r="E342" s="2" t="s">
        <v>527</v>
      </c>
      <c r="F342" s="154">
        <f>Pricing!$E$47*D342</f>
        <v>277.5102</v>
      </c>
      <c r="G342" s="154">
        <f>Pricing!$Q$49*D342</f>
        <v>172.0748458</v>
      </c>
      <c r="H342" s="177">
        <f>D342*Pricing!$Q$50</f>
        <v>516.2245375</v>
      </c>
      <c r="I342" s="177"/>
      <c r="J342" s="17"/>
      <c r="K342" s="17"/>
      <c r="L342" s="17"/>
      <c r="M342" s="17"/>
    </row>
    <row r="343">
      <c r="A343" s="152" t="s">
        <v>1181</v>
      </c>
      <c r="B343" s="23" t="s">
        <v>1182</v>
      </c>
      <c r="C343" s="242">
        <v>23000.0</v>
      </c>
      <c r="D343" s="176">
        <f t="shared" si="36"/>
        <v>57.5</v>
      </c>
      <c r="E343" s="2" t="s">
        <v>527</v>
      </c>
      <c r="F343" s="154">
        <f>Pricing!$E$47*D343</f>
        <v>335.9334</v>
      </c>
      <c r="G343" s="154">
        <f>Pricing!$Q$49*D343</f>
        <v>208.3011292</v>
      </c>
      <c r="H343" s="177">
        <f>D343*Pricing!$Q$50</f>
        <v>624.9033875</v>
      </c>
      <c r="I343" s="177"/>
      <c r="J343" s="17"/>
      <c r="K343" s="17"/>
      <c r="L343" s="17"/>
      <c r="M343" s="17"/>
    </row>
    <row r="344">
      <c r="A344" s="152" t="s">
        <v>1183</v>
      </c>
      <c r="B344" s="23" t="s">
        <v>1184</v>
      </c>
      <c r="C344" s="242">
        <v>66000.0</v>
      </c>
      <c r="D344" s="176">
        <f t="shared" si="36"/>
        <v>165</v>
      </c>
      <c r="E344" s="2" t="s">
        <v>527</v>
      </c>
      <c r="F344" s="154">
        <f>Pricing!$E$47*D344</f>
        <v>963.9828</v>
      </c>
      <c r="G344" s="154">
        <f>Pricing!$Q$49*D344</f>
        <v>597.733675</v>
      </c>
      <c r="H344" s="177">
        <f>D344*Pricing!$Q$50</f>
        <v>1793.201025</v>
      </c>
      <c r="I344" s="177"/>
      <c r="J344" s="17"/>
      <c r="K344" s="17"/>
      <c r="L344" s="17"/>
      <c r="M344" s="17"/>
    </row>
    <row r="345">
      <c r="A345" s="152" t="s">
        <v>1185</v>
      </c>
      <c r="B345" s="23" t="s">
        <v>1186</v>
      </c>
      <c r="C345" s="242">
        <v>92000.0</v>
      </c>
      <c r="D345" s="176">
        <f t="shared" si="36"/>
        <v>230</v>
      </c>
      <c r="E345" s="2" t="s">
        <v>527</v>
      </c>
      <c r="F345" s="154">
        <f>Pricing!$E$47*D345</f>
        <v>1343.7336</v>
      </c>
      <c r="G345" s="154">
        <f>Pricing!$Q$49*D345</f>
        <v>833.2045167</v>
      </c>
      <c r="H345" s="177">
        <f>D345*Pricing!$Q$50</f>
        <v>2499.61355</v>
      </c>
      <c r="I345" s="177"/>
      <c r="J345" s="17"/>
      <c r="K345" s="17"/>
      <c r="L345" s="17"/>
      <c r="M345" s="17"/>
    </row>
    <row r="346">
      <c r="A346" s="226" t="s">
        <v>1187</v>
      </c>
      <c r="B346" s="179" t="s">
        <v>931</v>
      </c>
      <c r="C346" s="241">
        <v>1000.0</v>
      </c>
      <c r="D346" s="225">
        <v>0.0</v>
      </c>
      <c r="E346" s="179" t="s">
        <v>527</v>
      </c>
      <c r="F346" s="189"/>
      <c r="G346" s="189"/>
      <c r="H346" s="187"/>
      <c r="I346" s="189"/>
      <c r="J346" s="187"/>
      <c r="K346" s="187"/>
      <c r="L346" s="187"/>
      <c r="M346" s="187"/>
      <c r="N346" s="190"/>
      <c r="O346" s="190"/>
      <c r="P346" s="190"/>
      <c r="Q346" s="190"/>
      <c r="R346" s="190"/>
      <c r="S346" s="190"/>
      <c r="T346" s="190"/>
      <c r="U346" s="190"/>
      <c r="V346" s="190"/>
      <c r="W346" s="190"/>
      <c r="X346" s="190"/>
      <c r="Y346" s="190"/>
      <c r="Z346" s="190"/>
      <c r="AA346" s="190"/>
      <c r="AB346" s="190"/>
      <c r="AC346" s="190"/>
      <c r="AD346" s="190"/>
    </row>
    <row r="347">
      <c r="A347" s="250" t="s">
        <v>1188</v>
      </c>
      <c r="B347" s="167" t="s">
        <v>523</v>
      </c>
      <c r="C347" s="168" t="s">
        <v>523</v>
      </c>
      <c r="D347" s="196" t="s">
        <v>523</v>
      </c>
      <c r="E347" s="167" t="s">
        <v>523</v>
      </c>
      <c r="F347" s="197"/>
      <c r="G347" s="197" t="s">
        <v>523</v>
      </c>
      <c r="H347" s="246"/>
      <c r="I347" s="197" t="s">
        <v>523</v>
      </c>
      <c r="J347" s="246"/>
      <c r="K347" s="246"/>
      <c r="L347" s="246"/>
      <c r="M347" s="246"/>
      <c r="N347" s="247"/>
      <c r="O347" s="247"/>
      <c r="P347" s="247"/>
      <c r="Q347" s="247"/>
      <c r="R347" s="247"/>
      <c r="S347" s="247"/>
      <c r="T347" s="247"/>
      <c r="U347" s="247"/>
      <c r="V347" s="247"/>
      <c r="W347" s="247"/>
      <c r="X347" s="247"/>
      <c r="Y347" s="247"/>
      <c r="Z347" s="247"/>
      <c r="AA347" s="247"/>
      <c r="AB347" s="247"/>
      <c r="AC347" s="247"/>
      <c r="AD347" s="247"/>
    </row>
    <row r="348">
      <c r="A348" s="174" t="s">
        <v>1189</v>
      </c>
      <c r="B348" s="23" t="s">
        <v>1190</v>
      </c>
      <c r="C348" s="242">
        <v>122000.0</v>
      </c>
      <c r="D348" s="176">
        <f t="shared" ref="D348:D350" si="37">C348*$J$2</f>
        <v>305</v>
      </c>
      <c r="E348" s="2" t="s">
        <v>527</v>
      </c>
      <c r="F348" s="154">
        <f>Pricing!$E$47*D348</f>
        <v>1781.9076</v>
      </c>
      <c r="G348" s="154">
        <f>Pricing!$Q$49*D348</f>
        <v>1104.901642</v>
      </c>
      <c r="H348" s="177">
        <f>D348*Pricing!$Q$50</f>
        <v>3314.704925</v>
      </c>
      <c r="I348" s="177"/>
      <c r="J348" s="17"/>
      <c r="K348" s="17"/>
      <c r="L348" s="17"/>
      <c r="M348" s="17"/>
    </row>
    <row r="349">
      <c r="A349" s="174" t="s">
        <v>1191</v>
      </c>
      <c r="B349" s="23" t="s">
        <v>1192</v>
      </c>
      <c r="C349" s="242">
        <v>10000.0</v>
      </c>
      <c r="D349" s="176">
        <f t="shared" si="37"/>
        <v>25</v>
      </c>
      <c r="E349" s="2" t="s">
        <v>527</v>
      </c>
      <c r="F349" s="154">
        <f>Pricing!$E$47*D349</f>
        <v>146.058</v>
      </c>
      <c r="G349" s="154">
        <f>Pricing!$Q$49*D349</f>
        <v>90.56570833</v>
      </c>
      <c r="H349" s="177">
        <f>D349*Pricing!$Q$50</f>
        <v>271.697125</v>
      </c>
      <c r="I349" s="177"/>
      <c r="J349" s="17"/>
      <c r="K349" s="17"/>
      <c r="L349" s="17"/>
      <c r="M349" s="17"/>
    </row>
    <row r="350">
      <c r="A350" s="174" t="s">
        <v>1193</v>
      </c>
      <c r="B350" s="23" t="s">
        <v>1194</v>
      </c>
      <c r="C350" s="242">
        <v>600000.0</v>
      </c>
      <c r="D350" s="176">
        <f t="shared" si="37"/>
        <v>1500</v>
      </c>
      <c r="E350" s="2" t="s">
        <v>527</v>
      </c>
      <c r="F350" s="154">
        <f>Pricing!$E$47*D350</f>
        <v>8763.48</v>
      </c>
      <c r="G350" s="154">
        <f>Pricing!$Q$49*D350</f>
        <v>5433.9425</v>
      </c>
      <c r="H350" s="177">
        <f>D350*Pricing!$Q$50</f>
        <v>16301.8275</v>
      </c>
      <c r="I350" s="177"/>
      <c r="J350" s="17"/>
      <c r="K350" s="17"/>
      <c r="L350" s="17"/>
      <c r="M350" s="17"/>
    </row>
    <row r="351">
      <c r="A351" s="250" t="s">
        <v>1195</v>
      </c>
      <c r="B351" s="167" t="s">
        <v>523</v>
      </c>
      <c r="C351" s="168" t="s">
        <v>523</v>
      </c>
      <c r="D351" s="196" t="s">
        <v>523</v>
      </c>
      <c r="E351" s="167" t="s">
        <v>523</v>
      </c>
      <c r="F351" s="197"/>
      <c r="G351" s="197" t="s">
        <v>523</v>
      </c>
      <c r="H351" s="246"/>
      <c r="I351" s="197" t="s">
        <v>523</v>
      </c>
      <c r="J351" s="246"/>
      <c r="K351" s="246"/>
      <c r="L351" s="246"/>
      <c r="M351" s="246"/>
      <c r="N351" s="247"/>
      <c r="O351" s="247"/>
      <c r="P351" s="247"/>
      <c r="Q351" s="247"/>
      <c r="R351" s="247"/>
      <c r="S351" s="247"/>
      <c r="T351" s="247"/>
      <c r="U351" s="247"/>
      <c r="V351" s="247"/>
      <c r="W351" s="247"/>
      <c r="X351" s="247"/>
      <c r="Y351" s="247"/>
      <c r="Z351" s="247"/>
      <c r="AA351" s="247"/>
      <c r="AB351" s="247"/>
      <c r="AC351" s="247"/>
      <c r="AD351" s="247"/>
    </row>
    <row r="352">
      <c r="A352" s="248" t="s">
        <v>1196</v>
      </c>
      <c r="B352" s="23" t="s">
        <v>1197</v>
      </c>
      <c r="C352" s="242">
        <v>235000.0</v>
      </c>
      <c r="D352" s="176">
        <f>C352*$J$2</f>
        <v>587.5</v>
      </c>
      <c r="E352" s="2" t="s">
        <v>527</v>
      </c>
      <c r="F352" s="154">
        <f>Pricing!$E$47*D352</f>
        <v>3432.363</v>
      </c>
      <c r="G352" s="154">
        <f>Pricing!$Q$49*D352</f>
        <v>2128.294146</v>
      </c>
      <c r="H352" s="177">
        <f>D352*Pricing!$Q$50</f>
        <v>6384.882438</v>
      </c>
      <c r="I352" s="177"/>
      <c r="J352" s="17"/>
      <c r="K352" s="17"/>
      <c r="L352" s="17"/>
      <c r="M352" s="17"/>
    </row>
    <row r="353">
      <c r="A353" s="167" t="s">
        <v>1198</v>
      </c>
      <c r="B353" s="167" t="s">
        <v>523</v>
      </c>
      <c r="C353" s="168" t="s">
        <v>523</v>
      </c>
      <c r="D353" s="196" t="s">
        <v>523</v>
      </c>
      <c r="E353" s="167" t="s">
        <v>523</v>
      </c>
      <c r="F353" s="197"/>
      <c r="G353" s="197" t="s">
        <v>523</v>
      </c>
      <c r="H353" s="246"/>
      <c r="I353" s="197" t="s">
        <v>523</v>
      </c>
      <c r="J353" s="246"/>
      <c r="K353" s="246"/>
      <c r="L353" s="246"/>
      <c r="M353" s="246"/>
      <c r="N353" s="247"/>
      <c r="O353" s="247"/>
      <c r="P353" s="247"/>
      <c r="Q353" s="247"/>
      <c r="R353" s="247"/>
      <c r="S353" s="247"/>
      <c r="T353" s="247"/>
      <c r="U353" s="247"/>
      <c r="V353" s="247"/>
      <c r="W353" s="247"/>
      <c r="X353" s="247"/>
      <c r="Y353" s="247"/>
      <c r="Z353" s="247"/>
      <c r="AA353" s="247"/>
      <c r="AB353" s="247"/>
      <c r="AC353" s="247"/>
      <c r="AD353" s="247"/>
    </row>
    <row r="354">
      <c r="A354" s="238" t="s">
        <v>1199</v>
      </c>
      <c r="B354" s="128" t="s">
        <v>1200</v>
      </c>
      <c r="C354" s="234">
        <v>109000.0</v>
      </c>
      <c r="D354" s="176">
        <f t="shared" ref="D354:D361" si="38">C354*$J$2</f>
        <v>272.5</v>
      </c>
      <c r="E354" s="2" t="s">
        <v>527</v>
      </c>
      <c r="F354" s="154">
        <f>Pricing!$E$47*D354</f>
        <v>1592.0322</v>
      </c>
      <c r="G354" s="154">
        <f>Pricing!$Q$49*D354</f>
        <v>987.1662208</v>
      </c>
      <c r="H354" s="177">
        <f>D354*Pricing!$Q$50</f>
        <v>2961.498663</v>
      </c>
      <c r="I354" s="177"/>
      <c r="J354" s="252"/>
      <c r="K354" s="252"/>
      <c r="L354" s="252"/>
      <c r="M354" s="252"/>
      <c r="N354" s="253"/>
      <c r="O354" s="253"/>
      <c r="P354" s="253"/>
      <c r="Q354" s="253"/>
      <c r="R354" s="253"/>
      <c r="S354" s="253"/>
      <c r="T354" s="253"/>
      <c r="U354" s="253"/>
      <c r="V354" s="253"/>
      <c r="W354" s="253"/>
      <c r="X354" s="253"/>
      <c r="Y354" s="253"/>
      <c r="Z354" s="253"/>
      <c r="AA354" s="253"/>
      <c r="AB354" s="253"/>
      <c r="AC354" s="253"/>
      <c r="AD354" s="253"/>
    </row>
    <row r="355">
      <c r="A355" s="238" t="s">
        <v>1201</v>
      </c>
      <c r="B355" s="128" t="s">
        <v>1202</v>
      </c>
      <c r="C355" s="234">
        <v>161000.0</v>
      </c>
      <c r="D355" s="176">
        <f t="shared" si="38"/>
        <v>402.5</v>
      </c>
      <c r="E355" s="2" t="s">
        <v>527</v>
      </c>
      <c r="F355" s="154">
        <f>Pricing!$E$47*D355</f>
        <v>2351.5338</v>
      </c>
      <c r="G355" s="154">
        <f>Pricing!$Q$49*D355</f>
        <v>1458.107904</v>
      </c>
      <c r="H355" s="177">
        <f>D355*Pricing!$Q$50</f>
        <v>4374.323713</v>
      </c>
      <c r="I355" s="177"/>
      <c r="J355" s="252"/>
      <c r="K355" s="252"/>
      <c r="L355" s="252"/>
      <c r="M355" s="252"/>
      <c r="N355" s="253"/>
      <c r="O355" s="253"/>
      <c r="P355" s="253"/>
      <c r="Q355" s="253"/>
      <c r="R355" s="253"/>
      <c r="S355" s="253"/>
      <c r="T355" s="253"/>
      <c r="U355" s="253"/>
      <c r="V355" s="253"/>
      <c r="W355" s="253"/>
      <c r="X355" s="253"/>
      <c r="Y355" s="253"/>
      <c r="Z355" s="253"/>
      <c r="AA355" s="253"/>
      <c r="AB355" s="253"/>
      <c r="AC355" s="253"/>
      <c r="AD355" s="253"/>
    </row>
    <row r="356">
      <c r="A356" s="238" t="s">
        <v>1203</v>
      </c>
      <c r="B356" s="128" t="s">
        <v>1204</v>
      </c>
      <c r="C356" s="234">
        <v>224000.0</v>
      </c>
      <c r="D356" s="176">
        <f t="shared" si="38"/>
        <v>560</v>
      </c>
      <c r="E356" s="2" t="s">
        <v>527</v>
      </c>
      <c r="F356" s="154">
        <f>Pricing!$E$47*D356</f>
        <v>3271.6992</v>
      </c>
      <c r="G356" s="154">
        <f>Pricing!$Q$49*D356</f>
        <v>2028.671867</v>
      </c>
      <c r="H356" s="177">
        <f>D356*Pricing!$Q$50</f>
        <v>6086.0156</v>
      </c>
      <c r="I356" s="177"/>
      <c r="J356" s="252"/>
      <c r="K356" s="252"/>
      <c r="L356" s="252"/>
      <c r="M356" s="252"/>
      <c r="N356" s="253"/>
      <c r="O356" s="253"/>
      <c r="P356" s="253"/>
      <c r="Q356" s="253"/>
      <c r="R356" s="253"/>
      <c r="S356" s="253"/>
      <c r="T356" s="253"/>
      <c r="U356" s="253"/>
      <c r="V356" s="253"/>
      <c r="W356" s="253"/>
      <c r="X356" s="253"/>
      <c r="Y356" s="253"/>
      <c r="Z356" s="253"/>
      <c r="AA356" s="253"/>
      <c r="AB356" s="253"/>
      <c r="AC356" s="253"/>
      <c r="AD356" s="253"/>
    </row>
    <row r="357">
      <c r="A357" s="238" t="s">
        <v>1205</v>
      </c>
      <c r="B357" s="128" t="s">
        <v>1206</v>
      </c>
      <c r="C357" s="234">
        <v>21000.0</v>
      </c>
      <c r="D357" s="176">
        <f t="shared" si="38"/>
        <v>52.5</v>
      </c>
      <c r="E357" s="2" t="s">
        <v>527</v>
      </c>
      <c r="F357" s="154">
        <f>Pricing!$E$47*D357</f>
        <v>306.7218</v>
      </c>
      <c r="G357" s="154">
        <f>Pricing!$Q$49*D357</f>
        <v>190.1879875</v>
      </c>
      <c r="H357" s="177">
        <f>D357*Pricing!$Q$50</f>
        <v>570.5639625</v>
      </c>
      <c r="I357" s="177"/>
      <c r="J357" s="252"/>
      <c r="K357" s="252"/>
      <c r="L357" s="252"/>
      <c r="M357" s="252"/>
      <c r="N357" s="253"/>
      <c r="O357" s="253"/>
      <c r="P357" s="253"/>
      <c r="Q357" s="253"/>
      <c r="R357" s="253"/>
      <c r="S357" s="253"/>
      <c r="T357" s="253"/>
      <c r="U357" s="253"/>
      <c r="V357" s="253"/>
      <c r="W357" s="253"/>
      <c r="X357" s="253"/>
      <c r="Y357" s="253"/>
      <c r="Z357" s="253"/>
      <c r="AA357" s="253"/>
      <c r="AB357" s="253"/>
      <c r="AC357" s="253"/>
      <c r="AD357" s="253"/>
    </row>
    <row r="358">
      <c r="A358" s="238" t="s">
        <v>1207</v>
      </c>
      <c r="B358" s="128" t="s">
        <v>1208</v>
      </c>
      <c r="C358" s="234">
        <v>945000.0</v>
      </c>
      <c r="D358" s="176">
        <f t="shared" si="38"/>
        <v>2362.5</v>
      </c>
      <c r="E358" s="2" t="s">
        <v>527</v>
      </c>
      <c r="F358" s="154">
        <f>Pricing!$E$47*D358</f>
        <v>13802.481</v>
      </c>
      <c r="G358" s="154">
        <f>Pricing!$Q$49*D358</f>
        <v>8558.459438</v>
      </c>
      <c r="H358" s="177">
        <f>D358*Pricing!$Q$50</f>
        <v>25675.37831</v>
      </c>
      <c r="I358" s="177"/>
      <c r="J358" s="252"/>
      <c r="K358" s="252"/>
      <c r="L358" s="252"/>
      <c r="M358" s="252"/>
      <c r="N358" s="253"/>
      <c r="O358" s="253"/>
      <c r="P358" s="253"/>
      <c r="Q358" s="253"/>
      <c r="R358" s="253"/>
      <c r="S358" s="253"/>
      <c r="T358" s="253"/>
      <c r="U358" s="253"/>
      <c r="V358" s="253"/>
      <c r="W358" s="253"/>
      <c r="X358" s="253"/>
      <c r="Y358" s="253"/>
      <c r="Z358" s="253"/>
      <c r="AA358" s="253"/>
      <c r="AB358" s="253"/>
      <c r="AC358" s="253"/>
      <c r="AD358" s="253"/>
    </row>
    <row r="359">
      <c r="A359" s="238" t="s">
        <v>1209</v>
      </c>
      <c r="B359" s="128" t="s">
        <v>1210</v>
      </c>
      <c r="C359" s="234">
        <v>337000.0</v>
      </c>
      <c r="D359" s="176">
        <f t="shared" si="38"/>
        <v>842.5</v>
      </c>
      <c r="E359" s="2" t="s">
        <v>527</v>
      </c>
      <c r="F359" s="154">
        <f>Pricing!$E$47*D359</f>
        <v>4922.1546</v>
      </c>
      <c r="G359" s="154">
        <f>Pricing!$Q$49*D359</f>
        <v>3052.064371</v>
      </c>
      <c r="H359" s="177">
        <f>D359*Pricing!$Q$50</f>
        <v>9156.193113</v>
      </c>
      <c r="I359" s="177"/>
      <c r="J359" s="252"/>
      <c r="K359" s="252"/>
      <c r="L359" s="252"/>
      <c r="M359" s="252"/>
      <c r="N359" s="253"/>
      <c r="O359" s="253"/>
      <c r="P359" s="253"/>
      <c r="Q359" s="253"/>
      <c r="R359" s="253"/>
      <c r="S359" s="253"/>
      <c r="T359" s="253"/>
      <c r="U359" s="253"/>
      <c r="V359" s="253"/>
      <c r="W359" s="253"/>
      <c r="X359" s="253"/>
      <c r="Y359" s="253"/>
      <c r="Z359" s="253"/>
      <c r="AA359" s="253"/>
      <c r="AB359" s="253"/>
      <c r="AC359" s="253"/>
      <c r="AD359" s="253"/>
    </row>
    <row r="360">
      <c r="A360" s="238" t="s">
        <v>1211</v>
      </c>
      <c r="B360" s="128" t="s">
        <v>1212</v>
      </c>
      <c r="C360" s="234">
        <v>23000.0</v>
      </c>
      <c r="D360" s="176">
        <f t="shared" si="38"/>
        <v>57.5</v>
      </c>
      <c r="E360" s="2" t="s">
        <v>527</v>
      </c>
      <c r="F360" s="154">
        <f>Pricing!$E$47*D360</f>
        <v>335.9334</v>
      </c>
      <c r="G360" s="154">
        <f>Pricing!$Q$49*D360</f>
        <v>208.3011292</v>
      </c>
      <c r="H360" s="177">
        <f>D360*Pricing!$Q$50</f>
        <v>624.9033875</v>
      </c>
      <c r="I360" s="177"/>
      <c r="J360" s="252"/>
      <c r="K360" s="252"/>
      <c r="L360" s="252"/>
      <c r="M360" s="252"/>
      <c r="N360" s="253"/>
      <c r="O360" s="253"/>
      <c r="P360" s="253"/>
      <c r="Q360" s="253"/>
      <c r="R360" s="253"/>
      <c r="S360" s="253"/>
      <c r="T360" s="253"/>
      <c r="U360" s="253"/>
      <c r="V360" s="253"/>
      <c r="W360" s="253"/>
      <c r="X360" s="253"/>
      <c r="Y360" s="253"/>
      <c r="Z360" s="253"/>
      <c r="AA360" s="253"/>
      <c r="AB360" s="253"/>
      <c r="AC360" s="253"/>
      <c r="AD360" s="253"/>
    </row>
    <row r="361">
      <c r="A361" s="238" t="s">
        <v>1213</v>
      </c>
      <c r="B361" s="128" t="s">
        <v>1214</v>
      </c>
      <c r="C361" s="234">
        <v>7200.0</v>
      </c>
      <c r="D361" s="176">
        <f t="shared" si="38"/>
        <v>18</v>
      </c>
      <c r="E361" s="2" t="s">
        <v>527</v>
      </c>
      <c r="F361" s="154">
        <f>Pricing!$E$47*D361</f>
        <v>105.16176</v>
      </c>
      <c r="G361" s="154">
        <f>Pricing!$Q$49*D361</f>
        <v>65.20731</v>
      </c>
      <c r="H361" s="177">
        <f>D361*Pricing!$Q$50</f>
        <v>195.62193</v>
      </c>
      <c r="I361" s="177"/>
      <c r="J361" s="252"/>
      <c r="K361" s="252"/>
      <c r="L361" s="252"/>
      <c r="M361" s="252"/>
      <c r="N361" s="253"/>
      <c r="O361" s="253"/>
      <c r="P361" s="253"/>
      <c r="Q361" s="253"/>
      <c r="R361" s="253"/>
      <c r="S361" s="253"/>
      <c r="T361" s="253"/>
      <c r="U361" s="253"/>
      <c r="V361" s="253"/>
      <c r="W361" s="253"/>
      <c r="X361" s="253"/>
      <c r="Y361" s="253"/>
      <c r="Z361" s="253"/>
      <c r="AA361" s="253"/>
      <c r="AB361" s="253"/>
      <c r="AC361" s="253"/>
      <c r="AD361" s="253"/>
    </row>
    <row r="362">
      <c r="A362" s="167" t="s">
        <v>1215</v>
      </c>
      <c r="B362" s="167" t="s">
        <v>523</v>
      </c>
      <c r="C362" s="168" t="s">
        <v>523</v>
      </c>
      <c r="D362" s="196" t="s">
        <v>523</v>
      </c>
      <c r="E362" s="167" t="s">
        <v>523</v>
      </c>
      <c r="F362" s="197"/>
      <c r="G362" s="197" t="s">
        <v>523</v>
      </c>
      <c r="H362" s="246"/>
      <c r="I362" s="197" t="s">
        <v>523</v>
      </c>
      <c r="J362" s="246"/>
      <c r="K362" s="246"/>
      <c r="L362" s="246"/>
      <c r="M362" s="246"/>
      <c r="N362" s="247"/>
      <c r="O362" s="247"/>
      <c r="P362" s="247"/>
      <c r="Q362" s="247"/>
      <c r="R362" s="247"/>
      <c r="S362" s="247"/>
      <c r="T362" s="247"/>
      <c r="U362" s="247"/>
      <c r="V362" s="247"/>
      <c r="W362" s="247"/>
      <c r="X362" s="247"/>
      <c r="Y362" s="247"/>
      <c r="Z362" s="247"/>
      <c r="AA362" s="247"/>
      <c r="AB362" s="247"/>
      <c r="AC362" s="247"/>
      <c r="AD362" s="247"/>
    </row>
    <row r="363">
      <c r="A363" s="152" t="s">
        <v>1216</v>
      </c>
      <c r="B363" s="23" t="s">
        <v>1217</v>
      </c>
      <c r="C363" s="242">
        <v>9000.0</v>
      </c>
      <c r="D363" s="176">
        <f t="shared" ref="D363:D379" si="39">C363*$J$2</f>
        <v>22.5</v>
      </c>
      <c r="E363" s="2" t="s">
        <v>527</v>
      </c>
      <c r="F363" s="154">
        <f>Pricing!$E$47*D363</f>
        <v>131.4522</v>
      </c>
      <c r="G363" s="154">
        <f>Pricing!$Q$49*D363</f>
        <v>81.5091375</v>
      </c>
      <c r="H363" s="177">
        <f>D363*Pricing!$Q$50</f>
        <v>244.5274125</v>
      </c>
      <c r="I363" s="177"/>
      <c r="J363" s="17"/>
      <c r="K363" s="17"/>
      <c r="L363" s="17"/>
      <c r="M363" s="17"/>
    </row>
    <row r="364">
      <c r="A364" s="152" t="s">
        <v>1218</v>
      </c>
      <c r="B364" s="23" t="s">
        <v>1219</v>
      </c>
      <c r="C364" s="242">
        <v>244000.0</v>
      </c>
      <c r="D364" s="176">
        <f t="shared" si="39"/>
        <v>610</v>
      </c>
      <c r="E364" s="2" t="s">
        <v>527</v>
      </c>
      <c r="F364" s="154">
        <f>Pricing!$E$47*D364</f>
        <v>3563.8152</v>
      </c>
      <c r="G364" s="154">
        <f>Pricing!$Q$49*D364</f>
        <v>2209.803283</v>
      </c>
      <c r="H364" s="177">
        <f>D364*Pricing!$Q$50</f>
        <v>6629.40985</v>
      </c>
      <c r="I364" s="177"/>
      <c r="J364" s="17"/>
      <c r="K364" s="17"/>
      <c r="L364" s="17"/>
      <c r="M364" s="17"/>
    </row>
    <row r="365">
      <c r="A365" s="152" t="s">
        <v>1220</v>
      </c>
      <c r="B365" s="23" t="s">
        <v>1221</v>
      </c>
      <c r="C365" s="242">
        <v>11000.0</v>
      </c>
      <c r="D365" s="176">
        <f t="shared" si="39"/>
        <v>27.5</v>
      </c>
      <c r="E365" s="2" t="s">
        <v>527</v>
      </c>
      <c r="F365" s="154">
        <f>Pricing!$E$47*D365</f>
        <v>160.6638</v>
      </c>
      <c r="G365" s="154">
        <f>Pricing!$Q$49*D365</f>
        <v>99.62227917</v>
      </c>
      <c r="H365" s="177">
        <f>D365*Pricing!$Q$50</f>
        <v>298.8668375</v>
      </c>
      <c r="I365" s="177"/>
      <c r="J365" s="17"/>
      <c r="K365" s="17"/>
      <c r="L365" s="17"/>
      <c r="M365" s="17"/>
    </row>
    <row r="366">
      <c r="A366" s="152" t="s">
        <v>1222</v>
      </c>
      <c r="B366" s="23" t="s">
        <v>1223</v>
      </c>
      <c r="C366" s="242">
        <v>189000.0</v>
      </c>
      <c r="D366" s="176">
        <f t="shared" si="39"/>
        <v>472.5</v>
      </c>
      <c r="E366" s="2" t="s">
        <v>527</v>
      </c>
      <c r="F366" s="154">
        <f>Pricing!$E$47*D366</f>
        <v>2760.4962</v>
      </c>
      <c r="G366" s="154">
        <f>Pricing!$Q$49*D366</f>
        <v>1711.691888</v>
      </c>
      <c r="H366" s="177">
        <f>D366*Pricing!$Q$50</f>
        <v>5135.075663</v>
      </c>
      <c r="I366" s="177"/>
      <c r="J366" s="17"/>
      <c r="K366" s="17"/>
      <c r="L366" s="17"/>
      <c r="M366" s="17"/>
    </row>
    <row r="367">
      <c r="A367" s="152" t="s">
        <v>1224</v>
      </c>
      <c r="B367" s="23" t="s">
        <v>1225</v>
      </c>
      <c r="C367" s="242">
        <v>662000.0</v>
      </c>
      <c r="D367" s="176">
        <f t="shared" si="39"/>
        <v>1655</v>
      </c>
      <c r="E367" s="2" t="s">
        <v>527</v>
      </c>
      <c r="F367" s="154">
        <f>Pricing!$E$47*D367</f>
        <v>9669.0396</v>
      </c>
      <c r="G367" s="154">
        <f>Pricing!$Q$49*D367</f>
        <v>5995.449892</v>
      </c>
      <c r="H367" s="177">
        <f>D367*Pricing!$Q$50</f>
        <v>17986.34968</v>
      </c>
      <c r="I367" s="177"/>
      <c r="J367" s="17"/>
      <c r="K367" s="17"/>
      <c r="L367" s="17"/>
      <c r="M367" s="17"/>
    </row>
    <row r="368">
      <c r="A368" s="152" t="s">
        <v>1226</v>
      </c>
      <c r="B368" s="23" t="s">
        <v>1227</v>
      </c>
      <c r="C368" s="242">
        <v>1080000.0</v>
      </c>
      <c r="D368" s="176">
        <f t="shared" si="39"/>
        <v>2700</v>
      </c>
      <c r="E368" s="2" t="s">
        <v>527</v>
      </c>
      <c r="F368" s="154">
        <f>Pricing!$E$47*D368</f>
        <v>15774.264</v>
      </c>
      <c r="G368" s="154">
        <f>Pricing!$Q$49*D368</f>
        <v>9781.0965</v>
      </c>
      <c r="H368" s="177">
        <f>D368*Pricing!$Q$50</f>
        <v>29343.2895</v>
      </c>
      <c r="I368" s="177"/>
      <c r="J368" s="17"/>
      <c r="K368" s="17"/>
      <c r="L368" s="17"/>
      <c r="M368" s="17"/>
    </row>
    <row r="369">
      <c r="A369" s="119" t="s">
        <v>1228</v>
      </c>
      <c r="B369" s="23" t="s">
        <v>1229</v>
      </c>
      <c r="C369" s="242">
        <v>478000.0</v>
      </c>
      <c r="D369" s="176">
        <f t="shared" si="39"/>
        <v>1195</v>
      </c>
      <c r="E369" s="2" t="s">
        <v>527</v>
      </c>
      <c r="F369" s="154">
        <f>Pricing!$E$47*D369</f>
        <v>6981.5724</v>
      </c>
      <c r="G369" s="154">
        <f>Pricing!$Q$49*D369</f>
        <v>4329.040858</v>
      </c>
      <c r="H369" s="177">
        <f>D369*Pricing!$Q$50</f>
        <v>12987.12258</v>
      </c>
      <c r="I369" s="177"/>
      <c r="J369" s="17"/>
      <c r="K369" s="17"/>
      <c r="L369" s="17"/>
      <c r="M369" s="17"/>
    </row>
    <row r="370">
      <c r="A370" s="152" t="s">
        <v>1230</v>
      </c>
      <c r="B370" s="23" t="s">
        <v>1231</v>
      </c>
      <c r="C370" s="242">
        <v>21000.0</v>
      </c>
      <c r="D370" s="176">
        <f t="shared" si="39"/>
        <v>52.5</v>
      </c>
      <c r="E370" s="2" t="s">
        <v>527</v>
      </c>
      <c r="F370" s="154">
        <f>Pricing!$E$47*D370</f>
        <v>306.7218</v>
      </c>
      <c r="G370" s="154">
        <f>Pricing!$Q$49*D370</f>
        <v>190.1879875</v>
      </c>
      <c r="H370" s="177">
        <f>D370*Pricing!$Q$50</f>
        <v>570.5639625</v>
      </c>
      <c r="I370" s="177"/>
      <c r="J370" s="17"/>
      <c r="K370" s="17"/>
      <c r="L370" s="17"/>
      <c r="M370" s="17"/>
    </row>
    <row r="371">
      <c r="A371" s="152" t="s">
        <v>1232</v>
      </c>
      <c r="B371" s="23" t="s">
        <v>1233</v>
      </c>
      <c r="C371" s="242">
        <v>479000.0</v>
      </c>
      <c r="D371" s="176">
        <f t="shared" si="39"/>
        <v>1197.5</v>
      </c>
      <c r="E371" s="2" t="s">
        <v>527</v>
      </c>
      <c r="F371" s="154">
        <f>Pricing!$E$47*D371</f>
        <v>6996.1782</v>
      </c>
      <c r="G371" s="154">
        <f>Pricing!$Q$49*D371</f>
        <v>4338.097429</v>
      </c>
      <c r="H371" s="177">
        <f>D371*Pricing!$Q$50</f>
        <v>13014.29229</v>
      </c>
      <c r="I371" s="177"/>
      <c r="J371" s="17"/>
      <c r="K371" s="17"/>
      <c r="L371" s="17"/>
      <c r="M371" s="17"/>
    </row>
    <row r="372">
      <c r="A372" s="119" t="s">
        <v>1234</v>
      </c>
      <c r="B372" s="23" t="s">
        <v>1235</v>
      </c>
      <c r="C372" s="242">
        <v>38700.0</v>
      </c>
      <c r="D372" s="176">
        <f t="shared" si="39"/>
        <v>96.75</v>
      </c>
      <c r="E372" s="2" t="s">
        <v>527</v>
      </c>
      <c r="F372" s="154">
        <f>Pricing!$E$47*D372</f>
        <v>565.24446</v>
      </c>
      <c r="G372" s="154">
        <f>Pricing!$Q$49*D372</f>
        <v>350.4892913</v>
      </c>
      <c r="H372" s="177">
        <f>D372*Pricing!$Q$50</f>
        <v>1051.467874</v>
      </c>
      <c r="I372" s="177"/>
      <c r="J372" s="17"/>
      <c r="K372" s="17"/>
      <c r="L372" s="17"/>
      <c r="M372" s="17"/>
    </row>
    <row r="373">
      <c r="A373" s="152" t="s">
        <v>1236</v>
      </c>
      <c r="B373" s="23" t="s">
        <v>1237</v>
      </c>
      <c r="C373" s="242">
        <v>129000.0</v>
      </c>
      <c r="D373" s="176">
        <f t="shared" si="39"/>
        <v>322.5</v>
      </c>
      <c r="E373" s="2" t="s">
        <v>527</v>
      </c>
      <c r="F373" s="154">
        <f>Pricing!$E$47*D373</f>
        <v>1884.1482</v>
      </c>
      <c r="G373" s="154">
        <f>Pricing!$Q$49*D373</f>
        <v>1168.297638</v>
      </c>
      <c r="H373" s="177">
        <f>D373*Pricing!$Q$50</f>
        <v>3504.892913</v>
      </c>
      <c r="I373" s="177"/>
      <c r="J373" s="17"/>
      <c r="K373" s="17"/>
      <c r="L373" s="17"/>
      <c r="M373" s="17"/>
    </row>
    <row r="374">
      <c r="A374" s="152" t="s">
        <v>1238</v>
      </c>
      <c r="B374" s="23" t="s">
        <v>1239</v>
      </c>
      <c r="C374" s="242">
        <v>22000.0</v>
      </c>
      <c r="D374" s="176">
        <f t="shared" si="39"/>
        <v>55</v>
      </c>
      <c r="E374" s="2" t="s">
        <v>527</v>
      </c>
      <c r="F374" s="154">
        <f>Pricing!$E$47*D374</f>
        <v>321.3276</v>
      </c>
      <c r="G374" s="154">
        <f>Pricing!$Q$49*D374</f>
        <v>199.2445583</v>
      </c>
      <c r="H374" s="177">
        <f>D374*Pricing!$Q$50</f>
        <v>597.733675</v>
      </c>
      <c r="I374" s="177"/>
      <c r="J374" s="17"/>
      <c r="K374" s="17"/>
      <c r="L374" s="17"/>
      <c r="M374" s="17"/>
    </row>
    <row r="375">
      <c r="A375" s="152" t="s">
        <v>1240</v>
      </c>
      <c r="B375" s="23" t="s">
        <v>1241</v>
      </c>
      <c r="C375" s="242">
        <v>100000.0</v>
      </c>
      <c r="D375" s="176">
        <f t="shared" si="39"/>
        <v>250</v>
      </c>
      <c r="E375" s="2" t="s">
        <v>527</v>
      </c>
      <c r="F375" s="154">
        <f>Pricing!$E$47*D375</f>
        <v>1460.58</v>
      </c>
      <c r="G375" s="154">
        <f>Pricing!$Q$49*D375</f>
        <v>905.6570833</v>
      </c>
      <c r="H375" s="177">
        <f>D375*Pricing!$Q$50</f>
        <v>2716.97125</v>
      </c>
      <c r="I375" s="177"/>
      <c r="J375" s="17"/>
      <c r="K375" s="17"/>
      <c r="L375" s="17"/>
      <c r="M375" s="17"/>
    </row>
    <row r="376">
      <c r="A376" s="152" t="s">
        <v>1242</v>
      </c>
      <c r="B376" s="23" t="s">
        <v>1243</v>
      </c>
      <c r="C376" s="242">
        <v>1100000.0</v>
      </c>
      <c r="D376" s="176">
        <f t="shared" si="39"/>
        <v>2750</v>
      </c>
      <c r="E376" s="2" t="s">
        <v>527</v>
      </c>
      <c r="F376" s="154">
        <f>Pricing!$E$47*D376</f>
        <v>16066.38</v>
      </c>
      <c r="G376" s="154">
        <f>Pricing!$Q$49*D376</f>
        <v>9962.227917</v>
      </c>
      <c r="H376" s="177">
        <f>D376*Pricing!$Q$50</f>
        <v>29886.68375</v>
      </c>
      <c r="I376" s="177"/>
      <c r="J376" s="17"/>
      <c r="K376" s="17"/>
      <c r="L376" s="17"/>
      <c r="M376" s="17"/>
    </row>
    <row r="377">
      <c r="A377" s="152" t="s">
        <v>1244</v>
      </c>
      <c r="B377" s="23" t="s">
        <v>1245</v>
      </c>
      <c r="C377" s="242">
        <v>298000.0</v>
      </c>
      <c r="D377" s="176">
        <f t="shared" si="39"/>
        <v>745</v>
      </c>
      <c r="E377" s="2" t="s">
        <v>527</v>
      </c>
      <c r="F377" s="154">
        <f>Pricing!$E$47*D377</f>
        <v>4352.5284</v>
      </c>
      <c r="G377" s="154">
        <f>Pricing!$Q$49*D377</f>
        <v>2698.858108</v>
      </c>
      <c r="H377" s="177">
        <f>D377*Pricing!$Q$50</f>
        <v>8096.574325</v>
      </c>
      <c r="I377" s="177"/>
      <c r="J377" s="17"/>
      <c r="K377" s="17"/>
      <c r="L377" s="17"/>
      <c r="M377" s="17"/>
    </row>
    <row r="378">
      <c r="A378" s="152" t="s">
        <v>1246</v>
      </c>
      <c r="B378" s="23" t="s">
        <v>1247</v>
      </c>
      <c r="C378" s="242">
        <v>731000.0</v>
      </c>
      <c r="D378" s="176">
        <f t="shared" si="39"/>
        <v>1827.5</v>
      </c>
      <c r="E378" s="2" t="s">
        <v>527</v>
      </c>
      <c r="F378" s="154">
        <f>Pricing!$E$47*D378</f>
        <v>10676.8398</v>
      </c>
      <c r="G378" s="154">
        <f>Pricing!$Q$49*D378</f>
        <v>6620.353279</v>
      </c>
      <c r="H378" s="177">
        <f>D378*Pricing!$Q$50</f>
        <v>19861.05984</v>
      </c>
      <c r="I378" s="177"/>
      <c r="J378" s="17"/>
      <c r="K378" s="17"/>
      <c r="L378" s="17"/>
      <c r="M378" s="17"/>
    </row>
    <row r="379">
      <c r="A379" s="152" t="s">
        <v>1248</v>
      </c>
      <c r="B379" s="23" t="s">
        <v>1249</v>
      </c>
      <c r="C379" s="242">
        <v>2000000.0</v>
      </c>
      <c r="D379" s="176">
        <f t="shared" si="39"/>
        <v>5000</v>
      </c>
      <c r="E379" s="2" t="s">
        <v>527</v>
      </c>
      <c r="F379" s="154">
        <f>Pricing!$E$47*D379</f>
        <v>29211.6</v>
      </c>
      <c r="G379" s="154">
        <f>Pricing!$Q$49*D379</f>
        <v>18113.14167</v>
      </c>
      <c r="H379" s="177">
        <f>D379*Pricing!$Q$50</f>
        <v>54339.425</v>
      </c>
      <c r="I379" s="177"/>
      <c r="J379" s="17"/>
      <c r="K379" s="17"/>
      <c r="L379" s="17"/>
      <c r="M379" s="17"/>
    </row>
    <row r="380">
      <c r="A380" s="167" t="s">
        <v>1250</v>
      </c>
      <c r="B380" s="167" t="s">
        <v>523</v>
      </c>
      <c r="C380" s="168"/>
      <c r="D380" s="196"/>
      <c r="E380" s="167"/>
      <c r="F380" s="197"/>
      <c r="G380" s="197"/>
      <c r="H380" s="246"/>
      <c r="I380" s="197"/>
      <c r="J380" s="246"/>
      <c r="K380" s="246"/>
      <c r="L380" s="246"/>
      <c r="M380" s="246"/>
      <c r="N380" s="247"/>
      <c r="O380" s="247"/>
      <c r="P380" s="247"/>
      <c r="Q380" s="247"/>
      <c r="R380" s="247"/>
      <c r="S380" s="247"/>
      <c r="T380" s="247"/>
      <c r="U380" s="247"/>
      <c r="V380" s="247"/>
      <c r="W380" s="247"/>
      <c r="X380" s="247"/>
      <c r="Y380" s="247"/>
      <c r="Z380" s="247"/>
      <c r="AA380" s="247"/>
      <c r="AB380" s="247"/>
      <c r="AC380" s="247"/>
      <c r="AD380" s="247"/>
    </row>
    <row r="381">
      <c r="A381" s="119" t="s">
        <v>1251</v>
      </c>
      <c r="B381" s="128" t="s">
        <v>1252</v>
      </c>
      <c r="C381" s="175">
        <v>431000.0</v>
      </c>
      <c r="D381" s="176">
        <f t="shared" ref="D381:D386" si="40">C381*$J$2</f>
        <v>1077.5</v>
      </c>
      <c r="E381" s="2" t="s">
        <v>527</v>
      </c>
      <c r="F381" s="154">
        <f>Pricing!$E$47*D381</f>
        <v>6295.0998</v>
      </c>
      <c r="G381" s="154">
        <f>Pricing!$Q$49*D381</f>
        <v>3903.382029</v>
      </c>
      <c r="H381" s="177">
        <f>D381*Pricing!$Q$50</f>
        <v>11710.14609</v>
      </c>
      <c r="I381" s="127"/>
      <c r="J381" s="141"/>
      <c r="K381" s="141"/>
      <c r="L381" s="141"/>
      <c r="M381" s="141"/>
      <c r="N381" s="195"/>
      <c r="O381" s="195"/>
      <c r="P381" s="195"/>
      <c r="Q381" s="195"/>
      <c r="R381" s="195"/>
      <c r="S381" s="195"/>
      <c r="T381" s="195"/>
      <c r="U381" s="195"/>
      <c r="V381" s="195"/>
      <c r="W381" s="195"/>
      <c r="X381" s="195"/>
      <c r="Y381" s="195"/>
      <c r="Z381" s="195"/>
      <c r="AA381" s="195"/>
      <c r="AB381" s="195"/>
      <c r="AC381" s="195"/>
      <c r="AD381" s="195"/>
    </row>
    <row r="382">
      <c r="A382" s="119" t="s">
        <v>1253</v>
      </c>
      <c r="B382" s="128" t="s">
        <v>1254</v>
      </c>
      <c r="C382" s="175">
        <v>138000.0</v>
      </c>
      <c r="D382" s="176">
        <f t="shared" si="40"/>
        <v>345</v>
      </c>
      <c r="E382" s="2" t="s">
        <v>527</v>
      </c>
      <c r="F382" s="154">
        <f>Pricing!$E$47*D382</f>
        <v>2015.6004</v>
      </c>
      <c r="G382" s="154">
        <f>Pricing!$Q$49*D382</f>
        <v>1249.806775</v>
      </c>
      <c r="H382" s="177">
        <f>D382*Pricing!$Q$50</f>
        <v>3749.420325</v>
      </c>
      <c r="I382" s="127"/>
      <c r="J382" s="141"/>
      <c r="K382" s="141"/>
      <c r="L382" s="141"/>
      <c r="M382" s="141"/>
      <c r="N382" s="195"/>
      <c r="O382" s="195"/>
      <c r="P382" s="195"/>
      <c r="Q382" s="195"/>
      <c r="R382" s="195"/>
      <c r="S382" s="195"/>
      <c r="T382" s="195"/>
      <c r="U382" s="195"/>
      <c r="V382" s="195"/>
      <c r="W382" s="195"/>
      <c r="X382" s="195"/>
      <c r="Y382" s="195"/>
      <c r="Z382" s="195"/>
      <c r="AA382" s="195"/>
      <c r="AB382" s="195"/>
      <c r="AC382" s="195"/>
      <c r="AD382" s="195"/>
    </row>
    <row r="383">
      <c r="A383" s="191" t="s">
        <v>1255</v>
      </c>
      <c r="B383" s="128" t="s">
        <v>1256</v>
      </c>
      <c r="C383" s="175">
        <v>1550000.0</v>
      </c>
      <c r="D383" s="176">
        <f t="shared" si="40"/>
        <v>3875</v>
      </c>
      <c r="E383" s="2" t="s">
        <v>527</v>
      </c>
      <c r="F383" s="154">
        <f>Pricing!$E$47*D383</f>
        <v>22638.99</v>
      </c>
      <c r="G383" s="154">
        <f>Pricing!$Q$49*D383</f>
        <v>14037.68479</v>
      </c>
      <c r="H383" s="177">
        <f>D383*Pricing!$Q$50</f>
        <v>42113.05438</v>
      </c>
      <c r="I383" s="127"/>
      <c r="J383" s="141"/>
      <c r="K383" s="141"/>
      <c r="L383" s="141"/>
      <c r="M383" s="141"/>
      <c r="N383" s="195"/>
      <c r="O383" s="195"/>
      <c r="P383" s="195"/>
      <c r="Q383" s="195"/>
      <c r="R383" s="195"/>
      <c r="S383" s="195"/>
      <c r="T383" s="195"/>
      <c r="U383" s="195"/>
      <c r="V383" s="195"/>
      <c r="W383" s="195"/>
      <c r="X383" s="195"/>
      <c r="Y383" s="195"/>
      <c r="Z383" s="195"/>
      <c r="AA383" s="195"/>
      <c r="AB383" s="195"/>
      <c r="AC383" s="195"/>
      <c r="AD383" s="195"/>
    </row>
    <row r="384">
      <c r="A384" s="174" t="s">
        <v>1257</v>
      </c>
      <c r="B384" s="128" t="s">
        <v>1258</v>
      </c>
      <c r="C384" s="175">
        <v>1270000.0</v>
      </c>
      <c r="D384" s="176">
        <f t="shared" si="40"/>
        <v>3175</v>
      </c>
      <c r="E384" s="2" t="s">
        <v>527</v>
      </c>
      <c r="F384" s="154">
        <f>Pricing!$E$47*D384</f>
        <v>18549.366</v>
      </c>
      <c r="G384" s="154">
        <f>Pricing!$Q$49*D384</f>
        <v>11501.84496</v>
      </c>
      <c r="H384" s="177">
        <f>D384*Pricing!$Q$50</f>
        <v>34505.53488</v>
      </c>
      <c r="I384" s="127"/>
      <c r="J384" s="141"/>
      <c r="K384" s="141"/>
      <c r="L384" s="141"/>
      <c r="M384" s="141"/>
      <c r="N384" s="195"/>
      <c r="O384" s="195"/>
      <c r="P384" s="195"/>
      <c r="Q384" s="195"/>
      <c r="R384" s="195"/>
      <c r="S384" s="195"/>
      <c r="T384" s="195"/>
      <c r="U384" s="195"/>
      <c r="V384" s="195"/>
      <c r="W384" s="195"/>
      <c r="X384" s="195"/>
      <c r="Y384" s="195"/>
      <c r="Z384" s="195"/>
      <c r="AA384" s="195"/>
      <c r="AB384" s="195"/>
      <c r="AC384" s="195"/>
      <c r="AD384" s="195"/>
    </row>
    <row r="385">
      <c r="A385" s="191" t="s">
        <v>1259</v>
      </c>
      <c r="B385" s="128" t="s">
        <v>1260</v>
      </c>
      <c r="C385" s="175">
        <v>699000.0</v>
      </c>
      <c r="D385" s="176">
        <f t="shared" si="40"/>
        <v>1747.5</v>
      </c>
      <c r="E385" s="2" t="s">
        <v>527</v>
      </c>
      <c r="F385" s="154">
        <f>Pricing!$E$47*D385</f>
        <v>10209.4542</v>
      </c>
      <c r="G385" s="154">
        <f>Pricing!$Q$49*D385</f>
        <v>6330.543013</v>
      </c>
      <c r="H385" s="177">
        <f>D385*Pricing!$Q$50</f>
        <v>18991.62904</v>
      </c>
      <c r="I385" s="127"/>
      <c r="J385" s="141"/>
      <c r="K385" s="141"/>
      <c r="L385" s="141"/>
      <c r="M385" s="141"/>
      <c r="N385" s="195"/>
      <c r="O385" s="195"/>
      <c r="P385" s="195"/>
      <c r="Q385" s="195"/>
      <c r="R385" s="195"/>
      <c r="S385" s="195"/>
      <c r="T385" s="195"/>
      <c r="U385" s="195"/>
      <c r="V385" s="195"/>
      <c r="W385" s="195"/>
      <c r="X385" s="195"/>
      <c r="Y385" s="195"/>
      <c r="Z385" s="195"/>
      <c r="AA385" s="195"/>
      <c r="AB385" s="195"/>
      <c r="AC385" s="195"/>
      <c r="AD385" s="195"/>
    </row>
    <row r="386">
      <c r="A386" s="174" t="s">
        <v>1261</v>
      </c>
      <c r="B386" s="128" t="s">
        <v>1262</v>
      </c>
      <c r="C386" s="175">
        <v>1390000.0</v>
      </c>
      <c r="D386" s="176">
        <f t="shared" si="40"/>
        <v>3475</v>
      </c>
      <c r="E386" s="2" t="s">
        <v>527</v>
      </c>
      <c r="F386" s="154">
        <f>Pricing!$E$47*D386</f>
        <v>20302.062</v>
      </c>
      <c r="G386" s="154">
        <f>Pricing!$Q$49*D386</f>
        <v>12588.63346</v>
      </c>
      <c r="H386" s="177">
        <f>D386*Pricing!$Q$50</f>
        <v>37765.90038</v>
      </c>
      <c r="I386" s="127"/>
      <c r="J386" s="141"/>
      <c r="K386" s="141"/>
      <c r="L386" s="141"/>
      <c r="M386" s="141"/>
      <c r="N386" s="195"/>
      <c r="O386" s="195"/>
      <c r="P386" s="195"/>
      <c r="Q386" s="195"/>
      <c r="R386" s="195"/>
      <c r="S386" s="195"/>
      <c r="T386" s="195"/>
      <c r="U386" s="195"/>
      <c r="V386" s="195"/>
      <c r="W386" s="195"/>
      <c r="X386" s="195"/>
      <c r="Y386" s="195"/>
      <c r="Z386" s="195"/>
      <c r="AA386" s="195"/>
      <c r="AB386" s="195"/>
      <c r="AC386" s="195"/>
      <c r="AD386" s="195"/>
    </row>
    <row r="387">
      <c r="A387" s="183" t="s">
        <v>1263</v>
      </c>
      <c r="B387" s="184" t="s">
        <v>782</v>
      </c>
      <c r="C387" s="223">
        <v>52000.0</v>
      </c>
      <c r="D387" s="225">
        <v>0.0</v>
      </c>
      <c r="E387" s="179" t="s">
        <v>527</v>
      </c>
      <c r="F387" s="188">
        <f>Pricing!$E$47*D387</f>
        <v>0</v>
      </c>
      <c r="G387" s="188">
        <f>Pricing!$Q$49*D387</f>
        <v>0</v>
      </c>
      <c r="H387" s="189">
        <f>D387*Pricing!$Q$50</f>
        <v>0</v>
      </c>
      <c r="I387" s="254"/>
      <c r="J387" s="255"/>
      <c r="K387" s="255"/>
      <c r="L387" s="255"/>
      <c r="M387" s="255"/>
      <c r="N387" s="256"/>
      <c r="O387" s="256"/>
      <c r="P387" s="256"/>
      <c r="Q387" s="256"/>
      <c r="R387" s="256"/>
      <c r="S387" s="256"/>
      <c r="T387" s="256"/>
      <c r="U387" s="256"/>
      <c r="V387" s="256"/>
      <c r="W387" s="256"/>
      <c r="X387" s="256"/>
      <c r="Y387" s="256"/>
      <c r="Z387" s="256"/>
      <c r="AA387" s="256"/>
      <c r="AB387" s="256"/>
      <c r="AC387" s="256"/>
      <c r="AD387" s="256"/>
    </row>
    <row r="388">
      <c r="A388" s="174" t="s">
        <v>1264</v>
      </c>
      <c r="B388" s="128" t="s">
        <v>1265</v>
      </c>
      <c r="C388" s="175">
        <v>111000.0</v>
      </c>
      <c r="D388" s="176">
        <f>C388*$J$2</f>
        <v>277.5</v>
      </c>
      <c r="E388" s="2" t="s">
        <v>527</v>
      </c>
      <c r="F388" s="154">
        <f>Pricing!$E$47*D388</f>
        <v>1621.2438</v>
      </c>
      <c r="G388" s="154">
        <f>Pricing!$Q$49*D388</f>
        <v>1005.279363</v>
      </c>
      <c r="H388" s="177">
        <f>D388*Pricing!$Q$50</f>
        <v>3015.838088</v>
      </c>
      <c r="I388" s="127"/>
      <c r="J388" s="141"/>
      <c r="K388" s="141"/>
      <c r="L388" s="141"/>
      <c r="M388" s="141"/>
      <c r="N388" s="195"/>
      <c r="O388" s="195"/>
      <c r="P388" s="195"/>
      <c r="Q388" s="195"/>
      <c r="R388" s="195"/>
      <c r="S388" s="195"/>
      <c r="T388" s="195"/>
      <c r="U388" s="195"/>
      <c r="V388" s="195"/>
      <c r="W388" s="195"/>
      <c r="X388" s="195"/>
      <c r="Y388" s="195"/>
      <c r="Z388" s="195"/>
      <c r="AA388" s="195"/>
      <c r="AB388" s="195"/>
      <c r="AC388" s="195"/>
      <c r="AD388" s="195"/>
    </row>
    <row r="389">
      <c r="A389" s="167" t="s">
        <v>1266</v>
      </c>
      <c r="B389" s="167" t="s">
        <v>523</v>
      </c>
      <c r="C389" s="168"/>
      <c r="D389" s="196"/>
      <c r="E389" s="167"/>
      <c r="F389" s="197"/>
      <c r="G389" s="197"/>
      <c r="H389" s="246"/>
      <c r="I389" s="197"/>
      <c r="J389" s="246"/>
      <c r="K389" s="246"/>
      <c r="L389" s="246"/>
      <c r="M389" s="246"/>
      <c r="N389" s="247"/>
      <c r="O389" s="247"/>
      <c r="P389" s="247"/>
      <c r="Q389" s="247"/>
      <c r="R389" s="247"/>
      <c r="S389" s="247"/>
      <c r="T389" s="247"/>
      <c r="U389" s="247"/>
      <c r="V389" s="247"/>
      <c r="W389" s="247"/>
      <c r="X389" s="247"/>
      <c r="Y389" s="247"/>
      <c r="Z389" s="247"/>
      <c r="AA389" s="247"/>
      <c r="AB389" s="247"/>
      <c r="AC389" s="247"/>
      <c r="AD389" s="247"/>
    </row>
    <row r="390">
      <c r="A390" s="191" t="s">
        <v>1267</v>
      </c>
      <c r="B390" s="128" t="s">
        <v>1268</v>
      </c>
      <c r="C390" s="175">
        <v>12800.0</v>
      </c>
      <c r="D390" s="176">
        <f>C390*$J$2</f>
        <v>32</v>
      </c>
      <c r="E390" s="2" t="s">
        <v>527</v>
      </c>
      <c r="F390" s="154">
        <f>Pricing!$E$47*D390</f>
        <v>186.95424</v>
      </c>
      <c r="G390" s="154">
        <f>Pricing!$Q$49*D390</f>
        <v>115.9241067</v>
      </c>
      <c r="H390" s="177">
        <f>D390*Pricing!$Q$50</f>
        <v>347.77232</v>
      </c>
      <c r="I390" s="127"/>
      <c r="J390" s="141"/>
      <c r="K390" s="141"/>
      <c r="L390" s="141"/>
      <c r="M390" s="141"/>
      <c r="N390" s="195"/>
      <c r="O390" s="195"/>
      <c r="P390" s="195"/>
      <c r="Q390" s="195"/>
      <c r="R390" s="195"/>
      <c r="S390" s="195"/>
      <c r="T390" s="195"/>
      <c r="U390" s="195"/>
      <c r="V390" s="195"/>
      <c r="W390" s="195"/>
      <c r="X390" s="195"/>
      <c r="Y390" s="195"/>
      <c r="Z390" s="195"/>
      <c r="AA390" s="195"/>
      <c r="AB390" s="195"/>
      <c r="AC390" s="195"/>
      <c r="AD390" s="195"/>
    </row>
    <row r="391">
      <c r="A391" s="167" t="s">
        <v>1269</v>
      </c>
      <c r="B391" s="167" t="s">
        <v>523</v>
      </c>
      <c r="C391" s="168"/>
      <c r="D391" s="196"/>
      <c r="E391" s="167"/>
      <c r="F391" s="197"/>
      <c r="G391" s="197"/>
      <c r="H391" s="246"/>
      <c r="I391" s="197"/>
      <c r="J391" s="246"/>
      <c r="K391" s="246"/>
      <c r="L391" s="246"/>
      <c r="M391" s="246"/>
      <c r="N391" s="247"/>
      <c r="O391" s="247"/>
      <c r="P391" s="247"/>
      <c r="Q391" s="247"/>
      <c r="R391" s="247"/>
      <c r="S391" s="247"/>
      <c r="T391" s="247"/>
      <c r="U391" s="247"/>
      <c r="V391" s="247"/>
      <c r="W391" s="247"/>
      <c r="X391" s="247"/>
      <c r="Y391" s="247"/>
      <c r="Z391" s="247"/>
      <c r="AA391" s="247"/>
      <c r="AB391" s="247"/>
      <c r="AC391" s="247"/>
      <c r="AD391" s="247"/>
    </row>
    <row r="392">
      <c r="A392" s="183" t="s">
        <v>1270</v>
      </c>
      <c r="B392" s="184" t="s">
        <v>1271</v>
      </c>
      <c r="C392" s="223">
        <v>640000.0</v>
      </c>
      <c r="D392" s="225">
        <v>0.0</v>
      </c>
      <c r="E392" s="179" t="s">
        <v>527</v>
      </c>
      <c r="F392" s="188">
        <f>Pricing!$E$47*D392</f>
        <v>0</v>
      </c>
      <c r="G392" s="188">
        <f>Pricing!$Q$49*D392</f>
        <v>0</v>
      </c>
      <c r="H392" s="189">
        <f>D392*Pricing!$Q$50</f>
        <v>0</v>
      </c>
      <c r="I392" s="189"/>
      <c r="J392" s="257"/>
      <c r="K392" s="257"/>
      <c r="L392" s="257"/>
      <c r="M392" s="257"/>
      <c r="N392" s="258"/>
      <c r="O392" s="258"/>
      <c r="P392" s="258"/>
      <c r="Q392" s="258"/>
      <c r="R392" s="258"/>
      <c r="S392" s="258"/>
      <c r="T392" s="258"/>
      <c r="U392" s="258"/>
      <c r="V392" s="258"/>
      <c r="W392" s="258"/>
      <c r="X392" s="258"/>
      <c r="Y392" s="258"/>
      <c r="Z392" s="258"/>
      <c r="AA392" s="258"/>
      <c r="AB392" s="258"/>
      <c r="AC392" s="258"/>
      <c r="AD392" s="258"/>
    </row>
    <row r="393">
      <c r="A393" s="167" t="s">
        <v>1272</v>
      </c>
      <c r="B393" s="167" t="s">
        <v>523</v>
      </c>
      <c r="C393" s="168" t="s">
        <v>523</v>
      </c>
      <c r="D393" s="196" t="s">
        <v>523</v>
      </c>
      <c r="E393" s="167" t="s">
        <v>523</v>
      </c>
      <c r="F393" s="197"/>
      <c r="G393" s="197" t="s">
        <v>523</v>
      </c>
      <c r="H393" s="246"/>
      <c r="I393" s="197" t="s">
        <v>523</v>
      </c>
      <c r="J393" s="246"/>
      <c r="K393" s="246"/>
      <c r="L393" s="246"/>
      <c r="M393" s="246"/>
      <c r="N393" s="247"/>
      <c r="O393" s="247"/>
      <c r="P393" s="247"/>
      <c r="Q393" s="247"/>
      <c r="R393" s="247"/>
      <c r="S393" s="247"/>
      <c r="T393" s="247"/>
      <c r="U393" s="247"/>
      <c r="V393" s="247"/>
      <c r="W393" s="247"/>
      <c r="X393" s="247"/>
      <c r="Y393" s="247"/>
      <c r="Z393" s="247"/>
      <c r="AA393" s="247"/>
      <c r="AB393" s="247"/>
      <c r="AC393" s="247"/>
      <c r="AD393" s="247"/>
    </row>
    <row r="394">
      <c r="A394" s="152" t="s">
        <v>1273</v>
      </c>
      <c r="B394" s="23" t="s">
        <v>1274</v>
      </c>
      <c r="C394" s="242">
        <v>1000000.0</v>
      </c>
      <c r="D394" s="176">
        <f t="shared" ref="D394:D397" si="41">C394*$J$2</f>
        <v>2500</v>
      </c>
      <c r="E394" s="2" t="s">
        <v>527</v>
      </c>
      <c r="F394" s="154">
        <f>Pricing!$E$47*D394</f>
        <v>14605.8</v>
      </c>
      <c r="G394" s="154">
        <f>Pricing!$Q$49*D394</f>
        <v>9056.570833</v>
      </c>
      <c r="H394" s="177">
        <f>D394*Pricing!$Q$50</f>
        <v>27169.7125</v>
      </c>
      <c r="I394" s="177"/>
      <c r="J394" s="17"/>
      <c r="K394" s="17"/>
      <c r="L394" s="17"/>
      <c r="M394" s="17"/>
    </row>
    <row r="395">
      <c r="A395" s="152" t="s">
        <v>1275</v>
      </c>
      <c r="B395" s="23" t="s">
        <v>1276</v>
      </c>
      <c r="C395" s="242">
        <v>450000.0</v>
      </c>
      <c r="D395" s="176">
        <f t="shared" si="41"/>
        <v>1125</v>
      </c>
      <c r="E395" s="2" t="s">
        <v>527</v>
      </c>
      <c r="F395" s="154">
        <f>Pricing!$E$47*D395</f>
        <v>6572.61</v>
      </c>
      <c r="G395" s="154">
        <f>Pricing!$Q$49*D395</f>
        <v>4075.456875</v>
      </c>
      <c r="H395" s="177">
        <f>D395*Pricing!$Q$50</f>
        <v>12226.37063</v>
      </c>
      <c r="I395" s="177"/>
      <c r="J395" s="17"/>
      <c r="K395" s="17"/>
      <c r="L395" s="17"/>
      <c r="M395" s="17"/>
    </row>
    <row r="396">
      <c r="A396" s="152" t="s">
        <v>1277</v>
      </c>
      <c r="B396" s="23" t="s">
        <v>1278</v>
      </c>
      <c r="C396" s="242">
        <v>36000.0</v>
      </c>
      <c r="D396" s="176">
        <f t="shared" si="41"/>
        <v>90</v>
      </c>
      <c r="E396" s="2" t="s">
        <v>527</v>
      </c>
      <c r="F396" s="154">
        <f>Pricing!$E$47*D396</f>
        <v>525.8088</v>
      </c>
      <c r="G396" s="154">
        <f>Pricing!$Q$49*D396</f>
        <v>326.03655</v>
      </c>
      <c r="H396" s="177">
        <f>D396*Pricing!$Q$50</f>
        <v>978.10965</v>
      </c>
      <c r="I396" s="177"/>
      <c r="J396" s="17"/>
      <c r="K396" s="17"/>
      <c r="L396" s="17"/>
      <c r="M396" s="17"/>
    </row>
    <row r="397">
      <c r="A397" s="152" t="s">
        <v>1279</v>
      </c>
      <c r="B397" s="23" t="s">
        <v>1280</v>
      </c>
      <c r="C397" s="242">
        <v>85000.0</v>
      </c>
      <c r="D397" s="176">
        <f t="shared" si="41"/>
        <v>212.5</v>
      </c>
      <c r="E397" s="2" t="s">
        <v>527</v>
      </c>
      <c r="F397" s="154">
        <f>Pricing!$E$47*D397</f>
        <v>1241.493</v>
      </c>
      <c r="G397" s="154">
        <f>Pricing!$Q$49*D397</f>
        <v>769.8085208</v>
      </c>
      <c r="H397" s="177">
        <f>D397*Pricing!$Q$50</f>
        <v>2309.425563</v>
      </c>
      <c r="I397" s="177"/>
      <c r="J397" s="17"/>
      <c r="K397" s="17"/>
      <c r="L397" s="17"/>
      <c r="M397" s="17"/>
    </row>
    <row r="398">
      <c r="A398" s="226" t="s">
        <v>1281</v>
      </c>
      <c r="B398" s="179" t="s">
        <v>931</v>
      </c>
      <c r="C398" s="241">
        <v>527.0</v>
      </c>
      <c r="D398" s="225">
        <v>0.0</v>
      </c>
      <c r="E398" s="179" t="s">
        <v>527</v>
      </c>
      <c r="F398" s="188">
        <f>Pricing!$E$47*D398</f>
        <v>0</v>
      </c>
      <c r="G398" s="188">
        <f>Pricing!$Q$49*D398</f>
        <v>0</v>
      </c>
      <c r="H398" s="189">
        <f>D398*Pricing!$Q$50</f>
        <v>0</v>
      </c>
      <c r="I398" s="189"/>
      <c r="J398" s="187"/>
      <c r="K398" s="187"/>
      <c r="L398" s="187"/>
      <c r="M398" s="187"/>
      <c r="N398" s="190"/>
      <c r="O398" s="190"/>
      <c r="P398" s="190"/>
      <c r="Q398" s="190"/>
      <c r="R398" s="190"/>
      <c r="S398" s="190"/>
      <c r="T398" s="190"/>
      <c r="U398" s="190"/>
      <c r="V398" s="190"/>
      <c r="W398" s="190"/>
      <c r="X398" s="190"/>
      <c r="Y398" s="190"/>
      <c r="Z398" s="190"/>
      <c r="AA398" s="190"/>
      <c r="AB398" s="190"/>
      <c r="AC398" s="190"/>
      <c r="AD398" s="190"/>
    </row>
    <row r="399">
      <c r="A399" s="119" t="s">
        <v>1282</v>
      </c>
      <c r="B399" s="23" t="s">
        <v>1283</v>
      </c>
      <c r="C399" s="242">
        <v>49200.0</v>
      </c>
      <c r="D399" s="176">
        <f t="shared" ref="D399:D408" si="42">C399*$J$2</f>
        <v>123</v>
      </c>
      <c r="E399" s="2" t="s">
        <v>527</v>
      </c>
      <c r="F399" s="154">
        <f>Pricing!$E$47*D399</f>
        <v>718.60536</v>
      </c>
      <c r="G399" s="154">
        <f>Pricing!$Q$49*D399</f>
        <v>445.583285</v>
      </c>
      <c r="H399" s="177">
        <f>D399*Pricing!$Q$50</f>
        <v>1336.749855</v>
      </c>
      <c r="I399" s="177"/>
      <c r="J399" s="17"/>
      <c r="K399" s="17"/>
      <c r="L399" s="17"/>
      <c r="M399" s="17"/>
    </row>
    <row r="400">
      <c r="A400" s="152" t="s">
        <v>1284</v>
      </c>
      <c r="B400" s="23" t="s">
        <v>1285</v>
      </c>
      <c r="C400" s="242">
        <v>740000.0</v>
      </c>
      <c r="D400" s="176">
        <f t="shared" si="42"/>
        <v>1850</v>
      </c>
      <c r="E400" s="2" t="s">
        <v>527</v>
      </c>
      <c r="F400" s="154">
        <f>Pricing!$E$47*D400</f>
        <v>10808.292</v>
      </c>
      <c r="G400" s="154">
        <f>Pricing!$Q$49*D400</f>
        <v>6701.862417</v>
      </c>
      <c r="H400" s="177">
        <f>D400*Pricing!$Q$50</f>
        <v>20105.58725</v>
      </c>
      <c r="I400" s="177"/>
      <c r="J400" s="17"/>
      <c r="K400" s="17"/>
      <c r="L400" s="17"/>
      <c r="M400" s="17"/>
    </row>
    <row r="401">
      <c r="A401" s="152" t="s">
        <v>1286</v>
      </c>
      <c r="B401" s="23" t="s">
        <v>1287</v>
      </c>
      <c r="C401" s="242">
        <v>57000.0</v>
      </c>
      <c r="D401" s="176">
        <f t="shared" si="42"/>
        <v>142.5</v>
      </c>
      <c r="E401" s="2" t="s">
        <v>527</v>
      </c>
      <c r="F401" s="154">
        <f>Pricing!$E$47*D401</f>
        <v>832.5306</v>
      </c>
      <c r="G401" s="154">
        <f>Pricing!$Q$49*D401</f>
        <v>516.2245375</v>
      </c>
      <c r="H401" s="177">
        <f>D401*Pricing!$Q$50</f>
        <v>1548.673613</v>
      </c>
      <c r="I401" s="177"/>
      <c r="J401" s="17"/>
      <c r="K401" s="17"/>
      <c r="L401" s="17"/>
      <c r="M401" s="17"/>
    </row>
    <row r="402">
      <c r="A402" s="152" t="s">
        <v>1288</v>
      </c>
      <c r="B402" s="23" t="s">
        <v>1289</v>
      </c>
      <c r="C402" s="242">
        <v>279000.0</v>
      </c>
      <c r="D402" s="176">
        <f t="shared" si="42"/>
        <v>697.5</v>
      </c>
      <c r="E402" s="2" t="s">
        <v>527</v>
      </c>
      <c r="F402" s="154">
        <f>Pricing!$E$47*D402</f>
        <v>4075.0182</v>
      </c>
      <c r="G402" s="154">
        <f>Pricing!$Q$49*D402</f>
        <v>2526.783263</v>
      </c>
      <c r="H402" s="177">
        <f>D402*Pricing!$Q$50</f>
        <v>7580.349788</v>
      </c>
      <c r="I402" s="177"/>
      <c r="J402" s="17"/>
      <c r="K402" s="17"/>
      <c r="L402" s="17"/>
      <c r="M402" s="17"/>
    </row>
    <row r="403">
      <c r="A403" s="152" t="s">
        <v>1290</v>
      </c>
      <c r="B403" s="23" t="s">
        <v>1291</v>
      </c>
      <c r="C403" s="242">
        <v>498000.0</v>
      </c>
      <c r="D403" s="176">
        <f t="shared" si="42"/>
        <v>1245</v>
      </c>
      <c r="E403" s="2" t="s">
        <v>527</v>
      </c>
      <c r="F403" s="154">
        <f>Pricing!$E$47*D403</f>
        <v>7273.6884</v>
      </c>
      <c r="G403" s="154">
        <f>Pricing!$Q$49*D403</f>
        <v>4510.172275</v>
      </c>
      <c r="H403" s="177">
        <f>D403*Pricing!$Q$50</f>
        <v>13530.51683</v>
      </c>
      <c r="I403" s="177"/>
      <c r="J403" s="17"/>
      <c r="K403" s="17"/>
      <c r="L403" s="17"/>
      <c r="M403" s="17"/>
    </row>
    <row r="404">
      <c r="A404" s="152" t="s">
        <v>1292</v>
      </c>
      <c r="B404" s="23" t="s">
        <v>1293</v>
      </c>
      <c r="C404" s="242">
        <v>789000.0</v>
      </c>
      <c r="D404" s="176">
        <f t="shared" si="42"/>
        <v>1972.5</v>
      </c>
      <c r="E404" s="2" t="s">
        <v>527</v>
      </c>
      <c r="F404" s="154">
        <f>Pricing!$E$47*D404</f>
        <v>11523.9762</v>
      </c>
      <c r="G404" s="154">
        <f>Pricing!$Q$49*D404</f>
        <v>7145.634388</v>
      </c>
      <c r="H404" s="177">
        <f>D404*Pricing!$Q$50</f>
        <v>21436.90316</v>
      </c>
      <c r="I404" s="177"/>
      <c r="J404" s="17"/>
      <c r="K404" s="17"/>
      <c r="L404" s="17"/>
      <c r="M404" s="17"/>
    </row>
    <row r="405">
      <c r="A405" s="152" t="s">
        <v>1294</v>
      </c>
      <c r="B405" s="23" t="s">
        <v>1295</v>
      </c>
      <c r="C405" s="242">
        <v>922000.0</v>
      </c>
      <c r="D405" s="176">
        <f t="shared" si="42"/>
        <v>2305</v>
      </c>
      <c r="E405" s="2" t="s">
        <v>527</v>
      </c>
      <c r="F405" s="154">
        <f>Pricing!$E$47*D405</f>
        <v>13466.5476</v>
      </c>
      <c r="G405" s="154">
        <f>Pricing!$Q$49*D405</f>
        <v>8350.158308</v>
      </c>
      <c r="H405" s="177">
        <f>D405*Pricing!$Q$50</f>
        <v>25050.47493</v>
      </c>
      <c r="I405" s="177"/>
      <c r="J405" s="17"/>
      <c r="K405" s="17"/>
      <c r="L405" s="17"/>
      <c r="M405" s="17"/>
    </row>
    <row r="406">
      <c r="A406" s="119" t="s">
        <v>1296</v>
      </c>
      <c r="B406" s="23" t="s">
        <v>1297</v>
      </c>
      <c r="C406" s="242">
        <v>913000.0</v>
      </c>
      <c r="D406" s="176">
        <f t="shared" si="42"/>
        <v>2282.5</v>
      </c>
      <c r="E406" s="2" t="s">
        <v>527</v>
      </c>
      <c r="F406" s="154">
        <f>Pricing!$E$47*D406</f>
        <v>13335.0954</v>
      </c>
      <c r="G406" s="154">
        <f>Pricing!$Q$49*D406</f>
        <v>8268.649171</v>
      </c>
      <c r="H406" s="177">
        <f>D406*Pricing!$Q$50</f>
        <v>24805.94751</v>
      </c>
      <c r="I406" s="177"/>
      <c r="J406" s="17"/>
      <c r="K406" s="17"/>
      <c r="L406" s="17"/>
      <c r="M406" s="17"/>
    </row>
    <row r="407">
      <c r="A407" s="152" t="s">
        <v>1298</v>
      </c>
      <c r="B407" s="23" t="s">
        <v>1299</v>
      </c>
      <c r="C407" s="242">
        <v>27000.0</v>
      </c>
      <c r="D407" s="176">
        <f t="shared" si="42"/>
        <v>67.5</v>
      </c>
      <c r="E407" s="2" t="s">
        <v>527</v>
      </c>
      <c r="F407" s="154">
        <f>Pricing!$E$47*D407</f>
        <v>394.3566</v>
      </c>
      <c r="G407" s="154">
        <f>Pricing!$Q$49*D407</f>
        <v>244.5274125</v>
      </c>
      <c r="H407" s="177">
        <f>D407*Pricing!$Q$50</f>
        <v>733.5822375</v>
      </c>
      <c r="I407" s="177"/>
      <c r="J407" s="17"/>
      <c r="K407" s="17"/>
      <c r="L407" s="17"/>
      <c r="M407" s="17"/>
    </row>
    <row r="408">
      <c r="A408" s="152" t="s">
        <v>1300</v>
      </c>
      <c r="B408" s="23" t="s">
        <v>1301</v>
      </c>
      <c r="C408" s="242">
        <v>220000.0</v>
      </c>
      <c r="D408" s="176">
        <f t="shared" si="42"/>
        <v>550</v>
      </c>
      <c r="E408" s="2" t="s">
        <v>527</v>
      </c>
      <c r="F408" s="154">
        <f>Pricing!$E$47*D408</f>
        <v>3213.276</v>
      </c>
      <c r="G408" s="154">
        <f>Pricing!$Q$49*D408</f>
        <v>1992.445583</v>
      </c>
      <c r="H408" s="177">
        <f>D408*Pricing!$Q$50</f>
        <v>5977.33675</v>
      </c>
      <c r="I408" s="177"/>
      <c r="J408" s="17"/>
      <c r="K408" s="17"/>
      <c r="L408" s="17"/>
      <c r="M408" s="17"/>
    </row>
    <row r="409">
      <c r="A409" s="167" t="s">
        <v>1302</v>
      </c>
      <c r="B409" s="167" t="s">
        <v>523</v>
      </c>
      <c r="C409" s="168" t="s">
        <v>523</v>
      </c>
      <c r="D409" s="196" t="s">
        <v>523</v>
      </c>
      <c r="E409" s="167" t="s">
        <v>523</v>
      </c>
      <c r="F409" s="197"/>
      <c r="G409" s="197" t="s">
        <v>523</v>
      </c>
      <c r="H409" s="246"/>
      <c r="I409" s="197" t="s">
        <v>523</v>
      </c>
      <c r="J409" s="246"/>
      <c r="K409" s="246"/>
      <c r="L409" s="246"/>
      <c r="M409" s="246"/>
      <c r="N409" s="247"/>
      <c r="O409" s="247"/>
      <c r="P409" s="247"/>
      <c r="Q409" s="247"/>
      <c r="R409" s="247"/>
      <c r="S409" s="247"/>
      <c r="T409" s="247"/>
      <c r="U409" s="247"/>
      <c r="V409" s="247"/>
      <c r="W409" s="247"/>
      <c r="X409" s="247"/>
      <c r="Y409" s="247"/>
      <c r="Z409" s="247"/>
      <c r="AA409" s="247"/>
      <c r="AB409" s="247"/>
      <c r="AC409" s="247"/>
      <c r="AD409" s="247"/>
    </row>
    <row r="410">
      <c r="A410" s="174" t="s">
        <v>1303</v>
      </c>
      <c r="B410" s="128" t="s">
        <v>1304</v>
      </c>
      <c r="C410" s="175">
        <v>177000.0</v>
      </c>
      <c r="D410" s="176">
        <f>C410*$J$2</f>
        <v>442.5</v>
      </c>
      <c r="E410" s="2" t="s">
        <v>527</v>
      </c>
      <c r="F410" s="154">
        <f>Pricing!$E$47*D410</f>
        <v>2585.2266</v>
      </c>
      <c r="G410" s="154">
        <f>Pricing!$Q$49*D410</f>
        <v>1603.013038</v>
      </c>
      <c r="H410" s="177">
        <f>D410*Pricing!$Q$50</f>
        <v>4809.039113</v>
      </c>
      <c r="I410" s="177"/>
      <c r="J410" s="141"/>
      <c r="K410" s="141"/>
      <c r="L410" s="141"/>
      <c r="M410" s="141"/>
      <c r="N410" s="195"/>
      <c r="O410" s="195"/>
      <c r="P410" s="195"/>
      <c r="Q410" s="195"/>
      <c r="R410" s="195"/>
      <c r="S410" s="195"/>
      <c r="T410" s="195"/>
      <c r="U410" s="195"/>
      <c r="V410" s="195"/>
      <c r="W410" s="195"/>
      <c r="X410" s="195"/>
      <c r="Y410" s="195"/>
      <c r="Z410" s="195"/>
      <c r="AA410" s="195"/>
      <c r="AB410" s="195"/>
      <c r="AC410" s="195"/>
      <c r="AD410" s="195"/>
    </row>
    <row r="411">
      <c r="A411" s="167" t="s">
        <v>1305</v>
      </c>
      <c r="B411" s="167" t="s">
        <v>523</v>
      </c>
      <c r="C411" s="168" t="s">
        <v>523</v>
      </c>
      <c r="D411" s="196" t="s">
        <v>523</v>
      </c>
      <c r="E411" s="167" t="s">
        <v>523</v>
      </c>
      <c r="F411" s="197"/>
      <c r="G411" s="197" t="s">
        <v>523</v>
      </c>
      <c r="H411" s="246"/>
      <c r="I411" s="197" t="s">
        <v>523</v>
      </c>
      <c r="J411" s="246"/>
      <c r="K411" s="246"/>
      <c r="L411" s="246"/>
      <c r="M411" s="246"/>
      <c r="N411" s="247"/>
      <c r="O411" s="247"/>
      <c r="P411" s="247"/>
      <c r="Q411" s="247"/>
      <c r="R411" s="247"/>
      <c r="S411" s="247"/>
      <c r="T411" s="247"/>
      <c r="U411" s="247"/>
      <c r="V411" s="247"/>
      <c r="W411" s="247"/>
      <c r="X411" s="247"/>
      <c r="Y411" s="247"/>
      <c r="Z411" s="247"/>
      <c r="AA411" s="247"/>
      <c r="AB411" s="247"/>
      <c r="AC411" s="247"/>
      <c r="AD411" s="247"/>
    </row>
    <row r="412">
      <c r="A412" s="152" t="s">
        <v>1306</v>
      </c>
      <c r="B412" s="23" t="s">
        <v>1307</v>
      </c>
      <c r="C412" s="242">
        <v>277000.0</v>
      </c>
      <c r="D412" s="176">
        <f t="shared" ref="D412:D452" si="43">C412*$J$2</f>
        <v>692.5</v>
      </c>
      <c r="E412" s="2" t="s">
        <v>527</v>
      </c>
      <c r="F412" s="154">
        <f>Pricing!$E$47*D412</f>
        <v>4045.8066</v>
      </c>
      <c r="G412" s="154">
        <f>Pricing!$Q$49*D412</f>
        <v>2508.670121</v>
      </c>
      <c r="H412" s="177">
        <f>D412*Pricing!$Q$50</f>
        <v>7526.010363</v>
      </c>
      <c r="I412" s="177"/>
      <c r="J412" s="17"/>
      <c r="K412" s="17"/>
      <c r="L412" s="17"/>
      <c r="M412" s="17"/>
    </row>
    <row r="413">
      <c r="A413" s="152" t="s">
        <v>1308</v>
      </c>
      <c r="B413" s="23" t="s">
        <v>1309</v>
      </c>
      <c r="C413" s="242">
        <v>175000.0</v>
      </c>
      <c r="D413" s="176">
        <f t="shared" si="43"/>
        <v>437.5</v>
      </c>
      <c r="E413" s="2" t="s">
        <v>527</v>
      </c>
      <c r="F413" s="154">
        <f>Pricing!$E$47*D413</f>
        <v>2556.015</v>
      </c>
      <c r="G413" s="154">
        <f>Pricing!$Q$49*D413</f>
        <v>1584.899896</v>
      </c>
      <c r="H413" s="177">
        <f>D413*Pricing!$Q$50</f>
        <v>4754.699688</v>
      </c>
      <c r="I413" s="177"/>
      <c r="J413" s="17"/>
      <c r="K413" s="17"/>
      <c r="L413" s="17"/>
      <c r="M413" s="17"/>
    </row>
    <row r="414">
      <c r="A414" s="119" t="s">
        <v>1310</v>
      </c>
      <c r="B414" s="23" t="s">
        <v>1311</v>
      </c>
      <c r="C414" s="242">
        <v>539000.0</v>
      </c>
      <c r="D414" s="176">
        <f t="shared" si="43"/>
        <v>1347.5</v>
      </c>
      <c r="E414" s="2" t="s">
        <v>527</v>
      </c>
      <c r="F414" s="154">
        <f>Pricing!$E$47*D414</f>
        <v>7872.5262</v>
      </c>
      <c r="G414" s="154">
        <f>Pricing!$Q$49*D414</f>
        <v>4881.491679</v>
      </c>
      <c r="H414" s="177">
        <f>D414*Pricing!$Q$50</f>
        <v>14644.47504</v>
      </c>
      <c r="I414" s="177"/>
      <c r="J414" s="17"/>
      <c r="K414" s="17"/>
      <c r="L414" s="17"/>
      <c r="M414" s="17"/>
    </row>
    <row r="415">
      <c r="A415" s="152" t="s">
        <v>1312</v>
      </c>
      <c r="B415" s="23" t="s">
        <v>1313</v>
      </c>
      <c r="C415" s="242">
        <v>37000.0</v>
      </c>
      <c r="D415" s="176">
        <f t="shared" si="43"/>
        <v>92.5</v>
      </c>
      <c r="E415" s="2" t="s">
        <v>527</v>
      </c>
      <c r="F415" s="154">
        <f>Pricing!$E$47*D415</f>
        <v>540.4146</v>
      </c>
      <c r="G415" s="154">
        <f>Pricing!$Q$49*D415</f>
        <v>335.0931208</v>
      </c>
      <c r="H415" s="177">
        <f>D415*Pricing!$Q$50</f>
        <v>1005.279363</v>
      </c>
      <c r="I415" s="177"/>
      <c r="J415" s="17"/>
      <c r="K415" s="17"/>
      <c r="L415" s="17"/>
      <c r="M415" s="17"/>
    </row>
    <row r="416">
      <c r="A416" s="174" t="s">
        <v>1314</v>
      </c>
      <c r="B416" s="128" t="s">
        <v>1315</v>
      </c>
      <c r="C416" s="175">
        <v>100000.0</v>
      </c>
      <c r="D416" s="176">
        <f t="shared" si="43"/>
        <v>250</v>
      </c>
      <c r="E416" s="2" t="s">
        <v>527</v>
      </c>
      <c r="F416" s="154">
        <f>Pricing!$E$47*D416</f>
        <v>1460.58</v>
      </c>
      <c r="G416" s="154">
        <f>Pricing!$Q$49*D416</f>
        <v>905.6570833</v>
      </c>
      <c r="H416" s="177">
        <f>D416*Pricing!$Q$50</f>
        <v>2716.97125</v>
      </c>
      <c r="I416" s="177"/>
      <c r="J416" s="17"/>
      <c r="K416" s="17"/>
      <c r="L416" s="17"/>
      <c r="M416" s="17"/>
    </row>
    <row r="417">
      <c r="A417" s="174" t="s">
        <v>1316</v>
      </c>
      <c r="B417" s="174" t="s">
        <v>1317</v>
      </c>
      <c r="C417" s="175">
        <v>800000.0</v>
      </c>
      <c r="D417" s="176">
        <f t="shared" si="43"/>
        <v>2000</v>
      </c>
      <c r="E417" s="2" t="s">
        <v>527</v>
      </c>
      <c r="F417" s="154">
        <f>Pricing!$E$47*D417</f>
        <v>11684.64</v>
      </c>
      <c r="G417" s="154">
        <f>Pricing!$Q$49*D417</f>
        <v>7245.256667</v>
      </c>
      <c r="H417" s="177">
        <f>D417*Pricing!$Q$50</f>
        <v>21735.77</v>
      </c>
      <c r="I417" s="154"/>
      <c r="J417" s="17"/>
      <c r="K417" s="17"/>
      <c r="L417" s="17"/>
      <c r="M417" s="17"/>
    </row>
    <row r="418">
      <c r="A418" s="174" t="s">
        <v>1318</v>
      </c>
      <c r="B418" s="128" t="s">
        <v>1319</v>
      </c>
      <c r="C418" s="175">
        <v>50000.0</v>
      </c>
      <c r="D418" s="176">
        <f t="shared" si="43"/>
        <v>125</v>
      </c>
      <c r="E418" s="2" t="s">
        <v>527</v>
      </c>
      <c r="F418" s="154">
        <f>Pricing!$E$47*D418</f>
        <v>730.29</v>
      </c>
      <c r="G418" s="154">
        <f>Pricing!$Q$49*D418</f>
        <v>452.8285417</v>
      </c>
      <c r="H418" s="177">
        <f>D418*Pricing!$Q$50</f>
        <v>1358.485625</v>
      </c>
      <c r="I418" s="177"/>
      <c r="J418" s="17"/>
      <c r="K418" s="17"/>
      <c r="L418" s="17"/>
      <c r="M418" s="17"/>
    </row>
    <row r="419">
      <c r="A419" s="174" t="s">
        <v>1320</v>
      </c>
      <c r="B419" s="174" t="s">
        <v>1321</v>
      </c>
      <c r="C419" s="175">
        <v>130000.0</v>
      </c>
      <c r="D419" s="176">
        <f t="shared" si="43"/>
        <v>325</v>
      </c>
      <c r="E419" s="2" t="s">
        <v>527</v>
      </c>
      <c r="F419" s="154">
        <f>Pricing!$E$47*D419</f>
        <v>1898.754</v>
      </c>
      <c r="G419" s="154">
        <f>Pricing!$Q$49*D419</f>
        <v>1177.354208</v>
      </c>
      <c r="H419" s="177">
        <f>D419*Pricing!$Q$50</f>
        <v>3532.062625</v>
      </c>
      <c r="I419" s="177"/>
      <c r="J419" s="17"/>
      <c r="K419" s="17"/>
      <c r="L419" s="17"/>
      <c r="M419" s="17"/>
    </row>
    <row r="420">
      <c r="A420" s="174" t="s">
        <v>1322</v>
      </c>
      <c r="B420" s="128" t="s">
        <v>1323</v>
      </c>
      <c r="C420" s="175">
        <v>50000.0</v>
      </c>
      <c r="D420" s="176">
        <f t="shared" si="43"/>
        <v>125</v>
      </c>
      <c r="E420" s="2" t="s">
        <v>527</v>
      </c>
      <c r="F420" s="154">
        <f>Pricing!$E$47*D420</f>
        <v>730.29</v>
      </c>
      <c r="G420" s="154">
        <f>Pricing!$Q$49*D420</f>
        <v>452.8285417</v>
      </c>
      <c r="H420" s="177">
        <f>D420*Pricing!$Q$50</f>
        <v>1358.485625</v>
      </c>
      <c r="I420" s="177"/>
      <c r="J420" s="17"/>
      <c r="K420" s="17"/>
      <c r="L420" s="17"/>
      <c r="M420" s="17"/>
    </row>
    <row r="421">
      <c r="A421" s="152" t="s">
        <v>1324</v>
      </c>
      <c r="B421" s="23" t="s">
        <v>1325</v>
      </c>
      <c r="C421" s="242">
        <v>100000.0</v>
      </c>
      <c r="D421" s="176">
        <f t="shared" si="43"/>
        <v>250</v>
      </c>
      <c r="E421" s="2" t="s">
        <v>527</v>
      </c>
      <c r="F421" s="154">
        <f>Pricing!$E$47*D421</f>
        <v>1460.58</v>
      </c>
      <c r="G421" s="154">
        <f>Pricing!$Q$49*D421</f>
        <v>905.6570833</v>
      </c>
      <c r="H421" s="177">
        <f>D421*Pricing!$Q$50</f>
        <v>2716.97125</v>
      </c>
      <c r="I421" s="17"/>
      <c r="J421" s="17"/>
      <c r="K421" s="17"/>
      <c r="L421" s="17"/>
      <c r="M421" s="17"/>
    </row>
    <row r="422">
      <c r="A422" s="152" t="s">
        <v>1326</v>
      </c>
      <c r="B422" s="23" t="s">
        <v>1327</v>
      </c>
      <c r="C422" s="242">
        <v>126000.0</v>
      </c>
      <c r="D422" s="176">
        <f t="shared" si="43"/>
        <v>315</v>
      </c>
      <c r="E422" s="2" t="s">
        <v>527</v>
      </c>
      <c r="F422" s="154">
        <f>Pricing!$E$47*D422</f>
        <v>1840.3308</v>
      </c>
      <c r="G422" s="154">
        <f>Pricing!$Q$49*D422</f>
        <v>1141.127925</v>
      </c>
      <c r="H422" s="177">
        <f>D422*Pricing!$Q$50</f>
        <v>3423.383775</v>
      </c>
      <c r="I422" s="17"/>
      <c r="J422" s="17"/>
      <c r="K422" s="17"/>
      <c r="L422" s="17"/>
      <c r="M422" s="17"/>
    </row>
    <row r="423">
      <c r="A423" s="152" t="s">
        <v>1328</v>
      </c>
      <c r="B423" s="23" t="s">
        <v>1329</v>
      </c>
      <c r="C423" s="242">
        <v>63500.0</v>
      </c>
      <c r="D423" s="176">
        <f t="shared" si="43"/>
        <v>158.75</v>
      </c>
      <c r="E423" s="2" t="s">
        <v>527</v>
      </c>
      <c r="F423" s="154">
        <f>Pricing!$E$47*D423</f>
        <v>927.4683</v>
      </c>
      <c r="G423" s="154">
        <f>Pricing!$Q$49*D423</f>
        <v>575.0922479</v>
      </c>
      <c r="H423" s="177">
        <f>D423*Pricing!$Q$50</f>
        <v>1725.276744</v>
      </c>
      <c r="I423" s="17"/>
      <c r="J423" s="17"/>
      <c r="K423" s="17"/>
      <c r="L423" s="17"/>
      <c r="M423" s="17"/>
    </row>
    <row r="424">
      <c r="A424" s="152" t="s">
        <v>1330</v>
      </c>
      <c r="B424" s="23" t="s">
        <v>1331</v>
      </c>
      <c r="C424" s="242">
        <v>87000.0</v>
      </c>
      <c r="D424" s="176">
        <f t="shared" si="43"/>
        <v>217.5</v>
      </c>
      <c r="E424" s="2" t="s">
        <v>527</v>
      </c>
      <c r="F424" s="154">
        <f>Pricing!$E$47*D424</f>
        <v>1270.7046</v>
      </c>
      <c r="G424" s="154">
        <f>Pricing!$Q$49*D424</f>
        <v>787.9216625</v>
      </c>
      <c r="H424" s="177">
        <f>D424*Pricing!$Q$50</f>
        <v>2363.764988</v>
      </c>
      <c r="I424" s="17"/>
      <c r="J424" s="17"/>
      <c r="K424" s="17"/>
      <c r="L424" s="17"/>
      <c r="M424" s="17"/>
    </row>
    <row r="425">
      <c r="A425" s="119" t="s">
        <v>1332</v>
      </c>
      <c r="B425" s="23" t="s">
        <v>1333</v>
      </c>
      <c r="C425" s="242">
        <v>132000.0</v>
      </c>
      <c r="D425" s="176">
        <f t="shared" si="43"/>
        <v>330</v>
      </c>
      <c r="E425" s="2" t="s">
        <v>527</v>
      </c>
      <c r="F425" s="154">
        <f>Pricing!$E$47*D425</f>
        <v>1927.9656</v>
      </c>
      <c r="G425" s="154">
        <f>Pricing!$Q$49*D425</f>
        <v>1195.46735</v>
      </c>
      <c r="H425" s="177">
        <f>D425*Pricing!$Q$50</f>
        <v>3586.40205</v>
      </c>
      <c r="I425" s="17"/>
      <c r="J425" s="17"/>
      <c r="K425" s="17"/>
      <c r="L425" s="17"/>
      <c r="M425" s="17"/>
    </row>
    <row r="426">
      <c r="A426" s="152" t="s">
        <v>1334</v>
      </c>
      <c r="B426" s="23" t="s">
        <v>1335</v>
      </c>
      <c r="C426" s="242">
        <v>16000.0</v>
      </c>
      <c r="D426" s="176">
        <f t="shared" si="43"/>
        <v>40</v>
      </c>
      <c r="E426" s="2" t="s">
        <v>527</v>
      </c>
      <c r="F426" s="154">
        <f>Pricing!$E$47*D426</f>
        <v>233.6928</v>
      </c>
      <c r="G426" s="154">
        <f>Pricing!$Q$49*D426</f>
        <v>144.9051333</v>
      </c>
      <c r="H426" s="177">
        <f>D426*Pricing!$Q$50</f>
        <v>434.7154</v>
      </c>
      <c r="I426" s="17"/>
      <c r="J426" s="17"/>
      <c r="K426" s="17"/>
      <c r="L426" s="17"/>
      <c r="M426" s="17"/>
    </row>
    <row r="427">
      <c r="A427" s="152" t="s">
        <v>1336</v>
      </c>
      <c r="B427" s="23" t="s">
        <v>1337</v>
      </c>
      <c r="C427" s="242">
        <v>128000.0</v>
      </c>
      <c r="D427" s="176">
        <f t="shared" si="43"/>
        <v>320</v>
      </c>
      <c r="E427" s="2" t="s">
        <v>527</v>
      </c>
      <c r="F427" s="154">
        <f>Pricing!$E$47*D427</f>
        <v>1869.5424</v>
      </c>
      <c r="G427" s="154">
        <f>Pricing!$Q$49*D427</f>
        <v>1159.241067</v>
      </c>
      <c r="H427" s="177">
        <f>D427*Pricing!$Q$50</f>
        <v>3477.7232</v>
      </c>
      <c r="I427" s="17"/>
      <c r="J427" s="17"/>
      <c r="K427" s="17"/>
      <c r="L427" s="17"/>
      <c r="M427" s="17"/>
    </row>
    <row r="428">
      <c r="A428" s="119" t="s">
        <v>1338</v>
      </c>
      <c r="B428" s="23" t="s">
        <v>1339</v>
      </c>
      <c r="C428" s="242">
        <v>30500.0</v>
      </c>
      <c r="D428" s="176">
        <f t="shared" si="43"/>
        <v>76.25</v>
      </c>
      <c r="E428" s="2" t="s">
        <v>527</v>
      </c>
      <c r="F428" s="154">
        <f>Pricing!$E$47*D428</f>
        <v>445.4769</v>
      </c>
      <c r="G428" s="154">
        <f>Pricing!$Q$49*D428</f>
        <v>276.2254104</v>
      </c>
      <c r="H428" s="177">
        <f>D428*Pricing!$Q$50</f>
        <v>828.6762313</v>
      </c>
      <c r="I428" s="17"/>
      <c r="J428" s="17"/>
      <c r="K428" s="17"/>
      <c r="L428" s="17"/>
      <c r="M428" s="17"/>
    </row>
    <row r="429">
      <c r="A429" s="152" t="s">
        <v>1340</v>
      </c>
      <c r="B429" s="23" t="s">
        <v>1341</v>
      </c>
      <c r="C429" s="242">
        <v>607000.0</v>
      </c>
      <c r="D429" s="176">
        <f t="shared" si="43"/>
        <v>1517.5</v>
      </c>
      <c r="E429" s="2" t="s">
        <v>527</v>
      </c>
      <c r="F429" s="154">
        <f>Pricing!$E$47*D429</f>
        <v>8865.7206</v>
      </c>
      <c r="G429" s="154">
        <f>Pricing!$Q$49*D429</f>
        <v>5497.338496</v>
      </c>
      <c r="H429" s="177">
        <f>D429*Pricing!$Q$50</f>
        <v>16492.01549</v>
      </c>
      <c r="I429" s="17"/>
      <c r="J429" s="17"/>
      <c r="K429" s="17"/>
      <c r="L429" s="17"/>
      <c r="M429" s="17"/>
    </row>
    <row r="430">
      <c r="A430" s="152" t="s">
        <v>1342</v>
      </c>
      <c r="B430" s="23" t="s">
        <v>1343</v>
      </c>
      <c r="C430" s="242">
        <v>15000.0</v>
      </c>
      <c r="D430" s="176">
        <f t="shared" si="43"/>
        <v>37.5</v>
      </c>
      <c r="E430" s="2" t="s">
        <v>527</v>
      </c>
      <c r="F430" s="154">
        <f>Pricing!$E$47*D430</f>
        <v>219.087</v>
      </c>
      <c r="G430" s="154">
        <f>Pricing!$Q$49*D430</f>
        <v>135.8485625</v>
      </c>
      <c r="H430" s="177">
        <f>D430*Pricing!$Q$50</f>
        <v>407.5456875</v>
      </c>
      <c r="I430" s="17"/>
      <c r="J430" s="17"/>
      <c r="K430" s="17"/>
      <c r="L430" s="17"/>
      <c r="M430" s="17"/>
    </row>
    <row r="431">
      <c r="A431" s="152" t="s">
        <v>1344</v>
      </c>
      <c r="B431" s="23" t="s">
        <v>1345</v>
      </c>
      <c r="C431" s="242">
        <v>14000.0</v>
      </c>
      <c r="D431" s="176">
        <f t="shared" si="43"/>
        <v>35</v>
      </c>
      <c r="E431" s="2" t="s">
        <v>527</v>
      </c>
      <c r="F431" s="154">
        <f>Pricing!$E$47*D431</f>
        <v>204.4812</v>
      </c>
      <c r="G431" s="154">
        <f>Pricing!$Q$49*D431</f>
        <v>126.7919917</v>
      </c>
      <c r="H431" s="177">
        <f>D431*Pricing!$Q$50</f>
        <v>380.375975</v>
      </c>
      <c r="I431" s="17"/>
      <c r="J431" s="17"/>
      <c r="K431" s="17"/>
      <c r="L431" s="17"/>
      <c r="M431" s="17"/>
    </row>
    <row r="432">
      <c r="A432" s="151" t="s">
        <v>1346</v>
      </c>
      <c r="B432" s="23" t="s">
        <v>1347</v>
      </c>
      <c r="C432" s="242">
        <v>1300000.0</v>
      </c>
      <c r="D432" s="176">
        <f t="shared" si="43"/>
        <v>3250</v>
      </c>
      <c r="E432" s="2" t="s">
        <v>527</v>
      </c>
      <c r="F432" s="154">
        <f>Pricing!$E$47*D432</f>
        <v>18987.54</v>
      </c>
      <c r="G432" s="154">
        <f>Pricing!$Q$49*D432</f>
        <v>11773.54208</v>
      </c>
      <c r="H432" s="177">
        <f>D432*Pricing!$Q$50</f>
        <v>35320.62625</v>
      </c>
      <c r="I432" s="17"/>
      <c r="J432" s="17"/>
      <c r="K432" s="17"/>
      <c r="L432" s="17"/>
      <c r="M432" s="17"/>
    </row>
    <row r="433">
      <c r="A433" s="152" t="s">
        <v>1348</v>
      </c>
      <c r="B433" s="23" t="s">
        <v>1349</v>
      </c>
      <c r="C433" s="242">
        <v>53000.0</v>
      </c>
      <c r="D433" s="176">
        <f t="shared" si="43"/>
        <v>132.5</v>
      </c>
      <c r="E433" s="2" t="s">
        <v>527</v>
      </c>
      <c r="F433" s="154">
        <f>Pricing!$E$47*D433</f>
        <v>774.1074</v>
      </c>
      <c r="G433" s="154">
        <f>Pricing!$Q$49*D433</f>
        <v>479.9982542</v>
      </c>
      <c r="H433" s="177">
        <f>D433*Pricing!$Q$50</f>
        <v>1439.994763</v>
      </c>
      <c r="I433" s="17"/>
      <c r="J433" s="17"/>
      <c r="K433" s="17"/>
      <c r="L433" s="17"/>
      <c r="M433" s="17"/>
    </row>
    <row r="434">
      <c r="A434" s="152" t="s">
        <v>1350</v>
      </c>
      <c r="B434" s="23" t="s">
        <v>1351</v>
      </c>
      <c r="C434" s="242">
        <v>1000000.0</v>
      </c>
      <c r="D434" s="176">
        <f t="shared" si="43"/>
        <v>2500</v>
      </c>
      <c r="E434" s="2" t="s">
        <v>527</v>
      </c>
      <c r="F434" s="154">
        <f>Pricing!$E$47*D434</f>
        <v>14605.8</v>
      </c>
      <c r="G434" s="154">
        <f>Pricing!$Q$49*D434</f>
        <v>9056.570833</v>
      </c>
      <c r="H434" s="177">
        <f>D434*Pricing!$Q$50</f>
        <v>27169.7125</v>
      </c>
      <c r="I434" s="17"/>
      <c r="J434" s="17"/>
      <c r="K434" s="17"/>
      <c r="L434" s="17"/>
      <c r="M434" s="17"/>
    </row>
    <row r="435">
      <c r="A435" s="152" t="s">
        <v>1352</v>
      </c>
      <c r="B435" s="23" t="s">
        <v>1353</v>
      </c>
      <c r="C435" s="242">
        <v>452000.0</v>
      </c>
      <c r="D435" s="176">
        <f t="shared" si="43"/>
        <v>1130</v>
      </c>
      <c r="E435" s="2" t="s">
        <v>527</v>
      </c>
      <c r="F435" s="154">
        <f>Pricing!$E$47*D435</f>
        <v>6601.8216</v>
      </c>
      <c r="G435" s="154">
        <f>Pricing!$Q$49*D435</f>
        <v>4093.570017</v>
      </c>
      <c r="H435" s="177">
        <f>D435*Pricing!$Q$50</f>
        <v>12280.71005</v>
      </c>
      <c r="I435" s="17"/>
      <c r="J435" s="17"/>
      <c r="K435" s="17"/>
      <c r="L435" s="17"/>
      <c r="M435" s="17"/>
    </row>
    <row r="436">
      <c r="A436" s="152" t="s">
        <v>1354</v>
      </c>
      <c r="B436" s="23" t="s">
        <v>1355</v>
      </c>
      <c r="C436" s="242">
        <v>2600000.0</v>
      </c>
      <c r="D436" s="176">
        <f t="shared" si="43"/>
        <v>6500</v>
      </c>
      <c r="E436" s="2" t="s">
        <v>527</v>
      </c>
      <c r="F436" s="154">
        <f>Pricing!$E$47*D436</f>
        <v>37975.08</v>
      </c>
      <c r="G436" s="154">
        <f>Pricing!$Q$49*D436</f>
        <v>23547.08417</v>
      </c>
      <c r="H436" s="177">
        <f>D436*Pricing!$Q$50</f>
        <v>70641.2525</v>
      </c>
      <c r="I436" s="17"/>
      <c r="J436" s="17"/>
      <c r="K436" s="17"/>
      <c r="L436" s="17"/>
      <c r="M436" s="17"/>
    </row>
    <row r="437">
      <c r="A437" s="152" t="s">
        <v>1356</v>
      </c>
      <c r="B437" s="23" t="s">
        <v>1357</v>
      </c>
      <c r="C437" s="242">
        <v>8000.0</v>
      </c>
      <c r="D437" s="176">
        <f t="shared" si="43"/>
        <v>20</v>
      </c>
      <c r="E437" s="2" t="s">
        <v>527</v>
      </c>
      <c r="F437" s="154">
        <f>Pricing!$E$47*D437</f>
        <v>116.8464</v>
      </c>
      <c r="G437" s="154">
        <f>Pricing!$Q$49*D437</f>
        <v>72.45256667</v>
      </c>
      <c r="H437" s="177">
        <f>D437*Pricing!$Q$50</f>
        <v>217.3577</v>
      </c>
      <c r="I437" s="17"/>
      <c r="J437" s="17"/>
      <c r="K437" s="17"/>
      <c r="L437" s="17"/>
      <c r="M437" s="17"/>
    </row>
    <row r="438">
      <c r="A438" s="152" t="s">
        <v>1358</v>
      </c>
      <c r="B438" s="23" t="s">
        <v>1359</v>
      </c>
      <c r="C438" s="242">
        <v>5300.0</v>
      </c>
      <c r="D438" s="176">
        <f t="shared" si="43"/>
        <v>13.25</v>
      </c>
      <c r="E438" s="2" t="s">
        <v>527</v>
      </c>
      <c r="F438" s="154">
        <f>Pricing!$E$47*D438</f>
        <v>77.41074</v>
      </c>
      <c r="G438" s="154">
        <f>Pricing!$Q$49*D438</f>
        <v>47.99982542</v>
      </c>
      <c r="H438" s="177">
        <f>D438*Pricing!$Q$50</f>
        <v>143.9994763</v>
      </c>
      <c r="I438" s="17"/>
      <c r="J438" s="17"/>
      <c r="K438" s="17"/>
      <c r="L438" s="17"/>
      <c r="M438" s="17"/>
    </row>
    <row r="439">
      <c r="A439" s="152" t="s">
        <v>1360</v>
      </c>
      <c r="B439" s="23" t="s">
        <v>1361</v>
      </c>
      <c r="C439" s="242">
        <v>134000.0</v>
      </c>
      <c r="D439" s="176">
        <f t="shared" si="43"/>
        <v>335</v>
      </c>
      <c r="E439" s="2" t="s">
        <v>527</v>
      </c>
      <c r="F439" s="154">
        <f>Pricing!$E$47*D439</f>
        <v>1957.1772</v>
      </c>
      <c r="G439" s="154">
        <f>Pricing!$Q$49*D439</f>
        <v>1213.580492</v>
      </c>
      <c r="H439" s="177">
        <f>D439*Pricing!$Q$50</f>
        <v>3640.741475</v>
      </c>
      <c r="I439" s="17"/>
      <c r="J439" s="17"/>
      <c r="K439" s="17"/>
      <c r="L439" s="17"/>
      <c r="M439" s="17"/>
    </row>
    <row r="440">
      <c r="A440" s="152" t="s">
        <v>1362</v>
      </c>
      <c r="B440" s="23" t="s">
        <v>1363</v>
      </c>
      <c r="C440" s="242">
        <v>181000.0</v>
      </c>
      <c r="D440" s="176">
        <f t="shared" si="43"/>
        <v>452.5</v>
      </c>
      <c r="E440" s="2" t="s">
        <v>527</v>
      </c>
      <c r="F440" s="154">
        <f>Pricing!$E$47*D440</f>
        <v>2643.6498</v>
      </c>
      <c r="G440" s="154">
        <f>Pricing!$Q$49*D440</f>
        <v>1639.239321</v>
      </c>
      <c r="H440" s="177">
        <f>D440*Pricing!$Q$50</f>
        <v>4917.717963</v>
      </c>
      <c r="I440" s="17"/>
      <c r="J440" s="17"/>
      <c r="K440" s="17"/>
      <c r="L440" s="17"/>
      <c r="M440" s="17"/>
    </row>
    <row r="441">
      <c r="A441" s="152" t="s">
        <v>1364</v>
      </c>
      <c r="B441" s="23" t="s">
        <v>1365</v>
      </c>
      <c r="C441" s="242">
        <v>86000.0</v>
      </c>
      <c r="D441" s="176">
        <f t="shared" si="43"/>
        <v>215</v>
      </c>
      <c r="E441" s="2" t="s">
        <v>527</v>
      </c>
      <c r="F441" s="154">
        <f>Pricing!$E$47*D441</f>
        <v>1256.0988</v>
      </c>
      <c r="G441" s="154">
        <f>Pricing!$Q$49*D441</f>
        <v>778.8650917</v>
      </c>
      <c r="H441" s="177">
        <f>D441*Pricing!$Q$50</f>
        <v>2336.595275</v>
      </c>
      <c r="I441" s="17"/>
      <c r="J441" s="17"/>
      <c r="K441" s="17"/>
      <c r="L441" s="17"/>
      <c r="M441" s="17"/>
    </row>
    <row r="442">
      <c r="A442" s="152" t="s">
        <v>1366</v>
      </c>
      <c r="B442" s="23" t="s">
        <v>1367</v>
      </c>
      <c r="C442" s="242">
        <v>106000.0</v>
      </c>
      <c r="D442" s="176">
        <f t="shared" si="43"/>
        <v>265</v>
      </c>
      <c r="E442" s="2" t="s">
        <v>527</v>
      </c>
      <c r="F442" s="154">
        <f>Pricing!$E$47*D442</f>
        <v>1548.2148</v>
      </c>
      <c r="G442" s="154">
        <f>Pricing!$Q$49*D442</f>
        <v>959.9965083</v>
      </c>
      <c r="H442" s="177">
        <f>D442*Pricing!$Q$50</f>
        <v>2879.989525</v>
      </c>
      <c r="I442" s="17"/>
      <c r="J442" s="17"/>
      <c r="K442" s="17"/>
      <c r="L442" s="17"/>
      <c r="M442" s="17"/>
    </row>
    <row r="443">
      <c r="A443" s="152" t="s">
        <v>1368</v>
      </c>
      <c r="B443" s="23" t="s">
        <v>1369</v>
      </c>
      <c r="C443" s="242">
        <v>36000.0</v>
      </c>
      <c r="D443" s="176">
        <f t="shared" si="43"/>
        <v>90</v>
      </c>
      <c r="E443" s="2" t="s">
        <v>527</v>
      </c>
      <c r="F443" s="154">
        <f>Pricing!$E$47*D443</f>
        <v>525.8088</v>
      </c>
      <c r="G443" s="154">
        <f>Pricing!$Q$49*D443</f>
        <v>326.03655</v>
      </c>
      <c r="H443" s="177">
        <f>D443*Pricing!$Q$50</f>
        <v>978.10965</v>
      </c>
      <c r="I443" s="17"/>
      <c r="J443" s="17"/>
      <c r="K443" s="17"/>
      <c r="L443" s="17"/>
      <c r="M443" s="17"/>
    </row>
    <row r="444">
      <c r="A444" s="152" t="s">
        <v>1370</v>
      </c>
      <c r="B444" s="23" t="s">
        <v>1371</v>
      </c>
      <c r="C444" s="242">
        <v>38000.0</v>
      </c>
      <c r="D444" s="176">
        <f t="shared" si="43"/>
        <v>95</v>
      </c>
      <c r="E444" s="2" t="s">
        <v>527</v>
      </c>
      <c r="F444" s="154">
        <f>Pricing!$E$47*D444</f>
        <v>555.0204</v>
      </c>
      <c r="G444" s="154">
        <f>Pricing!$Q$49*D444</f>
        <v>344.1496917</v>
      </c>
      <c r="H444" s="177">
        <f>D444*Pricing!$Q$50</f>
        <v>1032.449075</v>
      </c>
      <c r="I444" s="17"/>
      <c r="J444" s="17"/>
      <c r="K444" s="17"/>
      <c r="L444" s="17"/>
      <c r="M444" s="17"/>
    </row>
    <row r="445">
      <c r="A445" s="152" t="s">
        <v>1372</v>
      </c>
      <c r="B445" s="23" t="s">
        <v>1373</v>
      </c>
      <c r="C445" s="242">
        <v>327000.0</v>
      </c>
      <c r="D445" s="176">
        <f t="shared" si="43"/>
        <v>817.5</v>
      </c>
      <c r="E445" s="2" t="s">
        <v>527</v>
      </c>
      <c r="F445" s="154">
        <f>Pricing!$E$47*D445</f>
        <v>4776.0966</v>
      </c>
      <c r="G445" s="154">
        <f>Pricing!$Q$49*D445</f>
        <v>2961.498663</v>
      </c>
      <c r="H445" s="177">
        <f>D445*Pricing!$Q$50</f>
        <v>8884.495988</v>
      </c>
      <c r="I445" s="17"/>
      <c r="J445" s="17"/>
      <c r="K445" s="17"/>
      <c r="L445" s="17"/>
      <c r="M445" s="17"/>
    </row>
    <row r="446">
      <c r="A446" s="152" t="s">
        <v>1374</v>
      </c>
      <c r="B446" s="23" t="s">
        <v>1375</v>
      </c>
      <c r="C446" s="242">
        <v>50000.0</v>
      </c>
      <c r="D446" s="176">
        <f t="shared" si="43"/>
        <v>125</v>
      </c>
      <c r="E446" s="2" t="s">
        <v>527</v>
      </c>
      <c r="F446" s="154">
        <f>Pricing!$E$47*D446</f>
        <v>730.29</v>
      </c>
      <c r="G446" s="154">
        <f>Pricing!$Q$49*D446</f>
        <v>452.8285417</v>
      </c>
      <c r="H446" s="177">
        <f>D446*Pricing!$Q$50</f>
        <v>1358.485625</v>
      </c>
      <c r="I446" s="17"/>
      <c r="J446" s="17"/>
      <c r="K446" s="17"/>
      <c r="L446" s="17"/>
      <c r="M446" s="17"/>
    </row>
    <row r="447">
      <c r="A447" s="226" t="s">
        <v>1376</v>
      </c>
      <c r="B447" s="179" t="s">
        <v>782</v>
      </c>
      <c r="C447" s="241">
        <v>7000.0</v>
      </c>
      <c r="D447" s="186">
        <f t="shared" si="43"/>
        <v>17.5</v>
      </c>
      <c r="E447" s="179" t="s">
        <v>527</v>
      </c>
      <c r="F447" s="188">
        <f>Pricing!$E$47*D447</f>
        <v>102.2406</v>
      </c>
      <c r="G447" s="188">
        <f>Pricing!$Q$49*D447</f>
        <v>63.39599583</v>
      </c>
      <c r="H447" s="189">
        <f>D447*Pricing!$Q$50</f>
        <v>190.1879875</v>
      </c>
      <c r="I447" s="187"/>
      <c r="J447" s="187"/>
      <c r="K447" s="187"/>
      <c r="L447" s="187"/>
      <c r="M447" s="187"/>
      <c r="N447" s="190"/>
      <c r="O447" s="190"/>
      <c r="P447" s="190"/>
      <c r="Q447" s="190"/>
      <c r="R447" s="190"/>
      <c r="S447" s="190"/>
      <c r="T447" s="190"/>
      <c r="U447" s="190"/>
      <c r="V447" s="190"/>
      <c r="W447" s="190"/>
      <c r="X447" s="190"/>
      <c r="Y447" s="190"/>
      <c r="Z447" s="190"/>
      <c r="AA447" s="190"/>
      <c r="AB447" s="190"/>
      <c r="AC447" s="190"/>
      <c r="AD447" s="190"/>
    </row>
    <row r="448">
      <c r="A448" s="152" t="s">
        <v>1377</v>
      </c>
      <c r="B448" s="23" t="s">
        <v>1378</v>
      </c>
      <c r="C448" s="242">
        <v>360000.0</v>
      </c>
      <c r="D448" s="176">
        <f t="shared" si="43"/>
        <v>900</v>
      </c>
      <c r="E448" s="2" t="s">
        <v>527</v>
      </c>
      <c r="F448" s="154">
        <f>Pricing!$E$47*D448</f>
        <v>5258.088</v>
      </c>
      <c r="G448" s="154">
        <f>Pricing!$Q$49*D448</f>
        <v>3260.3655</v>
      </c>
      <c r="H448" s="177">
        <f>D448*Pricing!$Q$50</f>
        <v>9781.0965</v>
      </c>
      <c r="I448" s="17"/>
      <c r="J448" s="17"/>
      <c r="K448" s="17"/>
      <c r="L448" s="17"/>
      <c r="M448" s="17"/>
    </row>
    <row r="449">
      <c r="A449" s="152" t="s">
        <v>1379</v>
      </c>
      <c r="B449" s="23" t="s">
        <v>1380</v>
      </c>
      <c r="C449" s="242">
        <v>282000.0</v>
      </c>
      <c r="D449" s="176">
        <f t="shared" si="43"/>
        <v>705</v>
      </c>
      <c r="E449" s="2" t="s">
        <v>527</v>
      </c>
      <c r="F449" s="154">
        <f>Pricing!$E$47*D449</f>
        <v>4118.8356</v>
      </c>
      <c r="G449" s="154">
        <f>Pricing!$Q$49*D449</f>
        <v>2553.952975</v>
      </c>
      <c r="H449" s="177">
        <f>D449*Pricing!$Q$50</f>
        <v>7661.858925</v>
      </c>
      <c r="I449" s="17"/>
      <c r="J449" s="17"/>
      <c r="K449" s="17"/>
      <c r="L449" s="17"/>
      <c r="M449" s="17"/>
    </row>
    <row r="450">
      <c r="A450" s="152" t="s">
        <v>1381</v>
      </c>
      <c r="B450" s="23" t="s">
        <v>1382</v>
      </c>
      <c r="C450" s="242">
        <v>14000.0</v>
      </c>
      <c r="D450" s="176">
        <f t="shared" si="43"/>
        <v>35</v>
      </c>
      <c r="E450" s="2" t="s">
        <v>527</v>
      </c>
      <c r="F450" s="154">
        <f>Pricing!$E$47*D450</f>
        <v>204.4812</v>
      </c>
      <c r="G450" s="154">
        <f>Pricing!$Q$49*D450</f>
        <v>126.7919917</v>
      </c>
      <c r="H450" s="177">
        <f>D450*Pricing!$Q$50</f>
        <v>380.375975</v>
      </c>
      <c r="I450" s="17"/>
      <c r="J450" s="17"/>
      <c r="K450" s="17"/>
      <c r="L450" s="17"/>
      <c r="M450" s="17"/>
    </row>
    <row r="451">
      <c r="A451" s="152" t="s">
        <v>1383</v>
      </c>
      <c r="B451" s="23" t="s">
        <v>1384</v>
      </c>
      <c r="C451" s="242">
        <v>289000.0</v>
      </c>
      <c r="D451" s="176">
        <f t="shared" si="43"/>
        <v>722.5</v>
      </c>
      <c r="E451" s="2" t="s">
        <v>527</v>
      </c>
      <c r="F451" s="154">
        <f>Pricing!$E$47*D451</f>
        <v>4221.0762</v>
      </c>
      <c r="G451" s="154">
        <f>Pricing!$Q$49*D451</f>
        <v>2617.348971</v>
      </c>
      <c r="H451" s="177">
        <f>D451*Pricing!$Q$50</f>
        <v>7852.046913</v>
      </c>
      <c r="I451" s="17"/>
      <c r="J451" s="17"/>
      <c r="K451" s="17"/>
      <c r="L451" s="17"/>
      <c r="M451" s="17"/>
    </row>
    <row r="452">
      <c r="A452" s="152" t="s">
        <v>1385</v>
      </c>
      <c r="B452" s="23" t="s">
        <v>1386</v>
      </c>
      <c r="C452" s="242">
        <v>1600.0</v>
      </c>
      <c r="D452" s="176">
        <f t="shared" si="43"/>
        <v>4</v>
      </c>
      <c r="E452" s="2" t="s">
        <v>527</v>
      </c>
      <c r="F452" s="154">
        <f>Pricing!$E$47*D452</f>
        <v>23.36928</v>
      </c>
      <c r="G452" s="154">
        <f>Pricing!$Q$49*D452</f>
        <v>14.49051333</v>
      </c>
      <c r="H452" s="177">
        <f>D452*Pricing!$Q$50</f>
        <v>43.47154</v>
      </c>
      <c r="I452" s="17"/>
      <c r="J452" s="17"/>
      <c r="K452" s="17"/>
      <c r="L452" s="17"/>
      <c r="M452" s="17"/>
    </row>
    <row r="453">
      <c r="A453" s="167" t="s">
        <v>1387</v>
      </c>
      <c r="B453" s="167" t="s">
        <v>523</v>
      </c>
      <c r="C453" s="168" t="s">
        <v>523</v>
      </c>
      <c r="D453" s="196" t="s">
        <v>523</v>
      </c>
      <c r="E453" s="167" t="s">
        <v>523</v>
      </c>
      <c r="F453" s="197" t="s">
        <v>523</v>
      </c>
      <c r="G453" s="197" t="s">
        <v>523</v>
      </c>
      <c r="H453" s="259"/>
      <c r="I453" s="246"/>
      <c r="J453" s="246"/>
      <c r="K453" s="246"/>
      <c r="L453" s="246"/>
      <c r="M453" s="246"/>
      <c r="N453" s="247"/>
      <c r="O453" s="247"/>
      <c r="P453" s="247"/>
      <c r="Q453" s="247"/>
      <c r="R453" s="247"/>
      <c r="S453" s="247"/>
      <c r="T453" s="247"/>
      <c r="U453" s="247"/>
      <c r="V453" s="247"/>
      <c r="W453" s="247"/>
      <c r="X453" s="247"/>
      <c r="Y453" s="247"/>
      <c r="Z453" s="247"/>
      <c r="AA453" s="247"/>
      <c r="AB453" s="247"/>
      <c r="AC453" s="247"/>
      <c r="AD453" s="247"/>
    </row>
    <row r="454">
      <c r="A454" s="226" t="s">
        <v>1388</v>
      </c>
      <c r="B454" s="179" t="s">
        <v>782</v>
      </c>
      <c r="C454" s="241">
        <v>12000.0</v>
      </c>
      <c r="D454" s="186">
        <f t="shared" ref="D454:D456" si="44">C454*$J$2</f>
        <v>30</v>
      </c>
      <c r="E454" s="179" t="s">
        <v>527</v>
      </c>
      <c r="F454" s="188">
        <f>Pricing!$E$47*D454</f>
        <v>175.2696</v>
      </c>
      <c r="G454" s="188">
        <f>Pricing!$Q$49*D454</f>
        <v>108.67885</v>
      </c>
      <c r="H454" s="189">
        <f>D454*Pricing!$Q$50</f>
        <v>326.03655</v>
      </c>
      <c r="I454" s="187"/>
      <c r="J454" s="187"/>
      <c r="K454" s="187"/>
      <c r="L454" s="187"/>
      <c r="M454" s="187"/>
      <c r="N454" s="190"/>
      <c r="O454" s="190"/>
      <c r="P454" s="190"/>
      <c r="Q454" s="190"/>
      <c r="R454" s="190"/>
      <c r="S454" s="190"/>
      <c r="T454" s="190"/>
      <c r="U454" s="190"/>
      <c r="V454" s="190"/>
      <c r="W454" s="190"/>
      <c r="X454" s="190"/>
      <c r="Y454" s="190"/>
      <c r="Z454" s="190"/>
      <c r="AA454" s="190"/>
      <c r="AB454" s="190"/>
      <c r="AC454" s="190"/>
      <c r="AD454" s="190"/>
    </row>
    <row r="455">
      <c r="A455" s="152" t="s">
        <v>1389</v>
      </c>
      <c r="B455" s="23" t="s">
        <v>1390</v>
      </c>
      <c r="C455" s="242">
        <v>5000.0</v>
      </c>
      <c r="D455" s="176">
        <f t="shared" si="44"/>
        <v>12.5</v>
      </c>
      <c r="E455" s="2" t="s">
        <v>527</v>
      </c>
      <c r="F455" s="154">
        <f>Pricing!$E$47*D455</f>
        <v>73.029</v>
      </c>
      <c r="G455" s="154">
        <f>Pricing!$Q$49*D455</f>
        <v>45.28285417</v>
      </c>
      <c r="H455" s="177">
        <f>D455*Pricing!$Q$50</f>
        <v>135.8485625</v>
      </c>
      <c r="I455" s="17"/>
      <c r="J455" s="17"/>
      <c r="K455" s="17"/>
      <c r="L455" s="17"/>
      <c r="M455" s="17"/>
    </row>
    <row r="456">
      <c r="A456" s="152" t="s">
        <v>1391</v>
      </c>
      <c r="B456" s="23" t="s">
        <v>1392</v>
      </c>
      <c r="C456" s="242">
        <v>456000.0</v>
      </c>
      <c r="D456" s="176">
        <f t="shared" si="44"/>
        <v>1140</v>
      </c>
      <c r="E456" s="2" t="s">
        <v>527</v>
      </c>
      <c r="F456" s="154">
        <f>Pricing!$E$47*D456</f>
        <v>6660.2448</v>
      </c>
      <c r="G456" s="154">
        <f>Pricing!$Q$49*D456</f>
        <v>4129.7963</v>
      </c>
      <c r="H456" s="177">
        <f>D456*Pricing!$Q$50</f>
        <v>12389.3889</v>
      </c>
      <c r="I456" s="17"/>
      <c r="J456" s="17"/>
      <c r="K456" s="17"/>
      <c r="L456" s="17"/>
      <c r="M456" s="17"/>
    </row>
    <row r="457">
      <c r="A457" s="153" t="s">
        <v>1393</v>
      </c>
      <c r="B457" s="167" t="s">
        <v>523</v>
      </c>
      <c r="C457" s="260"/>
      <c r="D457" s="172"/>
      <c r="E457" s="153"/>
      <c r="F457" s="170"/>
      <c r="G457" s="170"/>
      <c r="H457" s="261"/>
      <c r="I457" s="198"/>
      <c r="J457" s="198"/>
      <c r="K457" s="198"/>
      <c r="L457" s="198"/>
      <c r="M457" s="198"/>
      <c r="N457" s="173"/>
      <c r="O457" s="173"/>
      <c r="P457" s="173"/>
      <c r="Q457" s="173"/>
      <c r="R457" s="173"/>
      <c r="S457" s="173"/>
      <c r="T457" s="173"/>
      <c r="U457" s="173"/>
      <c r="V457" s="173"/>
      <c r="W457" s="173"/>
      <c r="X457" s="173"/>
      <c r="Y457" s="173"/>
      <c r="Z457" s="173"/>
      <c r="AA457" s="173"/>
      <c r="AB457" s="173"/>
      <c r="AC457" s="173"/>
      <c r="AD457" s="173"/>
    </row>
    <row r="458">
      <c r="A458" s="152" t="s">
        <v>1394</v>
      </c>
      <c r="B458" s="23" t="s">
        <v>1395</v>
      </c>
      <c r="C458" s="242">
        <v>4000.0</v>
      </c>
      <c r="D458" s="176">
        <f t="shared" ref="D458:D459" si="45">C458*$J$2</f>
        <v>10</v>
      </c>
      <c r="E458" s="2" t="s">
        <v>527</v>
      </c>
      <c r="F458" s="154">
        <f>Pricing!$E$47*D458</f>
        <v>58.4232</v>
      </c>
      <c r="G458" s="154">
        <f>Pricing!$Q$49*D458</f>
        <v>36.22628333</v>
      </c>
      <c r="H458" s="177">
        <f>D458*Pricing!$Q$50</f>
        <v>108.67885</v>
      </c>
      <c r="I458" s="17"/>
      <c r="J458" s="17"/>
      <c r="K458" s="17"/>
      <c r="L458" s="17"/>
      <c r="M458" s="17"/>
    </row>
    <row r="459">
      <c r="A459" s="152" t="s">
        <v>1396</v>
      </c>
      <c r="B459" s="23" t="s">
        <v>1397</v>
      </c>
      <c r="C459" s="242">
        <v>219000.0</v>
      </c>
      <c r="D459" s="176">
        <f t="shared" si="45"/>
        <v>547.5</v>
      </c>
      <c r="E459" s="2" t="s">
        <v>527</v>
      </c>
      <c r="F459" s="154">
        <f>Pricing!$E$47*D459</f>
        <v>3198.6702</v>
      </c>
      <c r="G459" s="154">
        <f>Pricing!$Q$49*D459</f>
        <v>1983.389013</v>
      </c>
      <c r="H459" s="177">
        <f>D459*Pricing!$Q$50</f>
        <v>5950.167038</v>
      </c>
      <c r="I459" s="17"/>
      <c r="J459" s="17"/>
      <c r="K459" s="17"/>
      <c r="L459" s="17"/>
      <c r="M459" s="17"/>
    </row>
    <row r="460">
      <c r="A460" s="226" t="s">
        <v>1398</v>
      </c>
      <c r="B460" s="179" t="s">
        <v>782</v>
      </c>
      <c r="C460" s="241">
        <v>17000.0</v>
      </c>
      <c r="D460" s="225">
        <v>0.0</v>
      </c>
      <c r="E460" s="179" t="s">
        <v>527</v>
      </c>
      <c r="F460" s="188">
        <f>Pricing!$E$47*D460</f>
        <v>0</v>
      </c>
      <c r="G460" s="188">
        <f>Pricing!$Q$49*D460</f>
        <v>0</v>
      </c>
      <c r="H460" s="189">
        <f>D460*Pricing!$Q$50</f>
        <v>0</v>
      </c>
      <c r="I460" s="187"/>
      <c r="J460" s="187"/>
      <c r="K460" s="187"/>
      <c r="L460" s="187"/>
      <c r="M460" s="187"/>
      <c r="N460" s="190"/>
      <c r="O460" s="190"/>
      <c r="P460" s="190"/>
      <c r="Q460" s="190"/>
      <c r="R460" s="190"/>
      <c r="S460" s="190"/>
      <c r="T460" s="190"/>
      <c r="U460" s="190"/>
      <c r="V460" s="190"/>
      <c r="W460" s="190"/>
      <c r="X460" s="190"/>
      <c r="Y460" s="190"/>
      <c r="Z460" s="190"/>
      <c r="AA460" s="190"/>
      <c r="AB460" s="190"/>
      <c r="AC460" s="190"/>
      <c r="AD460" s="190"/>
    </row>
    <row r="461">
      <c r="A461" s="152" t="s">
        <v>1399</v>
      </c>
      <c r="B461" s="23" t="s">
        <v>1400</v>
      </c>
      <c r="C461" s="242">
        <v>28000.0</v>
      </c>
      <c r="D461" s="176">
        <f t="shared" ref="D461:D463" si="46">C461*$J$2</f>
        <v>70</v>
      </c>
      <c r="E461" s="2" t="s">
        <v>527</v>
      </c>
      <c r="F461" s="154">
        <f>Pricing!$E$47*D461</f>
        <v>408.9624</v>
      </c>
      <c r="G461" s="154">
        <f>Pricing!$Q$49*D461</f>
        <v>253.5839833</v>
      </c>
      <c r="H461" s="177">
        <f>D461*Pricing!$Q$50</f>
        <v>760.75195</v>
      </c>
      <c r="I461" s="17"/>
      <c r="J461" s="17"/>
      <c r="K461" s="17"/>
      <c r="L461" s="17"/>
      <c r="M461" s="17"/>
    </row>
    <row r="462">
      <c r="A462" s="152" t="s">
        <v>1401</v>
      </c>
      <c r="B462" s="23" t="s">
        <v>1402</v>
      </c>
      <c r="C462" s="242">
        <v>381000.0</v>
      </c>
      <c r="D462" s="176">
        <f t="shared" si="46"/>
        <v>952.5</v>
      </c>
      <c r="E462" s="2" t="s">
        <v>527</v>
      </c>
      <c r="F462" s="154">
        <f>Pricing!$E$47*D462</f>
        <v>5564.8098</v>
      </c>
      <c r="G462" s="154">
        <f>Pricing!$Q$49*D462</f>
        <v>3450.553488</v>
      </c>
      <c r="H462" s="177">
        <f>D462*Pricing!$Q$50</f>
        <v>10351.66046</v>
      </c>
      <c r="I462" s="17"/>
      <c r="J462" s="17"/>
      <c r="K462" s="17"/>
      <c r="L462" s="17"/>
      <c r="M462" s="17"/>
    </row>
    <row r="463">
      <c r="A463" s="152" t="s">
        <v>1403</v>
      </c>
      <c r="B463" s="23" t="s">
        <v>1404</v>
      </c>
      <c r="C463" s="242">
        <v>97000.0</v>
      </c>
      <c r="D463" s="176">
        <f t="shared" si="46"/>
        <v>242.5</v>
      </c>
      <c r="E463" s="2" t="s">
        <v>527</v>
      </c>
      <c r="F463" s="154">
        <f>Pricing!$E$47*D463</f>
        <v>1416.7626</v>
      </c>
      <c r="G463" s="154">
        <f>Pricing!$Q$49*D463</f>
        <v>878.4873708</v>
      </c>
      <c r="H463" s="177">
        <f>D463*Pricing!$Q$50</f>
        <v>2635.462113</v>
      </c>
      <c r="I463" s="17"/>
      <c r="J463" s="17"/>
      <c r="K463" s="17"/>
      <c r="L463" s="17"/>
      <c r="M463" s="17"/>
    </row>
    <row r="464">
      <c r="A464" s="153" t="s">
        <v>1405</v>
      </c>
      <c r="B464" s="167" t="s">
        <v>523</v>
      </c>
      <c r="C464" s="260"/>
      <c r="D464" s="172"/>
      <c r="E464" s="153"/>
      <c r="F464" s="170"/>
      <c r="G464" s="170"/>
      <c r="H464" s="261"/>
      <c r="I464" s="198"/>
      <c r="J464" s="198"/>
      <c r="K464" s="198"/>
      <c r="L464" s="198"/>
      <c r="M464" s="198"/>
      <c r="N464" s="173"/>
      <c r="O464" s="173"/>
      <c r="P464" s="173"/>
      <c r="Q464" s="173"/>
      <c r="R464" s="173"/>
      <c r="S464" s="173"/>
      <c r="T464" s="173"/>
      <c r="U464" s="173"/>
      <c r="V464" s="173"/>
      <c r="W464" s="173"/>
      <c r="X464" s="173"/>
      <c r="Y464" s="173"/>
      <c r="Z464" s="173"/>
      <c r="AA464" s="173"/>
      <c r="AB464" s="173"/>
      <c r="AC464" s="173"/>
      <c r="AD464" s="173"/>
    </row>
    <row r="465">
      <c r="A465" s="152" t="s">
        <v>1406</v>
      </c>
      <c r="B465" s="23" t="s">
        <v>1407</v>
      </c>
      <c r="C465" s="242">
        <v>125000.0</v>
      </c>
      <c r="D465" s="176">
        <f>C465*$J$2</f>
        <v>312.5</v>
      </c>
      <c r="E465" s="2" t="s">
        <v>527</v>
      </c>
      <c r="F465" s="154">
        <f>Pricing!$E$47*D465</f>
        <v>1825.725</v>
      </c>
      <c r="G465" s="154">
        <f>Pricing!$Q$49*D465</f>
        <v>1132.071354</v>
      </c>
      <c r="H465" s="177">
        <f>D465*Pricing!$Q$50</f>
        <v>3396.214063</v>
      </c>
      <c r="I465" s="17"/>
      <c r="J465" s="17"/>
      <c r="K465" s="17"/>
      <c r="L465" s="17"/>
      <c r="M465" s="17"/>
    </row>
    <row r="466">
      <c r="A466" s="262" t="s">
        <v>1408</v>
      </c>
      <c r="B466" s="263" t="s">
        <v>523</v>
      </c>
      <c r="C466" s="264" t="s">
        <v>523</v>
      </c>
      <c r="D466" s="265" t="s">
        <v>523</v>
      </c>
      <c r="E466" s="262" t="s">
        <v>523</v>
      </c>
      <c r="F466" s="262" t="s">
        <v>523</v>
      </c>
      <c r="G466" s="262" t="s">
        <v>523</v>
      </c>
      <c r="H466" s="173"/>
      <c r="I466" s="173"/>
      <c r="J466" s="173"/>
      <c r="K466" s="173"/>
      <c r="L466" s="173"/>
      <c r="M466" s="173"/>
      <c r="N466" s="173"/>
      <c r="O466" s="173"/>
      <c r="P466" s="173"/>
      <c r="Q466" s="173"/>
      <c r="R466" s="173"/>
      <c r="S466" s="173"/>
      <c r="T466" s="173"/>
      <c r="U466" s="173"/>
      <c r="V466" s="173"/>
      <c r="W466" s="173"/>
      <c r="X466" s="173"/>
      <c r="Y466" s="173"/>
      <c r="Z466" s="173"/>
      <c r="AA466" s="173"/>
      <c r="AB466" s="173"/>
      <c r="AC466" s="173"/>
      <c r="AD466" s="173"/>
    </row>
    <row r="467">
      <c r="A467" s="119" t="s">
        <v>1409</v>
      </c>
      <c r="B467" s="266" t="s">
        <v>1410</v>
      </c>
      <c r="C467" s="267">
        <v>15000.0</v>
      </c>
      <c r="D467" s="176">
        <f t="shared" ref="D467:D486" si="47">C467*$J$2</f>
        <v>37.5</v>
      </c>
      <c r="E467" s="2" t="s">
        <v>527</v>
      </c>
      <c r="F467" s="154">
        <f>Pricing!$E$47*D467</f>
        <v>219.087</v>
      </c>
      <c r="G467" s="154">
        <f>Pricing!$Q$49*D467</f>
        <v>135.8485625</v>
      </c>
      <c r="H467" s="177">
        <f>D467*Pricing!$Q$50</f>
        <v>407.5456875</v>
      </c>
    </row>
    <row r="468">
      <c r="A468" s="119" t="s">
        <v>1411</v>
      </c>
      <c r="B468" s="266" t="s">
        <v>1412</v>
      </c>
      <c r="C468" s="267">
        <v>171000.0</v>
      </c>
      <c r="D468" s="176">
        <f t="shared" si="47"/>
        <v>427.5</v>
      </c>
      <c r="E468" s="2" t="s">
        <v>527</v>
      </c>
      <c r="F468" s="154">
        <f>Pricing!$E$47*D468</f>
        <v>2497.5918</v>
      </c>
      <c r="G468" s="154">
        <f>Pricing!$Q$49*D468</f>
        <v>1548.673613</v>
      </c>
      <c r="H468" s="177">
        <f>D468*Pricing!$Q$50</f>
        <v>4646.020838</v>
      </c>
    </row>
    <row r="469">
      <c r="A469" s="119" t="s">
        <v>1413</v>
      </c>
      <c r="B469" s="266" t="s">
        <v>1414</v>
      </c>
      <c r="C469" s="267">
        <v>675000.0</v>
      </c>
      <c r="D469" s="176">
        <f t="shared" si="47"/>
        <v>1687.5</v>
      </c>
      <c r="E469" s="2" t="s">
        <v>527</v>
      </c>
      <c r="F469" s="154">
        <f>Pricing!$E$47*D469</f>
        <v>9858.915</v>
      </c>
      <c r="G469" s="154">
        <f>Pricing!$Q$49*D469</f>
        <v>6113.185313</v>
      </c>
      <c r="H469" s="177">
        <f>D469*Pricing!$Q$50</f>
        <v>18339.55594</v>
      </c>
    </row>
    <row r="470">
      <c r="A470" s="119" t="s">
        <v>1415</v>
      </c>
      <c r="B470" s="266" t="s">
        <v>1416</v>
      </c>
      <c r="C470" s="267">
        <v>5000.0</v>
      </c>
      <c r="D470" s="176">
        <f t="shared" si="47"/>
        <v>12.5</v>
      </c>
      <c r="E470" s="2" t="s">
        <v>527</v>
      </c>
      <c r="F470" s="154">
        <f>Pricing!$E$47*D470</f>
        <v>73.029</v>
      </c>
      <c r="G470" s="154">
        <f>Pricing!$Q$49*D470</f>
        <v>45.28285417</v>
      </c>
      <c r="H470" s="177">
        <f>D470*Pricing!$Q$50</f>
        <v>135.8485625</v>
      </c>
    </row>
    <row r="471">
      <c r="A471" s="119" t="s">
        <v>1417</v>
      </c>
      <c r="B471" s="266" t="s">
        <v>1418</v>
      </c>
      <c r="C471" s="267">
        <v>95000.0</v>
      </c>
      <c r="D471" s="176">
        <f t="shared" si="47"/>
        <v>237.5</v>
      </c>
      <c r="E471" s="2" t="s">
        <v>527</v>
      </c>
      <c r="F471" s="154">
        <f>Pricing!$E$47*D471</f>
        <v>1387.551</v>
      </c>
      <c r="G471" s="154">
        <f>Pricing!$Q$49*D471</f>
        <v>860.3742292</v>
      </c>
      <c r="H471" s="177">
        <f>D471*Pricing!$Q$50</f>
        <v>2581.122688</v>
      </c>
    </row>
    <row r="472">
      <c r="A472" s="119" t="s">
        <v>1419</v>
      </c>
      <c r="B472" s="266" t="s">
        <v>1420</v>
      </c>
      <c r="C472" s="267">
        <v>232000.0</v>
      </c>
      <c r="D472" s="176">
        <f t="shared" si="47"/>
        <v>580</v>
      </c>
      <c r="E472" s="2" t="s">
        <v>527</v>
      </c>
      <c r="F472" s="154">
        <f>Pricing!$E$47*D472</f>
        <v>3388.5456</v>
      </c>
      <c r="G472" s="154">
        <f>Pricing!$Q$49*D472</f>
        <v>2101.124433</v>
      </c>
      <c r="H472" s="177">
        <f>D472*Pricing!$Q$50</f>
        <v>6303.3733</v>
      </c>
    </row>
    <row r="473">
      <c r="A473" s="119" t="s">
        <v>1421</v>
      </c>
      <c r="B473" s="266" t="s">
        <v>1422</v>
      </c>
      <c r="C473" s="267">
        <v>64000.0</v>
      </c>
      <c r="D473" s="176">
        <f t="shared" si="47"/>
        <v>160</v>
      </c>
      <c r="E473" s="2" t="s">
        <v>527</v>
      </c>
      <c r="F473" s="154">
        <f>Pricing!$E$47*D473</f>
        <v>934.7712</v>
      </c>
      <c r="G473" s="154">
        <f>Pricing!$Q$49*D473</f>
        <v>579.6205333</v>
      </c>
      <c r="H473" s="177">
        <f>D473*Pricing!$Q$50</f>
        <v>1738.8616</v>
      </c>
    </row>
    <row r="474">
      <c r="A474" s="119" t="s">
        <v>1423</v>
      </c>
      <c r="B474" s="266" t="s">
        <v>1424</v>
      </c>
      <c r="C474" s="267">
        <v>89000.0</v>
      </c>
      <c r="D474" s="176">
        <f t="shared" si="47"/>
        <v>222.5</v>
      </c>
      <c r="E474" s="2" t="s">
        <v>527</v>
      </c>
      <c r="F474" s="154">
        <f>Pricing!$E$47*D474</f>
        <v>1299.9162</v>
      </c>
      <c r="G474" s="154">
        <f>Pricing!$Q$49*D474</f>
        <v>806.0348042</v>
      </c>
      <c r="H474" s="177">
        <f>D474*Pricing!$Q$50</f>
        <v>2418.104413</v>
      </c>
    </row>
    <row r="475">
      <c r="A475" s="119" t="s">
        <v>1425</v>
      </c>
      <c r="B475" s="266" t="s">
        <v>1426</v>
      </c>
      <c r="C475" s="267">
        <v>2700.0</v>
      </c>
      <c r="D475" s="176">
        <f t="shared" si="47"/>
        <v>6.75</v>
      </c>
      <c r="E475" s="2" t="s">
        <v>527</v>
      </c>
      <c r="F475" s="154">
        <f>Pricing!$E$47*D475</f>
        <v>39.43566</v>
      </c>
      <c r="G475" s="154">
        <f>Pricing!$Q$49*D475</f>
        <v>24.45274125</v>
      </c>
      <c r="H475" s="177">
        <f>D475*Pricing!$Q$50</f>
        <v>73.35822375</v>
      </c>
    </row>
    <row r="476">
      <c r="A476" s="119" t="s">
        <v>1427</v>
      </c>
      <c r="B476" s="266" t="s">
        <v>1428</v>
      </c>
      <c r="C476" s="267">
        <v>68400.0</v>
      </c>
      <c r="D476" s="176">
        <f t="shared" si="47"/>
        <v>171</v>
      </c>
      <c r="E476" s="2" t="s">
        <v>527</v>
      </c>
      <c r="F476" s="154">
        <f>Pricing!$E$47*D476</f>
        <v>999.03672</v>
      </c>
      <c r="G476" s="154">
        <f>Pricing!$Q$49*D476</f>
        <v>619.469445</v>
      </c>
      <c r="H476" s="177">
        <f>D476*Pricing!$Q$50</f>
        <v>1858.408335</v>
      </c>
    </row>
    <row r="477">
      <c r="A477" s="119" t="s">
        <v>1429</v>
      </c>
      <c r="B477" s="266" t="s">
        <v>1430</v>
      </c>
      <c r="C477" s="267">
        <v>25200.0</v>
      </c>
      <c r="D477" s="176">
        <f t="shared" si="47"/>
        <v>63</v>
      </c>
      <c r="E477" s="2" t="s">
        <v>527</v>
      </c>
      <c r="F477" s="154">
        <f>Pricing!$E$47*D477</f>
        <v>368.06616</v>
      </c>
      <c r="G477" s="154">
        <f>Pricing!$Q$49*D477</f>
        <v>228.225585</v>
      </c>
      <c r="H477" s="177">
        <f>D477*Pricing!$Q$50</f>
        <v>684.676755</v>
      </c>
    </row>
    <row r="478">
      <c r="A478" s="119" t="s">
        <v>1431</v>
      </c>
      <c r="B478" s="266" t="s">
        <v>1432</v>
      </c>
      <c r="C478" s="267">
        <v>21000.0</v>
      </c>
      <c r="D478" s="176">
        <f t="shared" si="47"/>
        <v>52.5</v>
      </c>
      <c r="E478" s="2" t="s">
        <v>527</v>
      </c>
      <c r="F478" s="154">
        <f>Pricing!$E$47*D478</f>
        <v>306.7218</v>
      </c>
      <c r="G478" s="154">
        <f>Pricing!$Q$49*D478</f>
        <v>190.1879875</v>
      </c>
      <c r="H478" s="177">
        <f>D478*Pricing!$Q$50</f>
        <v>570.5639625</v>
      </c>
    </row>
    <row r="479">
      <c r="A479" s="119" t="s">
        <v>1433</v>
      </c>
      <c r="B479" s="266" t="s">
        <v>1434</v>
      </c>
      <c r="C479" s="267">
        <v>14800.0</v>
      </c>
      <c r="D479" s="176">
        <f t="shared" si="47"/>
        <v>37</v>
      </c>
      <c r="E479" s="2" t="s">
        <v>527</v>
      </c>
      <c r="F479" s="154">
        <f>Pricing!$E$47*D479</f>
        <v>216.16584</v>
      </c>
      <c r="G479" s="154">
        <f>Pricing!$Q$49*D479</f>
        <v>134.0372483</v>
      </c>
      <c r="H479" s="177">
        <f>D479*Pricing!$Q$50</f>
        <v>402.111745</v>
      </c>
    </row>
    <row r="480">
      <c r="A480" s="119" t="s">
        <v>1435</v>
      </c>
      <c r="B480" s="266" t="s">
        <v>1436</v>
      </c>
      <c r="C480" s="267">
        <v>43000.0</v>
      </c>
      <c r="D480" s="176">
        <f t="shared" si="47"/>
        <v>107.5</v>
      </c>
      <c r="E480" s="2" t="s">
        <v>527</v>
      </c>
      <c r="F480" s="154">
        <f>Pricing!$E$47*D480</f>
        <v>628.0494</v>
      </c>
      <c r="G480" s="154">
        <f>Pricing!$Q$49*D480</f>
        <v>389.4325458</v>
      </c>
      <c r="H480" s="177">
        <f>D480*Pricing!$Q$50</f>
        <v>1168.297638</v>
      </c>
    </row>
    <row r="481">
      <c r="A481" s="119" t="s">
        <v>1437</v>
      </c>
      <c r="B481" s="266" t="s">
        <v>1438</v>
      </c>
      <c r="C481" s="267">
        <v>1290000.0</v>
      </c>
      <c r="D481" s="176">
        <f t="shared" si="47"/>
        <v>3225</v>
      </c>
      <c r="E481" s="2" t="s">
        <v>527</v>
      </c>
      <c r="F481" s="154">
        <f>Pricing!$E$47*D481</f>
        <v>18841.482</v>
      </c>
      <c r="G481" s="154">
        <f>Pricing!$Q$49*D481</f>
        <v>11682.97638</v>
      </c>
      <c r="H481" s="177">
        <f>D481*Pricing!$Q$50</f>
        <v>35048.92913</v>
      </c>
    </row>
    <row r="482">
      <c r="A482" s="119" t="s">
        <v>1439</v>
      </c>
      <c r="B482" s="266" t="s">
        <v>1440</v>
      </c>
      <c r="C482" s="267">
        <v>265000.0</v>
      </c>
      <c r="D482" s="176">
        <f t="shared" si="47"/>
        <v>662.5</v>
      </c>
      <c r="E482" s="2" t="s">
        <v>527</v>
      </c>
      <c r="F482" s="154">
        <f>Pricing!$E$47*D482</f>
        <v>3870.537</v>
      </c>
      <c r="G482" s="154">
        <f>Pricing!$Q$49*D482</f>
        <v>2399.991271</v>
      </c>
      <c r="H482" s="177">
        <f>D482*Pricing!$Q$50</f>
        <v>7199.973813</v>
      </c>
    </row>
    <row r="483">
      <c r="A483" s="119" t="s">
        <v>1441</v>
      </c>
      <c r="B483" s="266" t="s">
        <v>1442</v>
      </c>
      <c r="C483" s="267">
        <v>417000.0</v>
      </c>
      <c r="D483" s="176">
        <f t="shared" si="47"/>
        <v>1042.5</v>
      </c>
      <c r="E483" s="2" t="s">
        <v>527</v>
      </c>
      <c r="F483" s="154">
        <f>Pricing!$E$47*D483</f>
        <v>6090.6186</v>
      </c>
      <c r="G483" s="154">
        <f>Pricing!$Q$49*D483</f>
        <v>3776.590038</v>
      </c>
      <c r="H483" s="177">
        <f>D483*Pricing!$Q$50</f>
        <v>11329.77011</v>
      </c>
    </row>
    <row r="484">
      <c r="A484" s="119" t="s">
        <v>1443</v>
      </c>
      <c r="B484" s="266" t="s">
        <v>1444</v>
      </c>
      <c r="C484" s="267">
        <v>23000.0</v>
      </c>
      <c r="D484" s="176">
        <f t="shared" si="47"/>
        <v>57.5</v>
      </c>
      <c r="E484" s="2" t="s">
        <v>527</v>
      </c>
      <c r="F484" s="154">
        <f>Pricing!$E$47*D484</f>
        <v>335.9334</v>
      </c>
      <c r="G484" s="154">
        <f>Pricing!$Q$49*D484</f>
        <v>208.3011292</v>
      </c>
      <c r="H484" s="177">
        <f>D484*Pricing!$Q$50</f>
        <v>624.9033875</v>
      </c>
    </row>
    <row r="485">
      <c r="A485" s="119" t="s">
        <v>1445</v>
      </c>
      <c r="B485" s="266" t="s">
        <v>1446</v>
      </c>
      <c r="C485" s="267">
        <v>129000.0</v>
      </c>
      <c r="D485" s="176">
        <f t="shared" si="47"/>
        <v>322.5</v>
      </c>
      <c r="E485" s="2" t="s">
        <v>527</v>
      </c>
      <c r="F485" s="154">
        <f>Pricing!$E$47*D485</f>
        <v>1884.1482</v>
      </c>
      <c r="G485" s="154">
        <f>Pricing!$Q$49*D485</f>
        <v>1168.297638</v>
      </c>
      <c r="H485" s="177">
        <f>D485*Pricing!$Q$50</f>
        <v>3504.892913</v>
      </c>
    </row>
    <row r="486">
      <c r="A486" s="119" t="s">
        <v>1447</v>
      </c>
      <c r="B486" s="266" t="s">
        <v>1448</v>
      </c>
      <c r="C486" s="267">
        <v>167000.0</v>
      </c>
      <c r="D486" s="176">
        <f t="shared" si="47"/>
        <v>417.5</v>
      </c>
      <c r="E486" s="2" t="s">
        <v>527</v>
      </c>
      <c r="F486" s="154">
        <f>Pricing!$E$47*D486</f>
        <v>2439.1686</v>
      </c>
      <c r="G486" s="154">
        <f>Pricing!$Q$49*D486</f>
        <v>1512.447329</v>
      </c>
      <c r="H486" s="177">
        <f>D486*Pricing!$Q$50</f>
        <v>4537.341988</v>
      </c>
    </row>
    <row r="487">
      <c r="A487" s="262" t="s">
        <v>1449</v>
      </c>
      <c r="B487" s="263" t="s">
        <v>523</v>
      </c>
      <c r="C487" s="264"/>
      <c r="D487" s="265"/>
      <c r="E487" s="262"/>
      <c r="F487" s="262"/>
      <c r="G487" s="262"/>
      <c r="H487" s="173"/>
      <c r="I487" s="173"/>
      <c r="J487" s="173"/>
      <c r="K487" s="173"/>
      <c r="L487" s="173"/>
      <c r="M487" s="173"/>
      <c r="N487" s="173"/>
      <c r="O487" s="173"/>
      <c r="P487" s="173"/>
      <c r="Q487" s="173"/>
      <c r="R487" s="173"/>
      <c r="S487" s="173"/>
      <c r="T487" s="173"/>
      <c r="U487" s="173"/>
      <c r="V487" s="173"/>
      <c r="W487" s="173"/>
      <c r="X487" s="173"/>
      <c r="Y487" s="173"/>
      <c r="Z487" s="173"/>
      <c r="AA487" s="173"/>
      <c r="AB487" s="173"/>
      <c r="AC487" s="173"/>
      <c r="AD487" s="173"/>
    </row>
    <row r="488">
      <c r="A488" s="268" t="s">
        <v>1450</v>
      </c>
      <c r="B488" s="269" t="s">
        <v>782</v>
      </c>
      <c r="C488" s="270">
        <v>25600.0</v>
      </c>
      <c r="D488" s="225">
        <v>0.0</v>
      </c>
      <c r="E488" s="179" t="s">
        <v>527</v>
      </c>
      <c r="F488" s="188">
        <f>Pricing!$E$47*D488</f>
        <v>0</v>
      </c>
      <c r="G488" s="188">
        <f>Pricing!$Q$49*D488</f>
        <v>0</v>
      </c>
      <c r="H488" s="189">
        <f>D488*Pricing!$Q$50</f>
        <v>0</v>
      </c>
      <c r="I488" s="190"/>
      <c r="J488" s="190"/>
      <c r="K488" s="190"/>
      <c r="L488" s="190"/>
      <c r="M488" s="190"/>
      <c r="N488" s="190"/>
      <c r="O488" s="190"/>
      <c r="P488" s="190"/>
      <c r="Q488" s="190"/>
      <c r="R488" s="190"/>
      <c r="S488" s="190"/>
      <c r="T488" s="190"/>
      <c r="U488" s="190"/>
      <c r="V488" s="190"/>
      <c r="W488" s="190"/>
      <c r="X488" s="190"/>
      <c r="Y488" s="190"/>
      <c r="Z488" s="190"/>
      <c r="AA488" s="190"/>
      <c r="AB488" s="190"/>
      <c r="AC488" s="190"/>
      <c r="AD488" s="190"/>
    </row>
    <row r="489">
      <c r="A489" s="119" t="s">
        <v>1451</v>
      </c>
      <c r="B489" s="266" t="s">
        <v>1452</v>
      </c>
      <c r="C489" s="267">
        <v>73000.0</v>
      </c>
      <c r="D489" s="176">
        <f>C489*$J$2</f>
        <v>182.5</v>
      </c>
      <c r="E489" s="2" t="s">
        <v>527</v>
      </c>
      <c r="F489" s="154">
        <f>Pricing!$E$47*D489</f>
        <v>1066.2234</v>
      </c>
      <c r="G489" s="154">
        <f>Pricing!$Q$49*D489</f>
        <v>661.1296708</v>
      </c>
      <c r="H489" s="177">
        <f>D489*Pricing!$Q$50</f>
        <v>1983.389013</v>
      </c>
    </row>
    <row r="490">
      <c r="A490" s="268" t="s">
        <v>1453</v>
      </c>
      <c r="B490" s="269" t="s">
        <v>782</v>
      </c>
      <c r="C490" s="270">
        <v>28200.0</v>
      </c>
      <c r="D490" s="225">
        <v>0.0</v>
      </c>
      <c r="E490" s="179" t="s">
        <v>527</v>
      </c>
      <c r="F490" s="188">
        <f>Pricing!$E$47*D490</f>
        <v>0</v>
      </c>
      <c r="G490" s="188">
        <f>Pricing!$Q$49*D490</f>
        <v>0</v>
      </c>
      <c r="H490" s="189">
        <f>D490*Pricing!$Q$50</f>
        <v>0</v>
      </c>
      <c r="I490" s="190"/>
      <c r="J490" s="190"/>
      <c r="K490" s="190"/>
      <c r="L490" s="190"/>
      <c r="M490" s="190"/>
      <c r="N490" s="190"/>
      <c r="O490" s="190"/>
      <c r="P490" s="190"/>
      <c r="Q490" s="190"/>
      <c r="R490" s="190"/>
      <c r="S490" s="190"/>
      <c r="T490" s="190"/>
      <c r="U490" s="190"/>
      <c r="V490" s="190"/>
      <c r="W490" s="190"/>
      <c r="X490" s="190"/>
      <c r="Y490" s="190"/>
      <c r="Z490" s="190"/>
      <c r="AA490" s="190"/>
      <c r="AB490" s="190"/>
      <c r="AC490" s="190"/>
      <c r="AD490" s="190"/>
    </row>
    <row r="491">
      <c r="A491" s="119" t="s">
        <v>1454</v>
      </c>
      <c r="B491" s="266" t="s">
        <v>1455</v>
      </c>
      <c r="C491" s="267">
        <v>26700.0</v>
      </c>
      <c r="D491" s="176">
        <f>C491*$J$2</f>
        <v>66.75</v>
      </c>
      <c r="E491" s="2" t="s">
        <v>527</v>
      </c>
      <c r="F491" s="154">
        <f>Pricing!$E$47*D491</f>
        <v>389.97486</v>
      </c>
      <c r="G491" s="154">
        <f>Pricing!$Q$49*D491</f>
        <v>241.8104413</v>
      </c>
      <c r="H491" s="177">
        <f>D491*Pricing!$Q$50</f>
        <v>725.4313238</v>
      </c>
    </row>
    <row r="492">
      <c r="A492" s="268" t="s">
        <v>1456</v>
      </c>
      <c r="B492" s="269" t="s">
        <v>782</v>
      </c>
      <c r="C492" s="270">
        <v>9240.0</v>
      </c>
      <c r="D492" s="225">
        <v>0.0</v>
      </c>
      <c r="E492" s="179" t="s">
        <v>527</v>
      </c>
      <c r="F492" s="188">
        <f>Pricing!$E$47*D492</f>
        <v>0</v>
      </c>
      <c r="G492" s="188">
        <f>Pricing!$Q$49*D492</f>
        <v>0</v>
      </c>
      <c r="H492" s="189">
        <f>D492*Pricing!$Q$50</f>
        <v>0</v>
      </c>
      <c r="I492" s="190"/>
      <c r="J492" s="190"/>
      <c r="K492" s="190"/>
      <c r="L492" s="190"/>
      <c r="M492" s="190"/>
      <c r="N492" s="190"/>
      <c r="O492" s="190"/>
      <c r="P492" s="190"/>
      <c r="Q492" s="190"/>
      <c r="R492" s="190"/>
      <c r="S492" s="190"/>
      <c r="T492" s="190"/>
      <c r="U492" s="190"/>
      <c r="V492" s="190"/>
      <c r="W492" s="190"/>
      <c r="X492" s="190"/>
      <c r="Y492" s="190"/>
      <c r="Z492" s="190"/>
      <c r="AA492" s="190"/>
      <c r="AB492" s="190"/>
      <c r="AC492" s="190"/>
      <c r="AD492" s="190"/>
    </row>
    <row r="493">
      <c r="A493" s="119" t="s">
        <v>1457</v>
      </c>
      <c r="B493" s="266" t="s">
        <v>1458</v>
      </c>
      <c r="C493" s="267">
        <v>9890.0</v>
      </c>
      <c r="D493" s="176">
        <f t="shared" ref="D493:D495" si="48">C493*$J$2</f>
        <v>24.725</v>
      </c>
      <c r="E493" s="2" t="s">
        <v>527</v>
      </c>
      <c r="F493" s="154">
        <f>Pricing!$E$47*D493</f>
        <v>144.451362</v>
      </c>
      <c r="G493" s="154">
        <f>Pricing!$Q$49*D493</f>
        <v>89.56948554</v>
      </c>
      <c r="H493" s="177">
        <f>D493*Pricing!$Q$50</f>
        <v>268.7084566</v>
      </c>
    </row>
    <row r="494">
      <c r="A494" s="119" t="s">
        <v>1459</v>
      </c>
      <c r="B494" s="266" t="s">
        <v>1460</v>
      </c>
      <c r="C494" s="267">
        <v>4840.0</v>
      </c>
      <c r="D494" s="176">
        <f t="shared" si="48"/>
        <v>12.1</v>
      </c>
      <c r="E494" s="2" t="s">
        <v>527</v>
      </c>
      <c r="F494" s="154">
        <f>Pricing!$E$47*D494</f>
        <v>70.692072</v>
      </c>
      <c r="G494" s="154">
        <f>Pricing!$Q$49*D494</f>
        <v>43.83380283</v>
      </c>
      <c r="H494" s="177">
        <f>D494*Pricing!$Q$50</f>
        <v>131.5014085</v>
      </c>
    </row>
    <row r="495">
      <c r="A495" s="119" t="s">
        <v>1461</v>
      </c>
      <c r="B495" s="266" t="s">
        <v>1462</v>
      </c>
      <c r="C495" s="267">
        <v>25900.0</v>
      </c>
      <c r="D495" s="176">
        <f t="shared" si="48"/>
        <v>64.75</v>
      </c>
      <c r="E495" s="2" t="s">
        <v>527</v>
      </c>
      <c r="F495" s="154">
        <f>Pricing!$E$47*D495</f>
        <v>378.29022</v>
      </c>
      <c r="G495" s="154">
        <f>Pricing!$Q$49*D495</f>
        <v>234.5651846</v>
      </c>
      <c r="H495" s="177">
        <f>D495*Pricing!$Q$50</f>
        <v>703.6955538</v>
      </c>
    </row>
    <row r="496">
      <c r="A496" s="268" t="s">
        <v>1463</v>
      </c>
      <c r="B496" s="269" t="s">
        <v>782</v>
      </c>
      <c r="C496" s="270">
        <v>9170.0</v>
      </c>
      <c r="D496" s="225">
        <v>0.0</v>
      </c>
      <c r="E496" s="179" t="s">
        <v>527</v>
      </c>
      <c r="F496" s="188">
        <f>Pricing!$E$47*D496</f>
        <v>0</v>
      </c>
      <c r="G496" s="188">
        <f>Pricing!$Q$49*D496</f>
        <v>0</v>
      </c>
      <c r="H496" s="189">
        <f>D496*Pricing!$Q$50</f>
        <v>0</v>
      </c>
      <c r="I496" s="190"/>
      <c r="J496" s="190"/>
      <c r="K496" s="190"/>
      <c r="L496" s="190"/>
      <c r="M496" s="190"/>
      <c r="N496" s="190"/>
      <c r="O496" s="190"/>
      <c r="P496" s="190"/>
      <c r="Q496" s="190"/>
      <c r="R496" s="190"/>
      <c r="S496" s="190"/>
      <c r="T496" s="190"/>
      <c r="U496" s="190"/>
      <c r="V496" s="190"/>
      <c r="W496" s="190"/>
      <c r="X496" s="190"/>
      <c r="Y496" s="190"/>
      <c r="Z496" s="190"/>
      <c r="AA496" s="190"/>
      <c r="AB496" s="190"/>
      <c r="AC496" s="190"/>
      <c r="AD496" s="190"/>
    </row>
    <row r="497">
      <c r="A497" s="119" t="s">
        <v>1464</v>
      </c>
      <c r="B497" s="266" t="s">
        <v>1465</v>
      </c>
      <c r="C497" s="267">
        <v>26000.0</v>
      </c>
      <c r="D497" s="176">
        <f t="shared" ref="D497:D502" si="49">C497*$J$2</f>
        <v>65</v>
      </c>
      <c r="E497" s="2" t="s">
        <v>527</v>
      </c>
      <c r="F497" s="154">
        <f>Pricing!$E$47*D497</f>
        <v>379.7508</v>
      </c>
      <c r="G497" s="154">
        <f>Pricing!$Q$49*D497</f>
        <v>235.4708417</v>
      </c>
      <c r="H497" s="177">
        <f>D497*Pricing!$Q$50</f>
        <v>706.412525</v>
      </c>
    </row>
    <row r="498">
      <c r="A498" s="119" t="s">
        <v>1466</v>
      </c>
      <c r="B498" s="266" t="s">
        <v>1467</v>
      </c>
      <c r="C498" s="267">
        <v>570.0</v>
      </c>
      <c r="D498" s="176">
        <f t="shared" si="49"/>
        <v>1.425</v>
      </c>
      <c r="E498" s="2" t="s">
        <v>527</v>
      </c>
      <c r="F498" s="154">
        <f>Pricing!$E$47*D498</f>
        <v>8.325306</v>
      </c>
      <c r="G498" s="154">
        <f>Pricing!$Q$49*D498</f>
        <v>5.162245375</v>
      </c>
      <c r="H498" s="177">
        <f>D498*Pricing!$Q$50</f>
        <v>15.48673613</v>
      </c>
    </row>
    <row r="499">
      <c r="A499" s="119" t="s">
        <v>1468</v>
      </c>
      <c r="B499" s="266" t="s">
        <v>1469</v>
      </c>
      <c r="C499" s="267">
        <v>2340.0</v>
      </c>
      <c r="D499" s="176">
        <f t="shared" si="49"/>
        <v>5.85</v>
      </c>
      <c r="E499" s="2" t="s">
        <v>527</v>
      </c>
      <c r="F499" s="154">
        <f>Pricing!$E$47*D499</f>
        <v>34.177572</v>
      </c>
      <c r="G499" s="154">
        <f>Pricing!$Q$49*D499</f>
        <v>21.19237575</v>
      </c>
      <c r="H499" s="177">
        <f>D499*Pricing!$Q$50</f>
        <v>63.57712725</v>
      </c>
    </row>
    <row r="500">
      <c r="A500" s="119" t="s">
        <v>1470</v>
      </c>
      <c r="B500" s="266" t="s">
        <v>1471</v>
      </c>
      <c r="C500" s="267">
        <v>2150.0</v>
      </c>
      <c r="D500" s="176">
        <f t="shared" si="49"/>
        <v>5.375</v>
      </c>
      <c r="E500" s="2" t="s">
        <v>527</v>
      </c>
      <c r="F500" s="154">
        <f>Pricing!$E$47*D500</f>
        <v>31.40247</v>
      </c>
      <c r="G500" s="154">
        <f>Pricing!$Q$49*D500</f>
        <v>19.47162729</v>
      </c>
      <c r="H500" s="177">
        <f>D500*Pricing!$Q$50</f>
        <v>58.41488188</v>
      </c>
    </row>
    <row r="501">
      <c r="A501" s="119" t="s">
        <v>1472</v>
      </c>
      <c r="B501" s="266" t="s">
        <v>1473</v>
      </c>
      <c r="C501" s="267">
        <v>12500.0</v>
      </c>
      <c r="D501" s="176">
        <f t="shared" si="49"/>
        <v>31.25</v>
      </c>
      <c r="E501" s="2" t="s">
        <v>527</v>
      </c>
      <c r="F501" s="154">
        <f>Pricing!$E$47*D501</f>
        <v>182.5725</v>
      </c>
      <c r="G501" s="154">
        <f>Pricing!$Q$49*D501</f>
        <v>113.2071354</v>
      </c>
      <c r="H501" s="177">
        <f>D501*Pricing!$Q$50</f>
        <v>339.6214063</v>
      </c>
    </row>
    <row r="502">
      <c r="A502" s="119" t="s">
        <v>1474</v>
      </c>
      <c r="B502" s="266" t="s">
        <v>1475</v>
      </c>
      <c r="C502" s="267">
        <v>86000.0</v>
      </c>
      <c r="D502" s="176">
        <f t="shared" si="49"/>
        <v>215</v>
      </c>
      <c r="E502" s="2" t="s">
        <v>527</v>
      </c>
      <c r="F502" s="154">
        <f>Pricing!$E$47*D502</f>
        <v>1256.0988</v>
      </c>
      <c r="G502" s="154">
        <f>Pricing!$Q$49*D502</f>
        <v>778.8650917</v>
      </c>
      <c r="H502" s="177">
        <f>D502*Pricing!$Q$50</f>
        <v>2336.595275</v>
      </c>
    </row>
    <row r="503">
      <c r="A503" s="262" t="s">
        <v>1476</v>
      </c>
      <c r="B503" s="263" t="s">
        <v>523</v>
      </c>
      <c r="C503" s="264" t="s">
        <v>523</v>
      </c>
      <c r="D503" s="265" t="s">
        <v>523</v>
      </c>
      <c r="E503" s="262" t="s">
        <v>523</v>
      </c>
      <c r="F503" s="262" t="s">
        <v>523</v>
      </c>
      <c r="G503" s="262" t="s">
        <v>523</v>
      </c>
      <c r="H503" s="173"/>
      <c r="I503" s="173"/>
      <c r="J503" s="173"/>
      <c r="K503" s="173"/>
      <c r="L503" s="173"/>
      <c r="M503" s="173"/>
      <c r="N503" s="173"/>
      <c r="O503" s="173"/>
      <c r="P503" s="173"/>
      <c r="Q503" s="173"/>
      <c r="R503" s="173"/>
      <c r="S503" s="173"/>
      <c r="T503" s="173"/>
      <c r="U503" s="173"/>
      <c r="V503" s="173"/>
      <c r="W503" s="173"/>
      <c r="X503" s="173"/>
      <c r="Y503" s="173"/>
      <c r="Z503" s="173"/>
      <c r="AA503" s="173"/>
      <c r="AB503" s="173"/>
      <c r="AC503" s="173"/>
      <c r="AD503" s="173"/>
    </row>
    <row r="504">
      <c r="A504" s="119" t="s">
        <v>1477</v>
      </c>
      <c r="B504" s="271" t="s">
        <v>961</v>
      </c>
      <c r="C504" s="267">
        <v>3600.0</v>
      </c>
      <c r="D504" s="176">
        <f t="shared" ref="D504:D510" si="50">C504*$J$2</f>
        <v>9</v>
      </c>
      <c r="E504" s="2" t="s">
        <v>527</v>
      </c>
      <c r="F504" s="154">
        <f>Pricing!$E$47*D504</f>
        <v>52.58088</v>
      </c>
      <c r="G504" s="154">
        <f>Pricing!$Q$49*D504</f>
        <v>32.603655</v>
      </c>
      <c r="H504" s="177">
        <f>D504*Pricing!$Q$50</f>
        <v>97.810965</v>
      </c>
    </row>
    <row r="505">
      <c r="A505" s="119" t="s">
        <v>1478</v>
      </c>
      <c r="B505" s="266" t="s">
        <v>1479</v>
      </c>
      <c r="C505" s="267">
        <v>30500.0</v>
      </c>
      <c r="D505" s="176">
        <f t="shared" si="50"/>
        <v>76.25</v>
      </c>
      <c r="E505" s="2" t="s">
        <v>527</v>
      </c>
      <c r="F505" s="154">
        <f>Pricing!$E$47*D505</f>
        <v>445.4769</v>
      </c>
      <c r="G505" s="154">
        <f>Pricing!$Q$49*D505</f>
        <v>276.2254104</v>
      </c>
      <c r="H505" s="177">
        <f>D505*Pricing!$Q$50</f>
        <v>828.6762313</v>
      </c>
    </row>
    <row r="506">
      <c r="A506" s="119" t="s">
        <v>1480</v>
      </c>
      <c r="B506" s="266" t="s">
        <v>1481</v>
      </c>
      <c r="C506" s="267">
        <v>103000.0</v>
      </c>
      <c r="D506" s="176">
        <f t="shared" si="50"/>
        <v>257.5</v>
      </c>
      <c r="E506" s="2" t="s">
        <v>527</v>
      </c>
      <c r="F506" s="154">
        <f>Pricing!$E$47*D506</f>
        <v>1504.3974</v>
      </c>
      <c r="G506" s="154">
        <f>Pricing!$Q$49*D506</f>
        <v>932.8267958</v>
      </c>
      <c r="H506" s="177">
        <f>D506*Pricing!$Q$50</f>
        <v>2798.480388</v>
      </c>
    </row>
    <row r="507">
      <c r="A507" s="272" t="s">
        <v>1482</v>
      </c>
      <c r="B507" s="266" t="s">
        <v>1483</v>
      </c>
      <c r="C507" s="267">
        <v>7600.0</v>
      </c>
      <c r="D507" s="176">
        <f t="shared" si="50"/>
        <v>19</v>
      </c>
      <c r="E507" s="2" t="s">
        <v>527</v>
      </c>
      <c r="F507" s="154">
        <f>Pricing!$E$47*D507</f>
        <v>111.00408</v>
      </c>
      <c r="G507" s="154">
        <f>Pricing!$Q$49*D507</f>
        <v>68.82993833</v>
      </c>
      <c r="H507" s="177">
        <f>D507*Pricing!$Q$50</f>
        <v>206.489815</v>
      </c>
    </row>
    <row r="508">
      <c r="A508" s="119" t="s">
        <v>1484</v>
      </c>
      <c r="B508" s="266" t="s">
        <v>1485</v>
      </c>
      <c r="C508" s="267">
        <v>33000.0</v>
      </c>
      <c r="D508" s="176">
        <f t="shared" si="50"/>
        <v>82.5</v>
      </c>
      <c r="E508" s="2" t="s">
        <v>527</v>
      </c>
      <c r="F508" s="154">
        <f>Pricing!$E$47*D508</f>
        <v>481.9914</v>
      </c>
      <c r="G508" s="154">
        <f>Pricing!$Q$49*D508</f>
        <v>298.8668375</v>
      </c>
      <c r="H508" s="177">
        <f>D508*Pricing!$Q$50</f>
        <v>896.6005125</v>
      </c>
    </row>
    <row r="509">
      <c r="A509" s="119" t="s">
        <v>1486</v>
      </c>
      <c r="B509" s="266" t="s">
        <v>1487</v>
      </c>
      <c r="C509" s="267">
        <v>18000.0</v>
      </c>
      <c r="D509" s="176">
        <f t="shared" si="50"/>
        <v>45</v>
      </c>
      <c r="E509" s="2" t="s">
        <v>527</v>
      </c>
      <c r="F509" s="154">
        <f>Pricing!$E$47*D509</f>
        <v>262.9044</v>
      </c>
      <c r="G509" s="154">
        <f>Pricing!$Q$49*D509</f>
        <v>163.018275</v>
      </c>
      <c r="H509" s="177">
        <f>D509*Pricing!$Q$50</f>
        <v>489.054825</v>
      </c>
    </row>
    <row r="510">
      <c r="A510" s="119" t="s">
        <v>1488</v>
      </c>
      <c r="B510" s="266" t="s">
        <v>1489</v>
      </c>
      <c r="C510" s="267">
        <v>3000.0</v>
      </c>
      <c r="D510" s="176">
        <f t="shared" si="50"/>
        <v>7.5</v>
      </c>
      <c r="E510" s="2" t="s">
        <v>527</v>
      </c>
      <c r="F510" s="154">
        <f>Pricing!$E$47*D510</f>
        <v>43.8174</v>
      </c>
      <c r="G510" s="154">
        <f>Pricing!$Q$49*D510</f>
        <v>27.1697125</v>
      </c>
      <c r="H510" s="177">
        <f>D510*Pricing!$Q$50</f>
        <v>81.5091375</v>
      </c>
    </row>
    <row r="511">
      <c r="A511" s="262" t="s">
        <v>1490</v>
      </c>
      <c r="B511" s="263" t="s">
        <v>523</v>
      </c>
      <c r="C511" s="273" t="s">
        <v>523</v>
      </c>
      <c r="D511" s="274" t="s">
        <v>523</v>
      </c>
      <c r="E511" s="263" t="s">
        <v>523</v>
      </c>
      <c r="F511" s="263" t="s">
        <v>523</v>
      </c>
      <c r="G511" s="263" t="s">
        <v>523</v>
      </c>
      <c r="H511" s="173"/>
      <c r="I511" s="173"/>
      <c r="J511" s="173"/>
      <c r="K511" s="173"/>
      <c r="L511" s="173"/>
      <c r="M511" s="173"/>
      <c r="N511" s="173"/>
      <c r="O511" s="173"/>
      <c r="P511" s="173"/>
      <c r="Q511" s="173"/>
      <c r="R511" s="173"/>
      <c r="S511" s="173"/>
      <c r="T511" s="173"/>
      <c r="U511" s="173"/>
      <c r="V511" s="173"/>
      <c r="W511" s="173"/>
      <c r="X511" s="173"/>
      <c r="Y511" s="173"/>
      <c r="Z511" s="173"/>
      <c r="AA511" s="173"/>
      <c r="AB511" s="173"/>
      <c r="AC511" s="173"/>
      <c r="AD511" s="173"/>
    </row>
    <row r="512">
      <c r="A512" s="119" t="s">
        <v>1491</v>
      </c>
      <c r="B512" s="266" t="s">
        <v>1492</v>
      </c>
      <c r="C512" s="267">
        <v>117000.0</v>
      </c>
      <c r="D512" s="176">
        <f t="shared" ref="D512:D520" si="51">C512*$J$2</f>
        <v>292.5</v>
      </c>
      <c r="E512" s="2" t="s">
        <v>527</v>
      </c>
      <c r="F512" s="154">
        <f>Pricing!$E$47*D512</f>
        <v>1708.8786</v>
      </c>
      <c r="G512" s="154">
        <f>Pricing!$Q$49*D512</f>
        <v>1059.618788</v>
      </c>
      <c r="H512" s="177">
        <f>D512*Pricing!$Q$50</f>
        <v>3178.856363</v>
      </c>
    </row>
    <row r="513">
      <c r="A513" s="119" t="s">
        <v>1493</v>
      </c>
      <c r="B513" s="266" t="s">
        <v>1494</v>
      </c>
      <c r="C513" s="267">
        <v>8140.0</v>
      </c>
      <c r="D513" s="176">
        <f t="shared" si="51"/>
        <v>20.35</v>
      </c>
      <c r="E513" s="2" t="s">
        <v>527</v>
      </c>
      <c r="F513" s="154">
        <f>Pricing!$E$47*D513</f>
        <v>118.891212</v>
      </c>
      <c r="G513" s="154">
        <f>Pricing!$Q$49*D513</f>
        <v>73.72048658</v>
      </c>
      <c r="H513" s="177">
        <f>D513*Pricing!$Q$50</f>
        <v>221.1614598</v>
      </c>
    </row>
    <row r="514">
      <c r="A514" s="119" t="s">
        <v>1495</v>
      </c>
      <c r="B514" s="266" t="s">
        <v>1496</v>
      </c>
      <c r="C514" s="267">
        <v>89000.0</v>
      </c>
      <c r="D514" s="176">
        <f t="shared" si="51"/>
        <v>222.5</v>
      </c>
      <c r="E514" s="2" t="s">
        <v>527</v>
      </c>
      <c r="F514" s="154">
        <f>Pricing!$E$47*D514</f>
        <v>1299.9162</v>
      </c>
      <c r="G514" s="154">
        <f>Pricing!$Q$49*D514</f>
        <v>806.0348042</v>
      </c>
      <c r="H514" s="177">
        <f>D514*Pricing!$Q$50</f>
        <v>2418.104413</v>
      </c>
    </row>
    <row r="515">
      <c r="A515" s="119" t="s">
        <v>1497</v>
      </c>
      <c r="B515" s="266" t="s">
        <v>1498</v>
      </c>
      <c r="C515" s="267">
        <v>41000.0</v>
      </c>
      <c r="D515" s="176">
        <f t="shared" si="51"/>
        <v>102.5</v>
      </c>
      <c r="E515" s="2" t="s">
        <v>527</v>
      </c>
      <c r="F515" s="154">
        <f>Pricing!$E$47*D515</f>
        <v>598.8378</v>
      </c>
      <c r="G515" s="154">
        <f>Pricing!$Q$49*D515</f>
        <v>371.3194042</v>
      </c>
      <c r="H515" s="177">
        <f>D515*Pricing!$Q$50</f>
        <v>1113.958213</v>
      </c>
    </row>
    <row r="516">
      <c r="A516" s="119" t="s">
        <v>1499</v>
      </c>
      <c r="B516" s="266" t="s">
        <v>1500</v>
      </c>
      <c r="C516" s="267">
        <v>112000.0</v>
      </c>
      <c r="D516" s="176">
        <f t="shared" si="51"/>
        <v>280</v>
      </c>
      <c r="E516" s="2" t="s">
        <v>527</v>
      </c>
      <c r="F516" s="154">
        <f>Pricing!$E$47*D516</f>
        <v>1635.8496</v>
      </c>
      <c r="G516" s="154">
        <f>Pricing!$Q$49*D516</f>
        <v>1014.335933</v>
      </c>
      <c r="H516" s="177">
        <f>D516*Pricing!$Q$50</f>
        <v>3043.0078</v>
      </c>
    </row>
    <row r="517">
      <c r="A517" s="119" t="s">
        <v>1501</v>
      </c>
      <c r="B517" s="266" t="s">
        <v>1502</v>
      </c>
      <c r="C517" s="267">
        <v>1510000.0</v>
      </c>
      <c r="D517" s="176">
        <f t="shared" si="51"/>
        <v>3775</v>
      </c>
      <c r="E517" s="2" t="s">
        <v>527</v>
      </c>
      <c r="F517" s="154">
        <f>Pricing!$E$47*D517</f>
        <v>22054.758</v>
      </c>
      <c r="G517" s="154">
        <f>Pricing!$Q$49*D517</f>
        <v>13675.42196</v>
      </c>
      <c r="H517" s="177">
        <f>D517*Pricing!$Q$50</f>
        <v>41026.26588</v>
      </c>
    </row>
    <row r="518">
      <c r="A518" s="119" t="s">
        <v>1503</v>
      </c>
      <c r="B518" s="266" t="s">
        <v>1504</v>
      </c>
      <c r="C518" s="267">
        <v>11300.0</v>
      </c>
      <c r="D518" s="176">
        <f t="shared" si="51"/>
        <v>28.25</v>
      </c>
      <c r="E518" s="2" t="s">
        <v>527</v>
      </c>
      <c r="F518" s="154">
        <f>Pricing!$E$47*D518</f>
        <v>165.04554</v>
      </c>
      <c r="G518" s="154">
        <f>Pricing!$Q$49*D518</f>
        <v>102.3392504</v>
      </c>
      <c r="H518" s="177">
        <f>D518*Pricing!$Q$50</f>
        <v>307.0177513</v>
      </c>
    </row>
    <row r="519">
      <c r="A519" s="119" t="s">
        <v>1505</v>
      </c>
      <c r="B519" s="266" t="s">
        <v>1506</v>
      </c>
      <c r="C519" s="267">
        <v>147000.0</v>
      </c>
      <c r="D519" s="176">
        <f t="shared" si="51"/>
        <v>367.5</v>
      </c>
      <c r="E519" s="2" t="s">
        <v>527</v>
      </c>
      <c r="F519" s="154">
        <f>Pricing!$E$47*D519</f>
        <v>2147.0526</v>
      </c>
      <c r="G519" s="154">
        <f>Pricing!$Q$49*D519</f>
        <v>1331.315913</v>
      </c>
      <c r="H519" s="177">
        <f>D519*Pricing!$Q$50</f>
        <v>3993.947738</v>
      </c>
    </row>
    <row r="520">
      <c r="A520" s="119" t="s">
        <v>1507</v>
      </c>
      <c r="B520" s="266" t="s">
        <v>1508</v>
      </c>
      <c r="C520" s="267">
        <v>177000.0</v>
      </c>
      <c r="D520" s="176">
        <f t="shared" si="51"/>
        <v>442.5</v>
      </c>
      <c r="E520" s="2" t="s">
        <v>527</v>
      </c>
      <c r="F520" s="154">
        <f>Pricing!$E$47*D520</f>
        <v>2585.2266</v>
      </c>
      <c r="G520" s="154">
        <f>Pricing!$Q$49*D520</f>
        <v>1603.013038</v>
      </c>
      <c r="H520" s="177">
        <f>D520*Pricing!$Q$50</f>
        <v>4809.039113</v>
      </c>
    </row>
    <row r="521">
      <c r="A521" s="262" t="s">
        <v>1509</v>
      </c>
      <c r="B521" s="263" t="s">
        <v>523</v>
      </c>
      <c r="C521" s="273" t="s">
        <v>523</v>
      </c>
      <c r="D521" s="274" t="s">
        <v>523</v>
      </c>
      <c r="E521" s="263" t="s">
        <v>523</v>
      </c>
      <c r="F521" s="263" t="s">
        <v>523</v>
      </c>
      <c r="G521" s="263" t="s">
        <v>523</v>
      </c>
      <c r="H521" s="173"/>
      <c r="I521" s="173"/>
      <c r="J521" s="173"/>
      <c r="K521" s="173"/>
      <c r="L521" s="173"/>
      <c r="M521" s="173"/>
      <c r="N521" s="173"/>
      <c r="O521" s="173"/>
      <c r="P521" s="173"/>
      <c r="Q521" s="173"/>
      <c r="R521" s="173"/>
      <c r="S521" s="173"/>
      <c r="T521" s="173"/>
      <c r="U521" s="173"/>
      <c r="V521" s="173"/>
      <c r="W521" s="173"/>
      <c r="X521" s="173"/>
      <c r="Y521" s="173"/>
      <c r="Z521" s="173"/>
      <c r="AA521" s="173"/>
      <c r="AB521" s="173"/>
      <c r="AC521" s="173"/>
      <c r="AD521" s="173"/>
    </row>
    <row r="522">
      <c r="A522" s="119" t="s">
        <v>1510</v>
      </c>
      <c r="B522" s="114" t="s">
        <v>1511</v>
      </c>
      <c r="C522" s="267">
        <v>169000.0</v>
      </c>
      <c r="D522" s="176">
        <f>C522*$J$2</f>
        <v>422.5</v>
      </c>
      <c r="E522" s="2" t="s">
        <v>527</v>
      </c>
      <c r="F522" s="154">
        <f>Pricing!$E$47*D522</f>
        <v>2468.3802</v>
      </c>
      <c r="G522" s="154">
        <f>Pricing!$Q$49*D522</f>
        <v>1530.560471</v>
      </c>
      <c r="H522" s="177">
        <f>D522*Pricing!$Q$50</f>
        <v>4591.681413</v>
      </c>
    </row>
    <row r="523">
      <c r="A523" s="262" t="s">
        <v>1512</v>
      </c>
      <c r="B523" s="262" t="s">
        <v>523</v>
      </c>
      <c r="C523" s="264" t="s">
        <v>523</v>
      </c>
      <c r="D523" s="265" t="s">
        <v>523</v>
      </c>
      <c r="E523" s="262" t="s">
        <v>523</v>
      </c>
      <c r="F523" s="262" t="s">
        <v>523</v>
      </c>
      <c r="G523" s="262" t="s">
        <v>523</v>
      </c>
      <c r="H523" s="173"/>
      <c r="I523" s="173"/>
      <c r="J523" s="173"/>
      <c r="K523" s="173"/>
      <c r="L523" s="173"/>
      <c r="M523" s="173"/>
      <c r="N523" s="173"/>
      <c r="O523" s="173"/>
      <c r="P523" s="173"/>
      <c r="Q523" s="173"/>
      <c r="R523" s="173"/>
      <c r="S523" s="173"/>
      <c r="T523" s="173"/>
      <c r="U523" s="173"/>
      <c r="V523" s="173"/>
      <c r="W523" s="173"/>
      <c r="X523" s="173"/>
      <c r="Y523" s="173"/>
      <c r="Z523" s="173"/>
      <c r="AA523" s="173"/>
      <c r="AB523" s="173"/>
      <c r="AC523" s="173"/>
      <c r="AD523" s="173"/>
    </row>
    <row r="524">
      <c r="A524" s="119" t="s">
        <v>1513</v>
      </c>
      <c r="B524" s="114" t="s">
        <v>1514</v>
      </c>
      <c r="C524" s="267">
        <v>54600.0</v>
      </c>
      <c r="D524" s="176">
        <f t="shared" ref="D524:D525" si="52">C524*$J$2</f>
        <v>136.5</v>
      </c>
      <c r="E524" s="2" t="s">
        <v>527</v>
      </c>
      <c r="F524" s="154">
        <f>Pricing!$E$47*D524</f>
        <v>797.47668</v>
      </c>
      <c r="G524" s="154">
        <f>Pricing!$Q$49*D524</f>
        <v>494.4887675</v>
      </c>
      <c r="H524" s="177">
        <f>D524*Pricing!$Q$50</f>
        <v>1483.466303</v>
      </c>
    </row>
    <row r="525">
      <c r="A525" s="119" t="s">
        <v>1515</v>
      </c>
      <c r="B525" s="114" t="s">
        <v>1516</v>
      </c>
      <c r="C525" s="267">
        <v>249000.0</v>
      </c>
      <c r="D525" s="176">
        <f t="shared" si="52"/>
        <v>622.5</v>
      </c>
      <c r="E525" s="2" t="s">
        <v>527</v>
      </c>
      <c r="F525" s="154">
        <f>Pricing!$E$47*D525</f>
        <v>3636.8442</v>
      </c>
      <c r="G525" s="154">
        <f>Pricing!$Q$49*D525</f>
        <v>2255.086138</v>
      </c>
      <c r="H525" s="177">
        <f>D525*Pricing!$Q$50</f>
        <v>6765.258413</v>
      </c>
    </row>
    <row r="526">
      <c r="C526" s="275"/>
      <c r="D526" s="276"/>
    </row>
    <row r="527">
      <c r="C527" s="275"/>
      <c r="D527" s="276"/>
    </row>
    <row r="528">
      <c r="C528" s="275"/>
      <c r="D528" s="276"/>
    </row>
    <row r="529">
      <c r="C529" s="275"/>
      <c r="D529" s="276"/>
    </row>
    <row r="530">
      <c r="C530" s="275"/>
      <c r="D530" s="276"/>
    </row>
    <row r="531">
      <c r="C531" s="275"/>
      <c r="D531" s="276"/>
    </row>
    <row r="532">
      <c r="C532" s="275"/>
      <c r="D532" s="276"/>
    </row>
    <row r="533">
      <c r="C533" s="275"/>
      <c r="D533" s="276"/>
    </row>
    <row r="534">
      <c r="C534" s="275"/>
      <c r="D534" s="276"/>
    </row>
    <row r="535">
      <c r="C535" s="275"/>
      <c r="D535" s="276"/>
    </row>
    <row r="536">
      <c r="C536" s="275"/>
      <c r="D536" s="276"/>
    </row>
    <row r="537">
      <c r="C537" s="275"/>
      <c r="D537" s="276"/>
    </row>
    <row r="538">
      <c r="C538" s="275"/>
      <c r="D538" s="276"/>
    </row>
    <row r="539">
      <c r="C539" s="275"/>
      <c r="D539" s="276"/>
    </row>
    <row r="540">
      <c r="C540" s="275"/>
      <c r="D540" s="276"/>
    </row>
    <row r="541">
      <c r="C541" s="275"/>
      <c r="D541" s="276"/>
    </row>
    <row r="542">
      <c r="C542" s="275"/>
      <c r="D542" s="276"/>
    </row>
    <row r="543">
      <c r="C543" s="275"/>
      <c r="D543" s="276"/>
    </row>
    <row r="544">
      <c r="C544" s="275"/>
      <c r="D544" s="276"/>
    </row>
    <row r="545">
      <c r="C545" s="275"/>
      <c r="D545" s="276"/>
    </row>
    <row r="546">
      <c r="C546" s="275"/>
      <c r="D546" s="276"/>
    </row>
    <row r="547">
      <c r="C547" s="275"/>
      <c r="D547" s="276"/>
    </row>
    <row r="548">
      <c r="C548" s="275"/>
      <c r="D548" s="276"/>
    </row>
    <row r="549">
      <c r="C549" s="275"/>
      <c r="D549" s="276"/>
    </row>
    <row r="550">
      <c r="C550" s="275"/>
      <c r="D550" s="276"/>
    </row>
    <row r="551">
      <c r="C551" s="275"/>
      <c r="D551" s="276"/>
    </row>
    <row r="552">
      <c r="C552" s="275"/>
      <c r="D552" s="276"/>
    </row>
    <row r="553">
      <c r="C553" s="275"/>
      <c r="D553" s="276"/>
    </row>
    <row r="554">
      <c r="C554" s="275"/>
      <c r="D554" s="276"/>
    </row>
    <row r="555">
      <c r="C555" s="275"/>
      <c r="D555" s="276"/>
    </row>
    <row r="556">
      <c r="C556" s="275"/>
      <c r="D556" s="276"/>
    </row>
    <row r="557">
      <c r="C557" s="275"/>
      <c r="D557" s="276"/>
    </row>
    <row r="558">
      <c r="C558" s="275"/>
      <c r="D558" s="276"/>
    </row>
    <row r="559">
      <c r="C559" s="275"/>
      <c r="D559" s="276"/>
    </row>
    <row r="560">
      <c r="C560" s="275"/>
      <c r="D560" s="276"/>
    </row>
    <row r="561">
      <c r="C561" s="275"/>
      <c r="D561" s="276"/>
    </row>
    <row r="562">
      <c r="C562" s="275"/>
      <c r="D562" s="276"/>
    </row>
    <row r="563">
      <c r="C563" s="275"/>
      <c r="D563" s="276"/>
    </row>
    <row r="564">
      <c r="C564" s="275"/>
      <c r="D564" s="276"/>
    </row>
    <row r="565">
      <c r="C565" s="275"/>
      <c r="D565" s="276"/>
    </row>
    <row r="566">
      <c r="C566" s="275"/>
      <c r="D566" s="276"/>
    </row>
    <row r="567">
      <c r="C567" s="275"/>
      <c r="D567" s="276"/>
    </row>
    <row r="568">
      <c r="C568" s="275"/>
      <c r="D568" s="276"/>
    </row>
    <row r="569">
      <c r="C569" s="275"/>
      <c r="D569" s="276"/>
    </row>
    <row r="570">
      <c r="C570" s="275"/>
      <c r="D570" s="276"/>
    </row>
    <row r="571">
      <c r="C571" s="275"/>
      <c r="D571" s="276"/>
    </row>
    <row r="572">
      <c r="C572" s="275"/>
      <c r="D572" s="276"/>
    </row>
    <row r="573">
      <c r="C573" s="275"/>
      <c r="D573" s="276"/>
    </row>
    <row r="574">
      <c r="C574" s="275"/>
      <c r="D574" s="276"/>
    </row>
    <row r="575">
      <c r="C575" s="275"/>
      <c r="D575" s="276"/>
    </row>
    <row r="576">
      <c r="C576" s="275"/>
      <c r="D576" s="276"/>
    </row>
    <row r="577">
      <c r="C577" s="275"/>
      <c r="D577" s="276"/>
    </row>
    <row r="578">
      <c r="C578" s="275"/>
      <c r="D578" s="276"/>
    </row>
    <row r="579">
      <c r="C579" s="275"/>
      <c r="D579" s="276"/>
    </row>
    <row r="580">
      <c r="C580" s="275"/>
      <c r="D580" s="276"/>
    </row>
    <row r="581">
      <c r="C581" s="275"/>
      <c r="D581" s="276"/>
    </row>
    <row r="582">
      <c r="C582" s="275"/>
      <c r="D582" s="276"/>
    </row>
    <row r="583">
      <c r="C583" s="275"/>
      <c r="D583" s="276"/>
    </row>
    <row r="584">
      <c r="C584" s="275"/>
      <c r="D584" s="276"/>
    </row>
    <row r="585">
      <c r="C585" s="275"/>
      <c r="D585" s="276"/>
    </row>
    <row r="586">
      <c r="C586" s="275"/>
      <c r="D586" s="276"/>
    </row>
    <row r="587">
      <c r="C587" s="275"/>
      <c r="D587" s="276"/>
    </row>
    <row r="588">
      <c r="C588" s="275"/>
      <c r="D588" s="276"/>
    </row>
    <row r="589">
      <c r="C589" s="275"/>
      <c r="D589" s="276"/>
    </row>
    <row r="590">
      <c r="C590" s="275"/>
      <c r="D590" s="276"/>
    </row>
    <row r="591">
      <c r="C591" s="275"/>
      <c r="D591" s="276"/>
    </row>
    <row r="592">
      <c r="C592" s="275"/>
      <c r="D592" s="276"/>
    </row>
    <row r="593">
      <c r="C593" s="275"/>
      <c r="D593" s="276"/>
    </row>
    <row r="594">
      <c r="C594" s="275"/>
      <c r="D594" s="276"/>
    </row>
    <row r="595">
      <c r="C595" s="275"/>
      <c r="D595" s="276"/>
    </row>
    <row r="596">
      <c r="C596" s="275"/>
      <c r="D596" s="276"/>
    </row>
    <row r="597">
      <c r="C597" s="275"/>
      <c r="D597" s="276"/>
    </row>
    <row r="598">
      <c r="C598" s="275"/>
      <c r="D598" s="276"/>
    </row>
    <row r="599">
      <c r="C599" s="275"/>
      <c r="D599" s="276"/>
    </row>
    <row r="600">
      <c r="C600" s="275"/>
      <c r="D600" s="276"/>
    </row>
    <row r="601">
      <c r="C601" s="275"/>
      <c r="D601" s="276"/>
    </row>
    <row r="602">
      <c r="C602" s="275"/>
      <c r="D602" s="276"/>
    </row>
    <row r="603">
      <c r="C603" s="275"/>
      <c r="D603" s="276"/>
    </row>
    <row r="604">
      <c r="C604" s="275"/>
      <c r="D604" s="276"/>
    </row>
    <row r="605">
      <c r="C605" s="275"/>
      <c r="D605" s="276"/>
    </row>
    <row r="606">
      <c r="C606" s="275"/>
      <c r="D606" s="276"/>
    </row>
    <row r="607">
      <c r="C607" s="275"/>
      <c r="D607" s="276"/>
    </row>
    <row r="608">
      <c r="C608" s="275"/>
      <c r="D608" s="276"/>
    </row>
    <row r="609">
      <c r="C609" s="275"/>
      <c r="D609" s="276"/>
    </row>
    <row r="610">
      <c r="C610" s="275"/>
      <c r="D610" s="276"/>
    </row>
    <row r="611">
      <c r="C611" s="275"/>
      <c r="D611" s="276"/>
    </row>
    <row r="612">
      <c r="C612" s="275"/>
      <c r="D612" s="276"/>
    </row>
    <row r="613">
      <c r="C613" s="275"/>
      <c r="D613" s="276"/>
    </row>
    <row r="614">
      <c r="C614" s="275"/>
      <c r="D614" s="276"/>
    </row>
    <row r="615">
      <c r="C615" s="275"/>
      <c r="D615" s="276"/>
    </row>
    <row r="616">
      <c r="C616" s="275"/>
      <c r="D616" s="276"/>
    </row>
    <row r="617">
      <c r="C617" s="275"/>
      <c r="D617" s="276"/>
    </row>
    <row r="618">
      <c r="C618" s="275"/>
      <c r="D618" s="276"/>
    </row>
    <row r="619">
      <c r="C619" s="275"/>
      <c r="D619" s="276"/>
    </row>
    <row r="620">
      <c r="C620" s="275"/>
      <c r="D620" s="276"/>
    </row>
    <row r="621">
      <c r="C621" s="275"/>
      <c r="D621" s="276"/>
    </row>
    <row r="622">
      <c r="C622" s="275"/>
      <c r="D622" s="276"/>
    </row>
    <row r="623">
      <c r="C623" s="275"/>
      <c r="D623" s="276"/>
    </row>
    <row r="624">
      <c r="C624" s="275"/>
      <c r="D624" s="276"/>
    </row>
    <row r="625">
      <c r="C625" s="275"/>
      <c r="D625" s="276"/>
    </row>
    <row r="626">
      <c r="C626" s="275"/>
      <c r="D626" s="276"/>
    </row>
    <row r="627">
      <c r="C627" s="275"/>
      <c r="D627" s="276"/>
    </row>
    <row r="628">
      <c r="C628" s="275"/>
      <c r="D628" s="276"/>
    </row>
    <row r="629">
      <c r="C629" s="275"/>
      <c r="D629" s="276"/>
    </row>
    <row r="630">
      <c r="C630" s="275"/>
      <c r="D630" s="276"/>
    </row>
    <row r="631">
      <c r="C631" s="275"/>
      <c r="D631" s="276"/>
    </row>
    <row r="632">
      <c r="C632" s="275"/>
      <c r="D632" s="276"/>
    </row>
    <row r="633">
      <c r="C633" s="275"/>
      <c r="D633" s="276"/>
    </row>
    <row r="634">
      <c r="C634" s="275"/>
      <c r="D634" s="276"/>
    </row>
    <row r="635">
      <c r="C635" s="275"/>
      <c r="D635" s="276"/>
    </row>
    <row r="636">
      <c r="C636" s="275"/>
      <c r="D636" s="276"/>
    </row>
    <row r="637">
      <c r="C637" s="275"/>
      <c r="D637" s="276"/>
    </row>
    <row r="638">
      <c r="C638" s="275"/>
      <c r="D638" s="276"/>
    </row>
    <row r="639">
      <c r="C639" s="275"/>
      <c r="D639" s="276"/>
    </row>
    <row r="640">
      <c r="C640" s="275"/>
      <c r="D640" s="276"/>
    </row>
    <row r="641">
      <c r="C641" s="275"/>
      <c r="D641" s="276"/>
    </row>
    <row r="642">
      <c r="C642" s="275"/>
      <c r="D642" s="276"/>
    </row>
    <row r="643">
      <c r="C643" s="275"/>
      <c r="D643" s="276"/>
    </row>
    <row r="644">
      <c r="C644" s="275"/>
      <c r="D644" s="276"/>
    </row>
    <row r="645">
      <c r="C645" s="275"/>
      <c r="D645" s="276"/>
    </row>
    <row r="646">
      <c r="C646" s="275"/>
      <c r="D646" s="276"/>
    </row>
    <row r="647">
      <c r="C647" s="275"/>
      <c r="D647" s="276"/>
    </row>
    <row r="648">
      <c r="C648" s="275"/>
      <c r="D648" s="276"/>
    </row>
    <row r="649">
      <c r="C649" s="275"/>
      <c r="D649" s="276"/>
    </row>
    <row r="650">
      <c r="C650" s="275"/>
      <c r="D650" s="276"/>
    </row>
    <row r="651">
      <c r="C651" s="275"/>
      <c r="D651" s="276"/>
    </row>
    <row r="652">
      <c r="C652" s="275"/>
      <c r="D652" s="276"/>
    </row>
    <row r="653">
      <c r="C653" s="275"/>
      <c r="D653" s="276"/>
    </row>
    <row r="654">
      <c r="C654" s="275"/>
      <c r="D654" s="276"/>
    </row>
    <row r="655">
      <c r="C655" s="275"/>
      <c r="D655" s="276"/>
    </row>
    <row r="656">
      <c r="C656" s="275"/>
      <c r="D656" s="276"/>
    </row>
    <row r="657">
      <c r="C657" s="275"/>
      <c r="D657" s="276"/>
    </row>
    <row r="658">
      <c r="C658" s="275"/>
      <c r="D658" s="276"/>
    </row>
    <row r="659">
      <c r="C659" s="275"/>
      <c r="D659" s="276"/>
    </row>
    <row r="660">
      <c r="C660" s="275"/>
      <c r="D660" s="276"/>
    </row>
    <row r="661">
      <c r="C661" s="275"/>
      <c r="D661" s="276"/>
    </row>
    <row r="662">
      <c r="C662" s="275"/>
      <c r="D662" s="276"/>
    </row>
    <row r="663">
      <c r="C663" s="275"/>
      <c r="D663" s="276"/>
    </row>
    <row r="664">
      <c r="C664" s="275"/>
      <c r="D664" s="276"/>
    </row>
    <row r="665">
      <c r="C665" s="275"/>
      <c r="D665" s="276"/>
    </row>
    <row r="666">
      <c r="C666" s="275"/>
      <c r="D666" s="276"/>
    </row>
    <row r="667">
      <c r="C667" s="275"/>
      <c r="D667" s="276"/>
    </row>
    <row r="668">
      <c r="C668" s="275"/>
      <c r="D668" s="276"/>
    </row>
    <row r="669">
      <c r="C669" s="275"/>
      <c r="D669" s="276"/>
    </row>
    <row r="670">
      <c r="C670" s="275"/>
      <c r="D670" s="276"/>
    </row>
    <row r="671">
      <c r="C671" s="275"/>
      <c r="D671" s="276"/>
    </row>
    <row r="672">
      <c r="C672" s="275"/>
      <c r="D672" s="276"/>
    </row>
    <row r="673">
      <c r="C673" s="275"/>
      <c r="D673" s="276"/>
    </row>
    <row r="674">
      <c r="C674" s="275"/>
      <c r="D674" s="276"/>
    </row>
    <row r="675">
      <c r="C675" s="275"/>
      <c r="D675" s="276"/>
    </row>
    <row r="676">
      <c r="C676" s="275"/>
      <c r="D676" s="276"/>
    </row>
    <row r="677">
      <c r="C677" s="275"/>
      <c r="D677" s="276"/>
    </row>
    <row r="678">
      <c r="C678" s="275"/>
      <c r="D678" s="276"/>
    </row>
    <row r="679">
      <c r="C679" s="275"/>
      <c r="D679" s="276"/>
    </row>
    <row r="680">
      <c r="C680" s="275"/>
      <c r="D680" s="276"/>
    </row>
    <row r="681">
      <c r="C681" s="275"/>
      <c r="D681" s="276"/>
    </row>
    <row r="682">
      <c r="C682" s="275"/>
      <c r="D682" s="276"/>
    </row>
    <row r="683">
      <c r="C683" s="275"/>
      <c r="D683" s="276"/>
    </row>
    <row r="684">
      <c r="C684" s="275"/>
      <c r="D684" s="276"/>
    </row>
    <row r="685">
      <c r="C685" s="275"/>
      <c r="D685" s="276"/>
    </row>
    <row r="686">
      <c r="C686" s="275"/>
      <c r="D686" s="276"/>
    </row>
    <row r="687">
      <c r="C687" s="275"/>
      <c r="D687" s="276"/>
    </row>
    <row r="688">
      <c r="C688" s="275"/>
      <c r="D688" s="276"/>
    </row>
    <row r="689">
      <c r="C689" s="275"/>
      <c r="D689" s="276"/>
    </row>
    <row r="690">
      <c r="C690" s="275"/>
      <c r="D690" s="276"/>
    </row>
    <row r="691">
      <c r="C691" s="275"/>
      <c r="D691" s="276"/>
    </row>
    <row r="692">
      <c r="C692" s="275"/>
      <c r="D692" s="276"/>
    </row>
    <row r="693">
      <c r="C693" s="275"/>
      <c r="D693" s="276"/>
    </row>
    <row r="694">
      <c r="C694" s="275"/>
      <c r="D694" s="276"/>
    </row>
    <row r="695">
      <c r="C695" s="275"/>
      <c r="D695" s="276"/>
    </row>
    <row r="696">
      <c r="C696" s="275"/>
      <c r="D696" s="276"/>
    </row>
    <row r="697">
      <c r="C697" s="275"/>
      <c r="D697" s="276"/>
    </row>
    <row r="698">
      <c r="C698" s="275"/>
      <c r="D698" s="276"/>
    </row>
    <row r="699">
      <c r="C699" s="275"/>
      <c r="D699" s="276"/>
    </row>
    <row r="700">
      <c r="C700" s="275"/>
      <c r="D700" s="276"/>
    </row>
    <row r="701">
      <c r="C701" s="275"/>
      <c r="D701" s="276"/>
    </row>
    <row r="702">
      <c r="C702" s="275"/>
      <c r="D702" s="276"/>
    </row>
    <row r="703">
      <c r="C703" s="275"/>
      <c r="D703" s="276"/>
    </row>
    <row r="704">
      <c r="C704" s="275"/>
      <c r="D704" s="276"/>
    </row>
    <row r="705">
      <c r="C705" s="275"/>
      <c r="D705" s="276"/>
    </row>
    <row r="706">
      <c r="C706" s="275"/>
      <c r="D706" s="276"/>
    </row>
    <row r="707">
      <c r="C707" s="275"/>
      <c r="D707" s="276"/>
    </row>
    <row r="708">
      <c r="C708" s="275"/>
      <c r="D708" s="276"/>
    </row>
    <row r="709">
      <c r="C709" s="275"/>
      <c r="D709" s="276"/>
    </row>
    <row r="710">
      <c r="C710" s="275"/>
      <c r="D710" s="276"/>
    </row>
    <row r="711">
      <c r="C711" s="275"/>
      <c r="D711" s="276"/>
    </row>
    <row r="712">
      <c r="C712" s="275"/>
      <c r="D712" s="276"/>
    </row>
    <row r="713">
      <c r="C713" s="275"/>
      <c r="D713" s="276"/>
    </row>
    <row r="714">
      <c r="C714" s="275"/>
      <c r="D714" s="276"/>
    </row>
    <row r="715">
      <c r="C715" s="275"/>
      <c r="D715" s="276"/>
    </row>
    <row r="716">
      <c r="C716" s="275"/>
      <c r="D716" s="276"/>
    </row>
    <row r="717">
      <c r="C717" s="275"/>
      <c r="D717" s="276"/>
    </row>
    <row r="718">
      <c r="C718" s="275"/>
      <c r="D718" s="276"/>
    </row>
    <row r="719">
      <c r="C719" s="275"/>
      <c r="D719" s="276"/>
    </row>
    <row r="720">
      <c r="C720" s="275"/>
      <c r="D720" s="276"/>
    </row>
    <row r="721">
      <c r="C721" s="275"/>
      <c r="D721" s="276"/>
    </row>
    <row r="722">
      <c r="C722" s="275"/>
      <c r="D722" s="276"/>
    </row>
    <row r="723">
      <c r="C723" s="275"/>
      <c r="D723" s="276"/>
    </row>
    <row r="724">
      <c r="C724" s="275"/>
      <c r="D724" s="276"/>
    </row>
    <row r="725">
      <c r="C725" s="275"/>
      <c r="D725" s="276"/>
    </row>
    <row r="726">
      <c r="C726" s="275"/>
      <c r="D726" s="276"/>
    </row>
    <row r="727">
      <c r="C727" s="275"/>
      <c r="D727" s="276"/>
    </row>
    <row r="728">
      <c r="C728" s="275"/>
      <c r="D728" s="276"/>
    </row>
    <row r="729">
      <c r="C729" s="275"/>
      <c r="D729" s="276"/>
    </row>
    <row r="730">
      <c r="C730" s="275"/>
      <c r="D730" s="276"/>
    </row>
    <row r="731">
      <c r="C731" s="275"/>
      <c r="D731" s="276"/>
    </row>
    <row r="732">
      <c r="C732" s="275"/>
      <c r="D732" s="276"/>
    </row>
    <row r="733">
      <c r="C733" s="275"/>
      <c r="D733" s="276"/>
    </row>
    <row r="734">
      <c r="C734" s="275"/>
      <c r="D734" s="276"/>
    </row>
    <row r="735">
      <c r="C735" s="275"/>
      <c r="D735" s="276"/>
    </row>
    <row r="736">
      <c r="C736" s="275"/>
      <c r="D736" s="276"/>
    </row>
    <row r="737">
      <c r="C737" s="275"/>
      <c r="D737" s="276"/>
    </row>
    <row r="738">
      <c r="C738" s="275"/>
      <c r="D738" s="276"/>
    </row>
    <row r="739">
      <c r="C739" s="275"/>
      <c r="D739" s="276"/>
    </row>
    <row r="740">
      <c r="C740" s="275"/>
      <c r="D740" s="276"/>
    </row>
    <row r="741">
      <c r="C741" s="275"/>
      <c r="D741" s="276"/>
    </row>
    <row r="742">
      <c r="C742" s="275"/>
      <c r="D742" s="276"/>
    </row>
    <row r="743">
      <c r="C743" s="275"/>
      <c r="D743" s="276"/>
    </row>
    <row r="744">
      <c r="C744" s="275"/>
      <c r="D744" s="276"/>
    </row>
    <row r="745">
      <c r="C745" s="275"/>
      <c r="D745" s="276"/>
    </row>
    <row r="746">
      <c r="C746" s="275"/>
      <c r="D746" s="276"/>
    </row>
    <row r="747">
      <c r="C747" s="275"/>
      <c r="D747" s="276"/>
    </row>
    <row r="748">
      <c r="C748" s="275"/>
      <c r="D748" s="276"/>
    </row>
    <row r="749">
      <c r="C749" s="275"/>
      <c r="D749" s="276"/>
    </row>
    <row r="750">
      <c r="C750" s="275"/>
      <c r="D750" s="276"/>
    </row>
    <row r="751">
      <c r="C751" s="275"/>
      <c r="D751" s="276"/>
    </row>
    <row r="752">
      <c r="C752" s="275"/>
      <c r="D752" s="276"/>
    </row>
    <row r="753">
      <c r="C753" s="275"/>
      <c r="D753" s="276"/>
    </row>
    <row r="754">
      <c r="C754" s="275"/>
      <c r="D754" s="276"/>
    </row>
    <row r="755">
      <c r="C755" s="275"/>
      <c r="D755" s="276"/>
    </row>
    <row r="756">
      <c r="C756" s="275"/>
      <c r="D756" s="276"/>
    </row>
    <row r="757">
      <c r="C757" s="275"/>
      <c r="D757" s="276"/>
    </row>
    <row r="758">
      <c r="C758" s="275"/>
      <c r="D758" s="276"/>
    </row>
    <row r="759">
      <c r="C759" s="275"/>
      <c r="D759" s="276"/>
    </row>
    <row r="760">
      <c r="C760" s="275"/>
      <c r="D760" s="276"/>
    </row>
    <row r="761">
      <c r="C761" s="275"/>
      <c r="D761" s="276"/>
    </row>
    <row r="762">
      <c r="C762" s="275"/>
      <c r="D762" s="276"/>
    </row>
    <row r="763">
      <c r="C763" s="275"/>
      <c r="D763" s="276"/>
    </row>
    <row r="764">
      <c r="C764" s="275"/>
      <c r="D764" s="276"/>
    </row>
    <row r="765">
      <c r="C765" s="275"/>
      <c r="D765" s="276"/>
    </row>
    <row r="766">
      <c r="C766" s="275"/>
      <c r="D766" s="276"/>
    </row>
    <row r="767">
      <c r="C767" s="275"/>
      <c r="D767" s="276"/>
    </row>
    <row r="768">
      <c r="C768" s="275"/>
      <c r="D768" s="276"/>
    </row>
    <row r="769">
      <c r="C769" s="275"/>
      <c r="D769" s="276"/>
    </row>
    <row r="770">
      <c r="C770" s="275"/>
      <c r="D770" s="276"/>
    </row>
    <row r="771">
      <c r="C771" s="275"/>
      <c r="D771" s="276"/>
    </row>
    <row r="772">
      <c r="C772" s="275"/>
      <c r="D772" s="276"/>
    </row>
    <row r="773">
      <c r="C773" s="275"/>
      <c r="D773" s="276"/>
    </row>
    <row r="774">
      <c r="C774" s="275"/>
      <c r="D774" s="276"/>
    </row>
    <row r="775">
      <c r="C775" s="275"/>
      <c r="D775" s="276"/>
    </row>
    <row r="776">
      <c r="C776" s="275"/>
      <c r="D776" s="276"/>
    </row>
    <row r="777">
      <c r="C777" s="275"/>
      <c r="D777" s="276"/>
    </row>
    <row r="778">
      <c r="C778" s="275"/>
      <c r="D778" s="276"/>
    </row>
    <row r="779">
      <c r="C779" s="275"/>
      <c r="D779" s="276"/>
    </row>
    <row r="780">
      <c r="C780" s="275"/>
      <c r="D780" s="276"/>
    </row>
    <row r="781">
      <c r="C781" s="275"/>
      <c r="D781" s="276"/>
    </row>
    <row r="782">
      <c r="C782" s="275"/>
      <c r="D782" s="276"/>
    </row>
    <row r="783">
      <c r="C783" s="275"/>
      <c r="D783" s="276"/>
    </row>
    <row r="784">
      <c r="C784" s="275"/>
      <c r="D784" s="276"/>
    </row>
    <row r="785">
      <c r="C785" s="275"/>
      <c r="D785" s="276"/>
    </row>
    <row r="786">
      <c r="C786" s="275"/>
      <c r="D786" s="276"/>
    </row>
    <row r="787">
      <c r="C787" s="275"/>
      <c r="D787" s="276"/>
    </row>
    <row r="788">
      <c r="C788" s="275"/>
      <c r="D788" s="276"/>
    </row>
    <row r="789">
      <c r="C789" s="275"/>
      <c r="D789" s="276"/>
    </row>
    <row r="790">
      <c r="C790" s="275"/>
      <c r="D790" s="276"/>
    </row>
    <row r="791">
      <c r="C791" s="275"/>
      <c r="D791" s="276"/>
    </row>
    <row r="792">
      <c r="C792" s="275"/>
      <c r="D792" s="276"/>
    </row>
    <row r="793">
      <c r="C793" s="275"/>
      <c r="D793" s="276"/>
    </row>
    <row r="794">
      <c r="C794" s="275"/>
      <c r="D794" s="276"/>
    </row>
    <row r="795">
      <c r="C795" s="275"/>
      <c r="D795" s="276"/>
    </row>
    <row r="796">
      <c r="C796" s="275"/>
      <c r="D796" s="276"/>
    </row>
    <row r="797">
      <c r="C797" s="275"/>
      <c r="D797" s="276"/>
    </row>
    <row r="798">
      <c r="C798" s="275"/>
      <c r="D798" s="276"/>
    </row>
    <row r="799">
      <c r="C799" s="275"/>
      <c r="D799" s="276"/>
    </row>
    <row r="800">
      <c r="C800" s="275"/>
      <c r="D800" s="276"/>
    </row>
    <row r="801">
      <c r="C801" s="275"/>
      <c r="D801" s="276"/>
    </row>
    <row r="802">
      <c r="C802" s="275"/>
      <c r="D802" s="276"/>
    </row>
    <row r="803">
      <c r="C803" s="275"/>
      <c r="D803" s="276"/>
    </row>
    <row r="804">
      <c r="C804" s="275"/>
      <c r="D804" s="276"/>
    </row>
    <row r="805">
      <c r="C805" s="275"/>
      <c r="D805" s="276"/>
    </row>
    <row r="806">
      <c r="C806" s="275"/>
      <c r="D806" s="276"/>
    </row>
    <row r="807">
      <c r="C807" s="275"/>
      <c r="D807" s="276"/>
    </row>
    <row r="808">
      <c r="C808" s="275"/>
      <c r="D808" s="276"/>
    </row>
    <row r="809">
      <c r="C809" s="275"/>
      <c r="D809" s="276"/>
    </row>
    <row r="810">
      <c r="C810" s="275"/>
      <c r="D810" s="276"/>
    </row>
    <row r="811">
      <c r="C811" s="275"/>
      <c r="D811" s="276"/>
    </row>
    <row r="812">
      <c r="C812" s="275"/>
      <c r="D812" s="276"/>
    </row>
    <row r="813">
      <c r="C813" s="275"/>
      <c r="D813" s="276"/>
    </row>
    <row r="814">
      <c r="C814" s="275"/>
      <c r="D814" s="276"/>
    </row>
    <row r="815">
      <c r="C815" s="275"/>
      <c r="D815" s="276"/>
    </row>
    <row r="816">
      <c r="C816" s="275"/>
      <c r="D816" s="276"/>
    </row>
    <row r="817">
      <c r="C817" s="275"/>
      <c r="D817" s="276"/>
    </row>
    <row r="818">
      <c r="C818" s="275"/>
      <c r="D818" s="276"/>
    </row>
    <row r="819">
      <c r="C819" s="275"/>
      <c r="D819" s="276"/>
    </row>
    <row r="820">
      <c r="C820" s="275"/>
      <c r="D820" s="276"/>
    </row>
    <row r="821">
      <c r="C821" s="275"/>
      <c r="D821" s="276"/>
    </row>
    <row r="822">
      <c r="C822" s="275"/>
      <c r="D822" s="276"/>
    </row>
    <row r="823">
      <c r="C823" s="275"/>
      <c r="D823" s="276"/>
    </row>
    <row r="824">
      <c r="C824" s="275"/>
      <c r="D824" s="276"/>
    </row>
    <row r="825">
      <c r="C825" s="275"/>
      <c r="D825" s="276"/>
    </row>
    <row r="826">
      <c r="C826" s="275"/>
      <c r="D826" s="276"/>
    </row>
    <row r="827">
      <c r="C827" s="275"/>
      <c r="D827" s="276"/>
    </row>
    <row r="828">
      <c r="C828" s="275"/>
      <c r="D828" s="276"/>
    </row>
    <row r="829">
      <c r="C829" s="275"/>
      <c r="D829" s="276"/>
    </row>
    <row r="830">
      <c r="C830" s="275"/>
      <c r="D830" s="276"/>
    </row>
    <row r="831">
      <c r="C831" s="275"/>
      <c r="D831" s="276"/>
    </row>
    <row r="832">
      <c r="C832" s="275"/>
      <c r="D832" s="276"/>
    </row>
    <row r="833">
      <c r="C833" s="275"/>
      <c r="D833" s="276"/>
    </row>
    <row r="834">
      <c r="C834" s="275"/>
      <c r="D834" s="276"/>
    </row>
    <row r="835">
      <c r="C835" s="275"/>
      <c r="D835" s="276"/>
    </row>
    <row r="836">
      <c r="C836" s="275"/>
      <c r="D836" s="276"/>
    </row>
    <row r="837">
      <c r="C837" s="275"/>
      <c r="D837" s="276"/>
    </row>
    <row r="838">
      <c r="C838" s="275"/>
      <c r="D838" s="276"/>
    </row>
    <row r="839">
      <c r="C839" s="275"/>
      <c r="D839" s="276"/>
    </row>
    <row r="840">
      <c r="C840" s="275"/>
      <c r="D840" s="276"/>
    </row>
    <row r="841">
      <c r="C841" s="275"/>
      <c r="D841" s="276"/>
    </row>
    <row r="842">
      <c r="C842" s="275"/>
      <c r="D842" s="276"/>
    </row>
    <row r="843">
      <c r="C843" s="275"/>
      <c r="D843" s="276"/>
    </row>
    <row r="844">
      <c r="C844" s="275"/>
      <c r="D844" s="276"/>
    </row>
    <row r="845">
      <c r="C845" s="275"/>
      <c r="D845" s="276"/>
    </row>
    <row r="846">
      <c r="C846" s="275"/>
      <c r="D846" s="276"/>
    </row>
    <row r="847">
      <c r="C847" s="275"/>
      <c r="D847" s="276"/>
    </row>
    <row r="848">
      <c r="C848" s="275"/>
      <c r="D848" s="276"/>
    </row>
    <row r="849">
      <c r="C849" s="275"/>
      <c r="D849" s="276"/>
    </row>
    <row r="850">
      <c r="C850" s="275"/>
      <c r="D850" s="276"/>
    </row>
    <row r="851">
      <c r="C851" s="275"/>
      <c r="D851" s="276"/>
    </row>
    <row r="852">
      <c r="C852" s="275"/>
      <c r="D852" s="276"/>
    </row>
    <row r="853">
      <c r="C853" s="275"/>
      <c r="D853" s="276"/>
    </row>
    <row r="854">
      <c r="C854" s="275"/>
      <c r="D854" s="276"/>
    </row>
    <row r="855">
      <c r="C855" s="275"/>
      <c r="D855" s="276"/>
    </row>
    <row r="856">
      <c r="C856" s="275"/>
      <c r="D856" s="276"/>
    </row>
    <row r="857">
      <c r="C857" s="275"/>
      <c r="D857" s="276"/>
    </row>
    <row r="858">
      <c r="C858" s="275"/>
      <c r="D858" s="276"/>
    </row>
    <row r="859">
      <c r="C859" s="275"/>
      <c r="D859" s="276"/>
    </row>
    <row r="860">
      <c r="C860" s="275"/>
      <c r="D860" s="276"/>
    </row>
    <row r="861">
      <c r="C861" s="275"/>
      <c r="D861" s="276"/>
    </row>
    <row r="862">
      <c r="C862" s="275"/>
      <c r="D862" s="276"/>
    </row>
    <row r="863">
      <c r="C863" s="275"/>
      <c r="D863" s="276"/>
    </row>
    <row r="864">
      <c r="C864" s="275"/>
      <c r="D864" s="276"/>
    </row>
    <row r="865">
      <c r="C865" s="275"/>
      <c r="D865" s="276"/>
    </row>
    <row r="866">
      <c r="C866" s="275"/>
      <c r="D866" s="276"/>
    </row>
    <row r="867">
      <c r="C867" s="275"/>
      <c r="D867" s="276"/>
    </row>
    <row r="868">
      <c r="C868" s="275"/>
      <c r="D868" s="276"/>
    </row>
    <row r="869">
      <c r="C869" s="275"/>
      <c r="D869" s="276"/>
    </row>
    <row r="870">
      <c r="C870" s="275"/>
      <c r="D870" s="276"/>
    </row>
    <row r="871">
      <c r="C871" s="275"/>
      <c r="D871" s="276"/>
    </row>
    <row r="872">
      <c r="C872" s="275"/>
      <c r="D872" s="276"/>
    </row>
    <row r="873">
      <c r="C873" s="275"/>
      <c r="D873" s="276"/>
    </row>
    <row r="874">
      <c r="C874" s="275"/>
      <c r="D874" s="276"/>
    </row>
    <row r="875">
      <c r="C875" s="275"/>
      <c r="D875" s="276"/>
    </row>
    <row r="876">
      <c r="C876" s="275"/>
      <c r="D876" s="276"/>
    </row>
    <row r="877">
      <c r="C877" s="275"/>
      <c r="D877" s="276"/>
    </row>
    <row r="878">
      <c r="C878" s="275"/>
      <c r="D878" s="276"/>
    </row>
    <row r="879">
      <c r="C879" s="275"/>
      <c r="D879" s="276"/>
    </row>
    <row r="880">
      <c r="C880" s="275"/>
      <c r="D880" s="276"/>
    </row>
    <row r="881">
      <c r="C881" s="275"/>
      <c r="D881" s="276"/>
    </row>
    <row r="882">
      <c r="C882" s="275"/>
      <c r="D882" s="276"/>
    </row>
    <row r="883">
      <c r="C883" s="275"/>
      <c r="D883" s="276"/>
    </row>
    <row r="884">
      <c r="C884" s="275"/>
      <c r="D884" s="276"/>
    </row>
    <row r="885">
      <c r="C885" s="275"/>
      <c r="D885" s="276"/>
    </row>
    <row r="886">
      <c r="C886" s="275"/>
      <c r="D886" s="276"/>
    </row>
    <row r="887">
      <c r="C887" s="275"/>
      <c r="D887" s="276"/>
    </row>
    <row r="888">
      <c r="C888" s="275"/>
      <c r="D888" s="276"/>
    </row>
    <row r="889">
      <c r="C889" s="275"/>
      <c r="D889" s="276"/>
    </row>
    <row r="890">
      <c r="C890" s="275"/>
      <c r="D890" s="276"/>
    </row>
    <row r="891">
      <c r="C891" s="275"/>
      <c r="D891" s="276"/>
    </row>
    <row r="892">
      <c r="C892" s="275"/>
      <c r="D892" s="276"/>
    </row>
    <row r="893">
      <c r="C893" s="275"/>
      <c r="D893" s="276"/>
    </row>
    <row r="894">
      <c r="C894" s="275"/>
      <c r="D894" s="276"/>
    </row>
    <row r="895">
      <c r="C895" s="275"/>
      <c r="D895" s="276"/>
    </row>
    <row r="896">
      <c r="C896" s="275"/>
      <c r="D896" s="276"/>
    </row>
    <row r="897">
      <c r="C897" s="275"/>
      <c r="D897" s="276"/>
    </row>
    <row r="898">
      <c r="C898" s="275"/>
      <c r="D898" s="276"/>
    </row>
    <row r="899">
      <c r="C899" s="275"/>
      <c r="D899" s="276"/>
    </row>
    <row r="900">
      <c r="C900" s="275"/>
      <c r="D900" s="276"/>
    </row>
    <row r="901">
      <c r="C901" s="275"/>
      <c r="D901" s="276"/>
    </row>
    <row r="902">
      <c r="C902" s="275"/>
      <c r="D902" s="276"/>
    </row>
    <row r="903">
      <c r="C903" s="275"/>
      <c r="D903" s="276"/>
    </row>
    <row r="904">
      <c r="C904" s="275"/>
      <c r="D904" s="276"/>
    </row>
    <row r="905">
      <c r="C905" s="275"/>
      <c r="D905" s="276"/>
    </row>
    <row r="906">
      <c r="C906" s="275"/>
      <c r="D906" s="276"/>
    </row>
    <row r="907">
      <c r="C907" s="275"/>
      <c r="D907" s="276"/>
    </row>
    <row r="908">
      <c r="C908" s="275"/>
      <c r="D908" s="276"/>
    </row>
    <row r="909">
      <c r="C909" s="275"/>
      <c r="D909" s="276"/>
    </row>
    <row r="910">
      <c r="C910" s="275"/>
      <c r="D910" s="276"/>
    </row>
    <row r="911">
      <c r="C911" s="275"/>
      <c r="D911" s="276"/>
    </row>
    <row r="912">
      <c r="C912" s="275"/>
      <c r="D912" s="276"/>
    </row>
    <row r="913">
      <c r="C913" s="275"/>
      <c r="D913" s="276"/>
    </row>
    <row r="914">
      <c r="C914" s="275"/>
      <c r="D914" s="276"/>
    </row>
    <row r="915">
      <c r="C915" s="275"/>
      <c r="D915" s="276"/>
    </row>
    <row r="916">
      <c r="C916" s="275"/>
      <c r="D916" s="276"/>
    </row>
    <row r="917">
      <c r="C917" s="275"/>
      <c r="D917" s="276"/>
    </row>
    <row r="918">
      <c r="C918" s="275"/>
      <c r="D918" s="276"/>
    </row>
    <row r="919">
      <c r="C919" s="275"/>
      <c r="D919" s="276"/>
    </row>
    <row r="920">
      <c r="C920" s="275"/>
      <c r="D920" s="276"/>
    </row>
    <row r="921">
      <c r="C921" s="275"/>
      <c r="D921" s="276"/>
    </row>
    <row r="922">
      <c r="C922" s="275"/>
      <c r="D922" s="276"/>
    </row>
    <row r="923">
      <c r="C923" s="275"/>
      <c r="D923" s="276"/>
    </row>
    <row r="924">
      <c r="C924" s="275"/>
      <c r="D924" s="276"/>
    </row>
    <row r="925">
      <c r="C925" s="275"/>
      <c r="D925" s="276"/>
    </row>
    <row r="926">
      <c r="C926" s="275"/>
      <c r="D926" s="276"/>
    </row>
    <row r="927">
      <c r="C927" s="275"/>
      <c r="D927" s="276"/>
    </row>
    <row r="928">
      <c r="C928" s="275"/>
      <c r="D928" s="276"/>
    </row>
    <row r="929">
      <c r="C929" s="275"/>
      <c r="D929" s="276"/>
    </row>
    <row r="930">
      <c r="C930" s="275"/>
      <c r="D930" s="276"/>
    </row>
    <row r="931">
      <c r="C931" s="275"/>
      <c r="D931" s="276"/>
    </row>
    <row r="932">
      <c r="C932" s="275"/>
      <c r="D932" s="276"/>
    </row>
    <row r="933">
      <c r="C933" s="275"/>
      <c r="D933" s="276"/>
    </row>
    <row r="934">
      <c r="C934" s="275"/>
      <c r="D934" s="276"/>
    </row>
    <row r="935">
      <c r="C935" s="275"/>
      <c r="D935" s="276"/>
    </row>
    <row r="936">
      <c r="C936" s="275"/>
      <c r="D936" s="276"/>
    </row>
    <row r="937">
      <c r="C937" s="275"/>
      <c r="D937" s="276"/>
    </row>
    <row r="938">
      <c r="C938" s="275"/>
      <c r="D938" s="276"/>
    </row>
    <row r="939">
      <c r="C939" s="275"/>
      <c r="D939" s="276"/>
    </row>
    <row r="940">
      <c r="C940" s="275"/>
      <c r="D940" s="276"/>
    </row>
    <row r="941">
      <c r="C941" s="275"/>
      <c r="D941" s="276"/>
    </row>
    <row r="942">
      <c r="C942" s="275"/>
      <c r="D942" s="276"/>
    </row>
    <row r="943">
      <c r="C943" s="275"/>
      <c r="D943" s="276"/>
    </row>
    <row r="944">
      <c r="C944" s="275"/>
      <c r="D944" s="276"/>
    </row>
    <row r="945">
      <c r="C945" s="275"/>
      <c r="D945" s="276"/>
    </row>
    <row r="946">
      <c r="C946" s="275"/>
      <c r="D946" s="276"/>
    </row>
    <row r="947">
      <c r="C947" s="275"/>
      <c r="D947" s="276"/>
    </row>
    <row r="948">
      <c r="C948" s="275"/>
      <c r="D948" s="276"/>
    </row>
    <row r="949">
      <c r="C949" s="275"/>
      <c r="D949" s="276"/>
    </row>
    <row r="950">
      <c r="C950" s="275"/>
      <c r="D950" s="276"/>
    </row>
    <row r="951">
      <c r="C951" s="275"/>
      <c r="D951" s="276"/>
    </row>
    <row r="952">
      <c r="C952" s="275"/>
      <c r="D952" s="276"/>
    </row>
    <row r="953">
      <c r="C953" s="275"/>
      <c r="D953" s="276"/>
    </row>
    <row r="954">
      <c r="C954" s="275"/>
      <c r="D954" s="276"/>
    </row>
    <row r="955">
      <c r="C955" s="275"/>
      <c r="D955" s="276"/>
    </row>
    <row r="956">
      <c r="C956" s="275"/>
      <c r="D956" s="276"/>
    </row>
    <row r="957">
      <c r="C957" s="275"/>
      <c r="D957" s="276"/>
    </row>
    <row r="958">
      <c r="C958" s="275"/>
      <c r="D958" s="276"/>
    </row>
    <row r="959">
      <c r="C959" s="275"/>
      <c r="D959" s="276"/>
    </row>
    <row r="960">
      <c r="C960" s="275"/>
      <c r="D960" s="276"/>
    </row>
    <row r="961">
      <c r="C961" s="275"/>
      <c r="D961" s="276"/>
    </row>
    <row r="962">
      <c r="C962" s="275"/>
      <c r="D962" s="276"/>
    </row>
    <row r="963">
      <c r="C963" s="275"/>
      <c r="D963" s="276"/>
    </row>
    <row r="964">
      <c r="C964" s="275"/>
      <c r="D964" s="276"/>
    </row>
    <row r="965">
      <c r="C965" s="275"/>
      <c r="D965" s="276"/>
    </row>
    <row r="966">
      <c r="C966" s="275"/>
      <c r="D966" s="276"/>
    </row>
    <row r="967">
      <c r="C967" s="275"/>
      <c r="D967" s="276"/>
    </row>
    <row r="968">
      <c r="C968" s="275"/>
      <c r="D968" s="276"/>
    </row>
    <row r="969">
      <c r="C969" s="275"/>
      <c r="D969" s="276"/>
    </row>
    <row r="970">
      <c r="C970" s="275"/>
      <c r="D970" s="276"/>
    </row>
    <row r="971">
      <c r="C971" s="275"/>
      <c r="D971" s="276"/>
    </row>
    <row r="972">
      <c r="C972" s="275"/>
      <c r="D972" s="276"/>
    </row>
    <row r="973">
      <c r="C973" s="275"/>
      <c r="D973" s="276"/>
    </row>
    <row r="974">
      <c r="C974" s="275"/>
      <c r="D974" s="276"/>
    </row>
    <row r="975">
      <c r="C975" s="275"/>
      <c r="D975" s="276"/>
    </row>
    <row r="976">
      <c r="C976" s="275"/>
      <c r="D976" s="276"/>
    </row>
    <row r="977">
      <c r="C977" s="275"/>
      <c r="D977" s="276"/>
    </row>
    <row r="978">
      <c r="C978" s="275"/>
      <c r="D978" s="276"/>
    </row>
    <row r="979">
      <c r="C979" s="275"/>
      <c r="D979" s="276"/>
    </row>
    <row r="980">
      <c r="C980" s="275"/>
      <c r="D980" s="276"/>
    </row>
    <row r="981">
      <c r="C981" s="275"/>
      <c r="D981" s="276"/>
    </row>
    <row r="982">
      <c r="C982" s="275"/>
      <c r="D982" s="276"/>
    </row>
    <row r="983">
      <c r="C983" s="275"/>
      <c r="D983" s="276"/>
    </row>
    <row r="984">
      <c r="C984" s="275"/>
      <c r="D984" s="276"/>
    </row>
    <row r="985">
      <c r="C985" s="275"/>
      <c r="D985" s="276"/>
    </row>
    <row r="986">
      <c r="C986" s="275"/>
      <c r="D986" s="276"/>
    </row>
    <row r="987">
      <c r="C987" s="275"/>
      <c r="D987" s="276"/>
    </row>
    <row r="988">
      <c r="C988" s="275"/>
      <c r="D988" s="276"/>
    </row>
    <row r="989">
      <c r="C989" s="275"/>
      <c r="D989" s="276"/>
    </row>
    <row r="990">
      <c r="C990" s="275"/>
      <c r="D990" s="276"/>
    </row>
    <row r="991">
      <c r="C991" s="275"/>
      <c r="D991" s="276"/>
    </row>
    <row r="992">
      <c r="C992" s="275"/>
      <c r="D992" s="276"/>
    </row>
    <row r="993">
      <c r="C993" s="275"/>
      <c r="D993" s="276"/>
    </row>
    <row r="994">
      <c r="C994" s="275"/>
      <c r="D994" s="276"/>
    </row>
    <row r="995">
      <c r="C995" s="275"/>
      <c r="D995" s="276"/>
    </row>
    <row r="996">
      <c r="C996" s="275"/>
      <c r="D996" s="276"/>
    </row>
    <row r="997">
      <c r="C997" s="275"/>
      <c r="D997" s="276"/>
    </row>
    <row r="998">
      <c r="C998" s="275"/>
      <c r="D998" s="276"/>
    </row>
    <row r="999">
      <c r="C999" s="275"/>
      <c r="D999" s="276"/>
    </row>
    <row r="1000">
      <c r="C1000" s="275"/>
      <c r="D1000" s="276"/>
    </row>
    <row r="1001">
      <c r="C1001" s="275"/>
      <c r="D1001" s="276"/>
    </row>
    <row r="1002">
      <c r="C1002" s="275"/>
      <c r="D1002" s="276"/>
    </row>
    <row r="1003">
      <c r="C1003" s="275"/>
      <c r="D1003" s="276"/>
    </row>
    <row r="1004">
      <c r="C1004" s="275"/>
      <c r="D1004" s="276"/>
    </row>
    <row r="1005">
      <c r="C1005" s="275"/>
      <c r="D1005" s="276"/>
    </row>
    <row r="1006">
      <c r="C1006" s="275"/>
      <c r="D1006" s="276"/>
    </row>
    <row r="1007">
      <c r="C1007" s="275"/>
      <c r="D1007" s="276"/>
    </row>
    <row r="1008">
      <c r="C1008" s="275"/>
      <c r="D1008" s="276"/>
    </row>
    <row r="1009">
      <c r="C1009" s="275"/>
      <c r="D1009" s="276"/>
    </row>
    <row r="1010">
      <c r="C1010" s="275"/>
      <c r="D1010" s="276"/>
    </row>
    <row r="1011">
      <c r="C1011" s="275"/>
      <c r="D1011" s="276"/>
    </row>
    <row r="1012">
      <c r="C1012" s="275"/>
      <c r="D1012" s="276"/>
    </row>
    <row r="1013">
      <c r="C1013" s="275"/>
      <c r="D1013" s="276"/>
    </row>
    <row r="1014">
      <c r="C1014" s="275"/>
      <c r="D1014" s="276"/>
    </row>
    <row r="1015">
      <c r="C1015" s="275"/>
      <c r="D1015" s="276"/>
    </row>
    <row r="1016">
      <c r="C1016" s="275"/>
      <c r="D1016" s="276"/>
    </row>
    <row r="1017">
      <c r="C1017" s="275"/>
      <c r="D1017" s="276"/>
    </row>
    <row r="1018">
      <c r="C1018" s="275"/>
      <c r="D1018" s="276"/>
    </row>
    <row r="1019">
      <c r="C1019" s="275"/>
      <c r="D1019" s="276"/>
    </row>
    <row r="1020">
      <c r="C1020" s="275"/>
      <c r="D1020" s="276"/>
    </row>
    <row r="1021">
      <c r="C1021" s="275"/>
      <c r="D1021" s="276"/>
    </row>
    <row r="1022">
      <c r="C1022" s="275"/>
      <c r="D1022" s="276"/>
    </row>
    <row r="1023">
      <c r="C1023" s="275"/>
      <c r="D1023" s="276"/>
    </row>
    <row r="1024">
      <c r="C1024" s="275"/>
      <c r="D1024" s="276"/>
    </row>
    <row r="1025">
      <c r="C1025" s="275"/>
      <c r="D1025" s="276"/>
    </row>
    <row r="1026">
      <c r="C1026" s="275"/>
      <c r="D1026" s="276"/>
    </row>
    <row r="1027">
      <c r="C1027" s="275"/>
      <c r="D1027" s="276"/>
    </row>
    <row r="1028">
      <c r="C1028" s="275"/>
      <c r="D1028" s="276"/>
    </row>
    <row r="1029">
      <c r="C1029" s="275"/>
      <c r="D1029" s="276"/>
    </row>
    <row r="1030">
      <c r="C1030" s="275"/>
      <c r="D1030" s="276"/>
    </row>
    <row r="1031">
      <c r="C1031" s="275"/>
      <c r="D1031" s="276"/>
    </row>
    <row r="1032">
      <c r="C1032" s="275"/>
      <c r="D1032" s="276"/>
    </row>
    <row r="1033">
      <c r="C1033" s="275"/>
      <c r="D1033" s="276"/>
    </row>
    <row r="1034">
      <c r="C1034" s="275"/>
      <c r="D1034" s="276"/>
    </row>
    <row r="1035">
      <c r="C1035" s="275"/>
      <c r="D1035" s="276"/>
    </row>
    <row r="1036">
      <c r="C1036" s="275"/>
      <c r="D1036" s="276"/>
    </row>
    <row r="1037">
      <c r="C1037" s="275"/>
      <c r="D1037" s="276"/>
    </row>
    <row r="1038">
      <c r="C1038" s="275"/>
      <c r="D1038" s="276"/>
    </row>
    <row r="1039">
      <c r="C1039" s="275"/>
      <c r="D1039" s="276"/>
    </row>
    <row r="1040">
      <c r="C1040" s="275"/>
      <c r="D1040" s="276"/>
    </row>
    <row r="1041">
      <c r="C1041" s="275"/>
      <c r="D1041" s="276"/>
    </row>
    <row r="1042">
      <c r="C1042" s="275"/>
      <c r="D1042" s="276"/>
    </row>
    <row r="1043">
      <c r="C1043" s="275"/>
      <c r="D1043" s="276"/>
    </row>
    <row r="1044">
      <c r="C1044" s="275"/>
      <c r="D1044" s="276"/>
    </row>
    <row r="1045">
      <c r="C1045" s="275"/>
      <c r="D1045" s="276"/>
    </row>
    <row r="1046">
      <c r="C1046" s="275"/>
      <c r="D1046" s="276"/>
    </row>
    <row r="1047">
      <c r="C1047" s="275"/>
      <c r="D1047" s="276"/>
    </row>
    <row r="1048">
      <c r="C1048" s="275"/>
      <c r="D1048" s="276"/>
    </row>
    <row r="1049">
      <c r="C1049" s="275"/>
      <c r="D1049" s="276"/>
    </row>
    <row r="1050">
      <c r="C1050" s="275"/>
      <c r="D1050" s="276"/>
    </row>
    <row r="1051">
      <c r="C1051" s="275"/>
      <c r="D1051" s="276"/>
    </row>
    <row r="1052">
      <c r="C1052" s="275"/>
      <c r="D1052" s="276"/>
    </row>
    <row r="1053">
      <c r="C1053" s="275"/>
      <c r="D1053" s="276"/>
    </row>
    <row r="1054">
      <c r="C1054" s="275"/>
      <c r="D1054" s="276"/>
    </row>
    <row r="1055">
      <c r="C1055" s="275"/>
      <c r="D1055" s="276"/>
    </row>
    <row r="1056">
      <c r="C1056" s="275"/>
      <c r="D1056" s="276"/>
    </row>
    <row r="1057">
      <c r="C1057" s="275"/>
      <c r="D1057" s="276"/>
    </row>
    <row r="1058">
      <c r="C1058" s="275"/>
      <c r="D1058" s="276"/>
    </row>
    <row r="1059">
      <c r="C1059" s="275"/>
      <c r="D1059" s="276"/>
    </row>
    <row r="1060">
      <c r="C1060" s="275"/>
      <c r="D1060" s="276"/>
    </row>
    <row r="1061">
      <c r="C1061" s="275"/>
      <c r="D1061" s="276"/>
    </row>
    <row r="1062">
      <c r="C1062" s="275"/>
      <c r="D1062" s="276"/>
    </row>
    <row r="1063">
      <c r="C1063" s="275"/>
      <c r="D1063" s="276"/>
    </row>
    <row r="1064">
      <c r="C1064" s="275"/>
      <c r="D1064" s="276"/>
    </row>
    <row r="1065">
      <c r="C1065" s="275"/>
      <c r="D1065" s="276"/>
    </row>
    <row r="1066">
      <c r="C1066" s="275"/>
      <c r="D1066" s="276"/>
    </row>
    <row r="1067">
      <c r="C1067" s="275"/>
      <c r="D1067" s="276"/>
    </row>
    <row r="1068">
      <c r="C1068" s="275"/>
      <c r="D1068" s="276"/>
    </row>
    <row r="1069">
      <c r="C1069" s="275"/>
      <c r="D1069" s="276"/>
    </row>
    <row r="1070">
      <c r="C1070" s="275"/>
      <c r="D1070" s="276"/>
    </row>
    <row r="1071">
      <c r="C1071" s="275"/>
      <c r="D1071" s="276"/>
    </row>
    <row r="1072">
      <c r="C1072" s="275"/>
      <c r="D1072" s="276"/>
    </row>
    <row r="1073">
      <c r="C1073" s="275"/>
      <c r="D1073" s="276"/>
    </row>
    <row r="1074">
      <c r="C1074" s="275"/>
      <c r="D1074" s="276"/>
    </row>
    <row r="1075">
      <c r="C1075" s="275"/>
      <c r="D1075" s="276"/>
    </row>
    <row r="1076">
      <c r="C1076" s="275"/>
      <c r="D1076" s="276"/>
    </row>
    <row r="1077">
      <c r="C1077" s="275"/>
      <c r="D1077" s="276"/>
    </row>
    <row r="1078">
      <c r="C1078" s="275"/>
      <c r="D1078" s="276"/>
    </row>
    <row r="1079">
      <c r="C1079" s="275"/>
      <c r="D1079" s="276"/>
    </row>
    <row r="1080">
      <c r="C1080" s="275"/>
      <c r="D1080" s="276"/>
    </row>
    <row r="1081">
      <c r="C1081" s="275"/>
      <c r="D1081" s="276"/>
    </row>
    <row r="1082">
      <c r="C1082" s="275"/>
      <c r="D1082" s="276"/>
    </row>
    <row r="1083">
      <c r="C1083" s="275"/>
      <c r="D1083" s="276"/>
    </row>
    <row r="1084">
      <c r="C1084" s="275"/>
      <c r="D1084" s="276"/>
    </row>
    <row r="1085">
      <c r="C1085" s="275"/>
      <c r="D1085" s="276"/>
    </row>
    <row r="1086">
      <c r="C1086" s="275"/>
      <c r="D1086" s="276"/>
    </row>
    <row r="1087">
      <c r="C1087" s="275"/>
      <c r="D1087" s="276"/>
    </row>
    <row r="1088">
      <c r="C1088" s="275"/>
      <c r="D1088" s="276"/>
    </row>
    <row r="1089">
      <c r="C1089" s="275"/>
      <c r="D1089" s="276"/>
    </row>
    <row r="1090">
      <c r="C1090" s="275"/>
      <c r="D1090" s="276"/>
    </row>
    <row r="1091">
      <c r="C1091" s="275"/>
      <c r="D1091" s="276"/>
    </row>
    <row r="1092">
      <c r="C1092" s="275"/>
      <c r="D1092" s="276"/>
    </row>
    <row r="1093">
      <c r="C1093" s="275"/>
      <c r="D1093" s="276"/>
    </row>
    <row r="1094">
      <c r="C1094" s="275"/>
      <c r="D1094" s="276"/>
    </row>
    <row r="1095">
      <c r="C1095" s="275"/>
      <c r="D1095" s="276"/>
    </row>
    <row r="1096">
      <c r="C1096" s="275"/>
      <c r="D1096" s="276"/>
    </row>
    <row r="1097">
      <c r="C1097" s="275"/>
      <c r="D1097" s="276"/>
    </row>
    <row r="1098">
      <c r="C1098" s="275"/>
      <c r="D1098" s="276"/>
    </row>
    <row r="1099">
      <c r="C1099" s="275"/>
      <c r="D1099" s="276"/>
    </row>
    <row r="1100">
      <c r="C1100" s="275"/>
      <c r="D1100" s="276"/>
    </row>
    <row r="1101">
      <c r="C1101" s="275"/>
      <c r="D1101" s="276"/>
    </row>
    <row r="1102">
      <c r="C1102" s="275"/>
      <c r="D1102" s="276"/>
    </row>
    <row r="1103">
      <c r="C1103" s="275"/>
      <c r="D1103" s="276"/>
    </row>
    <row r="1104">
      <c r="C1104" s="275"/>
      <c r="D1104" s="276"/>
    </row>
    <row r="1105">
      <c r="C1105" s="275"/>
      <c r="D1105" s="276"/>
    </row>
    <row r="1106">
      <c r="C1106" s="275"/>
      <c r="D1106" s="276"/>
    </row>
    <row r="1107">
      <c r="C1107" s="275"/>
      <c r="D1107" s="276"/>
    </row>
    <row r="1108">
      <c r="C1108" s="275"/>
      <c r="D1108" s="276"/>
    </row>
    <row r="1109">
      <c r="C1109" s="275"/>
      <c r="D1109" s="276"/>
    </row>
    <row r="1110">
      <c r="C1110" s="275"/>
      <c r="D1110" s="276"/>
    </row>
    <row r="1111">
      <c r="C1111" s="275"/>
      <c r="D1111" s="276"/>
    </row>
    <row r="1112">
      <c r="C1112" s="275"/>
      <c r="D1112" s="276"/>
    </row>
    <row r="1113">
      <c r="C1113" s="275"/>
      <c r="D1113" s="276"/>
    </row>
    <row r="1114">
      <c r="C1114" s="275"/>
      <c r="D1114" s="276"/>
    </row>
    <row r="1115">
      <c r="C1115" s="275"/>
      <c r="D1115" s="276"/>
    </row>
    <row r="1116">
      <c r="C1116" s="275"/>
      <c r="D1116" s="276"/>
    </row>
    <row r="1117">
      <c r="C1117" s="275"/>
      <c r="D1117" s="276"/>
    </row>
    <row r="1118">
      <c r="C1118" s="275"/>
      <c r="D1118" s="276"/>
    </row>
    <row r="1119">
      <c r="C1119" s="275"/>
      <c r="D1119" s="276"/>
    </row>
    <row r="1120">
      <c r="C1120" s="275"/>
      <c r="D1120" s="276"/>
    </row>
    <row r="1121">
      <c r="C1121" s="275"/>
      <c r="D1121" s="276"/>
    </row>
    <row r="1122">
      <c r="C1122" s="275"/>
      <c r="D1122" s="276"/>
    </row>
    <row r="1123">
      <c r="C1123" s="275"/>
      <c r="D1123" s="276"/>
    </row>
    <row r="1124">
      <c r="C1124" s="275"/>
      <c r="D1124" s="276"/>
    </row>
    <row r="1125">
      <c r="C1125" s="275"/>
      <c r="D1125" s="276"/>
    </row>
    <row r="1126">
      <c r="C1126" s="275"/>
      <c r="D1126" s="276"/>
    </row>
    <row r="1127">
      <c r="C1127" s="275"/>
      <c r="D1127" s="276"/>
    </row>
    <row r="1128">
      <c r="C1128" s="275"/>
      <c r="D1128" s="276"/>
    </row>
    <row r="1129">
      <c r="C1129" s="275"/>
      <c r="D1129" s="276"/>
    </row>
    <row r="1130">
      <c r="C1130" s="275"/>
      <c r="D1130" s="276"/>
    </row>
    <row r="1131">
      <c r="C1131" s="275"/>
      <c r="D1131" s="276"/>
    </row>
    <row r="1132">
      <c r="C1132" s="275"/>
      <c r="D1132" s="276"/>
    </row>
    <row r="1133">
      <c r="C1133" s="275"/>
      <c r="D1133" s="276"/>
    </row>
    <row r="1134">
      <c r="C1134" s="275"/>
      <c r="D1134" s="276"/>
    </row>
    <row r="1135">
      <c r="C1135" s="275"/>
      <c r="D1135" s="276"/>
    </row>
    <row r="1136">
      <c r="C1136" s="275"/>
      <c r="D1136" s="276"/>
    </row>
    <row r="1137">
      <c r="C1137" s="275"/>
      <c r="D1137" s="276"/>
    </row>
    <row r="1138">
      <c r="C1138" s="275"/>
      <c r="D1138" s="276"/>
    </row>
    <row r="1139">
      <c r="C1139" s="275"/>
      <c r="D1139" s="276"/>
    </row>
    <row r="1140">
      <c r="C1140" s="275"/>
      <c r="D1140" s="276"/>
    </row>
    <row r="1141">
      <c r="C1141" s="275"/>
      <c r="D1141" s="276"/>
    </row>
    <row r="1142">
      <c r="C1142" s="275"/>
      <c r="D1142" s="276"/>
    </row>
    <row r="1143">
      <c r="C1143" s="275"/>
      <c r="D1143" s="276"/>
    </row>
    <row r="1144">
      <c r="C1144" s="275"/>
      <c r="D1144" s="276"/>
    </row>
    <row r="1145">
      <c r="C1145" s="275"/>
      <c r="D1145" s="276"/>
    </row>
    <row r="1146">
      <c r="C1146" s="275"/>
      <c r="D1146" s="276"/>
    </row>
    <row r="1147">
      <c r="C1147" s="275"/>
      <c r="D1147" s="276"/>
    </row>
    <row r="1148">
      <c r="C1148" s="275"/>
      <c r="D1148" s="276"/>
    </row>
    <row r="1149">
      <c r="C1149" s="275"/>
      <c r="D1149" s="276"/>
    </row>
    <row r="1150">
      <c r="C1150" s="275"/>
      <c r="D1150" s="276"/>
    </row>
    <row r="1151">
      <c r="C1151" s="275"/>
      <c r="D1151" s="276"/>
    </row>
    <row r="1152">
      <c r="C1152" s="275"/>
      <c r="D1152" s="276"/>
    </row>
    <row r="1153">
      <c r="C1153" s="275"/>
      <c r="D1153" s="276"/>
    </row>
    <row r="1154">
      <c r="C1154" s="275"/>
      <c r="D1154" s="276"/>
    </row>
    <row r="1155">
      <c r="C1155" s="275"/>
      <c r="D1155" s="276"/>
    </row>
    <row r="1156">
      <c r="C1156" s="275"/>
      <c r="D1156" s="276"/>
    </row>
    <row r="1157">
      <c r="C1157" s="275"/>
      <c r="D1157" s="276"/>
    </row>
    <row r="1158">
      <c r="C1158" s="275"/>
      <c r="D1158" s="276"/>
    </row>
    <row r="1159">
      <c r="C1159" s="275"/>
      <c r="D1159" s="276"/>
    </row>
    <row r="1160">
      <c r="C1160" s="275"/>
      <c r="D1160" s="276"/>
    </row>
    <row r="1161">
      <c r="C1161" s="275"/>
      <c r="D1161" s="276"/>
    </row>
    <row r="1162">
      <c r="C1162" s="275"/>
      <c r="D1162" s="276"/>
    </row>
    <row r="1163">
      <c r="C1163" s="275"/>
      <c r="D1163" s="276"/>
    </row>
    <row r="1164">
      <c r="C1164" s="275"/>
      <c r="D1164" s="276"/>
    </row>
    <row r="1165">
      <c r="C1165" s="275"/>
      <c r="D1165" s="276"/>
    </row>
    <row r="1166">
      <c r="C1166" s="275"/>
      <c r="D1166" s="276"/>
    </row>
    <row r="1167">
      <c r="C1167" s="275"/>
      <c r="D1167" s="276"/>
    </row>
    <row r="1168">
      <c r="C1168" s="275"/>
      <c r="D1168" s="276"/>
    </row>
    <row r="1169">
      <c r="C1169" s="275"/>
      <c r="D1169" s="276"/>
    </row>
    <row r="1170">
      <c r="C1170" s="275"/>
      <c r="D1170" s="276"/>
    </row>
    <row r="1171">
      <c r="C1171" s="275"/>
      <c r="D1171" s="276"/>
    </row>
    <row r="1172">
      <c r="C1172" s="275"/>
      <c r="D1172" s="276"/>
    </row>
    <row r="1173">
      <c r="C1173" s="275"/>
      <c r="D1173" s="276"/>
    </row>
    <row r="1174">
      <c r="C1174" s="275"/>
      <c r="D1174" s="276"/>
    </row>
    <row r="1175">
      <c r="C1175" s="275"/>
      <c r="D1175" s="276"/>
    </row>
    <row r="1176">
      <c r="C1176" s="275"/>
      <c r="D1176" s="276"/>
    </row>
    <row r="1177">
      <c r="C1177" s="275"/>
      <c r="D1177" s="276"/>
    </row>
    <row r="1178">
      <c r="C1178" s="275"/>
      <c r="D1178" s="276"/>
    </row>
    <row r="1179">
      <c r="C1179" s="275"/>
      <c r="D1179" s="276"/>
    </row>
    <row r="1180">
      <c r="C1180" s="275"/>
      <c r="D1180" s="276"/>
    </row>
    <row r="1181">
      <c r="C1181" s="275"/>
      <c r="D1181" s="276"/>
    </row>
    <row r="1182">
      <c r="C1182" s="275"/>
      <c r="D1182" s="276"/>
    </row>
    <row r="1183">
      <c r="C1183" s="275"/>
      <c r="D1183" s="276"/>
    </row>
    <row r="1184">
      <c r="C1184" s="275"/>
      <c r="D1184" s="276"/>
    </row>
    <row r="1185">
      <c r="C1185" s="275"/>
      <c r="D1185" s="276"/>
    </row>
    <row r="1186">
      <c r="C1186" s="275"/>
      <c r="D1186" s="276"/>
    </row>
    <row r="1187">
      <c r="C1187" s="275"/>
      <c r="D1187" s="276"/>
    </row>
    <row r="1188">
      <c r="C1188" s="275"/>
      <c r="D1188" s="276"/>
    </row>
    <row r="1189">
      <c r="C1189" s="275"/>
      <c r="D1189" s="276"/>
    </row>
    <row r="1190">
      <c r="C1190" s="275"/>
      <c r="D1190" s="276"/>
    </row>
    <row r="1191">
      <c r="C1191" s="275"/>
      <c r="D1191" s="276"/>
    </row>
    <row r="1192">
      <c r="C1192" s="275"/>
      <c r="D1192" s="276"/>
    </row>
    <row r="1193">
      <c r="C1193" s="275"/>
      <c r="D1193" s="276"/>
    </row>
    <row r="1194">
      <c r="C1194" s="275"/>
      <c r="D1194" s="276"/>
    </row>
    <row r="1195">
      <c r="C1195" s="275"/>
      <c r="D1195" s="276"/>
    </row>
    <row r="1196">
      <c r="C1196" s="275"/>
      <c r="D1196" s="276"/>
    </row>
    <row r="1197">
      <c r="C1197" s="275"/>
      <c r="D1197" s="276"/>
    </row>
    <row r="1198">
      <c r="C1198" s="275"/>
      <c r="D1198" s="276"/>
    </row>
    <row r="1199">
      <c r="C1199" s="275"/>
      <c r="D1199" s="276"/>
    </row>
    <row r="1200">
      <c r="C1200" s="275"/>
      <c r="D1200" s="276"/>
    </row>
    <row r="1201">
      <c r="C1201" s="275"/>
      <c r="D1201" s="276"/>
    </row>
    <row r="1202">
      <c r="C1202" s="275"/>
      <c r="D1202" s="276"/>
    </row>
    <row r="1203">
      <c r="C1203" s="275"/>
      <c r="D1203" s="276"/>
    </row>
    <row r="1204">
      <c r="C1204" s="275"/>
      <c r="D1204" s="276"/>
    </row>
    <row r="1205">
      <c r="C1205" s="275"/>
      <c r="D1205" s="276"/>
    </row>
    <row r="1206">
      <c r="C1206" s="275"/>
      <c r="D1206" s="276"/>
    </row>
    <row r="1207">
      <c r="C1207" s="275"/>
      <c r="D1207" s="276"/>
    </row>
    <row r="1208">
      <c r="C1208" s="275"/>
      <c r="D1208" s="276"/>
    </row>
    <row r="1209">
      <c r="C1209" s="275"/>
      <c r="D1209" s="276"/>
    </row>
    <row r="1210">
      <c r="C1210" s="275"/>
      <c r="D1210" s="276"/>
    </row>
    <row r="1211">
      <c r="C1211" s="275"/>
      <c r="D1211" s="276"/>
    </row>
    <row r="1212">
      <c r="C1212" s="275"/>
      <c r="D1212" s="276"/>
    </row>
    <row r="1213">
      <c r="C1213" s="275"/>
      <c r="D1213" s="276"/>
    </row>
    <row r="1214">
      <c r="C1214" s="275"/>
      <c r="D1214" s="276"/>
    </row>
    <row r="1215">
      <c r="C1215" s="275"/>
      <c r="D1215" s="276"/>
    </row>
    <row r="1216">
      <c r="C1216" s="275"/>
      <c r="D1216" s="276"/>
    </row>
    <row r="1217">
      <c r="C1217" s="275"/>
      <c r="D1217" s="276"/>
    </row>
    <row r="1218">
      <c r="C1218" s="275"/>
      <c r="D1218" s="276"/>
    </row>
    <row r="1219">
      <c r="C1219" s="275"/>
      <c r="D1219" s="276"/>
    </row>
    <row r="1220">
      <c r="C1220" s="275"/>
      <c r="D1220" s="276"/>
    </row>
    <row r="1221">
      <c r="C1221" s="275"/>
      <c r="D1221" s="276"/>
    </row>
    <row r="1222">
      <c r="C1222" s="275"/>
      <c r="D1222" s="276"/>
    </row>
    <row r="1223">
      <c r="C1223" s="275"/>
      <c r="D1223" s="276"/>
    </row>
    <row r="1224">
      <c r="C1224" s="275"/>
      <c r="D1224" s="276"/>
    </row>
    <row r="1225">
      <c r="C1225" s="275"/>
      <c r="D1225" s="276"/>
    </row>
    <row r="1226">
      <c r="C1226" s="275"/>
      <c r="D1226" s="276"/>
    </row>
    <row r="1227">
      <c r="C1227" s="275"/>
      <c r="D1227" s="276"/>
    </row>
    <row r="1228">
      <c r="C1228" s="275"/>
      <c r="D1228" s="276"/>
    </row>
    <row r="1229">
      <c r="C1229" s="275"/>
      <c r="D1229" s="276"/>
    </row>
    <row r="1230">
      <c r="C1230" s="275"/>
      <c r="D1230" s="276"/>
    </row>
    <row r="1231">
      <c r="C1231" s="275"/>
      <c r="D1231" s="276"/>
    </row>
    <row r="1232">
      <c r="C1232" s="275"/>
      <c r="D1232" s="276"/>
    </row>
    <row r="1233">
      <c r="C1233" s="275"/>
      <c r="D1233" s="276"/>
    </row>
    <row r="1234">
      <c r="C1234" s="275"/>
      <c r="D1234" s="276"/>
    </row>
    <row r="1235">
      <c r="C1235" s="275"/>
      <c r="D1235" s="276"/>
    </row>
    <row r="1236">
      <c r="C1236" s="275"/>
      <c r="D1236" s="276"/>
    </row>
    <row r="1237">
      <c r="C1237" s="275"/>
      <c r="D1237" s="276"/>
    </row>
    <row r="1238">
      <c r="C1238" s="275"/>
      <c r="D1238" s="276"/>
    </row>
    <row r="1239">
      <c r="C1239" s="275"/>
      <c r="D1239" s="276"/>
    </row>
    <row r="1240">
      <c r="C1240" s="275"/>
      <c r="D1240" s="276"/>
    </row>
    <row r="1241">
      <c r="C1241" s="275"/>
      <c r="D1241" s="276"/>
    </row>
    <row r="1242">
      <c r="C1242" s="275"/>
      <c r="D1242" s="276"/>
    </row>
    <row r="1243">
      <c r="C1243" s="275"/>
      <c r="D1243" s="276"/>
    </row>
    <row r="1244">
      <c r="C1244" s="275"/>
      <c r="D1244" s="276"/>
    </row>
    <row r="1245">
      <c r="C1245" s="275"/>
      <c r="D1245" s="276"/>
    </row>
    <row r="1246">
      <c r="C1246" s="275"/>
      <c r="D1246" s="276"/>
    </row>
    <row r="1247">
      <c r="C1247" s="275"/>
      <c r="D1247" s="276"/>
    </row>
    <row r="1248">
      <c r="C1248" s="275"/>
      <c r="D1248" s="276"/>
    </row>
    <row r="1249">
      <c r="C1249" s="275"/>
      <c r="D1249" s="276"/>
    </row>
    <row r="1250">
      <c r="C1250" s="275"/>
      <c r="D1250" s="276"/>
    </row>
    <row r="1251">
      <c r="C1251" s="275"/>
      <c r="D1251" s="276"/>
    </row>
    <row r="1252">
      <c r="C1252" s="275"/>
      <c r="D1252" s="276"/>
    </row>
    <row r="1253">
      <c r="C1253" s="275"/>
      <c r="D1253" s="276"/>
    </row>
    <row r="1254">
      <c r="C1254" s="275"/>
      <c r="D1254" s="276"/>
    </row>
    <row r="1255">
      <c r="C1255" s="275"/>
      <c r="D1255" s="276"/>
    </row>
    <row r="1256">
      <c r="C1256" s="275"/>
      <c r="D1256" s="276"/>
    </row>
    <row r="1257">
      <c r="C1257" s="275"/>
      <c r="D1257" s="276"/>
    </row>
    <row r="1258">
      <c r="C1258" s="275"/>
      <c r="D1258" s="276"/>
    </row>
    <row r="1259">
      <c r="C1259" s="275"/>
      <c r="D1259" s="276"/>
    </row>
    <row r="1260">
      <c r="C1260" s="275"/>
      <c r="D1260" s="276"/>
    </row>
    <row r="1261">
      <c r="C1261" s="275"/>
      <c r="D1261" s="276"/>
    </row>
    <row r="1262">
      <c r="C1262" s="275"/>
      <c r="D1262" s="276"/>
    </row>
    <row r="1263">
      <c r="C1263" s="275"/>
      <c r="D1263" s="276"/>
    </row>
    <row r="1264">
      <c r="C1264" s="275"/>
      <c r="D1264" s="276"/>
    </row>
    <row r="1265">
      <c r="C1265" s="275"/>
      <c r="D1265" s="276"/>
    </row>
    <row r="1266">
      <c r="C1266" s="275"/>
      <c r="D1266" s="276"/>
    </row>
    <row r="1267">
      <c r="C1267" s="275"/>
      <c r="D1267" s="276"/>
    </row>
    <row r="1268">
      <c r="C1268" s="275"/>
      <c r="D1268" s="276"/>
    </row>
    <row r="1269">
      <c r="C1269" s="275"/>
      <c r="D1269" s="276"/>
    </row>
    <row r="1270">
      <c r="C1270" s="275"/>
      <c r="D1270" s="276"/>
    </row>
    <row r="1271">
      <c r="C1271" s="275"/>
      <c r="D1271" s="276"/>
    </row>
    <row r="1272">
      <c r="C1272" s="275"/>
      <c r="D1272" s="276"/>
    </row>
    <row r="1273">
      <c r="C1273" s="275"/>
      <c r="D1273" s="276"/>
    </row>
    <row r="1274">
      <c r="C1274" s="275"/>
      <c r="D1274" s="276"/>
    </row>
    <row r="1275">
      <c r="C1275" s="275"/>
      <c r="D1275" s="276"/>
    </row>
    <row r="1276">
      <c r="C1276" s="275"/>
      <c r="D1276" s="276"/>
    </row>
    <row r="1277">
      <c r="C1277" s="275"/>
      <c r="D1277" s="276"/>
    </row>
    <row r="1278">
      <c r="C1278" s="275"/>
      <c r="D1278" s="276"/>
    </row>
    <row r="1279">
      <c r="C1279" s="275"/>
      <c r="D1279" s="276"/>
    </row>
    <row r="1280">
      <c r="C1280" s="275"/>
      <c r="D1280" s="276"/>
    </row>
    <row r="1281">
      <c r="C1281" s="275"/>
      <c r="D1281" s="276"/>
    </row>
    <row r="1282">
      <c r="C1282" s="275"/>
      <c r="D1282" s="276"/>
    </row>
    <row r="1283">
      <c r="C1283" s="275"/>
      <c r="D1283" s="276"/>
    </row>
    <row r="1284">
      <c r="C1284" s="275"/>
      <c r="D1284" s="276"/>
    </row>
    <row r="1285">
      <c r="C1285" s="275"/>
      <c r="D1285" s="276"/>
    </row>
    <row r="1286">
      <c r="C1286" s="275"/>
      <c r="D1286" s="276"/>
    </row>
    <row r="1287">
      <c r="C1287" s="275"/>
      <c r="D1287" s="276"/>
    </row>
    <row r="1288">
      <c r="C1288" s="275"/>
      <c r="D1288" s="276"/>
    </row>
    <row r="1289">
      <c r="C1289" s="275"/>
      <c r="D1289" s="276"/>
    </row>
    <row r="1290">
      <c r="C1290" s="275"/>
      <c r="D1290" s="276"/>
    </row>
    <row r="1291">
      <c r="C1291" s="275"/>
      <c r="D1291" s="276"/>
    </row>
    <row r="1292">
      <c r="C1292" s="275"/>
      <c r="D1292" s="276"/>
    </row>
    <row r="1293">
      <c r="C1293" s="275"/>
      <c r="D1293" s="276"/>
    </row>
    <row r="1294">
      <c r="C1294" s="275"/>
      <c r="D1294" s="276"/>
    </row>
    <row r="1295">
      <c r="C1295" s="275"/>
      <c r="D1295" s="276"/>
    </row>
    <row r="1296">
      <c r="C1296" s="275"/>
      <c r="D1296" s="276"/>
    </row>
    <row r="1297">
      <c r="C1297" s="275"/>
      <c r="D1297" s="276"/>
    </row>
    <row r="1298">
      <c r="C1298" s="275"/>
      <c r="D1298" s="276"/>
    </row>
    <row r="1299">
      <c r="C1299" s="275"/>
      <c r="D1299" s="276"/>
    </row>
    <row r="1300">
      <c r="C1300" s="275"/>
      <c r="D1300" s="276"/>
    </row>
    <row r="1301">
      <c r="C1301" s="275"/>
      <c r="D1301" s="276"/>
    </row>
    <row r="1302">
      <c r="C1302" s="275"/>
      <c r="D1302" s="276"/>
    </row>
    <row r="1303">
      <c r="C1303" s="275"/>
      <c r="D1303" s="276"/>
    </row>
    <row r="1304">
      <c r="C1304" s="275"/>
      <c r="D1304" s="276"/>
    </row>
    <row r="1305">
      <c r="C1305" s="275"/>
      <c r="D1305" s="276"/>
    </row>
    <row r="1306">
      <c r="C1306" s="275"/>
      <c r="D1306" s="276"/>
    </row>
    <row r="1307">
      <c r="C1307" s="275"/>
      <c r="D1307" s="276"/>
    </row>
    <row r="1308">
      <c r="C1308" s="275"/>
      <c r="D1308" s="276"/>
    </row>
    <row r="1309">
      <c r="C1309" s="275"/>
      <c r="D1309" s="276"/>
    </row>
    <row r="1310">
      <c r="C1310" s="275"/>
      <c r="D1310" s="276"/>
    </row>
    <row r="1311">
      <c r="C1311" s="275"/>
      <c r="D1311" s="276"/>
    </row>
    <row r="1312">
      <c r="C1312" s="275"/>
      <c r="D1312" s="276"/>
    </row>
    <row r="1313">
      <c r="C1313" s="275"/>
      <c r="D1313" s="276"/>
    </row>
    <row r="1314">
      <c r="C1314" s="275"/>
      <c r="D1314" s="276"/>
    </row>
    <row r="1315">
      <c r="C1315" s="275"/>
      <c r="D1315" s="276"/>
    </row>
    <row r="1316">
      <c r="C1316" s="275"/>
      <c r="D1316" s="276"/>
    </row>
    <row r="1317">
      <c r="C1317" s="275"/>
      <c r="D1317" s="276"/>
    </row>
    <row r="1318">
      <c r="C1318" s="275"/>
      <c r="D1318" s="276"/>
    </row>
    <row r="1319">
      <c r="C1319" s="275"/>
      <c r="D1319" s="276"/>
    </row>
    <row r="1320">
      <c r="C1320" s="275"/>
      <c r="D1320" s="276"/>
    </row>
    <row r="1321">
      <c r="C1321" s="275"/>
      <c r="D1321" s="276"/>
    </row>
    <row r="1322">
      <c r="C1322" s="275"/>
      <c r="D1322" s="276"/>
    </row>
    <row r="1323">
      <c r="C1323" s="275"/>
      <c r="D1323" s="276"/>
    </row>
    <row r="1324">
      <c r="C1324" s="275"/>
      <c r="D1324" s="276"/>
    </row>
    <row r="1325">
      <c r="C1325" s="275"/>
      <c r="D1325" s="276"/>
    </row>
    <row r="1326">
      <c r="C1326" s="275"/>
      <c r="D1326" s="276"/>
    </row>
    <row r="1327">
      <c r="C1327" s="275"/>
      <c r="D1327" s="276"/>
    </row>
    <row r="1328">
      <c r="C1328" s="275"/>
      <c r="D1328" s="276"/>
    </row>
    <row r="1329">
      <c r="C1329" s="275"/>
      <c r="D1329" s="276"/>
    </row>
    <row r="1330">
      <c r="C1330" s="275"/>
      <c r="D1330" s="276"/>
    </row>
    <row r="1331">
      <c r="C1331" s="275"/>
      <c r="D1331" s="276"/>
    </row>
    <row r="1332">
      <c r="C1332" s="275"/>
      <c r="D1332" s="276"/>
    </row>
    <row r="1333">
      <c r="C1333" s="275"/>
      <c r="D1333" s="276"/>
    </row>
    <row r="1334">
      <c r="C1334" s="275"/>
      <c r="D1334" s="276"/>
    </row>
    <row r="1335">
      <c r="C1335" s="275"/>
      <c r="D1335" s="276"/>
    </row>
    <row r="1336">
      <c r="C1336" s="275"/>
      <c r="D1336" s="276"/>
    </row>
    <row r="1337">
      <c r="C1337" s="275"/>
      <c r="D1337" s="276"/>
    </row>
    <row r="1338">
      <c r="C1338" s="275"/>
      <c r="D1338" s="276"/>
    </row>
    <row r="1339">
      <c r="C1339" s="275"/>
      <c r="D1339" s="276"/>
    </row>
    <row r="1340">
      <c r="C1340" s="275"/>
      <c r="D1340" s="276"/>
    </row>
    <row r="1341">
      <c r="C1341" s="275"/>
      <c r="D1341" s="276"/>
    </row>
    <row r="1342">
      <c r="C1342" s="275"/>
      <c r="D1342" s="276"/>
    </row>
    <row r="1343">
      <c r="C1343" s="275"/>
      <c r="D1343" s="276"/>
    </row>
    <row r="1344">
      <c r="C1344" s="275"/>
      <c r="D1344" s="276"/>
    </row>
    <row r="1345">
      <c r="C1345" s="275"/>
      <c r="D1345" s="276"/>
    </row>
    <row r="1346">
      <c r="C1346" s="275"/>
      <c r="D1346" s="276"/>
    </row>
    <row r="1347">
      <c r="C1347" s="275"/>
      <c r="D1347" s="276"/>
    </row>
    <row r="1348">
      <c r="C1348" s="275"/>
      <c r="D1348" s="276"/>
    </row>
    <row r="1349">
      <c r="C1349" s="275"/>
      <c r="D1349" s="276"/>
    </row>
    <row r="1350">
      <c r="C1350" s="275"/>
      <c r="D1350" s="276"/>
    </row>
    <row r="1351">
      <c r="C1351" s="275"/>
      <c r="D1351" s="276"/>
    </row>
    <row r="1352">
      <c r="C1352" s="275"/>
      <c r="D1352" s="276"/>
    </row>
    <row r="1353">
      <c r="C1353" s="275"/>
      <c r="D1353" s="276"/>
    </row>
    <row r="1354">
      <c r="C1354" s="275"/>
      <c r="D1354" s="276"/>
    </row>
    <row r="1355">
      <c r="C1355" s="275"/>
      <c r="D1355" s="276"/>
    </row>
    <row r="1356">
      <c r="C1356" s="275"/>
      <c r="D1356" s="276"/>
    </row>
    <row r="1357">
      <c r="C1357" s="275"/>
      <c r="D1357" s="276"/>
    </row>
    <row r="1358">
      <c r="C1358" s="275"/>
      <c r="D1358" s="276"/>
    </row>
    <row r="1359">
      <c r="C1359" s="275"/>
      <c r="D1359" s="276"/>
    </row>
    <row r="1360">
      <c r="C1360" s="275"/>
      <c r="D1360" s="276"/>
    </row>
    <row r="1361">
      <c r="C1361" s="275"/>
      <c r="D1361" s="276"/>
    </row>
    <row r="1362">
      <c r="C1362" s="275"/>
      <c r="D1362" s="276"/>
    </row>
    <row r="1363">
      <c r="C1363" s="275"/>
      <c r="D1363" s="276"/>
    </row>
  </sheetData>
  <customSheetViews>
    <customSheetView guid="{5ED3E88D-5DDF-4E7F-A081-3F78ECE25F65}" filter="1" showAutoFilter="1">
      <autoFilter ref="$A$1:$M$319">
        <sortState ref="A1:M319">
          <sortCondition ref="G1:G319"/>
        </sortState>
      </autoFilter>
    </customSheetView>
  </customSheetViews>
  <hyperlinks>
    <hyperlink r:id="rId2" ref="A3"/>
    <hyperlink r:id="rId3" ref="B3"/>
    <hyperlink r:id="rId4" ref="A4"/>
    <hyperlink r:id="rId5" ref="A5"/>
    <hyperlink r:id="rId6" ref="A6"/>
    <hyperlink r:id="rId7" ref="A7"/>
    <hyperlink r:id="rId8" ref="K7"/>
    <hyperlink r:id="rId9" ref="A8"/>
    <hyperlink r:id="rId10" ref="K8"/>
    <hyperlink r:id="rId11" ref="A9"/>
    <hyperlink r:id="rId12" ref="A10"/>
    <hyperlink r:id="rId13" ref="A11"/>
    <hyperlink r:id="rId14" ref="A12"/>
    <hyperlink r:id="rId15" ref="K12"/>
    <hyperlink r:id="rId16" ref="A13"/>
    <hyperlink r:id="rId17" ref="A14"/>
    <hyperlink r:id="rId18" ref="A15"/>
    <hyperlink r:id="rId19" ref="A16"/>
    <hyperlink r:id="rId20" ref="A17"/>
    <hyperlink r:id="rId21" ref="A18"/>
    <hyperlink r:id="rId22" ref="K18"/>
    <hyperlink r:id="rId23" ref="A19"/>
    <hyperlink r:id="rId24" ref="A20"/>
    <hyperlink r:id="rId25" ref="K20"/>
    <hyperlink r:id="rId26" ref="A21"/>
    <hyperlink r:id="rId27" ref="A22"/>
    <hyperlink r:id="rId28" ref="K22"/>
    <hyperlink r:id="rId29" ref="A23"/>
    <hyperlink r:id="rId30" ref="A24"/>
    <hyperlink r:id="rId31" ref="A25"/>
    <hyperlink r:id="rId32" ref="A26"/>
    <hyperlink r:id="rId33" ref="A27"/>
    <hyperlink r:id="rId34" ref="A28"/>
    <hyperlink r:id="rId35" ref="B28"/>
    <hyperlink r:id="rId36" ref="A29"/>
    <hyperlink r:id="rId37" ref="A30"/>
    <hyperlink r:id="rId38" ref="A31"/>
    <hyperlink r:id="rId39" ref="A32"/>
    <hyperlink r:id="rId40" ref="A33"/>
    <hyperlink r:id="rId41" ref="A34"/>
    <hyperlink r:id="rId42" ref="A35"/>
    <hyperlink r:id="rId43" ref="A36"/>
    <hyperlink r:id="rId44" ref="A37"/>
    <hyperlink r:id="rId45" ref="A38"/>
    <hyperlink r:id="rId46" ref="A39"/>
    <hyperlink r:id="rId47" ref="A40"/>
    <hyperlink r:id="rId48" ref="A41"/>
    <hyperlink r:id="rId49" ref="A42"/>
    <hyperlink r:id="rId50" ref="A43"/>
    <hyperlink r:id="rId51" ref="A44"/>
    <hyperlink r:id="rId52" ref="A45"/>
    <hyperlink r:id="rId53" ref="A46"/>
    <hyperlink r:id="rId54" ref="A48"/>
    <hyperlink r:id="rId55" ref="A49"/>
    <hyperlink r:id="rId56" ref="A50"/>
    <hyperlink r:id="rId57" ref="A51"/>
    <hyperlink r:id="rId58" ref="A52"/>
    <hyperlink r:id="rId59" ref="A53"/>
    <hyperlink r:id="rId60" ref="A55"/>
    <hyperlink r:id="rId61" ref="A57"/>
    <hyperlink r:id="rId62" ref="B57"/>
    <hyperlink r:id="rId63" ref="A58"/>
    <hyperlink r:id="rId64" ref="A60"/>
    <hyperlink r:id="rId65" ref="A61"/>
    <hyperlink r:id="rId66" ref="A62"/>
    <hyperlink r:id="rId67" ref="A63"/>
    <hyperlink r:id="rId68" ref="A64"/>
    <hyperlink r:id="rId69" ref="A65"/>
    <hyperlink r:id="rId70" ref="A66"/>
    <hyperlink r:id="rId71" ref="A67"/>
    <hyperlink r:id="rId72" ref="A68"/>
    <hyperlink r:id="rId73" ref="A69"/>
    <hyperlink r:id="rId74" ref="A70"/>
    <hyperlink r:id="rId75" ref="A71"/>
    <hyperlink r:id="rId76" ref="A72"/>
    <hyperlink r:id="rId77" ref="A73"/>
    <hyperlink r:id="rId78" ref="B73"/>
    <hyperlink r:id="rId79" ref="A74"/>
    <hyperlink r:id="rId80" ref="A75"/>
    <hyperlink r:id="rId81" ref="A76"/>
    <hyperlink r:id="rId82" ref="A77"/>
    <hyperlink r:id="rId83" ref="A78"/>
    <hyperlink r:id="rId84" ref="A79"/>
    <hyperlink r:id="rId85" ref="A80"/>
    <hyperlink r:id="rId86" ref="A81"/>
    <hyperlink r:id="rId87" ref="A82"/>
    <hyperlink r:id="rId88" ref="A83"/>
    <hyperlink r:id="rId89" ref="A84"/>
    <hyperlink r:id="rId90" ref="A85"/>
    <hyperlink r:id="rId91" ref="A86"/>
    <hyperlink r:id="rId92" ref="A87"/>
    <hyperlink r:id="rId93" ref="A88"/>
    <hyperlink r:id="rId94" ref="A89"/>
    <hyperlink r:id="rId95" ref="A90"/>
    <hyperlink r:id="rId96" ref="A91"/>
    <hyperlink r:id="rId97" ref="A92"/>
    <hyperlink r:id="rId98" ref="A93"/>
    <hyperlink r:id="rId99" ref="A94"/>
    <hyperlink r:id="rId100" ref="A95"/>
    <hyperlink r:id="rId101" ref="A96"/>
    <hyperlink r:id="rId102" ref="A97"/>
    <hyperlink r:id="rId103" ref="A98"/>
    <hyperlink r:id="rId104" ref="A99"/>
    <hyperlink r:id="rId105" ref="A100"/>
    <hyperlink r:id="rId106" ref="A101"/>
    <hyperlink r:id="rId107" ref="A102"/>
    <hyperlink r:id="rId108" ref="A103"/>
    <hyperlink r:id="rId109" ref="A104"/>
    <hyperlink r:id="rId110" ref="A105"/>
    <hyperlink r:id="rId111" ref="A106"/>
    <hyperlink r:id="rId112" ref="A107"/>
    <hyperlink r:id="rId113" ref="A108"/>
    <hyperlink r:id="rId114" ref="A109"/>
    <hyperlink r:id="rId115" ref="A110"/>
    <hyperlink r:id="rId116" ref="A111"/>
    <hyperlink r:id="rId117" ref="A112"/>
    <hyperlink r:id="rId118" ref="A113"/>
    <hyperlink r:id="rId119" ref="B113"/>
    <hyperlink r:id="rId120" ref="A114"/>
    <hyperlink r:id="rId121" ref="A115"/>
    <hyperlink r:id="rId122" ref="A116"/>
    <hyperlink r:id="rId123" ref="A117"/>
    <hyperlink r:id="rId124" ref="A118"/>
    <hyperlink r:id="rId125" ref="A119"/>
    <hyperlink r:id="rId126" ref="A120"/>
    <hyperlink r:id="rId127" ref="A121"/>
    <hyperlink r:id="rId128" ref="A122"/>
    <hyperlink r:id="rId129" ref="A123"/>
    <hyperlink r:id="rId130" ref="A124"/>
    <hyperlink r:id="rId131" ref="A125"/>
    <hyperlink r:id="rId132" ref="A126"/>
    <hyperlink r:id="rId133" ref="A127"/>
    <hyperlink r:id="rId134" ref="A128"/>
    <hyperlink r:id="rId135" ref="A129"/>
    <hyperlink r:id="rId136" ref="A130"/>
    <hyperlink r:id="rId137" ref="A131"/>
    <hyperlink r:id="rId138" ref="A132"/>
    <hyperlink r:id="rId139" ref="A133"/>
    <hyperlink r:id="rId140" ref="A134"/>
    <hyperlink r:id="rId141" ref="A135"/>
    <hyperlink r:id="rId142" ref="A136"/>
    <hyperlink r:id="rId143" ref="A137"/>
    <hyperlink r:id="rId144" ref="A138"/>
    <hyperlink r:id="rId145" ref="A139"/>
    <hyperlink r:id="rId146" ref="A140"/>
    <hyperlink r:id="rId147" ref="A141"/>
    <hyperlink r:id="rId148" ref="A142"/>
    <hyperlink r:id="rId149" ref="A143"/>
    <hyperlink r:id="rId150" ref="A144"/>
    <hyperlink r:id="rId151" ref="A145"/>
    <hyperlink r:id="rId152" ref="B145"/>
    <hyperlink r:id="rId153" ref="A146"/>
    <hyperlink r:id="rId154" ref="A147"/>
    <hyperlink r:id="rId155" ref="A148"/>
    <hyperlink r:id="rId156" ref="A149"/>
    <hyperlink r:id="rId157" ref="A150"/>
    <hyperlink r:id="rId158" ref="A151"/>
    <hyperlink r:id="rId159" ref="A152"/>
    <hyperlink r:id="rId160" ref="A153"/>
    <hyperlink r:id="rId161" ref="A154"/>
    <hyperlink r:id="rId162" ref="A155"/>
    <hyperlink r:id="rId163" ref="A156"/>
    <hyperlink r:id="rId164" ref="A157"/>
    <hyperlink r:id="rId165" ref="A158"/>
    <hyperlink r:id="rId166" ref="A159"/>
    <hyperlink r:id="rId167" ref="B159"/>
    <hyperlink r:id="rId168" ref="A160"/>
    <hyperlink r:id="rId169" ref="A161"/>
    <hyperlink r:id="rId170" ref="A162"/>
    <hyperlink r:id="rId171" ref="A163"/>
    <hyperlink r:id="rId172" ref="A164"/>
    <hyperlink r:id="rId173" ref="A165"/>
    <hyperlink r:id="rId174" ref="A166"/>
    <hyperlink r:id="rId175" ref="A167"/>
    <hyperlink r:id="rId176" ref="A168"/>
    <hyperlink r:id="rId177" ref="A169"/>
    <hyperlink r:id="rId178" ref="A170"/>
    <hyperlink r:id="rId179" ref="A171"/>
    <hyperlink r:id="rId180" ref="A172"/>
    <hyperlink r:id="rId181" ref="A173"/>
    <hyperlink r:id="rId182" ref="A175"/>
    <hyperlink r:id="rId183" ref="A176"/>
    <hyperlink r:id="rId184" ref="A177"/>
    <hyperlink r:id="rId185" ref="A178"/>
    <hyperlink r:id="rId186" ref="A179"/>
    <hyperlink r:id="rId187" ref="A181"/>
    <hyperlink r:id="rId188" ref="A182"/>
    <hyperlink r:id="rId189" ref="A183"/>
    <hyperlink r:id="rId190" ref="A184"/>
    <hyperlink r:id="rId191" ref="A185"/>
    <hyperlink r:id="rId192" ref="A186"/>
    <hyperlink r:id="rId193" ref="A187"/>
    <hyperlink r:id="rId194" ref="A188"/>
    <hyperlink r:id="rId195" ref="A189"/>
    <hyperlink r:id="rId196" ref="A190"/>
    <hyperlink r:id="rId197" ref="A191"/>
    <hyperlink r:id="rId198" ref="A192"/>
    <hyperlink r:id="rId199" ref="A193"/>
    <hyperlink r:id="rId200" ref="B193"/>
    <hyperlink r:id="rId201" ref="A194"/>
    <hyperlink r:id="rId202" ref="A195"/>
    <hyperlink r:id="rId203" ref="A196"/>
    <hyperlink r:id="rId204" ref="A197"/>
    <hyperlink r:id="rId205" ref="A198"/>
    <hyperlink r:id="rId206" ref="A199"/>
    <hyperlink r:id="rId207" ref="A200"/>
    <hyperlink r:id="rId208" ref="A201"/>
    <hyperlink r:id="rId209" ref="A202"/>
    <hyperlink r:id="rId210" ref="B202"/>
    <hyperlink r:id="rId211" ref="A203"/>
    <hyperlink r:id="rId212" ref="A204"/>
    <hyperlink r:id="rId213" ref="A205"/>
    <hyperlink r:id="rId214" ref="A206"/>
    <hyperlink r:id="rId215" ref="A207"/>
    <hyperlink r:id="rId216" ref="A209"/>
    <hyperlink r:id="rId217" ref="A210"/>
    <hyperlink r:id="rId218" ref="A211"/>
    <hyperlink r:id="rId219" ref="A212"/>
    <hyperlink r:id="rId220" ref="A213"/>
    <hyperlink r:id="rId221" ref="A214"/>
    <hyperlink r:id="rId222" ref="A215"/>
    <hyperlink r:id="rId223" ref="A216"/>
    <hyperlink r:id="rId224" ref="A217"/>
    <hyperlink r:id="rId225" ref="A218"/>
    <hyperlink r:id="rId226" ref="A219"/>
    <hyperlink r:id="rId227" ref="A220"/>
    <hyperlink r:id="rId228" ref="A221"/>
    <hyperlink r:id="rId229" ref="A222"/>
    <hyperlink r:id="rId230" ref="A223"/>
    <hyperlink r:id="rId231" ref="A224"/>
    <hyperlink r:id="rId232" ref="A225"/>
    <hyperlink r:id="rId233" ref="A226"/>
    <hyperlink r:id="rId234" ref="A227"/>
    <hyperlink r:id="rId235" ref="A228"/>
    <hyperlink r:id="rId236" ref="A229"/>
    <hyperlink r:id="rId237" ref="A230"/>
    <hyperlink r:id="rId238" ref="A231"/>
    <hyperlink r:id="rId239" ref="A232"/>
    <hyperlink r:id="rId240" ref="A233"/>
    <hyperlink r:id="rId241" ref="A234"/>
    <hyperlink r:id="rId242" ref="A235"/>
    <hyperlink r:id="rId243" ref="A236"/>
    <hyperlink r:id="rId244" ref="A237"/>
    <hyperlink r:id="rId245" ref="A238"/>
    <hyperlink r:id="rId246" ref="A239"/>
    <hyperlink r:id="rId247" ref="A240"/>
    <hyperlink r:id="rId248" ref="A241"/>
    <hyperlink r:id="rId249" ref="A242"/>
    <hyperlink r:id="rId250" ref="A243"/>
    <hyperlink r:id="rId251" ref="A244"/>
    <hyperlink r:id="rId252" ref="A245"/>
    <hyperlink r:id="rId253" ref="A246"/>
    <hyperlink r:id="rId254" ref="A248"/>
    <hyperlink r:id="rId255" ref="A249"/>
    <hyperlink r:id="rId256" ref="A250"/>
    <hyperlink r:id="rId257" ref="B250"/>
    <hyperlink r:id="rId258" ref="A251"/>
    <hyperlink r:id="rId259" ref="A252"/>
    <hyperlink r:id="rId260" ref="A253"/>
    <hyperlink r:id="rId261" ref="A254"/>
    <hyperlink r:id="rId262" ref="A255"/>
    <hyperlink r:id="rId263" ref="A256"/>
    <hyperlink r:id="rId264" ref="A257"/>
    <hyperlink r:id="rId265" ref="A258"/>
    <hyperlink r:id="rId266" ref="A259"/>
    <hyperlink r:id="rId267" ref="A260"/>
    <hyperlink r:id="rId268" ref="A261"/>
    <hyperlink r:id="rId269" ref="A262"/>
    <hyperlink r:id="rId270" ref="B262"/>
    <hyperlink r:id="rId271" ref="A263"/>
    <hyperlink r:id="rId272" ref="A264"/>
    <hyperlink r:id="rId273" ref="B264"/>
    <hyperlink r:id="rId274" ref="A265"/>
    <hyperlink r:id="rId275" ref="A266"/>
    <hyperlink r:id="rId276" ref="A267"/>
    <hyperlink r:id="rId277" ref="A268"/>
    <hyperlink r:id="rId278" ref="A269"/>
    <hyperlink r:id="rId279" ref="A270"/>
    <hyperlink r:id="rId280" ref="A271"/>
    <hyperlink r:id="rId281" ref="A272"/>
    <hyperlink r:id="rId282" ref="A274"/>
    <hyperlink r:id="rId283" ref="A275"/>
    <hyperlink r:id="rId284" ref="A276"/>
    <hyperlink r:id="rId285" ref="A277"/>
    <hyperlink r:id="rId286" ref="A278"/>
    <hyperlink r:id="rId287" ref="A279"/>
    <hyperlink r:id="rId288" ref="A280"/>
    <hyperlink r:id="rId289" ref="A281"/>
    <hyperlink r:id="rId290" ref="A282"/>
    <hyperlink r:id="rId291" ref="A283"/>
    <hyperlink r:id="rId292" ref="A284"/>
    <hyperlink r:id="rId293" ref="A285"/>
    <hyperlink r:id="rId294" ref="A286"/>
    <hyperlink r:id="rId295" ref="A287"/>
    <hyperlink r:id="rId296" ref="A288"/>
    <hyperlink r:id="rId297" ref="A290"/>
    <hyperlink r:id="rId298" ref="A291"/>
    <hyperlink r:id="rId299" ref="A292"/>
    <hyperlink r:id="rId300" ref="A294"/>
    <hyperlink r:id="rId301" ref="A295"/>
    <hyperlink r:id="rId302" ref="A296"/>
    <hyperlink r:id="rId303" ref="A298"/>
    <hyperlink r:id="rId304" ref="A299"/>
    <hyperlink r:id="rId305" ref="A300"/>
    <hyperlink r:id="rId306" ref="A301"/>
    <hyperlink r:id="rId307" ref="A302"/>
    <hyperlink r:id="rId308" ref="A303"/>
    <hyperlink r:id="rId309" ref="A304"/>
    <hyperlink r:id="rId310" ref="A305"/>
    <hyperlink r:id="rId311" ref="A306"/>
    <hyperlink r:id="rId312" ref="A307"/>
    <hyperlink r:id="rId313" ref="A308"/>
    <hyperlink r:id="rId314" ref="A310"/>
    <hyperlink r:id="rId315" ref="A311"/>
    <hyperlink r:id="rId316" ref="A313"/>
    <hyperlink r:id="rId317" ref="A314"/>
    <hyperlink r:id="rId318" ref="A315"/>
    <hyperlink r:id="rId319" ref="A317"/>
    <hyperlink r:id="rId320" ref="A318"/>
    <hyperlink r:id="rId321" ref="A319"/>
    <hyperlink r:id="rId322" ref="A321"/>
    <hyperlink r:id="rId323" ref="A322"/>
    <hyperlink r:id="rId324" ref="A323"/>
    <hyperlink r:id="rId325" ref="A325"/>
    <hyperlink r:id="rId326" ref="A326"/>
    <hyperlink r:id="rId327" ref="A327"/>
    <hyperlink r:id="rId328" ref="A328"/>
    <hyperlink r:id="rId329" ref="A329"/>
    <hyperlink r:id="rId330" ref="B329"/>
    <hyperlink r:id="rId331" ref="A331"/>
    <hyperlink r:id="rId332" ref="A332"/>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8"/>
    <hyperlink r:id="rId347" ref="A349"/>
    <hyperlink r:id="rId348" ref="A350"/>
    <hyperlink r:id="rId349" ref="A352"/>
    <hyperlink r:id="rId350" ref="A354"/>
    <hyperlink r:id="rId351" ref="A355"/>
    <hyperlink r:id="rId352" ref="A356"/>
    <hyperlink r:id="rId353" ref="A357"/>
    <hyperlink r:id="rId354" ref="A358"/>
    <hyperlink r:id="rId355" ref="A359"/>
    <hyperlink r:id="rId356" ref="A360"/>
    <hyperlink r:id="rId357" ref="A361"/>
    <hyperlink r:id="rId358" ref="A363"/>
    <hyperlink r:id="rId359" ref="A364"/>
    <hyperlink r:id="rId360" ref="A365"/>
    <hyperlink r:id="rId361" ref="A366"/>
    <hyperlink r:id="rId362" ref="A367"/>
    <hyperlink r:id="rId363" ref="A368"/>
    <hyperlink r:id="rId364" ref="A369"/>
    <hyperlink r:id="rId365" ref="A370"/>
    <hyperlink r:id="rId366" ref="A371"/>
    <hyperlink r:id="rId367" ref="A372"/>
    <hyperlink r:id="rId368" ref="A373"/>
    <hyperlink r:id="rId369" ref="A374"/>
    <hyperlink r:id="rId370" ref="A375"/>
    <hyperlink r:id="rId371" ref="A376"/>
    <hyperlink r:id="rId372" ref="A377"/>
    <hyperlink r:id="rId373" ref="A378"/>
    <hyperlink r:id="rId374" ref="A379"/>
    <hyperlink r:id="rId375" ref="A381"/>
    <hyperlink r:id="rId376" ref="A382"/>
    <hyperlink r:id="rId377" ref="A383"/>
    <hyperlink r:id="rId378" ref="A384"/>
    <hyperlink r:id="rId379" ref="A385"/>
    <hyperlink r:id="rId380" ref="A386"/>
    <hyperlink r:id="rId381" ref="A387"/>
    <hyperlink r:id="rId382" ref="A388"/>
    <hyperlink r:id="rId383" ref="A390"/>
    <hyperlink r:id="rId384" ref="A392"/>
    <hyperlink r:id="rId385" ref="A394"/>
    <hyperlink r:id="rId386" ref="A395"/>
    <hyperlink r:id="rId387" ref="A396"/>
    <hyperlink r:id="rId388" ref="A397"/>
    <hyperlink r:id="rId389" ref="A398"/>
    <hyperlink r:id="rId390" ref="A399"/>
    <hyperlink r:id="rId391" ref="A400"/>
    <hyperlink r:id="rId392" ref="A401"/>
    <hyperlink r:id="rId393" ref="A402"/>
    <hyperlink r:id="rId394" ref="A403"/>
    <hyperlink r:id="rId395" ref="A404"/>
    <hyperlink r:id="rId396" ref="A405"/>
    <hyperlink r:id="rId397" ref="A406"/>
    <hyperlink r:id="rId398" ref="A407"/>
    <hyperlink r:id="rId399" ref="A408"/>
    <hyperlink r:id="rId400" ref="A410"/>
    <hyperlink r:id="rId401" ref="A412"/>
    <hyperlink r:id="rId402" ref="A413"/>
    <hyperlink r:id="rId403" ref="A414"/>
    <hyperlink r:id="rId404" ref="A415"/>
    <hyperlink r:id="rId405" ref="A416"/>
    <hyperlink r:id="rId406" ref="A417"/>
    <hyperlink r:id="rId407" ref="B417"/>
    <hyperlink r:id="rId408" ref="A418"/>
    <hyperlink r:id="rId409" ref="A419"/>
    <hyperlink r:id="rId410" ref="B419"/>
    <hyperlink r:id="rId411" ref="A420"/>
    <hyperlink r:id="rId412" ref="A421"/>
    <hyperlink r:id="rId413" ref="A422"/>
    <hyperlink r:id="rId414" ref="A423"/>
    <hyperlink r:id="rId415" ref="A424"/>
    <hyperlink r:id="rId416" ref="A425"/>
    <hyperlink r:id="rId417" ref="A426"/>
    <hyperlink r:id="rId418" ref="A427"/>
    <hyperlink r:id="rId419" ref="A428"/>
    <hyperlink r:id="rId420" ref="A429"/>
    <hyperlink r:id="rId421" ref="A430"/>
    <hyperlink r:id="rId422" ref="A431"/>
    <hyperlink r:id="rId423" ref="A432"/>
    <hyperlink r:id="rId424" ref="A433"/>
    <hyperlink r:id="rId425" ref="A434"/>
    <hyperlink r:id="rId426" ref="A435"/>
    <hyperlink r:id="rId427" ref="A436"/>
    <hyperlink r:id="rId428" ref="A437"/>
    <hyperlink r:id="rId429" ref="A438"/>
    <hyperlink r:id="rId430" ref="A439"/>
    <hyperlink r:id="rId431" ref="A440"/>
    <hyperlink r:id="rId432" ref="A441"/>
    <hyperlink r:id="rId433" ref="A442"/>
    <hyperlink r:id="rId434" ref="A443"/>
    <hyperlink r:id="rId435" ref="A444"/>
    <hyperlink r:id="rId436" ref="A445"/>
    <hyperlink r:id="rId437" ref="A446"/>
    <hyperlink r:id="rId438" ref="A447"/>
    <hyperlink r:id="rId439" ref="A448"/>
    <hyperlink r:id="rId440" ref="A449"/>
    <hyperlink r:id="rId441" ref="A450"/>
    <hyperlink r:id="rId442" ref="A451"/>
    <hyperlink r:id="rId443" ref="A452"/>
    <hyperlink r:id="rId444" ref="A454"/>
    <hyperlink r:id="rId445" ref="A455"/>
    <hyperlink r:id="rId446" ref="A456"/>
    <hyperlink r:id="rId447" ref="A458"/>
    <hyperlink r:id="rId448" ref="A459"/>
    <hyperlink r:id="rId449" ref="A460"/>
    <hyperlink r:id="rId450" ref="A461"/>
    <hyperlink r:id="rId451" ref="A462"/>
    <hyperlink r:id="rId452" ref="A463"/>
    <hyperlink r:id="rId453" ref="A465"/>
    <hyperlink r:id="rId454" ref="A467"/>
    <hyperlink r:id="rId455" ref="A468"/>
    <hyperlink r:id="rId456" ref="A469"/>
    <hyperlink r:id="rId457" ref="A470"/>
    <hyperlink r:id="rId458" ref="A471"/>
    <hyperlink r:id="rId459" ref="A472"/>
    <hyperlink r:id="rId460" ref="A473"/>
    <hyperlink r:id="rId461" ref="A474"/>
    <hyperlink r:id="rId462" ref="A475"/>
    <hyperlink r:id="rId463" ref="A476"/>
    <hyperlink r:id="rId464" ref="A477"/>
    <hyperlink r:id="rId465" ref="A478"/>
    <hyperlink r:id="rId466" ref="A479"/>
    <hyperlink r:id="rId467" ref="A480"/>
    <hyperlink r:id="rId468" ref="A481"/>
    <hyperlink r:id="rId469" ref="A482"/>
    <hyperlink r:id="rId470" ref="A483"/>
    <hyperlink r:id="rId471" ref="A484"/>
    <hyperlink r:id="rId472" ref="A485"/>
    <hyperlink r:id="rId473" ref="A486"/>
    <hyperlink r:id="rId474" ref="A488"/>
    <hyperlink r:id="rId475" ref="A489"/>
    <hyperlink r:id="rId476" ref="A490"/>
    <hyperlink r:id="rId477" ref="A491"/>
    <hyperlink r:id="rId478" ref="A492"/>
    <hyperlink r:id="rId479" ref="A493"/>
    <hyperlink r:id="rId480" ref="A494"/>
    <hyperlink r:id="rId481" ref="A495"/>
    <hyperlink r:id="rId482" ref="A496"/>
    <hyperlink r:id="rId483" ref="A497"/>
    <hyperlink r:id="rId484" ref="A498"/>
    <hyperlink r:id="rId485" ref="A499"/>
    <hyperlink r:id="rId486" ref="A500"/>
    <hyperlink r:id="rId487" ref="A501"/>
    <hyperlink r:id="rId488" ref="A502"/>
    <hyperlink r:id="rId489" ref="A504"/>
    <hyperlink r:id="rId490" ref="A505"/>
    <hyperlink r:id="rId491" ref="A506"/>
    <hyperlink r:id="rId492" ref="A507"/>
    <hyperlink r:id="rId493" ref="A508"/>
    <hyperlink r:id="rId494" ref="A509"/>
    <hyperlink r:id="rId495" ref="A510"/>
    <hyperlink r:id="rId496" ref="A512"/>
    <hyperlink r:id="rId497" ref="A513"/>
    <hyperlink r:id="rId498" ref="A514"/>
    <hyperlink r:id="rId499" ref="A515"/>
    <hyperlink r:id="rId500" ref="A516"/>
    <hyperlink r:id="rId501" ref="A517"/>
    <hyperlink r:id="rId502" ref="A518"/>
    <hyperlink r:id="rId503" ref="A519"/>
    <hyperlink r:id="rId504" ref="A520"/>
    <hyperlink r:id="rId505" ref="A522"/>
    <hyperlink r:id="rId506" ref="A524"/>
    <hyperlink r:id="rId507" ref="A525"/>
  </hyperlinks>
  <drawing r:id="rId508"/>
  <legacyDrawing r:id="rId50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t="s">
        <v>1517</v>
      </c>
      <c r="B1" s="17"/>
      <c r="C1" s="17"/>
      <c r="D1" s="17"/>
      <c r="E1" s="17"/>
      <c r="F1" s="17"/>
      <c r="G1" s="17"/>
      <c r="H1" s="17"/>
      <c r="I1" s="17"/>
      <c r="J1" s="17"/>
      <c r="K1" s="17"/>
      <c r="L1" s="17"/>
      <c r="M1" s="17"/>
      <c r="N1" s="17"/>
      <c r="O1" s="17"/>
      <c r="P1" s="17"/>
      <c r="Q1" s="17"/>
      <c r="R1" s="17"/>
      <c r="S1" s="17"/>
      <c r="T1" s="17"/>
      <c r="U1" s="17"/>
      <c r="V1" s="17"/>
      <c r="W1" s="17"/>
      <c r="X1" s="17"/>
      <c r="Y1" s="17"/>
      <c r="Z1" s="17"/>
    </row>
    <row r="2">
      <c r="A2" s="23" t="s">
        <v>1518</v>
      </c>
      <c r="B2" s="23" t="s">
        <v>1519</v>
      </c>
      <c r="C2" s="17"/>
      <c r="D2" s="17"/>
      <c r="E2" s="17"/>
      <c r="F2" s="17"/>
      <c r="G2" s="17"/>
      <c r="H2" s="17"/>
      <c r="I2" s="17"/>
      <c r="J2" s="17"/>
      <c r="K2" s="17"/>
      <c r="L2" s="17"/>
      <c r="M2" s="17"/>
      <c r="N2" s="17"/>
      <c r="O2" s="17"/>
      <c r="P2" s="17"/>
      <c r="Q2" s="17"/>
      <c r="R2" s="17"/>
      <c r="S2" s="17"/>
      <c r="T2" s="17"/>
      <c r="U2" s="17"/>
      <c r="V2" s="17"/>
      <c r="W2" s="17"/>
      <c r="X2" s="17"/>
      <c r="Y2" s="17"/>
      <c r="Z2" s="17"/>
    </row>
    <row r="3">
      <c r="A3" s="17"/>
      <c r="B3" s="23" t="s">
        <v>1520</v>
      </c>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c r="A5" s="17"/>
      <c r="B5" s="23" t="s">
        <v>1521</v>
      </c>
      <c r="C5" s="17"/>
      <c r="D5" s="17"/>
      <c r="E5" s="17"/>
      <c r="F5" s="17"/>
      <c r="G5" s="17"/>
      <c r="H5" s="17"/>
      <c r="I5" s="17"/>
      <c r="J5" s="17"/>
      <c r="K5" s="17"/>
      <c r="L5" s="17"/>
      <c r="M5" s="17"/>
      <c r="N5" s="17"/>
      <c r="O5" s="17"/>
      <c r="P5" s="17"/>
      <c r="Q5" s="17"/>
      <c r="R5" s="17"/>
      <c r="S5" s="17"/>
      <c r="T5" s="17"/>
      <c r="U5" s="17"/>
      <c r="V5" s="17"/>
      <c r="W5" s="17"/>
      <c r="X5" s="17"/>
      <c r="Y5" s="17"/>
      <c r="Z5" s="17"/>
    </row>
    <row r="6">
      <c r="A6" s="17"/>
      <c r="B6" s="17"/>
      <c r="C6" s="17"/>
      <c r="D6" s="17"/>
      <c r="E6" s="17"/>
      <c r="F6" s="17"/>
      <c r="G6" s="17"/>
      <c r="H6" s="17"/>
      <c r="I6" s="17"/>
      <c r="J6" s="17"/>
      <c r="K6" s="17"/>
      <c r="L6" s="17"/>
      <c r="M6" s="17"/>
      <c r="N6" s="17"/>
      <c r="O6" s="17"/>
      <c r="P6" s="17"/>
      <c r="Q6" s="17"/>
      <c r="R6" s="17"/>
      <c r="S6" s="17"/>
      <c r="T6" s="17"/>
      <c r="U6" s="17"/>
      <c r="V6" s="17"/>
      <c r="W6" s="17"/>
      <c r="X6" s="17"/>
      <c r="Y6" s="17"/>
      <c r="Z6" s="17"/>
    </row>
    <row r="7">
      <c r="A7" s="23" t="s">
        <v>1522</v>
      </c>
      <c r="B7" s="17"/>
      <c r="C7" s="17"/>
      <c r="D7" s="17"/>
      <c r="E7" s="17"/>
      <c r="F7" s="17"/>
      <c r="G7" s="17"/>
      <c r="H7" s="17"/>
      <c r="I7" s="17"/>
      <c r="J7" s="17"/>
      <c r="K7" s="17"/>
      <c r="L7" s="17"/>
      <c r="M7" s="17"/>
      <c r="N7" s="17"/>
      <c r="O7" s="17"/>
      <c r="P7" s="17"/>
      <c r="Q7" s="17"/>
      <c r="R7" s="17"/>
      <c r="S7" s="17"/>
      <c r="T7" s="17"/>
      <c r="U7" s="17"/>
      <c r="V7" s="17"/>
      <c r="W7" s="17"/>
      <c r="X7" s="17"/>
      <c r="Y7" s="17"/>
      <c r="Z7" s="17"/>
    </row>
    <row r="8">
      <c r="A8" s="17"/>
      <c r="B8" s="23" t="s">
        <v>1523</v>
      </c>
      <c r="C8" s="17"/>
      <c r="D8" s="17"/>
      <c r="E8" s="17"/>
      <c r="F8" s="17"/>
      <c r="G8" s="17"/>
      <c r="H8" s="17"/>
      <c r="I8" s="17"/>
      <c r="J8" s="17"/>
      <c r="K8" s="17"/>
      <c r="L8" s="17"/>
      <c r="M8" s="17"/>
      <c r="N8" s="17"/>
      <c r="O8" s="17"/>
      <c r="P8" s="17"/>
      <c r="Q8" s="17"/>
      <c r="R8" s="17"/>
      <c r="S8" s="17"/>
      <c r="T8" s="17"/>
      <c r="U8" s="17"/>
      <c r="V8" s="17"/>
      <c r="W8" s="17"/>
      <c r="X8" s="17"/>
      <c r="Y8" s="17"/>
      <c r="Z8" s="17"/>
    </row>
    <row r="9">
      <c r="A9" s="17"/>
      <c r="B9" s="277"/>
      <c r="C9" s="17"/>
      <c r="D9" s="17"/>
      <c r="E9" s="17"/>
      <c r="F9" s="17"/>
      <c r="G9" s="17"/>
      <c r="H9" s="17"/>
      <c r="I9" s="17"/>
      <c r="J9" s="17"/>
      <c r="K9" s="17"/>
      <c r="L9" s="17"/>
      <c r="M9" s="17"/>
      <c r="N9" s="17"/>
      <c r="O9" s="17"/>
      <c r="P9" s="17"/>
      <c r="Q9" s="17"/>
      <c r="R9" s="17"/>
      <c r="S9" s="17"/>
      <c r="T9" s="17"/>
      <c r="U9" s="17"/>
      <c r="V9" s="17"/>
      <c r="W9" s="17"/>
      <c r="X9" s="17"/>
      <c r="Y9" s="17"/>
      <c r="Z9" s="17"/>
    </row>
    <row r="10">
      <c r="A10" s="17"/>
      <c r="B10" s="23" t="s">
        <v>1524</v>
      </c>
      <c r="C10" s="17"/>
      <c r="D10" s="17"/>
      <c r="E10" s="17"/>
      <c r="F10" s="17"/>
      <c r="G10" s="17"/>
      <c r="H10" s="17"/>
      <c r="I10" s="17"/>
      <c r="J10" s="17"/>
      <c r="K10" s="17"/>
      <c r="L10" s="17"/>
      <c r="M10" s="17"/>
      <c r="N10" s="17"/>
      <c r="O10" s="17"/>
      <c r="P10" s="17"/>
      <c r="Q10" s="17"/>
      <c r="R10" s="17"/>
      <c r="S10" s="17"/>
      <c r="T10" s="17"/>
      <c r="U10" s="17"/>
      <c r="V10" s="17"/>
      <c r="W10" s="17"/>
      <c r="X10" s="17"/>
      <c r="Y10" s="17"/>
      <c r="Z10" s="17"/>
    </row>
    <row r="11">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c r="A12" s="17"/>
      <c r="B12" s="17"/>
      <c r="C12" s="17"/>
      <c r="D12" s="23" t="s">
        <v>1525</v>
      </c>
      <c r="E12" s="17"/>
      <c r="F12" s="17"/>
      <c r="G12" s="17"/>
      <c r="H12" s="17"/>
      <c r="I12" s="17"/>
      <c r="J12" s="17"/>
      <c r="K12" s="17"/>
      <c r="L12" s="17"/>
      <c r="M12" s="17"/>
      <c r="N12" s="17"/>
      <c r="O12" s="17"/>
      <c r="P12" s="17"/>
      <c r="Q12" s="17"/>
      <c r="R12" s="17"/>
      <c r="S12" s="17"/>
      <c r="T12" s="17"/>
      <c r="U12" s="17"/>
      <c r="V12" s="17"/>
      <c r="W12" s="17"/>
      <c r="X12" s="17"/>
      <c r="Y12" s="17"/>
      <c r="Z12" s="17"/>
    </row>
    <row r="1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c r="A15" s="17"/>
      <c r="B15" s="17"/>
      <c r="C15" s="17"/>
      <c r="D15" s="23" t="s">
        <v>1526</v>
      </c>
      <c r="E15" s="17"/>
      <c r="F15" s="17"/>
      <c r="G15" s="17"/>
      <c r="H15" s="17"/>
      <c r="I15" s="17"/>
      <c r="J15" s="17"/>
      <c r="K15" s="17"/>
      <c r="L15" s="17"/>
      <c r="M15" s="17"/>
      <c r="N15" s="17"/>
      <c r="O15" s="17"/>
      <c r="P15" s="17"/>
      <c r="Q15" s="17"/>
      <c r="R15" s="17"/>
      <c r="S15" s="17"/>
      <c r="T15" s="17"/>
      <c r="U15" s="17"/>
      <c r="V15" s="17"/>
      <c r="W15" s="17"/>
      <c r="X15" s="17"/>
      <c r="Y15" s="17"/>
      <c r="Z15" s="17"/>
    </row>
    <row r="16">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 r="A18" s="17"/>
      <c r="B18" s="17"/>
      <c r="C18" s="17"/>
      <c r="D18" s="23" t="s">
        <v>1527</v>
      </c>
      <c r="E18" s="17"/>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A20" s="17"/>
      <c r="B20" s="17"/>
      <c r="C20" s="17"/>
      <c r="D20" s="23" t="s">
        <v>1528</v>
      </c>
      <c r="E20" s="17"/>
      <c r="F20" s="17"/>
      <c r="G20" s="17"/>
      <c r="H20" s="17"/>
      <c r="I20" s="17"/>
      <c r="J20" s="17"/>
      <c r="K20" s="17"/>
      <c r="L20" s="17"/>
      <c r="M20" s="17"/>
      <c r="N20" s="17"/>
      <c r="O20" s="17"/>
      <c r="P20" s="17"/>
      <c r="Q20" s="17"/>
      <c r="R20" s="17"/>
      <c r="S20" s="17"/>
      <c r="T20" s="17"/>
      <c r="U20" s="17"/>
      <c r="V20" s="17"/>
      <c r="W20" s="17"/>
      <c r="X20" s="17"/>
      <c r="Y20" s="17"/>
      <c r="Z20" s="17"/>
    </row>
    <row r="21">
      <c r="A21" s="17"/>
      <c r="B21" s="17"/>
      <c r="C21" s="17"/>
      <c r="D21" s="23" t="s">
        <v>1529</v>
      </c>
      <c r="E21" s="17"/>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23" t="s">
        <v>1530</v>
      </c>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278" t="s">
        <v>1531</v>
      </c>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27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277"/>
      <c r="C26" s="17"/>
      <c r="D26" s="23" t="s">
        <v>1532</v>
      </c>
      <c r="E26" s="17"/>
      <c r="F26" s="17"/>
      <c r="G26" s="17"/>
      <c r="H26" s="17"/>
      <c r="I26" s="17"/>
      <c r="J26" s="17"/>
      <c r="K26" s="17"/>
      <c r="L26" s="17"/>
      <c r="M26" s="17"/>
      <c r="N26" s="17"/>
      <c r="O26" s="17"/>
      <c r="P26" s="17"/>
      <c r="Q26" s="17"/>
      <c r="R26" s="17"/>
      <c r="S26" s="17"/>
      <c r="T26" s="17"/>
      <c r="U26" s="17"/>
      <c r="V26" s="17"/>
      <c r="W26" s="17"/>
      <c r="X26" s="17"/>
      <c r="Y26" s="17"/>
      <c r="Z26" s="17"/>
    </row>
    <row r="27">
      <c r="A27" s="17"/>
      <c r="B27" s="277"/>
      <c r="C27" s="17"/>
      <c r="D27" s="23" t="s">
        <v>1533</v>
      </c>
      <c r="E27" s="17"/>
      <c r="F27" s="17"/>
      <c r="G27" s="17"/>
      <c r="H27" s="17"/>
      <c r="I27" s="17"/>
      <c r="J27" s="17"/>
      <c r="K27" s="17"/>
      <c r="L27" s="17"/>
      <c r="M27" s="17"/>
      <c r="N27" s="17"/>
      <c r="O27" s="17"/>
      <c r="P27" s="17"/>
      <c r="Q27" s="17"/>
      <c r="R27" s="17"/>
      <c r="S27" s="17"/>
      <c r="T27" s="17"/>
      <c r="U27" s="17"/>
      <c r="V27" s="17"/>
      <c r="W27" s="17"/>
      <c r="X27" s="17"/>
      <c r="Y27" s="17"/>
      <c r="Z27" s="17"/>
    </row>
    <row r="28">
      <c r="A28" s="17"/>
      <c r="B28" s="27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277"/>
      <c r="C29" s="17"/>
      <c r="D29" s="23" t="s">
        <v>1534</v>
      </c>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23" t="s">
        <v>1535</v>
      </c>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23" t="s">
        <v>1536</v>
      </c>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23" t="s">
        <v>1537</v>
      </c>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23" t="s">
        <v>1538</v>
      </c>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23" t="s">
        <v>1539</v>
      </c>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23" t="s">
        <v>1540</v>
      </c>
      <c r="E37" s="17"/>
      <c r="F37" s="17"/>
      <c r="G37" s="17"/>
      <c r="H37" s="17"/>
      <c r="I37" s="17"/>
      <c r="J37" s="17"/>
      <c r="K37" s="17"/>
      <c r="L37" s="17"/>
      <c r="M37" s="17"/>
      <c r="N37" s="17"/>
      <c r="O37" s="17"/>
      <c r="P37" s="17"/>
      <c r="Q37" s="17"/>
      <c r="R37" s="17"/>
      <c r="S37" s="17"/>
      <c r="T37" s="17"/>
      <c r="U37" s="17"/>
      <c r="V37" s="17"/>
      <c r="W37" s="17"/>
      <c r="X37" s="17"/>
      <c r="Y37" s="17"/>
      <c r="Z37" s="17"/>
    </row>
    <row r="38">
      <c r="A38" s="23" t="s">
        <v>1541</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A39" s="17"/>
      <c r="B39" s="23" t="s">
        <v>1542</v>
      </c>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A40" s="23"/>
      <c r="B40" s="23" t="s">
        <v>1543</v>
      </c>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A41" s="23"/>
      <c r="B41" s="23" t="s">
        <v>1544</v>
      </c>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23"/>
      <c r="B42" s="23" t="s">
        <v>1545</v>
      </c>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23" t="s">
        <v>1546</v>
      </c>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23" t="s">
        <v>1547</v>
      </c>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23"/>
      <c r="B45" s="23" t="s">
        <v>1548</v>
      </c>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23"/>
      <c r="B46" s="279" t="s">
        <v>1549</v>
      </c>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23"/>
      <c r="B47" s="279" t="s">
        <v>1550</v>
      </c>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23"/>
      <c r="B48" s="145" t="s">
        <v>1551</v>
      </c>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23" t="s">
        <v>1552</v>
      </c>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23" t="s">
        <v>1553</v>
      </c>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23" t="s">
        <v>1554</v>
      </c>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23" t="s">
        <v>1555</v>
      </c>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23" t="s">
        <v>1556</v>
      </c>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23" t="s">
        <v>1557</v>
      </c>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23" t="s">
        <v>1558</v>
      </c>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23" t="s">
        <v>1559</v>
      </c>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23" t="s">
        <v>1560</v>
      </c>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277" t="s">
        <v>1561</v>
      </c>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277" t="s">
        <v>1562</v>
      </c>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279" t="s">
        <v>1563</v>
      </c>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23" t="s">
        <v>1564</v>
      </c>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23" t="s">
        <v>1565</v>
      </c>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23" t="s">
        <v>1566</v>
      </c>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23" t="s">
        <v>1567</v>
      </c>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8" t="s">
        <v>1568</v>
      </c>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row>
    <row r="1010">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row>
    <row r="1011">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row>
    <row r="1012">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row>
    <row r="1013">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row>
    <row r="1014">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row>
    <row r="1015">
      <c r="A1015" s="17"/>
      <c r="B1015" s="17"/>
      <c r="C1015" s="17"/>
      <c r="D1015" s="17"/>
      <c r="E1015" s="17"/>
      <c r="F1015" s="17"/>
      <c r="G1015" s="17"/>
      <c r="H1015" s="17"/>
      <c r="I1015" s="17"/>
      <c r="J1015" s="17"/>
      <c r="K1015" s="17"/>
      <c r="L1015" s="17"/>
      <c r="M1015" s="17"/>
      <c r="N1015" s="17"/>
      <c r="O1015" s="17"/>
      <c r="P1015" s="17"/>
      <c r="Q1015" s="17"/>
      <c r="R1015" s="17"/>
      <c r="S1015" s="17"/>
      <c r="T1015" s="17"/>
      <c r="U1015" s="17"/>
      <c r="V1015" s="17"/>
      <c r="W1015" s="17"/>
      <c r="X1015" s="17"/>
      <c r="Y1015" s="17"/>
      <c r="Z1015" s="17"/>
    </row>
    <row r="1016">
      <c r="A1016" s="17"/>
      <c r="B1016" s="17"/>
      <c r="C1016" s="17"/>
      <c r="D1016" s="17"/>
      <c r="E1016" s="17"/>
      <c r="F1016" s="17"/>
      <c r="G1016" s="17"/>
      <c r="H1016" s="17"/>
      <c r="I1016" s="17"/>
      <c r="J1016" s="17"/>
      <c r="K1016" s="17"/>
      <c r="L1016" s="17"/>
      <c r="M1016" s="17"/>
      <c r="N1016" s="17"/>
      <c r="O1016" s="17"/>
      <c r="P1016" s="17"/>
      <c r="Q1016" s="17"/>
      <c r="R1016" s="17"/>
      <c r="S1016" s="17"/>
      <c r="T1016" s="17"/>
      <c r="U1016" s="17"/>
      <c r="V1016" s="17"/>
      <c r="W1016" s="17"/>
      <c r="X1016" s="17"/>
      <c r="Y1016" s="17"/>
      <c r="Z1016" s="17"/>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4" t="s">
        <v>1569</v>
      </c>
    </row>
    <row r="2">
      <c r="A2" s="119" t="s">
        <v>1570</v>
      </c>
      <c r="E2" s="114" t="s">
        <v>1571</v>
      </c>
    </row>
    <row r="3">
      <c r="A3" s="114" t="s">
        <v>1572</v>
      </c>
      <c r="E3" s="119" t="s">
        <v>1573</v>
      </c>
    </row>
    <row r="4">
      <c r="A4" s="119" t="s">
        <v>1574</v>
      </c>
    </row>
    <row r="5">
      <c r="A5" s="114" t="s">
        <v>1575</v>
      </c>
    </row>
    <row r="6">
      <c r="A6" s="119" t="s">
        <v>1576</v>
      </c>
      <c r="E6" s="114" t="s">
        <v>1577</v>
      </c>
    </row>
    <row r="7">
      <c r="A7" s="114" t="s">
        <v>1578</v>
      </c>
      <c r="E7" s="119" t="s">
        <v>1579</v>
      </c>
    </row>
    <row r="8">
      <c r="A8" s="272" t="s">
        <v>478</v>
      </c>
      <c r="E8" s="119" t="s">
        <v>1580</v>
      </c>
    </row>
    <row r="9">
      <c r="E9" s="114" t="s">
        <v>1581</v>
      </c>
    </row>
    <row r="10">
      <c r="E10" s="119" t="s">
        <v>1582</v>
      </c>
    </row>
    <row r="12">
      <c r="A12" s="114" t="s">
        <v>1583</v>
      </c>
    </row>
    <row r="13">
      <c r="A13" s="119" t="s">
        <v>1584</v>
      </c>
    </row>
  </sheetData>
  <hyperlinks>
    <hyperlink r:id="rId1" ref="A2"/>
    <hyperlink r:id="rId2" ref="E3"/>
    <hyperlink r:id="rId3" ref="A4"/>
    <hyperlink r:id="rId4" ref="A6"/>
    <hyperlink r:id="rId5" ref="E7"/>
    <hyperlink r:id="rId6" ref="A8"/>
    <hyperlink r:id="rId7" ref="E8"/>
    <hyperlink r:id="rId8" ref="E10"/>
    <hyperlink r:id="rId9" ref="A13"/>
  </hyperlinks>
  <drawing r:id="rId10"/>
</worksheet>
</file>