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480" yWindow="555" windowWidth="19440" windowHeight="10065"/>
  </bookViews>
  <sheets>
    <sheet name="Воронка" sheetId="1" r:id="rId1"/>
    <sheet name="Годовая статистика" sheetId="2" r:id="rId2"/>
    <sheet name="Лист1" sheetId="6" state="hidden" r:id="rId3"/>
    <sheet name="Лист2" sheetId="7" state="hidden" r:id="rId4"/>
  </sheets>
  <calcPr calcId="145621"/>
</workbook>
</file>

<file path=xl/calcChain.xml><?xml version="1.0" encoding="utf-8"?>
<calcChain xmlns="http://schemas.openxmlformats.org/spreadsheetml/2006/main">
  <c r="U1017" i="1" l="1"/>
  <c r="U1002" i="1"/>
  <c r="U987" i="1"/>
  <c r="U972" i="1"/>
  <c r="U930" i="1"/>
  <c r="U915" i="1"/>
  <c r="U900" i="1"/>
  <c r="U885" i="1"/>
  <c r="U843" i="1"/>
  <c r="U828" i="1"/>
  <c r="U813" i="1"/>
  <c r="U798" i="1"/>
  <c r="U756" i="1"/>
  <c r="U741" i="1"/>
  <c r="U726" i="1"/>
  <c r="U711" i="1"/>
  <c r="U669" i="1"/>
  <c r="U654" i="1"/>
  <c r="U639" i="1"/>
  <c r="U624" i="1"/>
  <c r="U582" i="1"/>
  <c r="U567" i="1"/>
  <c r="U552" i="1"/>
  <c r="U537" i="1"/>
  <c r="U495" i="1"/>
  <c r="U480" i="1"/>
  <c r="U465" i="1"/>
  <c r="U408" i="1"/>
  <c r="U393" i="1"/>
  <c r="U378" i="1"/>
  <c r="U363" i="1"/>
  <c r="U321" i="1"/>
  <c r="U306" i="1"/>
  <c r="U234" i="1"/>
  <c r="U219" i="1"/>
  <c r="U204" i="1"/>
  <c r="U189" i="1"/>
  <c r="U147" i="1"/>
  <c r="U132" i="1"/>
  <c r="U117" i="1"/>
  <c r="U59" i="1"/>
  <c r="U44" i="1"/>
  <c r="U29" i="1"/>
  <c r="U14" i="1"/>
  <c r="U291" i="1"/>
  <c r="AA42" i="2" l="1"/>
  <c r="Z42" i="2"/>
  <c r="Y42" i="2"/>
  <c r="X42" i="2"/>
  <c r="W42" i="2"/>
  <c r="V42" i="2"/>
  <c r="U42" i="2"/>
  <c r="T42" i="2"/>
  <c r="S42" i="2"/>
  <c r="R42" i="2"/>
  <c r="Q42" i="2"/>
  <c r="W1021" i="1" l="1"/>
  <c r="U1021" i="1"/>
  <c r="T1021" i="1"/>
  <c r="W1020" i="1"/>
  <c r="U1020" i="1"/>
  <c r="T1020" i="1"/>
  <c r="W1019" i="1"/>
  <c r="U1019" i="1"/>
  <c r="T1019" i="1"/>
  <c r="W1017" i="1"/>
  <c r="T1017" i="1"/>
  <c r="T1014" i="1"/>
  <c r="W1013" i="1"/>
  <c r="U1013" i="1"/>
  <c r="T1013" i="1"/>
  <c r="W1012" i="1"/>
  <c r="U1012" i="1"/>
  <c r="T1012" i="1"/>
  <c r="W1011" i="1"/>
  <c r="U1011" i="1"/>
  <c r="T1011" i="1"/>
  <c r="W1010" i="1"/>
  <c r="U1010" i="1"/>
  <c r="T1010" i="1"/>
  <c r="W1009" i="1"/>
  <c r="U1009" i="1"/>
  <c r="T1009" i="1"/>
  <c r="W1006" i="1"/>
  <c r="U1006" i="1"/>
  <c r="T1006" i="1"/>
  <c r="W1005" i="1"/>
  <c r="U1005" i="1"/>
  <c r="T1005" i="1"/>
  <c r="W1004" i="1"/>
  <c r="U1004" i="1"/>
  <c r="T1004" i="1"/>
  <c r="W1002" i="1"/>
  <c r="T1002" i="1"/>
  <c r="T999" i="1"/>
  <c r="W998" i="1"/>
  <c r="U998" i="1"/>
  <c r="T998" i="1"/>
  <c r="W997" i="1"/>
  <c r="U997" i="1"/>
  <c r="T997" i="1"/>
  <c r="W996" i="1"/>
  <c r="U996" i="1"/>
  <c r="T996" i="1"/>
  <c r="W995" i="1"/>
  <c r="U995" i="1"/>
  <c r="T995" i="1"/>
  <c r="W994" i="1"/>
  <c r="U994" i="1"/>
  <c r="T994" i="1"/>
  <c r="W991" i="1"/>
  <c r="U991" i="1"/>
  <c r="T991" i="1"/>
  <c r="W990" i="1"/>
  <c r="U990" i="1"/>
  <c r="T990" i="1"/>
  <c r="W989" i="1"/>
  <c r="U989" i="1"/>
  <c r="T989" i="1"/>
  <c r="W987" i="1"/>
  <c r="T987" i="1"/>
  <c r="T984" i="1"/>
  <c r="W983" i="1"/>
  <c r="U983" i="1"/>
  <c r="T983" i="1"/>
  <c r="W982" i="1"/>
  <c r="U982" i="1"/>
  <c r="T982" i="1"/>
  <c r="W981" i="1"/>
  <c r="U981" i="1"/>
  <c r="T981" i="1"/>
  <c r="W980" i="1"/>
  <c r="U980" i="1"/>
  <c r="T980" i="1"/>
  <c r="W979" i="1"/>
  <c r="U979" i="1"/>
  <c r="T979" i="1"/>
  <c r="W976" i="1"/>
  <c r="U976" i="1"/>
  <c r="T976" i="1"/>
  <c r="W975" i="1"/>
  <c r="U975" i="1"/>
  <c r="T975" i="1"/>
  <c r="W974" i="1"/>
  <c r="U974" i="1"/>
  <c r="T974" i="1"/>
  <c r="W972" i="1"/>
  <c r="T972" i="1"/>
  <c r="T969" i="1"/>
  <c r="W968" i="1"/>
  <c r="U968" i="1"/>
  <c r="T968" i="1"/>
  <c r="W967" i="1"/>
  <c r="U967" i="1"/>
  <c r="T967" i="1"/>
  <c r="W966" i="1"/>
  <c r="U966" i="1"/>
  <c r="T966" i="1"/>
  <c r="W965" i="1"/>
  <c r="U965" i="1"/>
  <c r="T965" i="1"/>
  <c r="W964" i="1"/>
  <c r="U964" i="1"/>
  <c r="T964" i="1"/>
  <c r="W934" i="1"/>
  <c r="U934" i="1"/>
  <c r="T934" i="1"/>
  <c r="W933" i="1"/>
  <c r="U933" i="1"/>
  <c r="T933" i="1"/>
  <c r="W932" i="1"/>
  <c r="U932" i="1"/>
  <c r="T932" i="1"/>
  <c r="W930" i="1"/>
  <c r="T930" i="1"/>
  <c r="T927" i="1"/>
  <c r="W926" i="1"/>
  <c r="U926" i="1"/>
  <c r="T926" i="1"/>
  <c r="W925" i="1"/>
  <c r="U925" i="1"/>
  <c r="T925" i="1"/>
  <c r="W924" i="1"/>
  <c r="U924" i="1"/>
  <c r="T924" i="1"/>
  <c r="W923" i="1"/>
  <c r="U923" i="1"/>
  <c r="T923" i="1"/>
  <c r="W922" i="1"/>
  <c r="U922" i="1"/>
  <c r="T922" i="1"/>
  <c r="W919" i="1"/>
  <c r="U919" i="1"/>
  <c r="T919" i="1"/>
  <c r="W918" i="1"/>
  <c r="U918" i="1"/>
  <c r="T918" i="1"/>
  <c r="W917" i="1"/>
  <c r="U917" i="1"/>
  <c r="T917" i="1"/>
  <c r="W915" i="1"/>
  <c r="T915" i="1"/>
  <c r="T912" i="1"/>
  <c r="W911" i="1"/>
  <c r="U911" i="1"/>
  <c r="T911" i="1"/>
  <c r="W910" i="1"/>
  <c r="U910" i="1"/>
  <c r="T910" i="1"/>
  <c r="W909" i="1"/>
  <c r="U909" i="1"/>
  <c r="T909" i="1"/>
  <c r="W908" i="1"/>
  <c r="U908" i="1"/>
  <c r="T908" i="1"/>
  <c r="W907" i="1"/>
  <c r="U907" i="1"/>
  <c r="T907" i="1"/>
  <c r="W904" i="1"/>
  <c r="U904" i="1"/>
  <c r="T904" i="1"/>
  <c r="W903" i="1"/>
  <c r="U903" i="1"/>
  <c r="T903" i="1"/>
  <c r="W902" i="1"/>
  <c r="U902" i="1"/>
  <c r="T902" i="1"/>
  <c r="W900" i="1"/>
  <c r="T900" i="1"/>
  <c r="T897" i="1"/>
  <c r="W896" i="1"/>
  <c r="U896" i="1"/>
  <c r="T896" i="1"/>
  <c r="W895" i="1"/>
  <c r="U895" i="1"/>
  <c r="T895" i="1"/>
  <c r="W894" i="1"/>
  <c r="U894" i="1"/>
  <c r="T894" i="1"/>
  <c r="W893" i="1"/>
  <c r="U893" i="1"/>
  <c r="T893" i="1"/>
  <c r="W892" i="1"/>
  <c r="U892" i="1"/>
  <c r="T892" i="1"/>
  <c r="W889" i="1"/>
  <c r="U889" i="1"/>
  <c r="T889" i="1"/>
  <c r="W888" i="1"/>
  <c r="U888" i="1"/>
  <c r="T888" i="1"/>
  <c r="W887" i="1"/>
  <c r="U887" i="1"/>
  <c r="T887" i="1"/>
  <c r="W885" i="1"/>
  <c r="T885" i="1"/>
  <c r="T882" i="1"/>
  <c r="W881" i="1"/>
  <c r="U881" i="1"/>
  <c r="T881" i="1"/>
  <c r="W880" i="1"/>
  <c r="U880" i="1"/>
  <c r="T880" i="1"/>
  <c r="W879" i="1"/>
  <c r="U879" i="1"/>
  <c r="T879" i="1"/>
  <c r="W878" i="1"/>
  <c r="U878" i="1"/>
  <c r="T878" i="1"/>
  <c r="W877" i="1"/>
  <c r="U877" i="1"/>
  <c r="T877" i="1"/>
  <c r="W847" i="1"/>
  <c r="U847" i="1"/>
  <c r="T847" i="1"/>
  <c r="W846" i="1"/>
  <c r="U846" i="1"/>
  <c r="T846" i="1"/>
  <c r="W845" i="1"/>
  <c r="U845" i="1"/>
  <c r="T845" i="1"/>
  <c r="W843" i="1"/>
  <c r="T843" i="1"/>
  <c r="T840" i="1"/>
  <c r="W839" i="1"/>
  <c r="U839" i="1"/>
  <c r="T839" i="1"/>
  <c r="W838" i="1"/>
  <c r="U838" i="1"/>
  <c r="T838" i="1"/>
  <c r="W837" i="1"/>
  <c r="U837" i="1"/>
  <c r="T837" i="1"/>
  <c r="W836" i="1"/>
  <c r="U836" i="1"/>
  <c r="T836" i="1"/>
  <c r="W835" i="1"/>
  <c r="U835" i="1"/>
  <c r="T835" i="1"/>
  <c r="W832" i="1"/>
  <c r="U832" i="1"/>
  <c r="T832" i="1"/>
  <c r="W831" i="1"/>
  <c r="U831" i="1"/>
  <c r="T831" i="1"/>
  <c r="W830" i="1"/>
  <c r="U830" i="1"/>
  <c r="T830" i="1"/>
  <c r="W828" i="1"/>
  <c r="T828" i="1"/>
  <c r="T825" i="1"/>
  <c r="W824" i="1"/>
  <c r="U824" i="1"/>
  <c r="T824" i="1"/>
  <c r="W823" i="1"/>
  <c r="U823" i="1"/>
  <c r="T823" i="1"/>
  <c r="W822" i="1"/>
  <c r="U822" i="1"/>
  <c r="T822" i="1"/>
  <c r="W821" i="1"/>
  <c r="U821" i="1"/>
  <c r="T821" i="1"/>
  <c r="W820" i="1"/>
  <c r="U820" i="1"/>
  <c r="T820" i="1"/>
  <c r="W817" i="1"/>
  <c r="U817" i="1"/>
  <c r="T817" i="1"/>
  <c r="W816" i="1"/>
  <c r="U816" i="1"/>
  <c r="T816" i="1"/>
  <c r="W815" i="1"/>
  <c r="U815" i="1"/>
  <c r="T815" i="1"/>
  <c r="W813" i="1"/>
  <c r="T813" i="1"/>
  <c r="T810" i="1"/>
  <c r="W809" i="1"/>
  <c r="U809" i="1"/>
  <c r="T809" i="1"/>
  <c r="W808" i="1"/>
  <c r="U808" i="1"/>
  <c r="T808" i="1"/>
  <c r="W807" i="1"/>
  <c r="U807" i="1"/>
  <c r="T807" i="1"/>
  <c r="W806" i="1"/>
  <c r="U806" i="1"/>
  <c r="T806" i="1"/>
  <c r="W805" i="1"/>
  <c r="U805" i="1"/>
  <c r="T805" i="1"/>
  <c r="W802" i="1"/>
  <c r="U802" i="1"/>
  <c r="T802" i="1"/>
  <c r="W801" i="1"/>
  <c r="U801" i="1"/>
  <c r="T801" i="1"/>
  <c r="W800" i="1"/>
  <c r="U800" i="1"/>
  <c r="T800" i="1"/>
  <c r="W798" i="1"/>
  <c r="T798" i="1"/>
  <c r="T795" i="1"/>
  <c r="W794" i="1"/>
  <c r="U794" i="1"/>
  <c r="T794" i="1"/>
  <c r="W793" i="1"/>
  <c r="U793" i="1"/>
  <c r="T793" i="1"/>
  <c r="W792" i="1"/>
  <c r="U792" i="1"/>
  <c r="T792" i="1"/>
  <c r="W791" i="1"/>
  <c r="U791" i="1"/>
  <c r="T791" i="1"/>
  <c r="W790" i="1"/>
  <c r="U790" i="1"/>
  <c r="T790" i="1"/>
  <c r="W760" i="1"/>
  <c r="U760" i="1"/>
  <c r="T760" i="1"/>
  <c r="W759" i="1"/>
  <c r="U759" i="1"/>
  <c r="T759" i="1"/>
  <c r="W758" i="1"/>
  <c r="U758" i="1"/>
  <c r="T758" i="1"/>
  <c r="W756" i="1"/>
  <c r="T756" i="1"/>
  <c r="T753" i="1"/>
  <c r="W752" i="1"/>
  <c r="U752" i="1"/>
  <c r="T752" i="1"/>
  <c r="W751" i="1"/>
  <c r="U751" i="1"/>
  <c r="T751" i="1"/>
  <c r="W750" i="1"/>
  <c r="U750" i="1"/>
  <c r="T750" i="1"/>
  <c r="W749" i="1"/>
  <c r="U749" i="1"/>
  <c r="T749" i="1"/>
  <c r="W748" i="1"/>
  <c r="U748" i="1"/>
  <c r="T748" i="1"/>
  <c r="W745" i="1"/>
  <c r="U745" i="1"/>
  <c r="T745" i="1"/>
  <c r="W744" i="1"/>
  <c r="U744" i="1"/>
  <c r="T744" i="1"/>
  <c r="W743" i="1"/>
  <c r="U743" i="1"/>
  <c r="T743" i="1"/>
  <c r="W741" i="1"/>
  <c r="T741" i="1"/>
  <c r="T738" i="1"/>
  <c r="W737" i="1"/>
  <c r="U737" i="1"/>
  <c r="T737" i="1"/>
  <c r="W736" i="1"/>
  <c r="U736" i="1"/>
  <c r="T736" i="1"/>
  <c r="W735" i="1"/>
  <c r="U735" i="1"/>
  <c r="T735" i="1"/>
  <c r="W734" i="1"/>
  <c r="U734" i="1"/>
  <c r="T734" i="1"/>
  <c r="W733" i="1"/>
  <c r="U733" i="1"/>
  <c r="T733" i="1"/>
  <c r="W730" i="1"/>
  <c r="U730" i="1"/>
  <c r="T730" i="1"/>
  <c r="W729" i="1"/>
  <c r="U729" i="1"/>
  <c r="T729" i="1"/>
  <c r="W728" i="1"/>
  <c r="U728" i="1"/>
  <c r="T728" i="1"/>
  <c r="W726" i="1"/>
  <c r="T726" i="1"/>
  <c r="T723" i="1"/>
  <c r="W722" i="1"/>
  <c r="U722" i="1"/>
  <c r="T722" i="1"/>
  <c r="W721" i="1"/>
  <c r="U721" i="1"/>
  <c r="T721" i="1"/>
  <c r="W720" i="1"/>
  <c r="U720" i="1"/>
  <c r="T720" i="1"/>
  <c r="W719" i="1"/>
  <c r="U719" i="1"/>
  <c r="T719" i="1"/>
  <c r="W718" i="1"/>
  <c r="U718" i="1"/>
  <c r="T718" i="1"/>
  <c r="W715" i="1"/>
  <c r="U715" i="1"/>
  <c r="T715" i="1"/>
  <c r="W714" i="1"/>
  <c r="U714" i="1"/>
  <c r="T714" i="1"/>
  <c r="W713" i="1"/>
  <c r="U713" i="1"/>
  <c r="T713" i="1"/>
  <c r="W711" i="1"/>
  <c r="T711" i="1"/>
  <c r="T708" i="1"/>
  <c r="W707" i="1"/>
  <c r="U707" i="1"/>
  <c r="T707" i="1"/>
  <c r="W706" i="1"/>
  <c r="U706" i="1"/>
  <c r="T706" i="1"/>
  <c r="W705" i="1"/>
  <c r="U705" i="1"/>
  <c r="T705" i="1"/>
  <c r="W704" i="1"/>
  <c r="U704" i="1"/>
  <c r="T704" i="1"/>
  <c r="W703" i="1"/>
  <c r="U703" i="1"/>
  <c r="T703" i="1"/>
  <c r="W673" i="1"/>
  <c r="U673" i="1"/>
  <c r="T673" i="1"/>
  <c r="W672" i="1"/>
  <c r="U672" i="1"/>
  <c r="T672" i="1"/>
  <c r="W671" i="1"/>
  <c r="U671" i="1"/>
  <c r="T671" i="1"/>
  <c r="W669" i="1"/>
  <c r="T669" i="1"/>
  <c r="T666" i="1"/>
  <c r="W665" i="1"/>
  <c r="U665" i="1"/>
  <c r="T665" i="1"/>
  <c r="W664" i="1"/>
  <c r="U664" i="1"/>
  <c r="T664" i="1"/>
  <c r="W663" i="1"/>
  <c r="U663" i="1"/>
  <c r="T663" i="1"/>
  <c r="W662" i="1"/>
  <c r="U662" i="1"/>
  <c r="T662" i="1"/>
  <c r="W661" i="1"/>
  <c r="U661" i="1"/>
  <c r="T661" i="1"/>
  <c r="W658" i="1"/>
  <c r="U658" i="1"/>
  <c r="T658" i="1"/>
  <c r="W657" i="1"/>
  <c r="U657" i="1"/>
  <c r="T657" i="1"/>
  <c r="W656" i="1"/>
  <c r="U656" i="1"/>
  <c r="T656" i="1"/>
  <c r="W654" i="1"/>
  <c r="T654" i="1"/>
  <c r="T651" i="1"/>
  <c r="W650" i="1"/>
  <c r="U650" i="1"/>
  <c r="T650" i="1"/>
  <c r="W649" i="1"/>
  <c r="U649" i="1"/>
  <c r="T649" i="1"/>
  <c r="W648" i="1"/>
  <c r="U648" i="1"/>
  <c r="T648" i="1"/>
  <c r="W647" i="1"/>
  <c r="U647" i="1"/>
  <c r="T647" i="1"/>
  <c r="W646" i="1"/>
  <c r="U646" i="1"/>
  <c r="T646" i="1"/>
  <c r="W643" i="1"/>
  <c r="U643" i="1"/>
  <c r="T643" i="1"/>
  <c r="W642" i="1"/>
  <c r="U642" i="1"/>
  <c r="T642" i="1"/>
  <c r="W641" i="1"/>
  <c r="U641" i="1"/>
  <c r="T641" i="1"/>
  <c r="W639" i="1"/>
  <c r="T639" i="1"/>
  <c r="T636" i="1"/>
  <c r="W635" i="1"/>
  <c r="U635" i="1"/>
  <c r="T635" i="1"/>
  <c r="W634" i="1"/>
  <c r="U634" i="1"/>
  <c r="T634" i="1"/>
  <c r="W633" i="1"/>
  <c r="U633" i="1"/>
  <c r="T633" i="1"/>
  <c r="W632" i="1"/>
  <c r="U632" i="1"/>
  <c r="T632" i="1"/>
  <c r="W631" i="1"/>
  <c r="U631" i="1"/>
  <c r="T631" i="1"/>
  <c r="W628" i="1"/>
  <c r="U628" i="1"/>
  <c r="T628" i="1"/>
  <c r="W627" i="1"/>
  <c r="U627" i="1"/>
  <c r="T627" i="1"/>
  <c r="W626" i="1"/>
  <c r="U626" i="1"/>
  <c r="T626" i="1"/>
  <c r="W624" i="1"/>
  <c r="T624" i="1"/>
  <c r="T621" i="1"/>
  <c r="W620" i="1"/>
  <c r="U620" i="1"/>
  <c r="T620" i="1"/>
  <c r="W619" i="1"/>
  <c r="U619" i="1"/>
  <c r="T619" i="1"/>
  <c r="W618" i="1"/>
  <c r="U618" i="1"/>
  <c r="T618" i="1"/>
  <c r="W617" i="1"/>
  <c r="U617" i="1"/>
  <c r="T617" i="1"/>
  <c r="W616" i="1"/>
  <c r="U616" i="1"/>
  <c r="T616" i="1"/>
  <c r="W586" i="1"/>
  <c r="U586" i="1"/>
  <c r="T586" i="1"/>
  <c r="W585" i="1"/>
  <c r="U585" i="1"/>
  <c r="T585" i="1"/>
  <c r="W584" i="1"/>
  <c r="U584" i="1"/>
  <c r="T584" i="1"/>
  <c r="W582" i="1"/>
  <c r="T582" i="1"/>
  <c r="T579" i="1"/>
  <c r="W578" i="1"/>
  <c r="U578" i="1"/>
  <c r="T578" i="1"/>
  <c r="W577" i="1"/>
  <c r="U577" i="1"/>
  <c r="T577" i="1"/>
  <c r="W576" i="1"/>
  <c r="U576" i="1"/>
  <c r="T576" i="1"/>
  <c r="W575" i="1"/>
  <c r="U575" i="1"/>
  <c r="T575" i="1"/>
  <c r="W574" i="1"/>
  <c r="U574" i="1"/>
  <c r="T574" i="1"/>
  <c r="W571" i="1"/>
  <c r="U571" i="1"/>
  <c r="T571" i="1"/>
  <c r="W570" i="1"/>
  <c r="U570" i="1"/>
  <c r="T570" i="1"/>
  <c r="W569" i="1"/>
  <c r="U569" i="1"/>
  <c r="T569" i="1"/>
  <c r="W567" i="1"/>
  <c r="T567" i="1"/>
  <c r="T564" i="1"/>
  <c r="W563" i="1"/>
  <c r="U563" i="1"/>
  <c r="T563" i="1"/>
  <c r="W562" i="1"/>
  <c r="U562" i="1"/>
  <c r="T562" i="1"/>
  <c r="W561" i="1"/>
  <c r="U561" i="1"/>
  <c r="T561" i="1"/>
  <c r="W560" i="1"/>
  <c r="U560" i="1"/>
  <c r="T560" i="1"/>
  <c r="W559" i="1"/>
  <c r="U559" i="1"/>
  <c r="T559" i="1"/>
  <c r="W556" i="1"/>
  <c r="U556" i="1"/>
  <c r="T556" i="1"/>
  <c r="W555" i="1"/>
  <c r="U555" i="1"/>
  <c r="T555" i="1"/>
  <c r="W554" i="1"/>
  <c r="U554" i="1"/>
  <c r="T554" i="1"/>
  <c r="W552" i="1"/>
  <c r="T552" i="1"/>
  <c r="T549" i="1"/>
  <c r="W548" i="1"/>
  <c r="U548" i="1"/>
  <c r="T548" i="1"/>
  <c r="W547" i="1"/>
  <c r="U547" i="1"/>
  <c r="T547" i="1"/>
  <c r="W546" i="1"/>
  <c r="U546" i="1"/>
  <c r="T546" i="1"/>
  <c r="W545" i="1"/>
  <c r="U545" i="1"/>
  <c r="T545" i="1"/>
  <c r="W544" i="1"/>
  <c r="U544" i="1"/>
  <c r="T544" i="1"/>
  <c r="W541" i="1"/>
  <c r="U541" i="1"/>
  <c r="T541" i="1"/>
  <c r="W540" i="1"/>
  <c r="U540" i="1"/>
  <c r="T540" i="1"/>
  <c r="W539" i="1"/>
  <c r="U539" i="1"/>
  <c r="T539" i="1"/>
  <c r="W537" i="1"/>
  <c r="T537" i="1"/>
  <c r="T534" i="1"/>
  <c r="W533" i="1"/>
  <c r="U533" i="1"/>
  <c r="T533" i="1"/>
  <c r="W532" i="1"/>
  <c r="U532" i="1"/>
  <c r="T532" i="1"/>
  <c r="W531" i="1"/>
  <c r="U531" i="1"/>
  <c r="T531" i="1"/>
  <c r="W530" i="1"/>
  <c r="U530" i="1"/>
  <c r="T530" i="1"/>
  <c r="W529" i="1"/>
  <c r="U529" i="1"/>
  <c r="T529" i="1"/>
  <c r="W499" i="1"/>
  <c r="U499" i="1"/>
  <c r="T499" i="1"/>
  <c r="W498" i="1"/>
  <c r="U498" i="1"/>
  <c r="T498" i="1"/>
  <c r="W497" i="1"/>
  <c r="U497" i="1"/>
  <c r="T497" i="1"/>
  <c r="W495" i="1"/>
  <c r="T495" i="1"/>
  <c r="T492" i="1"/>
  <c r="W491" i="1"/>
  <c r="U491" i="1"/>
  <c r="T491" i="1"/>
  <c r="W490" i="1"/>
  <c r="U490" i="1"/>
  <c r="T490" i="1"/>
  <c r="W489" i="1"/>
  <c r="U489" i="1"/>
  <c r="T489" i="1"/>
  <c r="W488" i="1"/>
  <c r="U488" i="1"/>
  <c r="T488" i="1"/>
  <c r="W487" i="1"/>
  <c r="U487" i="1"/>
  <c r="T487" i="1"/>
  <c r="W484" i="1"/>
  <c r="U484" i="1"/>
  <c r="T484" i="1"/>
  <c r="W483" i="1"/>
  <c r="U483" i="1"/>
  <c r="T483" i="1"/>
  <c r="W482" i="1"/>
  <c r="U482" i="1"/>
  <c r="T482" i="1"/>
  <c r="W480" i="1"/>
  <c r="T480" i="1"/>
  <c r="T477" i="1"/>
  <c r="W476" i="1"/>
  <c r="U476" i="1"/>
  <c r="T476" i="1"/>
  <c r="W475" i="1"/>
  <c r="U475" i="1"/>
  <c r="T475" i="1"/>
  <c r="W474" i="1"/>
  <c r="U474" i="1"/>
  <c r="T474" i="1"/>
  <c r="W473" i="1"/>
  <c r="U473" i="1"/>
  <c r="T473" i="1"/>
  <c r="W472" i="1"/>
  <c r="U472" i="1"/>
  <c r="T472" i="1"/>
  <c r="W469" i="1"/>
  <c r="U469" i="1"/>
  <c r="T469" i="1"/>
  <c r="W468" i="1"/>
  <c r="U468" i="1"/>
  <c r="T468" i="1"/>
  <c r="W467" i="1"/>
  <c r="U467" i="1"/>
  <c r="T467" i="1"/>
  <c r="W465" i="1"/>
  <c r="T465" i="1"/>
  <c r="T462" i="1"/>
  <c r="W461" i="1"/>
  <c r="U461" i="1"/>
  <c r="T461" i="1"/>
  <c r="W460" i="1"/>
  <c r="U460" i="1"/>
  <c r="T460" i="1"/>
  <c r="W459" i="1"/>
  <c r="U459" i="1"/>
  <c r="T459" i="1"/>
  <c r="W458" i="1"/>
  <c r="U458" i="1"/>
  <c r="T458" i="1"/>
  <c r="W457" i="1"/>
  <c r="U457" i="1"/>
  <c r="T457" i="1"/>
  <c r="W454" i="1"/>
  <c r="U454" i="1"/>
  <c r="T454" i="1"/>
  <c r="W453" i="1"/>
  <c r="U453" i="1"/>
  <c r="T453" i="1"/>
  <c r="W452" i="1"/>
  <c r="U452" i="1"/>
  <c r="T452" i="1"/>
  <c r="W450" i="1"/>
  <c r="U450" i="1"/>
  <c r="T450" i="1"/>
  <c r="T447" i="1"/>
  <c r="W446" i="1"/>
  <c r="U446" i="1"/>
  <c r="T446" i="1"/>
  <c r="W445" i="1"/>
  <c r="U445" i="1"/>
  <c r="T445" i="1"/>
  <c r="W444" i="1"/>
  <c r="U444" i="1"/>
  <c r="T444" i="1"/>
  <c r="W443" i="1"/>
  <c r="U443" i="1"/>
  <c r="T443" i="1"/>
  <c r="W442" i="1"/>
  <c r="U442" i="1"/>
  <c r="T442" i="1"/>
  <c r="W412" i="1"/>
  <c r="U412" i="1"/>
  <c r="T412" i="1"/>
  <c r="W411" i="1"/>
  <c r="U411" i="1"/>
  <c r="T411" i="1"/>
  <c r="W410" i="1"/>
  <c r="U410" i="1"/>
  <c r="T410" i="1"/>
  <c r="W408" i="1"/>
  <c r="T408" i="1"/>
  <c r="T405" i="1"/>
  <c r="W404" i="1"/>
  <c r="U404" i="1"/>
  <c r="T404" i="1"/>
  <c r="W403" i="1"/>
  <c r="U403" i="1"/>
  <c r="T403" i="1"/>
  <c r="W402" i="1"/>
  <c r="U402" i="1"/>
  <c r="T402" i="1"/>
  <c r="W401" i="1"/>
  <c r="U401" i="1"/>
  <c r="T401" i="1"/>
  <c r="W400" i="1"/>
  <c r="U400" i="1"/>
  <c r="T400" i="1"/>
  <c r="W397" i="1"/>
  <c r="U397" i="1"/>
  <c r="T397" i="1"/>
  <c r="W396" i="1"/>
  <c r="U396" i="1"/>
  <c r="T396" i="1"/>
  <c r="W395" i="1"/>
  <c r="U395" i="1"/>
  <c r="T395" i="1"/>
  <c r="W393" i="1"/>
  <c r="T393" i="1"/>
  <c r="T390" i="1"/>
  <c r="W389" i="1"/>
  <c r="U389" i="1"/>
  <c r="T389" i="1"/>
  <c r="W388" i="1"/>
  <c r="U388" i="1"/>
  <c r="T388" i="1"/>
  <c r="W387" i="1"/>
  <c r="U387" i="1"/>
  <c r="T387" i="1"/>
  <c r="W386" i="1"/>
  <c r="U386" i="1"/>
  <c r="T386" i="1"/>
  <c r="W385" i="1"/>
  <c r="U385" i="1"/>
  <c r="T385" i="1"/>
  <c r="W382" i="1"/>
  <c r="U382" i="1"/>
  <c r="T382" i="1"/>
  <c r="W381" i="1"/>
  <c r="U381" i="1"/>
  <c r="T381" i="1"/>
  <c r="W380" i="1"/>
  <c r="U380" i="1"/>
  <c r="T380" i="1"/>
  <c r="W378" i="1"/>
  <c r="T378" i="1"/>
  <c r="T375" i="1"/>
  <c r="W374" i="1"/>
  <c r="U374" i="1"/>
  <c r="T374" i="1"/>
  <c r="W373" i="1"/>
  <c r="U373" i="1"/>
  <c r="T373" i="1"/>
  <c r="W372" i="1"/>
  <c r="U372" i="1"/>
  <c r="T372" i="1"/>
  <c r="W371" i="1"/>
  <c r="U371" i="1"/>
  <c r="T371" i="1"/>
  <c r="W370" i="1"/>
  <c r="U370" i="1"/>
  <c r="T370" i="1"/>
  <c r="W367" i="1"/>
  <c r="U367" i="1"/>
  <c r="T367" i="1"/>
  <c r="W366" i="1"/>
  <c r="U366" i="1"/>
  <c r="T366" i="1"/>
  <c r="W365" i="1"/>
  <c r="U365" i="1"/>
  <c r="T365" i="1"/>
  <c r="W363" i="1"/>
  <c r="T363" i="1"/>
  <c r="T360" i="1"/>
  <c r="W359" i="1"/>
  <c r="U359" i="1"/>
  <c r="T359" i="1"/>
  <c r="W358" i="1"/>
  <c r="U358" i="1"/>
  <c r="T358" i="1"/>
  <c r="W357" i="1"/>
  <c r="U357" i="1"/>
  <c r="T357" i="1"/>
  <c r="W356" i="1"/>
  <c r="U356" i="1"/>
  <c r="T356" i="1"/>
  <c r="W355" i="1"/>
  <c r="U355" i="1"/>
  <c r="T355" i="1"/>
  <c r="W325" i="1"/>
  <c r="U325" i="1"/>
  <c r="T325" i="1"/>
  <c r="W324" i="1"/>
  <c r="U324" i="1"/>
  <c r="T324" i="1"/>
  <c r="W323" i="1"/>
  <c r="U323" i="1"/>
  <c r="T323" i="1"/>
  <c r="W321" i="1"/>
  <c r="T321" i="1"/>
  <c r="T318" i="1"/>
  <c r="W317" i="1"/>
  <c r="U317" i="1"/>
  <c r="T317" i="1"/>
  <c r="W316" i="1"/>
  <c r="U316" i="1"/>
  <c r="T316" i="1"/>
  <c r="W315" i="1"/>
  <c r="U315" i="1"/>
  <c r="T315" i="1"/>
  <c r="W314" i="1"/>
  <c r="U314" i="1"/>
  <c r="T314" i="1"/>
  <c r="W313" i="1"/>
  <c r="U313" i="1"/>
  <c r="T313" i="1"/>
  <c r="W310" i="1"/>
  <c r="U310" i="1"/>
  <c r="T310" i="1"/>
  <c r="W309" i="1"/>
  <c r="U309" i="1"/>
  <c r="T309" i="1"/>
  <c r="W308" i="1"/>
  <c r="U308" i="1"/>
  <c r="T308" i="1"/>
  <c r="W306" i="1"/>
  <c r="T306" i="1"/>
  <c r="T303" i="1"/>
  <c r="W302" i="1"/>
  <c r="U302" i="1"/>
  <c r="T302" i="1"/>
  <c r="W301" i="1"/>
  <c r="U301" i="1"/>
  <c r="T301" i="1"/>
  <c r="W300" i="1"/>
  <c r="U300" i="1"/>
  <c r="T300" i="1"/>
  <c r="W299" i="1"/>
  <c r="U299" i="1"/>
  <c r="T299" i="1"/>
  <c r="W298" i="1"/>
  <c r="U298" i="1"/>
  <c r="T298" i="1"/>
  <c r="W295" i="1"/>
  <c r="U295" i="1"/>
  <c r="T295" i="1"/>
  <c r="W294" i="1"/>
  <c r="U294" i="1"/>
  <c r="T294" i="1"/>
  <c r="W293" i="1"/>
  <c r="U293" i="1"/>
  <c r="T293" i="1"/>
  <c r="W291" i="1"/>
  <c r="T291" i="1"/>
  <c r="T288" i="1"/>
  <c r="W287" i="1"/>
  <c r="U287" i="1"/>
  <c r="T287" i="1"/>
  <c r="W286" i="1"/>
  <c r="U286" i="1"/>
  <c r="T286" i="1"/>
  <c r="W285" i="1"/>
  <c r="U285" i="1"/>
  <c r="T285" i="1"/>
  <c r="W284" i="1"/>
  <c r="U284" i="1"/>
  <c r="T284" i="1"/>
  <c r="W283" i="1"/>
  <c r="U283" i="1"/>
  <c r="T283" i="1"/>
  <c r="W280" i="1"/>
  <c r="U280" i="1"/>
  <c r="T280" i="1"/>
  <c r="W279" i="1"/>
  <c r="U279" i="1"/>
  <c r="T279" i="1"/>
  <c r="W278" i="1"/>
  <c r="U278" i="1"/>
  <c r="T278" i="1"/>
  <c r="W276" i="1"/>
  <c r="U276" i="1"/>
  <c r="T276" i="1"/>
  <c r="T273" i="1"/>
  <c r="W272" i="1"/>
  <c r="U272" i="1"/>
  <c r="T272" i="1"/>
  <c r="W271" i="1"/>
  <c r="U271" i="1"/>
  <c r="T271" i="1"/>
  <c r="W270" i="1"/>
  <c r="U270" i="1"/>
  <c r="T270" i="1"/>
  <c r="W269" i="1"/>
  <c r="U269" i="1"/>
  <c r="T269" i="1"/>
  <c r="W268" i="1"/>
  <c r="U268" i="1"/>
  <c r="T268" i="1"/>
  <c r="W238" i="1"/>
  <c r="U238" i="1"/>
  <c r="T238" i="1"/>
  <c r="W237" i="1"/>
  <c r="U237" i="1"/>
  <c r="T237" i="1"/>
  <c r="W236" i="1"/>
  <c r="U236" i="1"/>
  <c r="T236" i="1"/>
  <c r="W234" i="1"/>
  <c r="T234" i="1"/>
  <c r="T231" i="1"/>
  <c r="W230" i="1"/>
  <c r="U230" i="1"/>
  <c r="T230" i="1"/>
  <c r="W229" i="1"/>
  <c r="U229" i="1"/>
  <c r="T229" i="1"/>
  <c r="W228" i="1"/>
  <c r="U228" i="1"/>
  <c r="T228" i="1"/>
  <c r="W227" i="1"/>
  <c r="U227" i="1"/>
  <c r="T227" i="1"/>
  <c r="W226" i="1"/>
  <c r="U226" i="1"/>
  <c r="T226" i="1"/>
  <c r="W223" i="1"/>
  <c r="U223" i="1"/>
  <c r="T223" i="1"/>
  <c r="W222" i="1"/>
  <c r="U222" i="1"/>
  <c r="T222" i="1"/>
  <c r="W221" i="1"/>
  <c r="U221" i="1"/>
  <c r="T221" i="1"/>
  <c r="W219" i="1"/>
  <c r="T219" i="1"/>
  <c r="T216" i="1"/>
  <c r="W215" i="1"/>
  <c r="U215" i="1"/>
  <c r="T215" i="1"/>
  <c r="W214" i="1"/>
  <c r="U214" i="1"/>
  <c r="T214" i="1"/>
  <c r="W213" i="1"/>
  <c r="U213" i="1"/>
  <c r="T213" i="1"/>
  <c r="W212" i="1"/>
  <c r="U212" i="1"/>
  <c r="T212" i="1"/>
  <c r="W211" i="1"/>
  <c r="U211" i="1"/>
  <c r="T211" i="1"/>
  <c r="W208" i="1"/>
  <c r="U208" i="1"/>
  <c r="T208" i="1"/>
  <c r="W207" i="1"/>
  <c r="U207" i="1"/>
  <c r="T207" i="1"/>
  <c r="W206" i="1"/>
  <c r="U206" i="1"/>
  <c r="T206" i="1"/>
  <c r="W204" i="1"/>
  <c r="T204" i="1"/>
  <c r="T201" i="1"/>
  <c r="W200" i="1"/>
  <c r="U200" i="1"/>
  <c r="T200" i="1"/>
  <c r="W199" i="1"/>
  <c r="U199" i="1"/>
  <c r="T199" i="1"/>
  <c r="W198" i="1"/>
  <c r="U198" i="1"/>
  <c r="T198" i="1"/>
  <c r="W197" i="1"/>
  <c r="U197" i="1"/>
  <c r="T197" i="1"/>
  <c r="W196" i="1"/>
  <c r="U196" i="1"/>
  <c r="T196" i="1"/>
  <c r="W193" i="1"/>
  <c r="U193" i="1"/>
  <c r="T193" i="1"/>
  <c r="W192" i="1"/>
  <c r="U192" i="1"/>
  <c r="T192" i="1"/>
  <c r="W191" i="1"/>
  <c r="U191" i="1"/>
  <c r="T191" i="1"/>
  <c r="W189" i="1"/>
  <c r="T189" i="1"/>
  <c r="T186" i="1"/>
  <c r="W185" i="1"/>
  <c r="U185" i="1"/>
  <c r="T185" i="1"/>
  <c r="W184" i="1"/>
  <c r="U184" i="1"/>
  <c r="T184" i="1"/>
  <c r="W183" i="1"/>
  <c r="U183" i="1"/>
  <c r="T183" i="1"/>
  <c r="W182" i="1"/>
  <c r="U182" i="1"/>
  <c r="T182" i="1"/>
  <c r="W181" i="1"/>
  <c r="U181" i="1"/>
  <c r="T181" i="1"/>
  <c r="W151" i="1"/>
  <c r="U151" i="1"/>
  <c r="T151" i="1"/>
  <c r="W150" i="1"/>
  <c r="U150" i="1"/>
  <c r="T150" i="1"/>
  <c r="W149" i="1"/>
  <c r="U149" i="1"/>
  <c r="T149" i="1"/>
  <c r="W147" i="1"/>
  <c r="T147" i="1"/>
  <c r="T144" i="1"/>
  <c r="W143" i="1"/>
  <c r="U143" i="1"/>
  <c r="T143" i="1"/>
  <c r="W142" i="1"/>
  <c r="U142" i="1"/>
  <c r="T142" i="1"/>
  <c r="W141" i="1"/>
  <c r="U141" i="1"/>
  <c r="T141" i="1"/>
  <c r="W140" i="1"/>
  <c r="U140" i="1"/>
  <c r="T140" i="1"/>
  <c r="W139" i="1"/>
  <c r="U139" i="1"/>
  <c r="T139" i="1"/>
  <c r="W136" i="1"/>
  <c r="U136" i="1"/>
  <c r="T136" i="1"/>
  <c r="W135" i="1"/>
  <c r="U135" i="1"/>
  <c r="T135" i="1"/>
  <c r="W134" i="1"/>
  <c r="U134" i="1"/>
  <c r="T134" i="1"/>
  <c r="W132" i="1"/>
  <c r="T132" i="1"/>
  <c r="T129" i="1"/>
  <c r="W128" i="1"/>
  <c r="U128" i="1"/>
  <c r="T128" i="1"/>
  <c r="W127" i="1"/>
  <c r="U127" i="1"/>
  <c r="T127" i="1"/>
  <c r="W126" i="1"/>
  <c r="U126" i="1"/>
  <c r="T126" i="1"/>
  <c r="W125" i="1"/>
  <c r="U125" i="1"/>
  <c r="T125" i="1"/>
  <c r="W124" i="1"/>
  <c r="U124" i="1"/>
  <c r="T124" i="1"/>
  <c r="W121" i="1"/>
  <c r="U121" i="1"/>
  <c r="T121" i="1"/>
  <c r="W120" i="1"/>
  <c r="U120" i="1"/>
  <c r="T120" i="1"/>
  <c r="W119" i="1"/>
  <c r="U119" i="1"/>
  <c r="T119" i="1"/>
  <c r="W117" i="1"/>
  <c r="T117" i="1"/>
  <c r="T114" i="1"/>
  <c r="W113" i="1"/>
  <c r="U113" i="1"/>
  <c r="T113" i="1"/>
  <c r="W112" i="1"/>
  <c r="U112" i="1"/>
  <c r="T112" i="1"/>
  <c r="W111" i="1"/>
  <c r="U111" i="1"/>
  <c r="T111" i="1"/>
  <c r="W110" i="1"/>
  <c r="U110" i="1"/>
  <c r="T110" i="1"/>
  <c r="W109" i="1"/>
  <c r="U109" i="1"/>
  <c r="T109" i="1"/>
  <c r="W106" i="1"/>
  <c r="U106" i="1"/>
  <c r="T106" i="1"/>
  <c r="W105" i="1"/>
  <c r="U105" i="1"/>
  <c r="T105" i="1"/>
  <c r="W104" i="1"/>
  <c r="U104" i="1"/>
  <c r="T104" i="1"/>
  <c r="W102" i="1"/>
  <c r="U102" i="1"/>
  <c r="T102" i="1"/>
  <c r="T99" i="1"/>
  <c r="W98" i="1"/>
  <c r="U98" i="1"/>
  <c r="T98" i="1"/>
  <c r="W97" i="1"/>
  <c r="U97" i="1"/>
  <c r="T97" i="1"/>
  <c r="W96" i="1"/>
  <c r="U96" i="1"/>
  <c r="T96" i="1"/>
  <c r="W95" i="1"/>
  <c r="U95" i="1"/>
  <c r="T95" i="1"/>
  <c r="W94" i="1"/>
  <c r="U94" i="1"/>
  <c r="T94" i="1"/>
  <c r="AB975" i="1" l="1"/>
  <c r="AB974" i="1"/>
  <c r="AB971" i="1"/>
  <c r="AB968" i="1"/>
  <c r="AB966" i="1"/>
  <c r="AB967" i="1" s="1"/>
  <c r="AB888" i="1"/>
  <c r="AB887" i="1"/>
  <c r="AB884" i="1"/>
  <c r="AB881" i="1"/>
  <c r="AB879" i="1"/>
  <c r="AB880" i="1" s="1"/>
  <c r="AB801" i="1"/>
  <c r="AB800" i="1"/>
  <c r="AB797" i="1"/>
  <c r="AB794" i="1"/>
  <c r="AB792" i="1"/>
  <c r="AB793" i="1" s="1"/>
  <c r="AB714" i="1"/>
  <c r="AB713" i="1"/>
  <c r="AB710" i="1"/>
  <c r="AB707" i="1"/>
  <c r="AB705" i="1"/>
  <c r="AB706" i="1" s="1"/>
  <c r="AB627" i="1"/>
  <c r="AB626" i="1"/>
  <c r="AB623" i="1"/>
  <c r="AB620" i="1"/>
  <c r="AB618" i="1"/>
  <c r="AB619" i="1" s="1"/>
  <c r="AB540" i="1"/>
  <c r="AB539" i="1"/>
  <c r="AB536" i="1"/>
  <c r="AB533" i="1"/>
  <c r="AB531" i="1"/>
  <c r="AB532" i="1" s="1"/>
  <c r="AB453" i="1"/>
  <c r="AB452" i="1"/>
  <c r="AB449" i="1"/>
  <c r="AB446" i="1"/>
  <c r="AB444" i="1"/>
  <c r="AB445" i="1" s="1"/>
  <c r="AB366" i="1"/>
  <c r="AB365" i="1"/>
  <c r="AB362" i="1"/>
  <c r="AB359" i="1"/>
  <c r="AB357" i="1"/>
  <c r="AB358" i="1" s="1"/>
  <c r="AB192" i="1"/>
  <c r="AB191" i="1"/>
  <c r="AB188" i="1"/>
  <c r="AB185" i="1"/>
  <c r="AB183" i="1"/>
  <c r="AB184" i="1" s="1"/>
  <c r="AB17" i="1"/>
  <c r="AB16" i="1"/>
  <c r="AB13" i="1"/>
  <c r="AB10" i="1"/>
  <c r="AB8" i="1"/>
  <c r="AB9" i="1" s="1"/>
  <c r="AB104" i="1"/>
  <c r="AB101" i="1"/>
  <c r="AB98" i="1"/>
  <c r="P1030" i="1"/>
  <c r="M1029" i="1"/>
  <c r="L1029" i="1"/>
  <c r="K1029" i="1"/>
  <c r="I1029" i="1"/>
  <c r="H1029" i="1"/>
  <c r="G1029" i="1"/>
  <c r="F1029" i="1"/>
  <c r="E1029" i="1"/>
  <c r="D1029" i="1"/>
  <c r="C1029" i="1"/>
  <c r="N1027" i="1"/>
  <c r="M1027" i="1"/>
  <c r="L1027" i="1"/>
  <c r="K1027" i="1"/>
  <c r="I1027" i="1"/>
  <c r="H1027" i="1"/>
  <c r="G1027" i="1"/>
  <c r="F1027" i="1"/>
  <c r="E1027" i="1"/>
  <c r="D1027" i="1"/>
  <c r="C1027" i="1"/>
  <c r="N1025" i="1"/>
  <c r="M1025" i="1"/>
  <c r="L1025" i="1"/>
  <c r="K1025" i="1"/>
  <c r="I1025" i="1"/>
  <c r="H1025" i="1"/>
  <c r="G1025" i="1"/>
  <c r="F1025" i="1"/>
  <c r="E1025" i="1"/>
  <c r="D1025" i="1"/>
  <c r="C1025" i="1"/>
  <c r="N1024" i="1"/>
  <c r="M1024" i="1"/>
  <c r="L1024" i="1"/>
  <c r="K1024" i="1"/>
  <c r="I1024" i="1"/>
  <c r="H1024" i="1"/>
  <c r="G1024" i="1"/>
  <c r="F1024" i="1"/>
  <c r="E1024" i="1"/>
  <c r="D1024" i="1"/>
  <c r="C1024" i="1"/>
  <c r="N1023" i="1"/>
  <c r="M1023" i="1"/>
  <c r="M1030" i="1" s="1"/>
  <c r="L1023" i="1"/>
  <c r="L1030" i="1" s="1"/>
  <c r="K1023" i="1"/>
  <c r="K1030" i="1" s="1"/>
  <c r="I1023" i="1"/>
  <c r="I1030" i="1" s="1"/>
  <c r="H1023" i="1"/>
  <c r="H1030" i="1" s="1"/>
  <c r="G1023" i="1"/>
  <c r="G1030" i="1" s="1"/>
  <c r="F1023" i="1"/>
  <c r="F1030" i="1" s="1"/>
  <c r="E1023" i="1"/>
  <c r="E1030" i="1" s="1"/>
  <c r="D1023" i="1"/>
  <c r="D1030" i="1" s="1"/>
  <c r="C1023" i="1"/>
  <c r="P943" i="1"/>
  <c r="N942" i="1"/>
  <c r="M942" i="1"/>
  <c r="L942" i="1"/>
  <c r="K942" i="1"/>
  <c r="I942" i="1"/>
  <c r="G942" i="1"/>
  <c r="F942" i="1"/>
  <c r="E942" i="1"/>
  <c r="D942" i="1"/>
  <c r="C942" i="1"/>
  <c r="N940" i="1"/>
  <c r="M940" i="1"/>
  <c r="L940" i="1"/>
  <c r="K940" i="1"/>
  <c r="I940" i="1"/>
  <c r="H940" i="1"/>
  <c r="G940" i="1"/>
  <c r="F940" i="1"/>
  <c r="E940" i="1"/>
  <c r="D940" i="1"/>
  <c r="C940" i="1"/>
  <c r="N938" i="1"/>
  <c r="M938" i="1"/>
  <c r="L938" i="1"/>
  <c r="K938" i="1"/>
  <c r="I938" i="1"/>
  <c r="H938" i="1"/>
  <c r="G938" i="1"/>
  <c r="F938" i="1"/>
  <c r="E938" i="1"/>
  <c r="D938" i="1"/>
  <c r="C938" i="1"/>
  <c r="N937" i="1"/>
  <c r="M937" i="1"/>
  <c r="L937" i="1"/>
  <c r="K937" i="1"/>
  <c r="I937" i="1"/>
  <c r="H937" i="1"/>
  <c r="G937" i="1"/>
  <c r="F937" i="1"/>
  <c r="E937" i="1"/>
  <c r="D937" i="1"/>
  <c r="C937" i="1"/>
  <c r="N936" i="1"/>
  <c r="N943" i="1" s="1"/>
  <c r="M936" i="1"/>
  <c r="M943" i="1" s="1"/>
  <c r="L936" i="1"/>
  <c r="L943" i="1" s="1"/>
  <c r="K936" i="1"/>
  <c r="I936" i="1"/>
  <c r="I943" i="1" s="1"/>
  <c r="H936" i="1"/>
  <c r="G936" i="1"/>
  <c r="G943" i="1" s="1"/>
  <c r="F936" i="1"/>
  <c r="F943" i="1" s="1"/>
  <c r="E936" i="1"/>
  <c r="E943" i="1" s="1"/>
  <c r="D936" i="1"/>
  <c r="D943" i="1" s="1"/>
  <c r="C936" i="1"/>
  <c r="C943" i="1" s="1"/>
  <c r="P856" i="1"/>
  <c r="N855" i="1"/>
  <c r="M855" i="1"/>
  <c r="L855" i="1"/>
  <c r="K855" i="1"/>
  <c r="I855" i="1"/>
  <c r="H855" i="1"/>
  <c r="G855" i="1"/>
  <c r="F855" i="1"/>
  <c r="E855" i="1"/>
  <c r="D855" i="1"/>
  <c r="N853" i="1"/>
  <c r="M853" i="1"/>
  <c r="L853" i="1"/>
  <c r="K853" i="1"/>
  <c r="I853" i="1"/>
  <c r="H853" i="1"/>
  <c r="G853" i="1"/>
  <c r="F853" i="1"/>
  <c r="E853" i="1"/>
  <c r="D853" i="1"/>
  <c r="C853" i="1"/>
  <c r="N851" i="1"/>
  <c r="M851" i="1"/>
  <c r="L851" i="1"/>
  <c r="K851" i="1"/>
  <c r="I851" i="1"/>
  <c r="H851" i="1"/>
  <c r="G851" i="1"/>
  <c r="F851" i="1"/>
  <c r="E851" i="1"/>
  <c r="D851" i="1"/>
  <c r="C851" i="1"/>
  <c r="N850" i="1"/>
  <c r="M850" i="1"/>
  <c r="L850" i="1"/>
  <c r="K850" i="1"/>
  <c r="I850" i="1"/>
  <c r="H850" i="1"/>
  <c r="G850" i="1"/>
  <c r="F850" i="1"/>
  <c r="E850" i="1"/>
  <c r="D850" i="1"/>
  <c r="C850" i="1"/>
  <c r="N849" i="1"/>
  <c r="N856" i="1" s="1"/>
  <c r="M849" i="1"/>
  <c r="M856" i="1" s="1"/>
  <c r="L849" i="1"/>
  <c r="L856" i="1" s="1"/>
  <c r="K849" i="1"/>
  <c r="I849" i="1"/>
  <c r="I856" i="1" s="1"/>
  <c r="H849" i="1"/>
  <c r="H856" i="1" s="1"/>
  <c r="G849" i="1"/>
  <c r="G856" i="1" s="1"/>
  <c r="F849" i="1"/>
  <c r="F856" i="1" s="1"/>
  <c r="E849" i="1"/>
  <c r="E856" i="1" s="1"/>
  <c r="D849" i="1"/>
  <c r="D856" i="1" s="1"/>
  <c r="C849" i="1"/>
  <c r="P769" i="1"/>
  <c r="N768" i="1"/>
  <c r="M768" i="1"/>
  <c r="K768" i="1"/>
  <c r="I768" i="1"/>
  <c r="H768" i="1"/>
  <c r="G768" i="1"/>
  <c r="F768" i="1"/>
  <c r="E768" i="1"/>
  <c r="D768" i="1"/>
  <c r="C768" i="1"/>
  <c r="N766" i="1"/>
  <c r="M766" i="1"/>
  <c r="L766" i="1"/>
  <c r="K766" i="1"/>
  <c r="I766" i="1"/>
  <c r="H766" i="1"/>
  <c r="G766" i="1"/>
  <c r="F766" i="1"/>
  <c r="E766" i="1"/>
  <c r="D766" i="1"/>
  <c r="C766" i="1"/>
  <c r="N764" i="1"/>
  <c r="M764" i="1"/>
  <c r="L764" i="1"/>
  <c r="K764" i="1"/>
  <c r="I764" i="1"/>
  <c r="H764" i="1"/>
  <c r="G764" i="1"/>
  <c r="F764" i="1"/>
  <c r="E764" i="1"/>
  <c r="D764" i="1"/>
  <c r="C764" i="1"/>
  <c r="N763" i="1"/>
  <c r="M763" i="1"/>
  <c r="L763" i="1"/>
  <c r="K763" i="1"/>
  <c r="I763" i="1"/>
  <c r="H763" i="1"/>
  <c r="G763" i="1"/>
  <c r="F763" i="1"/>
  <c r="E763" i="1"/>
  <c r="D763" i="1"/>
  <c r="C763" i="1"/>
  <c r="N762" i="1"/>
  <c r="N769" i="1" s="1"/>
  <c r="M762" i="1"/>
  <c r="M769" i="1" s="1"/>
  <c r="L762" i="1"/>
  <c r="K762" i="1"/>
  <c r="K769" i="1" s="1"/>
  <c r="I762" i="1"/>
  <c r="I769" i="1" s="1"/>
  <c r="H762" i="1"/>
  <c r="H769" i="1" s="1"/>
  <c r="G762" i="1"/>
  <c r="G769" i="1" s="1"/>
  <c r="F762" i="1"/>
  <c r="F769" i="1" s="1"/>
  <c r="E762" i="1"/>
  <c r="E769" i="1" s="1"/>
  <c r="D762" i="1"/>
  <c r="D769" i="1" s="1"/>
  <c r="C762" i="1"/>
  <c r="P682" i="1"/>
  <c r="N681" i="1"/>
  <c r="M681" i="1"/>
  <c r="L681" i="1"/>
  <c r="K681" i="1"/>
  <c r="I681" i="1"/>
  <c r="H681" i="1"/>
  <c r="F681" i="1"/>
  <c r="E681" i="1"/>
  <c r="D681" i="1"/>
  <c r="C681" i="1"/>
  <c r="N679" i="1"/>
  <c r="M679" i="1"/>
  <c r="L679" i="1"/>
  <c r="K679" i="1"/>
  <c r="I679" i="1"/>
  <c r="H679" i="1"/>
  <c r="G679" i="1"/>
  <c r="F679" i="1"/>
  <c r="E679" i="1"/>
  <c r="D679" i="1"/>
  <c r="C679" i="1"/>
  <c r="N677" i="1"/>
  <c r="M677" i="1"/>
  <c r="L677" i="1"/>
  <c r="K677" i="1"/>
  <c r="I677" i="1"/>
  <c r="H677" i="1"/>
  <c r="G677" i="1"/>
  <c r="F677" i="1"/>
  <c r="E677" i="1"/>
  <c r="D677" i="1"/>
  <c r="C677" i="1"/>
  <c r="N676" i="1"/>
  <c r="M676" i="1"/>
  <c r="L676" i="1"/>
  <c r="K676" i="1"/>
  <c r="I676" i="1"/>
  <c r="H676" i="1"/>
  <c r="G676" i="1"/>
  <c r="F676" i="1"/>
  <c r="E676" i="1"/>
  <c r="D676" i="1"/>
  <c r="C676" i="1"/>
  <c r="N675" i="1"/>
  <c r="N682" i="1" s="1"/>
  <c r="M675" i="1"/>
  <c r="M682" i="1" s="1"/>
  <c r="L675" i="1"/>
  <c r="L682" i="1" s="1"/>
  <c r="K675" i="1"/>
  <c r="I675" i="1"/>
  <c r="I682" i="1" s="1"/>
  <c r="H675" i="1"/>
  <c r="H682" i="1" s="1"/>
  <c r="G675" i="1"/>
  <c r="F675" i="1"/>
  <c r="F682" i="1" s="1"/>
  <c r="E675" i="1"/>
  <c r="E682" i="1" s="1"/>
  <c r="D675" i="1"/>
  <c r="D682" i="1" s="1"/>
  <c r="C675" i="1"/>
  <c r="C682" i="1" s="1"/>
  <c r="P595" i="1"/>
  <c r="M594" i="1"/>
  <c r="L594" i="1"/>
  <c r="K594" i="1"/>
  <c r="I594" i="1"/>
  <c r="H594" i="1"/>
  <c r="G594" i="1"/>
  <c r="F594" i="1"/>
  <c r="E594" i="1"/>
  <c r="D594" i="1"/>
  <c r="C594" i="1"/>
  <c r="N592" i="1"/>
  <c r="M592" i="1"/>
  <c r="L592" i="1"/>
  <c r="K592" i="1"/>
  <c r="I592" i="1"/>
  <c r="H592" i="1"/>
  <c r="G592" i="1"/>
  <c r="F592" i="1"/>
  <c r="E592" i="1"/>
  <c r="D592" i="1"/>
  <c r="C592" i="1"/>
  <c r="N590" i="1"/>
  <c r="M590" i="1"/>
  <c r="L590" i="1"/>
  <c r="K590" i="1"/>
  <c r="I590" i="1"/>
  <c r="H590" i="1"/>
  <c r="G590" i="1"/>
  <c r="F590" i="1"/>
  <c r="E590" i="1"/>
  <c r="D590" i="1"/>
  <c r="C590" i="1"/>
  <c r="N589" i="1"/>
  <c r="M589" i="1"/>
  <c r="L589" i="1"/>
  <c r="K589" i="1"/>
  <c r="I589" i="1"/>
  <c r="H589" i="1"/>
  <c r="G589" i="1"/>
  <c r="F589" i="1"/>
  <c r="E589" i="1"/>
  <c r="D589" i="1"/>
  <c r="C589" i="1"/>
  <c r="N588" i="1"/>
  <c r="M588" i="1"/>
  <c r="M595" i="1" s="1"/>
  <c r="L588" i="1"/>
  <c r="L595" i="1" s="1"/>
  <c r="K588" i="1"/>
  <c r="K595" i="1" s="1"/>
  <c r="I588" i="1"/>
  <c r="I595" i="1" s="1"/>
  <c r="H588" i="1"/>
  <c r="H595" i="1" s="1"/>
  <c r="G588" i="1"/>
  <c r="G595" i="1" s="1"/>
  <c r="F588" i="1"/>
  <c r="F595" i="1" s="1"/>
  <c r="E588" i="1"/>
  <c r="E595" i="1" s="1"/>
  <c r="D588" i="1"/>
  <c r="D595" i="1" s="1"/>
  <c r="C588" i="1"/>
  <c r="P508" i="1"/>
  <c r="Q508" i="1" s="1"/>
  <c r="N507" i="1"/>
  <c r="M507" i="1"/>
  <c r="L507" i="1"/>
  <c r="K507" i="1"/>
  <c r="I507" i="1"/>
  <c r="H507" i="1"/>
  <c r="G507" i="1"/>
  <c r="F507" i="1"/>
  <c r="E507" i="1"/>
  <c r="D507" i="1"/>
  <c r="N505" i="1"/>
  <c r="M505" i="1"/>
  <c r="L505" i="1"/>
  <c r="K505" i="1"/>
  <c r="I505" i="1"/>
  <c r="H505" i="1"/>
  <c r="G505" i="1"/>
  <c r="F505" i="1"/>
  <c r="E505" i="1"/>
  <c r="D505" i="1"/>
  <c r="C505" i="1"/>
  <c r="N503" i="1"/>
  <c r="M503" i="1"/>
  <c r="L503" i="1"/>
  <c r="K503" i="1"/>
  <c r="I503" i="1"/>
  <c r="H503" i="1"/>
  <c r="G503" i="1"/>
  <c r="F503" i="1"/>
  <c r="E503" i="1"/>
  <c r="D503" i="1"/>
  <c r="C503" i="1"/>
  <c r="N502" i="1"/>
  <c r="M502" i="1"/>
  <c r="L502" i="1"/>
  <c r="K502" i="1"/>
  <c r="I502" i="1"/>
  <c r="H502" i="1"/>
  <c r="G502" i="1"/>
  <c r="F502" i="1"/>
  <c r="E502" i="1"/>
  <c r="D502" i="1"/>
  <c r="C502" i="1"/>
  <c r="N501" i="1"/>
  <c r="N508" i="1" s="1"/>
  <c r="M501" i="1"/>
  <c r="M508" i="1" s="1"/>
  <c r="L501" i="1"/>
  <c r="L508" i="1" s="1"/>
  <c r="K501" i="1"/>
  <c r="I501" i="1"/>
  <c r="I508" i="1" s="1"/>
  <c r="H501" i="1"/>
  <c r="H508" i="1" s="1"/>
  <c r="G501" i="1"/>
  <c r="G508" i="1" s="1"/>
  <c r="F501" i="1"/>
  <c r="F508" i="1" s="1"/>
  <c r="E501" i="1"/>
  <c r="E508" i="1" s="1"/>
  <c r="D501" i="1"/>
  <c r="D508" i="1" s="1"/>
  <c r="C501" i="1"/>
  <c r="P421" i="1"/>
  <c r="N420" i="1"/>
  <c r="L420" i="1"/>
  <c r="K420" i="1"/>
  <c r="I420" i="1"/>
  <c r="H420" i="1"/>
  <c r="G420" i="1"/>
  <c r="F420" i="1"/>
  <c r="D420" i="1"/>
  <c r="C420" i="1"/>
  <c r="N418" i="1"/>
  <c r="M418" i="1"/>
  <c r="L418" i="1"/>
  <c r="K418" i="1"/>
  <c r="I418" i="1"/>
  <c r="H418" i="1"/>
  <c r="G418" i="1"/>
  <c r="F418" i="1"/>
  <c r="E418" i="1"/>
  <c r="D418" i="1"/>
  <c r="C418" i="1"/>
  <c r="N416" i="1"/>
  <c r="M416" i="1"/>
  <c r="L416" i="1"/>
  <c r="K416" i="1"/>
  <c r="I416" i="1"/>
  <c r="H416" i="1"/>
  <c r="G416" i="1"/>
  <c r="F416" i="1"/>
  <c r="E416" i="1"/>
  <c r="D416" i="1"/>
  <c r="C416" i="1"/>
  <c r="N415" i="1"/>
  <c r="M415" i="1"/>
  <c r="L415" i="1"/>
  <c r="K415" i="1"/>
  <c r="I415" i="1"/>
  <c r="H415" i="1"/>
  <c r="G415" i="1"/>
  <c r="F415" i="1"/>
  <c r="E415" i="1"/>
  <c r="D415" i="1"/>
  <c r="C415" i="1"/>
  <c r="N414" i="1"/>
  <c r="N421" i="1" s="1"/>
  <c r="M414" i="1"/>
  <c r="L414" i="1"/>
  <c r="L421" i="1" s="1"/>
  <c r="K414" i="1"/>
  <c r="K421" i="1" s="1"/>
  <c r="I414" i="1"/>
  <c r="I421" i="1" s="1"/>
  <c r="H414" i="1"/>
  <c r="H421" i="1" s="1"/>
  <c r="G414" i="1"/>
  <c r="G421" i="1" s="1"/>
  <c r="F414" i="1"/>
  <c r="F421" i="1" s="1"/>
  <c r="E414" i="1"/>
  <c r="D414" i="1"/>
  <c r="D421" i="1" s="1"/>
  <c r="C414" i="1"/>
  <c r="C421" i="1" s="1"/>
  <c r="P334" i="1"/>
  <c r="N333" i="1"/>
  <c r="L333" i="1"/>
  <c r="K333" i="1"/>
  <c r="I333" i="1"/>
  <c r="H333" i="1"/>
  <c r="G333" i="1"/>
  <c r="F333" i="1"/>
  <c r="C333" i="1"/>
  <c r="N331" i="1"/>
  <c r="M331" i="1"/>
  <c r="L331" i="1"/>
  <c r="K331" i="1"/>
  <c r="I331" i="1"/>
  <c r="H331" i="1"/>
  <c r="G331" i="1"/>
  <c r="F331" i="1"/>
  <c r="E331" i="1"/>
  <c r="D331" i="1"/>
  <c r="C331" i="1"/>
  <c r="N329" i="1"/>
  <c r="M329" i="1"/>
  <c r="L329" i="1"/>
  <c r="K329" i="1"/>
  <c r="I329" i="1"/>
  <c r="H329" i="1"/>
  <c r="G329" i="1"/>
  <c r="F329" i="1"/>
  <c r="E329" i="1"/>
  <c r="D329" i="1"/>
  <c r="C329" i="1"/>
  <c r="N328" i="1"/>
  <c r="M328" i="1"/>
  <c r="L328" i="1"/>
  <c r="K328" i="1"/>
  <c r="I328" i="1"/>
  <c r="H328" i="1"/>
  <c r="G328" i="1"/>
  <c r="F328" i="1"/>
  <c r="E328" i="1"/>
  <c r="D328" i="1"/>
  <c r="C328" i="1"/>
  <c r="N327" i="1"/>
  <c r="N334" i="1" s="1"/>
  <c r="M327" i="1"/>
  <c r="L327" i="1"/>
  <c r="L334" i="1" s="1"/>
  <c r="K327" i="1"/>
  <c r="I327" i="1"/>
  <c r="I334" i="1" s="1"/>
  <c r="H327" i="1"/>
  <c r="H334" i="1" s="1"/>
  <c r="G327" i="1"/>
  <c r="G334" i="1" s="1"/>
  <c r="F327" i="1"/>
  <c r="E327" i="1"/>
  <c r="D327" i="1"/>
  <c r="C327" i="1"/>
  <c r="C334" i="1" s="1"/>
  <c r="P247" i="1"/>
  <c r="N246" i="1"/>
  <c r="L246" i="1"/>
  <c r="K246" i="1"/>
  <c r="I246" i="1"/>
  <c r="F246" i="1"/>
  <c r="C246" i="1"/>
  <c r="N244" i="1"/>
  <c r="M244" i="1"/>
  <c r="L244" i="1"/>
  <c r="K244" i="1"/>
  <c r="I244" i="1"/>
  <c r="H244" i="1"/>
  <c r="G244" i="1"/>
  <c r="F244" i="1"/>
  <c r="E244" i="1"/>
  <c r="D244" i="1"/>
  <c r="C244" i="1"/>
  <c r="N242" i="1"/>
  <c r="M242" i="1"/>
  <c r="L242" i="1"/>
  <c r="K242" i="1"/>
  <c r="I242" i="1"/>
  <c r="H242" i="1"/>
  <c r="G242" i="1"/>
  <c r="F242" i="1"/>
  <c r="E242" i="1"/>
  <c r="D242" i="1"/>
  <c r="C242" i="1"/>
  <c r="N241" i="1"/>
  <c r="M241" i="1"/>
  <c r="L241" i="1"/>
  <c r="K241" i="1"/>
  <c r="I241" i="1"/>
  <c r="H241" i="1"/>
  <c r="G241" i="1"/>
  <c r="F241" i="1"/>
  <c r="E241" i="1"/>
  <c r="D241" i="1"/>
  <c r="C241" i="1"/>
  <c r="N240" i="1"/>
  <c r="N247" i="1" s="1"/>
  <c r="M240" i="1"/>
  <c r="L240" i="1"/>
  <c r="K240" i="1"/>
  <c r="K247" i="1" s="1"/>
  <c r="I240" i="1"/>
  <c r="I247" i="1" s="1"/>
  <c r="H240" i="1"/>
  <c r="G240" i="1"/>
  <c r="F240" i="1"/>
  <c r="E240" i="1"/>
  <c r="D240" i="1"/>
  <c r="C240" i="1"/>
  <c r="C247" i="1" s="1"/>
  <c r="P72" i="1"/>
  <c r="N71" i="1"/>
  <c r="L71" i="1"/>
  <c r="K71" i="1"/>
  <c r="I71" i="1"/>
  <c r="H71" i="1"/>
  <c r="C71" i="1"/>
  <c r="N69" i="1"/>
  <c r="M69" i="1"/>
  <c r="L69" i="1"/>
  <c r="K69" i="1"/>
  <c r="I69" i="1"/>
  <c r="H69" i="1"/>
  <c r="G69" i="1"/>
  <c r="F69" i="1"/>
  <c r="E69" i="1"/>
  <c r="D69" i="1"/>
  <c r="C69" i="1"/>
  <c r="N67" i="1"/>
  <c r="M67" i="1"/>
  <c r="L67" i="1"/>
  <c r="K67" i="1"/>
  <c r="I67" i="1"/>
  <c r="H67" i="1"/>
  <c r="G67" i="1"/>
  <c r="F67" i="1"/>
  <c r="E67" i="1"/>
  <c r="D67" i="1"/>
  <c r="C67" i="1"/>
  <c r="N66" i="1"/>
  <c r="M66" i="1"/>
  <c r="L66" i="1"/>
  <c r="K66" i="1"/>
  <c r="I66" i="1"/>
  <c r="H66" i="1"/>
  <c r="G66" i="1"/>
  <c r="F66" i="1"/>
  <c r="E66" i="1"/>
  <c r="D66" i="1"/>
  <c r="C66" i="1"/>
  <c r="N65" i="1"/>
  <c r="N72" i="1" s="1"/>
  <c r="M65" i="1"/>
  <c r="L65" i="1"/>
  <c r="L72" i="1" s="1"/>
  <c r="K65" i="1"/>
  <c r="K72" i="1" s="1"/>
  <c r="I65" i="1"/>
  <c r="I72" i="1" s="1"/>
  <c r="H65" i="1"/>
  <c r="H72" i="1" s="1"/>
  <c r="G65" i="1"/>
  <c r="F65" i="1"/>
  <c r="E65" i="1"/>
  <c r="D65" i="1"/>
  <c r="C65" i="1"/>
  <c r="C72" i="1" s="1"/>
  <c r="N159" i="1"/>
  <c r="K159" i="1"/>
  <c r="I159" i="1"/>
  <c r="H159" i="1"/>
  <c r="C159" i="1"/>
  <c r="D247" i="1" l="1"/>
  <c r="M247" i="1"/>
  <c r="F334" i="1"/>
  <c r="D334" i="1"/>
  <c r="M334" i="1"/>
  <c r="G247" i="1"/>
  <c r="F247" i="1"/>
  <c r="E247" i="1"/>
  <c r="G72" i="1"/>
  <c r="D72" i="1"/>
  <c r="B39" i="2"/>
  <c r="Q421" i="1"/>
  <c r="F39" i="2"/>
  <c r="Q769" i="1"/>
  <c r="J39" i="2"/>
  <c r="Q682" i="1"/>
  <c r="I39" i="2"/>
  <c r="Q1030" i="1"/>
  <c r="M39" i="2"/>
  <c r="E39" i="2"/>
  <c r="Q595" i="1"/>
  <c r="H39" i="2"/>
  <c r="Q943" i="1"/>
  <c r="L39" i="2"/>
  <c r="D39" i="2"/>
  <c r="Q856" i="1"/>
  <c r="K39" i="2"/>
  <c r="F72" i="1"/>
  <c r="U938" i="1"/>
  <c r="U504" i="1"/>
  <c r="T591" i="1"/>
  <c r="U241" i="1"/>
  <c r="U330" i="1"/>
  <c r="T764" i="1"/>
  <c r="T1026" i="1"/>
  <c r="T1025" i="1"/>
  <c r="C1030" i="1"/>
  <c r="T1024" i="1"/>
  <c r="K943" i="1"/>
  <c r="U937" i="1"/>
  <c r="U939" i="1"/>
  <c r="U852" i="1"/>
  <c r="U851" i="1"/>
  <c r="K856" i="1"/>
  <c r="U850" i="1"/>
  <c r="C769" i="1"/>
  <c r="T763" i="1"/>
  <c r="T765" i="1"/>
  <c r="U678" i="1"/>
  <c r="K682" i="1"/>
  <c r="U676" i="1"/>
  <c r="U677" i="1"/>
  <c r="C595" i="1"/>
  <c r="T589" i="1"/>
  <c r="T590" i="1"/>
  <c r="U503" i="1"/>
  <c r="K508" i="1"/>
  <c r="U502" i="1"/>
  <c r="T417" i="1"/>
  <c r="T416" i="1"/>
  <c r="U329" i="1"/>
  <c r="K334" i="1"/>
  <c r="U328" i="1"/>
  <c r="U242" i="1"/>
  <c r="U243" i="1"/>
  <c r="P1028" i="1"/>
  <c r="W1026" i="1"/>
  <c r="AO30" i="2" s="1"/>
  <c r="U1026" i="1"/>
  <c r="U1025" i="1"/>
  <c r="W1025" i="1"/>
  <c r="AO19" i="2" s="1"/>
  <c r="N1030" i="1"/>
  <c r="W1024" i="1"/>
  <c r="U1024" i="1"/>
  <c r="T939" i="1"/>
  <c r="W939" i="1"/>
  <c r="AN30" i="2" s="1"/>
  <c r="W938" i="1"/>
  <c r="AN19" i="2" s="1"/>
  <c r="T938" i="1"/>
  <c r="H943" i="1"/>
  <c r="T937" i="1"/>
  <c r="W937" i="1"/>
  <c r="P854" i="1"/>
  <c r="T852" i="1"/>
  <c r="W852" i="1"/>
  <c r="AM30" i="2" s="1"/>
  <c r="W851" i="1"/>
  <c r="AM19" i="2" s="1"/>
  <c r="T851" i="1"/>
  <c r="C856" i="1"/>
  <c r="W850" i="1"/>
  <c r="T850" i="1"/>
  <c r="P767" i="1"/>
  <c r="U765" i="1"/>
  <c r="W765" i="1"/>
  <c r="AL30" i="2" s="1"/>
  <c r="L769" i="1"/>
  <c r="U763" i="1"/>
  <c r="W763" i="1"/>
  <c r="U764" i="1"/>
  <c r="W764" i="1"/>
  <c r="AL19" i="2" s="1"/>
  <c r="T678" i="1"/>
  <c r="W678" i="1"/>
  <c r="AK30" i="2" s="1"/>
  <c r="W677" i="1"/>
  <c r="AK19" i="2" s="1"/>
  <c r="T677" i="1"/>
  <c r="G682" i="1"/>
  <c r="T676" i="1"/>
  <c r="W676" i="1"/>
  <c r="W591" i="1"/>
  <c r="AJ30" i="2" s="1"/>
  <c r="U591" i="1"/>
  <c r="W590" i="1"/>
  <c r="AJ19" i="2" s="1"/>
  <c r="U590" i="1"/>
  <c r="N595" i="1"/>
  <c r="U589" i="1"/>
  <c r="W589" i="1"/>
  <c r="E421" i="1"/>
  <c r="T415" i="1"/>
  <c r="T504" i="1"/>
  <c r="W504" i="1"/>
  <c r="AI30" i="2" s="1"/>
  <c r="W503" i="1"/>
  <c r="AI19" i="2" s="1"/>
  <c r="T503" i="1"/>
  <c r="C508" i="1"/>
  <c r="W502" i="1"/>
  <c r="T502" i="1"/>
  <c r="W417" i="1"/>
  <c r="AH30" i="2" s="1"/>
  <c r="U417" i="1"/>
  <c r="W416" i="1"/>
  <c r="AH19" i="2" s="1"/>
  <c r="U416" i="1"/>
  <c r="M421" i="1"/>
  <c r="W415" i="1"/>
  <c r="U415" i="1"/>
  <c r="P332" i="1"/>
  <c r="Q334" i="1" s="1"/>
  <c r="W330" i="1"/>
  <c r="T330" i="1"/>
  <c r="W329" i="1"/>
  <c r="AG19" i="2" s="1"/>
  <c r="T329" i="1"/>
  <c r="E334" i="1"/>
  <c r="T328" i="1"/>
  <c r="W328" i="1"/>
  <c r="L247" i="1"/>
  <c r="P245" i="1"/>
  <c r="Q247" i="1" s="1"/>
  <c r="W243" i="1"/>
  <c r="AF30" i="2" s="1"/>
  <c r="T243" i="1"/>
  <c r="W242" i="1"/>
  <c r="AF19" i="2" s="1"/>
  <c r="T242" i="1"/>
  <c r="H247" i="1"/>
  <c r="T241" i="1"/>
  <c r="W241" i="1"/>
  <c r="AF6" i="2" s="1"/>
  <c r="P419" i="1"/>
  <c r="P680" i="1"/>
  <c r="P506" i="1"/>
  <c r="P593" i="1"/>
  <c r="P941" i="1"/>
  <c r="E72" i="1"/>
  <c r="P70" i="1"/>
  <c r="Q72" i="1" s="1"/>
  <c r="M72" i="1"/>
  <c r="AG30" i="2" l="1"/>
  <c r="AB279" i="1"/>
  <c r="AG6" i="2"/>
  <c r="Y301" i="1"/>
  <c r="S6" i="2" s="1"/>
  <c r="AH6" i="2"/>
  <c r="Y388" i="1"/>
  <c r="T6" i="2" s="1"/>
  <c r="AK6" i="2"/>
  <c r="Y649" i="1"/>
  <c r="W6" i="2" s="1"/>
  <c r="AM6" i="2"/>
  <c r="Y823" i="1"/>
  <c r="Y6" i="2" s="1"/>
  <c r="AL6" i="2"/>
  <c r="Y736" i="1"/>
  <c r="X6" i="2" s="1"/>
  <c r="AI6" i="2"/>
  <c r="Y475" i="1"/>
  <c r="U6" i="2" s="1"/>
  <c r="AJ6" i="2"/>
  <c r="Y562" i="1"/>
  <c r="V6" i="2" s="1"/>
  <c r="AN6" i="2"/>
  <c r="Y910" i="1"/>
  <c r="Z6" i="2" s="1"/>
  <c r="AO6" i="2"/>
  <c r="Y997" i="1"/>
  <c r="AA6" i="2" s="1"/>
  <c r="Q941" i="1"/>
  <c r="L30" i="2"/>
  <c r="Q593" i="1"/>
  <c r="H30" i="2"/>
  <c r="Q332" i="1"/>
  <c r="E30" i="2"/>
  <c r="Q506" i="1"/>
  <c r="G39" i="2"/>
  <c r="G30" i="2"/>
  <c r="Q1028" i="1"/>
  <c r="M30" i="2"/>
  <c r="Q680" i="1"/>
  <c r="I30" i="2"/>
  <c r="Q767" i="1"/>
  <c r="J30" i="2"/>
  <c r="Q854" i="1"/>
  <c r="K30" i="2"/>
  <c r="Q419" i="1"/>
  <c r="F30" i="2"/>
  <c r="Q245" i="1"/>
  <c r="D30" i="2"/>
  <c r="Q70" i="1"/>
  <c r="B30" i="2"/>
  <c r="C114" i="1"/>
  <c r="D114" i="1"/>
  <c r="E114" i="1"/>
  <c r="F114" i="1"/>
  <c r="G114" i="1"/>
  <c r="H114" i="1"/>
  <c r="I114" i="1"/>
  <c r="K114" i="1"/>
  <c r="L114" i="1"/>
  <c r="M114" i="1"/>
  <c r="N114" i="1"/>
  <c r="A1030" i="1"/>
  <c r="N1021" i="1"/>
  <c r="M1021" i="1"/>
  <c r="L1021" i="1"/>
  <c r="K1021" i="1"/>
  <c r="I1021" i="1"/>
  <c r="H1021" i="1"/>
  <c r="G1021" i="1"/>
  <c r="F1021" i="1"/>
  <c r="E1021" i="1"/>
  <c r="D1021" i="1"/>
  <c r="C1021" i="1"/>
  <c r="N1020" i="1"/>
  <c r="M1020" i="1"/>
  <c r="L1020" i="1"/>
  <c r="K1020" i="1"/>
  <c r="I1020" i="1"/>
  <c r="H1020" i="1"/>
  <c r="G1020" i="1"/>
  <c r="F1020" i="1"/>
  <c r="E1020" i="1"/>
  <c r="D1020" i="1"/>
  <c r="C1020" i="1"/>
  <c r="N1019" i="1"/>
  <c r="M1019" i="1"/>
  <c r="L1019" i="1"/>
  <c r="K1019" i="1"/>
  <c r="I1019" i="1"/>
  <c r="H1019" i="1"/>
  <c r="G1019" i="1"/>
  <c r="F1019" i="1"/>
  <c r="E1019" i="1"/>
  <c r="D1019" i="1"/>
  <c r="C1019" i="1"/>
  <c r="N1018" i="1"/>
  <c r="M1018" i="1"/>
  <c r="L1018" i="1"/>
  <c r="K1018" i="1"/>
  <c r="I1018" i="1"/>
  <c r="H1018" i="1"/>
  <c r="G1018" i="1"/>
  <c r="F1018" i="1"/>
  <c r="E1018" i="1"/>
  <c r="D1018" i="1"/>
  <c r="C1018" i="1"/>
  <c r="N1017" i="1"/>
  <c r="M1017" i="1"/>
  <c r="L1017" i="1"/>
  <c r="K1017" i="1"/>
  <c r="I1017" i="1"/>
  <c r="H1017" i="1"/>
  <c r="G1017" i="1"/>
  <c r="F1017" i="1"/>
  <c r="E1017" i="1"/>
  <c r="D1017" i="1"/>
  <c r="C1017" i="1"/>
  <c r="N1016" i="1"/>
  <c r="M1016" i="1"/>
  <c r="L1016" i="1"/>
  <c r="K1016" i="1"/>
  <c r="I1016" i="1"/>
  <c r="H1016" i="1"/>
  <c r="G1016" i="1"/>
  <c r="F1016" i="1"/>
  <c r="E1016" i="1"/>
  <c r="D1016" i="1"/>
  <c r="C1016" i="1"/>
  <c r="N1015" i="1"/>
  <c r="M1015" i="1"/>
  <c r="L1015" i="1"/>
  <c r="K1015" i="1"/>
  <c r="I1015" i="1"/>
  <c r="H1015" i="1"/>
  <c r="G1015" i="1"/>
  <c r="F1015" i="1"/>
  <c r="E1015" i="1"/>
  <c r="D1015" i="1"/>
  <c r="C1015" i="1"/>
  <c r="N1014" i="1"/>
  <c r="M1014" i="1"/>
  <c r="L1014" i="1"/>
  <c r="K1014" i="1"/>
  <c r="I1014" i="1"/>
  <c r="H1014" i="1"/>
  <c r="G1014" i="1"/>
  <c r="F1014" i="1"/>
  <c r="E1014" i="1"/>
  <c r="D1014" i="1"/>
  <c r="C1014" i="1"/>
  <c r="N1006" i="1"/>
  <c r="M1006" i="1"/>
  <c r="L1006" i="1"/>
  <c r="K1006" i="1"/>
  <c r="I1006" i="1"/>
  <c r="H1006" i="1"/>
  <c r="G1006" i="1"/>
  <c r="F1006" i="1"/>
  <c r="E1006" i="1"/>
  <c r="D1006" i="1"/>
  <c r="C1006" i="1"/>
  <c r="N1005" i="1"/>
  <c r="M1005" i="1"/>
  <c r="L1005" i="1"/>
  <c r="K1005" i="1"/>
  <c r="I1005" i="1"/>
  <c r="H1005" i="1"/>
  <c r="G1005" i="1"/>
  <c r="F1005" i="1"/>
  <c r="E1005" i="1"/>
  <c r="D1005" i="1"/>
  <c r="C1005" i="1"/>
  <c r="N1004" i="1"/>
  <c r="M1004" i="1"/>
  <c r="L1004" i="1"/>
  <c r="K1004" i="1"/>
  <c r="I1004" i="1"/>
  <c r="H1004" i="1"/>
  <c r="G1004" i="1"/>
  <c r="F1004" i="1"/>
  <c r="E1004" i="1"/>
  <c r="D1004" i="1"/>
  <c r="C1004" i="1"/>
  <c r="N1003" i="1"/>
  <c r="M1003" i="1"/>
  <c r="L1003" i="1"/>
  <c r="K1003" i="1"/>
  <c r="I1003" i="1"/>
  <c r="H1003" i="1"/>
  <c r="G1003" i="1"/>
  <c r="F1003" i="1"/>
  <c r="E1003" i="1"/>
  <c r="D1003" i="1"/>
  <c r="C1003" i="1"/>
  <c r="N1002" i="1"/>
  <c r="M1002" i="1"/>
  <c r="L1002" i="1"/>
  <c r="K1002" i="1"/>
  <c r="I1002" i="1"/>
  <c r="H1002" i="1"/>
  <c r="G1002" i="1"/>
  <c r="F1002" i="1"/>
  <c r="E1002" i="1"/>
  <c r="D1002" i="1"/>
  <c r="C1002" i="1"/>
  <c r="AA1001" i="1"/>
  <c r="N1001" i="1"/>
  <c r="M1001" i="1"/>
  <c r="L1001" i="1"/>
  <c r="K1001" i="1"/>
  <c r="I1001" i="1"/>
  <c r="H1001" i="1"/>
  <c r="G1001" i="1"/>
  <c r="F1001" i="1"/>
  <c r="E1001" i="1"/>
  <c r="D1001" i="1"/>
  <c r="C1001" i="1"/>
  <c r="N1000" i="1"/>
  <c r="M1000" i="1"/>
  <c r="L1000" i="1"/>
  <c r="K1000" i="1"/>
  <c r="I1000" i="1"/>
  <c r="H1000" i="1"/>
  <c r="G1000" i="1"/>
  <c r="F1000" i="1"/>
  <c r="E1000" i="1"/>
  <c r="D1000" i="1"/>
  <c r="C1000" i="1"/>
  <c r="N999" i="1"/>
  <c r="M999" i="1"/>
  <c r="L999" i="1"/>
  <c r="K999" i="1"/>
  <c r="I999" i="1"/>
  <c r="H999" i="1"/>
  <c r="G999" i="1"/>
  <c r="F999" i="1"/>
  <c r="E999" i="1"/>
  <c r="D999" i="1"/>
  <c r="C999" i="1"/>
  <c r="N991" i="1"/>
  <c r="M991" i="1"/>
  <c r="L991" i="1"/>
  <c r="K991" i="1"/>
  <c r="I991" i="1"/>
  <c r="H991" i="1"/>
  <c r="G991" i="1"/>
  <c r="F991" i="1"/>
  <c r="E991" i="1"/>
  <c r="D991" i="1"/>
  <c r="C991" i="1"/>
  <c r="N990" i="1"/>
  <c r="M990" i="1"/>
  <c r="L990" i="1"/>
  <c r="K990" i="1"/>
  <c r="I990" i="1"/>
  <c r="H990" i="1"/>
  <c r="G990" i="1"/>
  <c r="F990" i="1"/>
  <c r="E990" i="1"/>
  <c r="D990" i="1"/>
  <c r="C990" i="1"/>
  <c r="N989" i="1"/>
  <c r="M989" i="1"/>
  <c r="L989" i="1"/>
  <c r="K989" i="1"/>
  <c r="I989" i="1"/>
  <c r="H989" i="1"/>
  <c r="G989" i="1"/>
  <c r="F989" i="1"/>
  <c r="E989" i="1"/>
  <c r="D989" i="1"/>
  <c r="C989" i="1"/>
  <c r="N988" i="1"/>
  <c r="M988" i="1"/>
  <c r="L988" i="1"/>
  <c r="K988" i="1"/>
  <c r="I988" i="1"/>
  <c r="H988" i="1"/>
  <c r="G988" i="1"/>
  <c r="F988" i="1"/>
  <c r="E988" i="1"/>
  <c r="D988" i="1"/>
  <c r="C988" i="1"/>
  <c r="AB987" i="1"/>
  <c r="N987" i="1"/>
  <c r="M987" i="1"/>
  <c r="L987" i="1"/>
  <c r="K987" i="1"/>
  <c r="I987" i="1"/>
  <c r="H987" i="1"/>
  <c r="G987" i="1"/>
  <c r="F987" i="1"/>
  <c r="E987" i="1"/>
  <c r="D987" i="1"/>
  <c r="C987" i="1"/>
  <c r="N986" i="1"/>
  <c r="M986" i="1"/>
  <c r="L986" i="1"/>
  <c r="K986" i="1"/>
  <c r="I986" i="1"/>
  <c r="H986" i="1"/>
  <c r="G986" i="1"/>
  <c r="F986" i="1"/>
  <c r="E986" i="1"/>
  <c r="D986" i="1"/>
  <c r="C986" i="1"/>
  <c r="N985" i="1"/>
  <c r="M985" i="1"/>
  <c r="L985" i="1"/>
  <c r="K985" i="1"/>
  <c r="I985" i="1"/>
  <c r="H985" i="1"/>
  <c r="G985" i="1"/>
  <c r="F985" i="1"/>
  <c r="E985" i="1"/>
  <c r="D985" i="1"/>
  <c r="C985" i="1"/>
  <c r="N984" i="1"/>
  <c r="M984" i="1"/>
  <c r="L984" i="1"/>
  <c r="K984" i="1"/>
  <c r="I984" i="1"/>
  <c r="H984" i="1"/>
  <c r="G984" i="1"/>
  <c r="F984" i="1"/>
  <c r="E984" i="1"/>
  <c r="D984" i="1"/>
  <c r="C984" i="1"/>
  <c r="N977" i="1"/>
  <c r="N992" i="1" s="1"/>
  <c r="N1007" i="1" s="1"/>
  <c r="N1022" i="1" s="1"/>
  <c r="M977" i="1"/>
  <c r="M992" i="1" s="1"/>
  <c r="M1007" i="1" s="1"/>
  <c r="M1022" i="1" s="1"/>
  <c r="L977" i="1"/>
  <c r="L992" i="1" s="1"/>
  <c r="L1007" i="1" s="1"/>
  <c r="L1022" i="1" s="1"/>
  <c r="K977" i="1"/>
  <c r="K992" i="1" s="1"/>
  <c r="K1007" i="1" s="1"/>
  <c r="K1022" i="1" s="1"/>
  <c r="I977" i="1"/>
  <c r="I992" i="1" s="1"/>
  <c r="I1007" i="1" s="1"/>
  <c r="I1022" i="1" s="1"/>
  <c r="H977" i="1"/>
  <c r="H992" i="1" s="1"/>
  <c r="H1007" i="1" s="1"/>
  <c r="H1022" i="1" s="1"/>
  <c r="G977" i="1"/>
  <c r="G992" i="1" s="1"/>
  <c r="G1007" i="1" s="1"/>
  <c r="G1022" i="1" s="1"/>
  <c r="F977" i="1"/>
  <c r="F992" i="1" s="1"/>
  <c r="F1007" i="1" s="1"/>
  <c r="F1022" i="1" s="1"/>
  <c r="E977" i="1"/>
  <c r="E992" i="1" s="1"/>
  <c r="E1007" i="1" s="1"/>
  <c r="E1022" i="1" s="1"/>
  <c r="D977" i="1"/>
  <c r="D992" i="1" s="1"/>
  <c r="D1007" i="1" s="1"/>
  <c r="D1022" i="1" s="1"/>
  <c r="C977" i="1"/>
  <c r="C992" i="1" s="1"/>
  <c r="C1007" i="1" s="1"/>
  <c r="C1022" i="1" s="1"/>
  <c r="N976" i="1"/>
  <c r="M976" i="1"/>
  <c r="L976" i="1"/>
  <c r="K976" i="1"/>
  <c r="I976" i="1"/>
  <c r="H976" i="1"/>
  <c r="G976" i="1"/>
  <c r="F976" i="1"/>
  <c r="E976" i="1"/>
  <c r="D976" i="1"/>
  <c r="C976" i="1"/>
  <c r="N975" i="1"/>
  <c r="M975" i="1"/>
  <c r="L975" i="1"/>
  <c r="K975" i="1"/>
  <c r="I975" i="1"/>
  <c r="H975" i="1"/>
  <c r="G975" i="1"/>
  <c r="F975" i="1"/>
  <c r="E975" i="1"/>
  <c r="D975" i="1"/>
  <c r="C975" i="1"/>
  <c r="N974" i="1"/>
  <c r="M974" i="1"/>
  <c r="L974" i="1"/>
  <c r="K974" i="1"/>
  <c r="I974" i="1"/>
  <c r="H974" i="1"/>
  <c r="G974" i="1"/>
  <c r="F974" i="1"/>
  <c r="E974" i="1"/>
  <c r="D974" i="1"/>
  <c r="C974" i="1"/>
  <c r="N973" i="1"/>
  <c r="M973" i="1"/>
  <c r="L973" i="1"/>
  <c r="K973" i="1"/>
  <c r="I973" i="1"/>
  <c r="H973" i="1"/>
  <c r="G973" i="1"/>
  <c r="F973" i="1"/>
  <c r="E973" i="1"/>
  <c r="D973" i="1"/>
  <c r="C973" i="1"/>
  <c r="N972" i="1"/>
  <c r="M972" i="1"/>
  <c r="L972" i="1"/>
  <c r="K972" i="1"/>
  <c r="I972" i="1"/>
  <c r="H972" i="1"/>
  <c r="G972" i="1"/>
  <c r="F972" i="1"/>
  <c r="E972" i="1"/>
  <c r="D972" i="1"/>
  <c r="C972" i="1"/>
  <c r="N971" i="1"/>
  <c r="M971" i="1"/>
  <c r="L971" i="1"/>
  <c r="K971" i="1"/>
  <c r="I971" i="1"/>
  <c r="H971" i="1"/>
  <c r="G971" i="1"/>
  <c r="F971" i="1"/>
  <c r="E971" i="1"/>
  <c r="D971" i="1"/>
  <c r="C971" i="1"/>
  <c r="N970" i="1"/>
  <c r="M970" i="1"/>
  <c r="L970" i="1"/>
  <c r="K970" i="1"/>
  <c r="I970" i="1"/>
  <c r="H970" i="1"/>
  <c r="G970" i="1"/>
  <c r="F970" i="1"/>
  <c r="E970" i="1"/>
  <c r="D970" i="1"/>
  <c r="C970" i="1"/>
  <c r="N969" i="1"/>
  <c r="M969" i="1"/>
  <c r="L969" i="1"/>
  <c r="K969" i="1"/>
  <c r="I969" i="1"/>
  <c r="H969" i="1"/>
  <c r="G969" i="1"/>
  <c r="F969" i="1"/>
  <c r="E969" i="1"/>
  <c r="D969" i="1"/>
  <c r="C969" i="1"/>
  <c r="A943" i="1"/>
  <c r="N934" i="1"/>
  <c r="M934" i="1"/>
  <c r="L934" i="1"/>
  <c r="K934" i="1"/>
  <c r="I934" i="1"/>
  <c r="H934" i="1"/>
  <c r="G934" i="1"/>
  <c r="F934" i="1"/>
  <c r="E934" i="1"/>
  <c r="D934" i="1"/>
  <c r="C934" i="1"/>
  <c r="N933" i="1"/>
  <c r="M933" i="1"/>
  <c r="L933" i="1"/>
  <c r="K933" i="1"/>
  <c r="I933" i="1"/>
  <c r="H933" i="1"/>
  <c r="G933" i="1"/>
  <c r="F933" i="1"/>
  <c r="E933" i="1"/>
  <c r="D933" i="1"/>
  <c r="C933" i="1"/>
  <c r="N932" i="1"/>
  <c r="M932" i="1"/>
  <c r="L932" i="1"/>
  <c r="K932" i="1"/>
  <c r="I932" i="1"/>
  <c r="H932" i="1"/>
  <c r="G932" i="1"/>
  <c r="F932" i="1"/>
  <c r="E932" i="1"/>
  <c r="D932" i="1"/>
  <c r="C932" i="1"/>
  <c r="N931" i="1"/>
  <c r="M931" i="1"/>
  <c r="L931" i="1"/>
  <c r="K931" i="1"/>
  <c r="I931" i="1"/>
  <c r="H931" i="1"/>
  <c r="G931" i="1"/>
  <c r="F931" i="1"/>
  <c r="E931" i="1"/>
  <c r="D931" i="1"/>
  <c r="C931" i="1"/>
  <c r="N930" i="1"/>
  <c r="M930" i="1"/>
  <c r="L930" i="1"/>
  <c r="K930" i="1"/>
  <c r="I930" i="1"/>
  <c r="H930" i="1"/>
  <c r="G930" i="1"/>
  <c r="F930" i="1"/>
  <c r="E930" i="1"/>
  <c r="D930" i="1"/>
  <c r="C930" i="1"/>
  <c r="N929" i="1"/>
  <c r="M929" i="1"/>
  <c r="L929" i="1"/>
  <c r="K929" i="1"/>
  <c r="I929" i="1"/>
  <c r="H929" i="1"/>
  <c r="G929" i="1"/>
  <c r="F929" i="1"/>
  <c r="E929" i="1"/>
  <c r="D929" i="1"/>
  <c r="C929" i="1"/>
  <c r="N928" i="1"/>
  <c r="M928" i="1"/>
  <c r="L928" i="1"/>
  <c r="K928" i="1"/>
  <c r="I928" i="1"/>
  <c r="H928" i="1"/>
  <c r="G928" i="1"/>
  <c r="F928" i="1"/>
  <c r="E928" i="1"/>
  <c r="D928" i="1"/>
  <c r="C928" i="1"/>
  <c r="N927" i="1"/>
  <c r="M927" i="1"/>
  <c r="L927" i="1"/>
  <c r="K927" i="1"/>
  <c r="I927" i="1"/>
  <c r="H927" i="1"/>
  <c r="G927" i="1"/>
  <c r="F927" i="1"/>
  <c r="E927" i="1"/>
  <c r="D927" i="1"/>
  <c r="C927" i="1"/>
  <c r="N919" i="1"/>
  <c r="M919" i="1"/>
  <c r="L919" i="1"/>
  <c r="K919" i="1"/>
  <c r="I919" i="1"/>
  <c r="H919" i="1"/>
  <c r="G919" i="1"/>
  <c r="F919" i="1"/>
  <c r="E919" i="1"/>
  <c r="D919" i="1"/>
  <c r="C919" i="1"/>
  <c r="N918" i="1"/>
  <c r="M918" i="1"/>
  <c r="L918" i="1"/>
  <c r="K918" i="1"/>
  <c r="I918" i="1"/>
  <c r="H918" i="1"/>
  <c r="G918" i="1"/>
  <c r="F918" i="1"/>
  <c r="E918" i="1"/>
  <c r="D918" i="1"/>
  <c r="C918" i="1"/>
  <c r="N917" i="1"/>
  <c r="M917" i="1"/>
  <c r="L917" i="1"/>
  <c r="K917" i="1"/>
  <c r="I917" i="1"/>
  <c r="H917" i="1"/>
  <c r="G917" i="1"/>
  <c r="F917" i="1"/>
  <c r="E917" i="1"/>
  <c r="D917" i="1"/>
  <c r="C917" i="1"/>
  <c r="N916" i="1"/>
  <c r="M916" i="1"/>
  <c r="L916" i="1"/>
  <c r="K916" i="1"/>
  <c r="I916" i="1"/>
  <c r="H916" i="1"/>
  <c r="G916" i="1"/>
  <c r="F916" i="1"/>
  <c r="E916" i="1"/>
  <c r="D916" i="1"/>
  <c r="C916" i="1"/>
  <c r="N915" i="1"/>
  <c r="M915" i="1"/>
  <c r="L915" i="1"/>
  <c r="K915" i="1"/>
  <c r="I915" i="1"/>
  <c r="H915" i="1"/>
  <c r="G915" i="1"/>
  <c r="F915" i="1"/>
  <c r="E915" i="1"/>
  <c r="D915" i="1"/>
  <c r="C915" i="1"/>
  <c r="AA914" i="1"/>
  <c r="N914" i="1"/>
  <c r="M914" i="1"/>
  <c r="L914" i="1"/>
  <c r="K914" i="1"/>
  <c r="I914" i="1"/>
  <c r="H914" i="1"/>
  <c r="G914" i="1"/>
  <c r="F914" i="1"/>
  <c r="E914" i="1"/>
  <c r="D914" i="1"/>
  <c r="C914" i="1"/>
  <c r="N913" i="1"/>
  <c r="M913" i="1"/>
  <c r="L913" i="1"/>
  <c r="K913" i="1"/>
  <c r="I913" i="1"/>
  <c r="H913" i="1"/>
  <c r="G913" i="1"/>
  <c r="F913" i="1"/>
  <c r="E913" i="1"/>
  <c r="D913" i="1"/>
  <c r="C913" i="1"/>
  <c r="N912" i="1"/>
  <c r="M912" i="1"/>
  <c r="L912" i="1"/>
  <c r="K912" i="1"/>
  <c r="I912" i="1"/>
  <c r="H912" i="1"/>
  <c r="G912" i="1"/>
  <c r="F912" i="1"/>
  <c r="E912" i="1"/>
  <c r="D912" i="1"/>
  <c r="C912" i="1"/>
  <c r="N904" i="1"/>
  <c r="M904" i="1"/>
  <c r="L904" i="1"/>
  <c r="K904" i="1"/>
  <c r="I904" i="1"/>
  <c r="H904" i="1"/>
  <c r="G904" i="1"/>
  <c r="F904" i="1"/>
  <c r="E904" i="1"/>
  <c r="D904" i="1"/>
  <c r="C904" i="1"/>
  <c r="N903" i="1"/>
  <c r="M903" i="1"/>
  <c r="L903" i="1"/>
  <c r="K903" i="1"/>
  <c r="I903" i="1"/>
  <c r="H903" i="1"/>
  <c r="G903" i="1"/>
  <c r="F903" i="1"/>
  <c r="E903" i="1"/>
  <c r="D903" i="1"/>
  <c r="C903" i="1"/>
  <c r="N902" i="1"/>
  <c r="M902" i="1"/>
  <c r="L902" i="1"/>
  <c r="K902" i="1"/>
  <c r="I902" i="1"/>
  <c r="H902" i="1"/>
  <c r="G902" i="1"/>
  <c r="F902" i="1"/>
  <c r="E902" i="1"/>
  <c r="D902" i="1"/>
  <c r="C902" i="1"/>
  <c r="N901" i="1"/>
  <c r="M901" i="1"/>
  <c r="L901" i="1"/>
  <c r="K901" i="1"/>
  <c r="I901" i="1"/>
  <c r="H901" i="1"/>
  <c r="G901" i="1"/>
  <c r="F901" i="1"/>
  <c r="E901" i="1"/>
  <c r="D901" i="1"/>
  <c r="C901" i="1"/>
  <c r="AB900" i="1"/>
  <c r="N900" i="1"/>
  <c r="M900" i="1"/>
  <c r="L900" i="1"/>
  <c r="K900" i="1"/>
  <c r="I900" i="1"/>
  <c r="H900" i="1"/>
  <c r="G900" i="1"/>
  <c r="F900" i="1"/>
  <c r="E900" i="1"/>
  <c r="D900" i="1"/>
  <c r="C900" i="1"/>
  <c r="N899" i="1"/>
  <c r="M899" i="1"/>
  <c r="L899" i="1"/>
  <c r="K899" i="1"/>
  <c r="I899" i="1"/>
  <c r="H899" i="1"/>
  <c r="G899" i="1"/>
  <c r="F899" i="1"/>
  <c r="E899" i="1"/>
  <c r="D899" i="1"/>
  <c r="C899" i="1"/>
  <c r="N898" i="1"/>
  <c r="M898" i="1"/>
  <c r="L898" i="1"/>
  <c r="K898" i="1"/>
  <c r="I898" i="1"/>
  <c r="H898" i="1"/>
  <c r="G898" i="1"/>
  <c r="F898" i="1"/>
  <c r="E898" i="1"/>
  <c r="D898" i="1"/>
  <c r="C898" i="1"/>
  <c r="N897" i="1"/>
  <c r="M897" i="1"/>
  <c r="L897" i="1"/>
  <c r="K897" i="1"/>
  <c r="I897" i="1"/>
  <c r="H897" i="1"/>
  <c r="G897" i="1"/>
  <c r="F897" i="1"/>
  <c r="E897" i="1"/>
  <c r="D897" i="1"/>
  <c r="C897" i="1"/>
  <c r="N890" i="1"/>
  <c r="N905" i="1" s="1"/>
  <c r="N920" i="1" s="1"/>
  <c r="N935" i="1" s="1"/>
  <c r="M890" i="1"/>
  <c r="M905" i="1" s="1"/>
  <c r="M920" i="1" s="1"/>
  <c r="M935" i="1" s="1"/>
  <c r="L890" i="1"/>
  <c r="L905" i="1" s="1"/>
  <c r="L920" i="1" s="1"/>
  <c r="L935" i="1" s="1"/>
  <c r="K890" i="1"/>
  <c r="K905" i="1" s="1"/>
  <c r="K920" i="1" s="1"/>
  <c r="K935" i="1" s="1"/>
  <c r="I890" i="1"/>
  <c r="I905" i="1" s="1"/>
  <c r="I920" i="1" s="1"/>
  <c r="I935" i="1" s="1"/>
  <c r="H890" i="1"/>
  <c r="H905" i="1" s="1"/>
  <c r="H920" i="1" s="1"/>
  <c r="H935" i="1" s="1"/>
  <c r="G890" i="1"/>
  <c r="G905" i="1" s="1"/>
  <c r="G920" i="1" s="1"/>
  <c r="G935" i="1" s="1"/>
  <c r="F890" i="1"/>
  <c r="F905" i="1" s="1"/>
  <c r="F920" i="1" s="1"/>
  <c r="F935" i="1" s="1"/>
  <c r="E890" i="1"/>
  <c r="E905" i="1" s="1"/>
  <c r="E920" i="1" s="1"/>
  <c r="E935" i="1" s="1"/>
  <c r="D890" i="1"/>
  <c r="D905" i="1" s="1"/>
  <c r="D920" i="1" s="1"/>
  <c r="D935" i="1" s="1"/>
  <c r="C890" i="1"/>
  <c r="C905" i="1" s="1"/>
  <c r="C920" i="1" s="1"/>
  <c r="C935" i="1" s="1"/>
  <c r="N889" i="1"/>
  <c r="M889" i="1"/>
  <c r="L889" i="1"/>
  <c r="K889" i="1"/>
  <c r="I889" i="1"/>
  <c r="H889" i="1"/>
  <c r="G889" i="1"/>
  <c r="F889" i="1"/>
  <c r="E889" i="1"/>
  <c r="D889" i="1"/>
  <c r="C889" i="1"/>
  <c r="N888" i="1"/>
  <c r="M888" i="1"/>
  <c r="L888" i="1"/>
  <c r="K888" i="1"/>
  <c r="I888" i="1"/>
  <c r="H888" i="1"/>
  <c r="G888" i="1"/>
  <c r="F888" i="1"/>
  <c r="E888" i="1"/>
  <c r="D888" i="1"/>
  <c r="C888" i="1"/>
  <c r="N887" i="1"/>
  <c r="M887" i="1"/>
  <c r="L887" i="1"/>
  <c r="K887" i="1"/>
  <c r="I887" i="1"/>
  <c r="H887" i="1"/>
  <c r="G887" i="1"/>
  <c r="F887" i="1"/>
  <c r="E887" i="1"/>
  <c r="D887" i="1"/>
  <c r="C887" i="1"/>
  <c r="N886" i="1"/>
  <c r="M886" i="1"/>
  <c r="L886" i="1"/>
  <c r="K886" i="1"/>
  <c r="I886" i="1"/>
  <c r="H886" i="1"/>
  <c r="G886" i="1"/>
  <c r="F886" i="1"/>
  <c r="E886" i="1"/>
  <c r="D886" i="1"/>
  <c r="C886" i="1"/>
  <c r="N885" i="1"/>
  <c r="M885" i="1"/>
  <c r="L885" i="1"/>
  <c r="K885" i="1"/>
  <c r="I885" i="1"/>
  <c r="H885" i="1"/>
  <c r="G885" i="1"/>
  <c r="F885" i="1"/>
  <c r="E885" i="1"/>
  <c r="D885" i="1"/>
  <c r="C885" i="1"/>
  <c r="N884" i="1"/>
  <c r="M884" i="1"/>
  <c r="L884" i="1"/>
  <c r="K884" i="1"/>
  <c r="I884" i="1"/>
  <c r="H884" i="1"/>
  <c r="G884" i="1"/>
  <c r="F884" i="1"/>
  <c r="E884" i="1"/>
  <c r="D884" i="1"/>
  <c r="C884" i="1"/>
  <c r="N883" i="1"/>
  <c r="M883" i="1"/>
  <c r="L883" i="1"/>
  <c r="K883" i="1"/>
  <c r="I883" i="1"/>
  <c r="H883" i="1"/>
  <c r="G883" i="1"/>
  <c r="F883" i="1"/>
  <c r="E883" i="1"/>
  <c r="D883" i="1"/>
  <c r="C883" i="1"/>
  <c r="N882" i="1"/>
  <c r="M882" i="1"/>
  <c r="L882" i="1"/>
  <c r="K882" i="1"/>
  <c r="I882" i="1"/>
  <c r="H882" i="1"/>
  <c r="G882" i="1"/>
  <c r="F882" i="1"/>
  <c r="E882" i="1"/>
  <c r="D882" i="1"/>
  <c r="C882" i="1"/>
  <c r="A856" i="1"/>
  <c r="AA819" i="1"/>
  <c r="AB821" i="1" s="1"/>
  <c r="N847" i="1"/>
  <c r="M847" i="1"/>
  <c r="L847" i="1"/>
  <c r="K847" i="1"/>
  <c r="I847" i="1"/>
  <c r="H847" i="1"/>
  <c r="G847" i="1"/>
  <c r="F847" i="1"/>
  <c r="E847" i="1"/>
  <c r="D847" i="1"/>
  <c r="C847" i="1"/>
  <c r="N846" i="1"/>
  <c r="M846" i="1"/>
  <c r="L846" i="1"/>
  <c r="K846" i="1"/>
  <c r="I846" i="1"/>
  <c r="H846" i="1"/>
  <c r="G846" i="1"/>
  <c r="F846" i="1"/>
  <c r="E846" i="1"/>
  <c r="D846" i="1"/>
  <c r="C846" i="1"/>
  <c r="N845" i="1"/>
  <c r="M845" i="1"/>
  <c r="L845" i="1"/>
  <c r="K845" i="1"/>
  <c r="I845" i="1"/>
  <c r="H845" i="1"/>
  <c r="G845" i="1"/>
  <c r="F845" i="1"/>
  <c r="E845" i="1"/>
  <c r="D845" i="1"/>
  <c r="C845" i="1"/>
  <c r="N844" i="1"/>
  <c r="M844" i="1"/>
  <c r="L844" i="1"/>
  <c r="K844" i="1"/>
  <c r="I844" i="1"/>
  <c r="H844" i="1"/>
  <c r="G844" i="1"/>
  <c r="F844" i="1"/>
  <c r="E844" i="1"/>
  <c r="D844" i="1"/>
  <c r="C844" i="1"/>
  <c r="N843" i="1"/>
  <c r="M843" i="1"/>
  <c r="L843" i="1"/>
  <c r="K843" i="1"/>
  <c r="I843" i="1"/>
  <c r="H843" i="1"/>
  <c r="G843" i="1"/>
  <c r="F843" i="1"/>
  <c r="E843" i="1"/>
  <c r="D843" i="1"/>
  <c r="C843" i="1"/>
  <c r="N842" i="1"/>
  <c r="M842" i="1"/>
  <c r="L842" i="1"/>
  <c r="K842" i="1"/>
  <c r="I842" i="1"/>
  <c r="H842" i="1"/>
  <c r="G842" i="1"/>
  <c r="F842" i="1"/>
  <c r="E842" i="1"/>
  <c r="D842" i="1"/>
  <c r="C842" i="1"/>
  <c r="N841" i="1"/>
  <c r="M841" i="1"/>
  <c r="L841" i="1"/>
  <c r="K841" i="1"/>
  <c r="I841" i="1"/>
  <c r="H841" i="1"/>
  <c r="G841" i="1"/>
  <c r="F841" i="1"/>
  <c r="E841" i="1"/>
  <c r="D841" i="1"/>
  <c r="C841" i="1"/>
  <c r="N840" i="1"/>
  <c r="M840" i="1"/>
  <c r="L840" i="1"/>
  <c r="K840" i="1"/>
  <c r="I840" i="1"/>
  <c r="H840" i="1"/>
  <c r="G840" i="1"/>
  <c r="F840" i="1"/>
  <c r="E840" i="1"/>
  <c r="D840" i="1"/>
  <c r="C840" i="1"/>
  <c r="N832" i="1"/>
  <c r="M832" i="1"/>
  <c r="L832" i="1"/>
  <c r="K832" i="1"/>
  <c r="I832" i="1"/>
  <c r="H832" i="1"/>
  <c r="G832" i="1"/>
  <c r="F832" i="1"/>
  <c r="E832" i="1"/>
  <c r="D832" i="1"/>
  <c r="C832" i="1"/>
  <c r="N831" i="1"/>
  <c r="M831" i="1"/>
  <c r="L831" i="1"/>
  <c r="K831" i="1"/>
  <c r="I831" i="1"/>
  <c r="H831" i="1"/>
  <c r="G831" i="1"/>
  <c r="F831" i="1"/>
  <c r="E831" i="1"/>
  <c r="D831" i="1"/>
  <c r="C831" i="1"/>
  <c r="N830" i="1"/>
  <c r="M830" i="1"/>
  <c r="L830" i="1"/>
  <c r="K830" i="1"/>
  <c r="I830" i="1"/>
  <c r="H830" i="1"/>
  <c r="G830" i="1"/>
  <c r="F830" i="1"/>
  <c r="E830" i="1"/>
  <c r="D830" i="1"/>
  <c r="C830" i="1"/>
  <c r="N829" i="1"/>
  <c r="M829" i="1"/>
  <c r="L829" i="1"/>
  <c r="K829" i="1"/>
  <c r="I829" i="1"/>
  <c r="H829" i="1"/>
  <c r="G829" i="1"/>
  <c r="F829" i="1"/>
  <c r="E829" i="1"/>
  <c r="D829" i="1"/>
  <c r="C829" i="1"/>
  <c r="N828" i="1"/>
  <c r="M828" i="1"/>
  <c r="L828" i="1"/>
  <c r="K828" i="1"/>
  <c r="I828" i="1"/>
  <c r="H828" i="1"/>
  <c r="G828" i="1"/>
  <c r="F828" i="1"/>
  <c r="E828" i="1"/>
  <c r="D828" i="1"/>
  <c r="C828" i="1"/>
  <c r="AA827" i="1"/>
  <c r="N827" i="1"/>
  <c r="M827" i="1"/>
  <c r="L827" i="1"/>
  <c r="K827" i="1"/>
  <c r="I827" i="1"/>
  <c r="H827" i="1"/>
  <c r="G827" i="1"/>
  <c r="F827" i="1"/>
  <c r="E827" i="1"/>
  <c r="D827" i="1"/>
  <c r="C827" i="1"/>
  <c r="N826" i="1"/>
  <c r="M826" i="1"/>
  <c r="L826" i="1"/>
  <c r="K826" i="1"/>
  <c r="I826" i="1"/>
  <c r="H826" i="1"/>
  <c r="G826" i="1"/>
  <c r="F826" i="1"/>
  <c r="E826" i="1"/>
  <c r="D826" i="1"/>
  <c r="C826" i="1"/>
  <c r="N825" i="1"/>
  <c r="M825" i="1"/>
  <c r="L825" i="1"/>
  <c r="K825" i="1"/>
  <c r="I825" i="1"/>
  <c r="H825" i="1"/>
  <c r="G825" i="1"/>
  <c r="F825" i="1"/>
  <c r="E825" i="1"/>
  <c r="D825" i="1"/>
  <c r="C825" i="1"/>
  <c r="N817" i="1"/>
  <c r="M817" i="1"/>
  <c r="L817" i="1"/>
  <c r="K817" i="1"/>
  <c r="I817" i="1"/>
  <c r="H817" i="1"/>
  <c r="G817" i="1"/>
  <c r="F817" i="1"/>
  <c r="E817" i="1"/>
  <c r="D817" i="1"/>
  <c r="C817" i="1"/>
  <c r="N816" i="1"/>
  <c r="M816" i="1"/>
  <c r="L816" i="1"/>
  <c r="K816" i="1"/>
  <c r="I816" i="1"/>
  <c r="H816" i="1"/>
  <c r="G816" i="1"/>
  <c r="F816" i="1"/>
  <c r="E816" i="1"/>
  <c r="D816" i="1"/>
  <c r="C816" i="1"/>
  <c r="N815" i="1"/>
  <c r="M815" i="1"/>
  <c r="L815" i="1"/>
  <c r="K815" i="1"/>
  <c r="I815" i="1"/>
  <c r="H815" i="1"/>
  <c r="G815" i="1"/>
  <c r="F815" i="1"/>
  <c r="E815" i="1"/>
  <c r="D815" i="1"/>
  <c r="C815" i="1"/>
  <c r="N814" i="1"/>
  <c r="M814" i="1"/>
  <c r="L814" i="1"/>
  <c r="K814" i="1"/>
  <c r="I814" i="1"/>
  <c r="H814" i="1"/>
  <c r="G814" i="1"/>
  <c r="F814" i="1"/>
  <c r="E814" i="1"/>
  <c r="D814" i="1"/>
  <c r="C814" i="1"/>
  <c r="AB813" i="1"/>
  <c r="N813" i="1"/>
  <c r="M813" i="1"/>
  <c r="L813" i="1"/>
  <c r="K813" i="1"/>
  <c r="I813" i="1"/>
  <c r="H813" i="1"/>
  <c r="G813" i="1"/>
  <c r="F813" i="1"/>
  <c r="E813" i="1"/>
  <c r="D813" i="1"/>
  <c r="C813" i="1"/>
  <c r="N812" i="1"/>
  <c r="M812" i="1"/>
  <c r="L812" i="1"/>
  <c r="K812" i="1"/>
  <c r="I812" i="1"/>
  <c r="H812" i="1"/>
  <c r="G812" i="1"/>
  <c r="F812" i="1"/>
  <c r="E812" i="1"/>
  <c r="D812" i="1"/>
  <c r="C812" i="1"/>
  <c r="N811" i="1"/>
  <c r="M811" i="1"/>
  <c r="L811" i="1"/>
  <c r="K811" i="1"/>
  <c r="I811" i="1"/>
  <c r="H811" i="1"/>
  <c r="G811" i="1"/>
  <c r="F811" i="1"/>
  <c r="E811" i="1"/>
  <c r="D811" i="1"/>
  <c r="C811" i="1"/>
  <c r="N810" i="1"/>
  <c r="M810" i="1"/>
  <c r="L810" i="1"/>
  <c r="K810" i="1"/>
  <c r="I810" i="1"/>
  <c r="H810" i="1"/>
  <c r="G810" i="1"/>
  <c r="F810" i="1"/>
  <c r="E810" i="1"/>
  <c r="D810" i="1"/>
  <c r="C810" i="1"/>
  <c r="N803" i="1"/>
  <c r="N818" i="1" s="1"/>
  <c r="N833" i="1" s="1"/>
  <c r="N848" i="1" s="1"/>
  <c r="M803" i="1"/>
  <c r="M818" i="1" s="1"/>
  <c r="M833" i="1" s="1"/>
  <c r="M848" i="1" s="1"/>
  <c r="L803" i="1"/>
  <c r="L818" i="1" s="1"/>
  <c r="L833" i="1" s="1"/>
  <c r="L848" i="1" s="1"/>
  <c r="K803" i="1"/>
  <c r="K818" i="1" s="1"/>
  <c r="K833" i="1" s="1"/>
  <c r="K848" i="1" s="1"/>
  <c r="I803" i="1"/>
  <c r="I818" i="1" s="1"/>
  <c r="I833" i="1" s="1"/>
  <c r="I848" i="1" s="1"/>
  <c r="H803" i="1"/>
  <c r="H818" i="1" s="1"/>
  <c r="H833" i="1" s="1"/>
  <c r="H848" i="1" s="1"/>
  <c r="G803" i="1"/>
  <c r="G818" i="1" s="1"/>
  <c r="G833" i="1" s="1"/>
  <c r="G848" i="1" s="1"/>
  <c r="F803" i="1"/>
  <c r="F818" i="1" s="1"/>
  <c r="F833" i="1" s="1"/>
  <c r="F848" i="1" s="1"/>
  <c r="E803" i="1"/>
  <c r="E818" i="1" s="1"/>
  <c r="E833" i="1" s="1"/>
  <c r="E848" i="1" s="1"/>
  <c r="D803" i="1"/>
  <c r="D818" i="1" s="1"/>
  <c r="D833" i="1" s="1"/>
  <c r="D848" i="1" s="1"/>
  <c r="C803" i="1"/>
  <c r="C818" i="1" s="1"/>
  <c r="C833" i="1" s="1"/>
  <c r="C848" i="1" s="1"/>
  <c r="N802" i="1"/>
  <c r="M802" i="1"/>
  <c r="L802" i="1"/>
  <c r="K802" i="1"/>
  <c r="I802" i="1"/>
  <c r="H802" i="1"/>
  <c r="G802" i="1"/>
  <c r="F802" i="1"/>
  <c r="E802" i="1"/>
  <c r="D802" i="1"/>
  <c r="C802" i="1"/>
  <c r="N801" i="1"/>
  <c r="M801" i="1"/>
  <c r="L801" i="1"/>
  <c r="K801" i="1"/>
  <c r="I801" i="1"/>
  <c r="H801" i="1"/>
  <c r="G801" i="1"/>
  <c r="F801" i="1"/>
  <c r="E801" i="1"/>
  <c r="D801" i="1"/>
  <c r="C801" i="1"/>
  <c r="N800" i="1"/>
  <c r="M800" i="1"/>
  <c r="L800" i="1"/>
  <c r="K800" i="1"/>
  <c r="I800" i="1"/>
  <c r="H800" i="1"/>
  <c r="G800" i="1"/>
  <c r="F800" i="1"/>
  <c r="E800" i="1"/>
  <c r="D800" i="1"/>
  <c r="C800" i="1"/>
  <c r="N799" i="1"/>
  <c r="M799" i="1"/>
  <c r="L799" i="1"/>
  <c r="K799" i="1"/>
  <c r="I799" i="1"/>
  <c r="H799" i="1"/>
  <c r="G799" i="1"/>
  <c r="F799" i="1"/>
  <c r="E799" i="1"/>
  <c r="D799" i="1"/>
  <c r="C799" i="1"/>
  <c r="N798" i="1"/>
  <c r="M798" i="1"/>
  <c r="L798" i="1"/>
  <c r="K798" i="1"/>
  <c r="I798" i="1"/>
  <c r="H798" i="1"/>
  <c r="G798" i="1"/>
  <c r="F798" i="1"/>
  <c r="E798" i="1"/>
  <c r="D798" i="1"/>
  <c r="C798" i="1"/>
  <c r="N797" i="1"/>
  <c r="M797" i="1"/>
  <c r="L797" i="1"/>
  <c r="K797" i="1"/>
  <c r="I797" i="1"/>
  <c r="H797" i="1"/>
  <c r="G797" i="1"/>
  <c r="F797" i="1"/>
  <c r="E797" i="1"/>
  <c r="D797" i="1"/>
  <c r="C797" i="1"/>
  <c r="N796" i="1"/>
  <c r="M796" i="1"/>
  <c r="L796" i="1"/>
  <c r="K796" i="1"/>
  <c r="I796" i="1"/>
  <c r="H796" i="1"/>
  <c r="G796" i="1"/>
  <c r="F796" i="1"/>
  <c r="E796" i="1"/>
  <c r="D796" i="1"/>
  <c r="C796" i="1"/>
  <c r="N795" i="1"/>
  <c r="M795" i="1"/>
  <c r="L795" i="1"/>
  <c r="K795" i="1"/>
  <c r="I795" i="1"/>
  <c r="H795" i="1"/>
  <c r="G795" i="1"/>
  <c r="F795" i="1"/>
  <c r="E795" i="1"/>
  <c r="D795" i="1"/>
  <c r="C795" i="1"/>
  <c r="Z794" i="1"/>
  <c r="A769" i="1"/>
  <c r="N760" i="1"/>
  <c r="M760" i="1"/>
  <c r="L760" i="1"/>
  <c r="K760" i="1"/>
  <c r="I760" i="1"/>
  <c r="H760" i="1"/>
  <c r="G760" i="1"/>
  <c r="F760" i="1"/>
  <c r="E760" i="1"/>
  <c r="D760" i="1"/>
  <c r="C760" i="1"/>
  <c r="N759" i="1"/>
  <c r="M759" i="1"/>
  <c r="L759" i="1"/>
  <c r="K759" i="1"/>
  <c r="I759" i="1"/>
  <c r="H759" i="1"/>
  <c r="G759" i="1"/>
  <c r="F759" i="1"/>
  <c r="E759" i="1"/>
  <c r="D759" i="1"/>
  <c r="C759" i="1"/>
  <c r="N758" i="1"/>
  <c r="M758" i="1"/>
  <c r="L758" i="1"/>
  <c r="K758" i="1"/>
  <c r="I758" i="1"/>
  <c r="H758" i="1"/>
  <c r="G758" i="1"/>
  <c r="F758" i="1"/>
  <c r="E758" i="1"/>
  <c r="D758" i="1"/>
  <c r="C758" i="1"/>
  <c r="N757" i="1"/>
  <c r="M757" i="1"/>
  <c r="L757" i="1"/>
  <c r="K757" i="1"/>
  <c r="I757" i="1"/>
  <c r="H757" i="1"/>
  <c r="G757" i="1"/>
  <c r="F757" i="1"/>
  <c r="E757" i="1"/>
  <c r="D757" i="1"/>
  <c r="C757" i="1"/>
  <c r="N756" i="1"/>
  <c r="M756" i="1"/>
  <c r="L756" i="1"/>
  <c r="K756" i="1"/>
  <c r="I756" i="1"/>
  <c r="H756" i="1"/>
  <c r="G756" i="1"/>
  <c r="F756" i="1"/>
  <c r="E756" i="1"/>
  <c r="D756" i="1"/>
  <c r="C756" i="1"/>
  <c r="N755" i="1"/>
  <c r="M755" i="1"/>
  <c r="L755" i="1"/>
  <c r="K755" i="1"/>
  <c r="I755" i="1"/>
  <c r="H755" i="1"/>
  <c r="G755" i="1"/>
  <c r="F755" i="1"/>
  <c r="E755" i="1"/>
  <c r="D755" i="1"/>
  <c r="C755" i="1"/>
  <c r="N754" i="1"/>
  <c r="M754" i="1"/>
  <c r="L754" i="1"/>
  <c r="K754" i="1"/>
  <c r="I754" i="1"/>
  <c r="H754" i="1"/>
  <c r="G754" i="1"/>
  <c r="F754" i="1"/>
  <c r="E754" i="1"/>
  <c r="D754" i="1"/>
  <c r="C754" i="1"/>
  <c r="N753" i="1"/>
  <c r="M753" i="1"/>
  <c r="L753" i="1"/>
  <c r="K753" i="1"/>
  <c r="I753" i="1"/>
  <c r="H753" i="1"/>
  <c r="G753" i="1"/>
  <c r="F753" i="1"/>
  <c r="E753" i="1"/>
  <c r="D753" i="1"/>
  <c r="C753" i="1"/>
  <c r="N745" i="1"/>
  <c r="M745" i="1"/>
  <c r="L745" i="1"/>
  <c r="K745" i="1"/>
  <c r="I745" i="1"/>
  <c r="H745" i="1"/>
  <c r="G745" i="1"/>
  <c r="F745" i="1"/>
  <c r="E745" i="1"/>
  <c r="D745" i="1"/>
  <c r="C745" i="1"/>
  <c r="N744" i="1"/>
  <c r="M744" i="1"/>
  <c r="L744" i="1"/>
  <c r="K744" i="1"/>
  <c r="I744" i="1"/>
  <c r="H744" i="1"/>
  <c r="G744" i="1"/>
  <c r="F744" i="1"/>
  <c r="E744" i="1"/>
  <c r="D744" i="1"/>
  <c r="C744" i="1"/>
  <c r="N743" i="1"/>
  <c r="M743" i="1"/>
  <c r="L743" i="1"/>
  <c r="K743" i="1"/>
  <c r="I743" i="1"/>
  <c r="H743" i="1"/>
  <c r="G743" i="1"/>
  <c r="F743" i="1"/>
  <c r="E743" i="1"/>
  <c r="D743" i="1"/>
  <c r="C743" i="1"/>
  <c r="N742" i="1"/>
  <c r="M742" i="1"/>
  <c r="L742" i="1"/>
  <c r="K742" i="1"/>
  <c r="I742" i="1"/>
  <c r="H742" i="1"/>
  <c r="G742" i="1"/>
  <c r="F742" i="1"/>
  <c r="E742" i="1"/>
  <c r="D742" i="1"/>
  <c r="C742" i="1"/>
  <c r="N741" i="1"/>
  <c r="M741" i="1"/>
  <c r="L741" i="1"/>
  <c r="K741" i="1"/>
  <c r="I741" i="1"/>
  <c r="H741" i="1"/>
  <c r="G741" i="1"/>
  <c r="F741" i="1"/>
  <c r="E741" i="1"/>
  <c r="D741" i="1"/>
  <c r="C741" i="1"/>
  <c r="AA740" i="1"/>
  <c r="N740" i="1"/>
  <c r="M740" i="1"/>
  <c r="L740" i="1"/>
  <c r="K740" i="1"/>
  <c r="I740" i="1"/>
  <c r="H740" i="1"/>
  <c r="G740" i="1"/>
  <c r="F740" i="1"/>
  <c r="E740" i="1"/>
  <c r="D740" i="1"/>
  <c r="C740" i="1"/>
  <c r="N739" i="1"/>
  <c r="M739" i="1"/>
  <c r="L739" i="1"/>
  <c r="K739" i="1"/>
  <c r="I739" i="1"/>
  <c r="H739" i="1"/>
  <c r="G739" i="1"/>
  <c r="F739" i="1"/>
  <c r="E739" i="1"/>
  <c r="D739" i="1"/>
  <c r="C739" i="1"/>
  <c r="N738" i="1"/>
  <c r="M738" i="1"/>
  <c r="L738" i="1"/>
  <c r="K738" i="1"/>
  <c r="I738" i="1"/>
  <c r="H738" i="1"/>
  <c r="G738" i="1"/>
  <c r="F738" i="1"/>
  <c r="E738" i="1"/>
  <c r="D738" i="1"/>
  <c r="C738" i="1"/>
  <c r="N730" i="1"/>
  <c r="M730" i="1"/>
  <c r="L730" i="1"/>
  <c r="K730" i="1"/>
  <c r="I730" i="1"/>
  <c r="H730" i="1"/>
  <c r="G730" i="1"/>
  <c r="F730" i="1"/>
  <c r="E730" i="1"/>
  <c r="D730" i="1"/>
  <c r="C730" i="1"/>
  <c r="N729" i="1"/>
  <c r="M729" i="1"/>
  <c r="L729" i="1"/>
  <c r="K729" i="1"/>
  <c r="I729" i="1"/>
  <c r="H729" i="1"/>
  <c r="G729" i="1"/>
  <c r="F729" i="1"/>
  <c r="E729" i="1"/>
  <c r="D729" i="1"/>
  <c r="C729" i="1"/>
  <c r="N728" i="1"/>
  <c r="M728" i="1"/>
  <c r="L728" i="1"/>
  <c r="K728" i="1"/>
  <c r="I728" i="1"/>
  <c r="H728" i="1"/>
  <c r="G728" i="1"/>
  <c r="F728" i="1"/>
  <c r="E728" i="1"/>
  <c r="D728" i="1"/>
  <c r="C728" i="1"/>
  <c r="N727" i="1"/>
  <c r="M727" i="1"/>
  <c r="L727" i="1"/>
  <c r="K727" i="1"/>
  <c r="I727" i="1"/>
  <c r="H727" i="1"/>
  <c r="G727" i="1"/>
  <c r="F727" i="1"/>
  <c r="E727" i="1"/>
  <c r="D727" i="1"/>
  <c r="C727" i="1"/>
  <c r="AB726" i="1"/>
  <c r="N726" i="1"/>
  <c r="M726" i="1"/>
  <c r="L726" i="1"/>
  <c r="K726" i="1"/>
  <c r="I726" i="1"/>
  <c r="H726" i="1"/>
  <c r="G726" i="1"/>
  <c r="F726" i="1"/>
  <c r="E726" i="1"/>
  <c r="D726" i="1"/>
  <c r="C726" i="1"/>
  <c r="N725" i="1"/>
  <c r="M725" i="1"/>
  <c r="L725" i="1"/>
  <c r="K725" i="1"/>
  <c r="I725" i="1"/>
  <c r="H725" i="1"/>
  <c r="G725" i="1"/>
  <c r="F725" i="1"/>
  <c r="E725" i="1"/>
  <c r="D725" i="1"/>
  <c r="C725" i="1"/>
  <c r="N724" i="1"/>
  <c r="M724" i="1"/>
  <c r="L724" i="1"/>
  <c r="K724" i="1"/>
  <c r="I724" i="1"/>
  <c r="H724" i="1"/>
  <c r="G724" i="1"/>
  <c r="F724" i="1"/>
  <c r="E724" i="1"/>
  <c r="D724" i="1"/>
  <c r="C724" i="1"/>
  <c r="N723" i="1"/>
  <c r="M723" i="1"/>
  <c r="L723" i="1"/>
  <c r="K723" i="1"/>
  <c r="I723" i="1"/>
  <c r="H723" i="1"/>
  <c r="G723" i="1"/>
  <c r="F723" i="1"/>
  <c r="E723" i="1"/>
  <c r="D723" i="1"/>
  <c r="C723" i="1"/>
  <c r="N716" i="1"/>
  <c r="N731" i="1" s="1"/>
  <c r="N746" i="1" s="1"/>
  <c r="N761" i="1" s="1"/>
  <c r="M716" i="1"/>
  <c r="M731" i="1" s="1"/>
  <c r="M746" i="1" s="1"/>
  <c r="M761" i="1" s="1"/>
  <c r="L716" i="1"/>
  <c r="L731" i="1" s="1"/>
  <c r="L746" i="1" s="1"/>
  <c r="L761" i="1" s="1"/>
  <c r="K716" i="1"/>
  <c r="K731" i="1" s="1"/>
  <c r="K746" i="1" s="1"/>
  <c r="K761" i="1" s="1"/>
  <c r="I716" i="1"/>
  <c r="I731" i="1" s="1"/>
  <c r="I746" i="1" s="1"/>
  <c r="I761" i="1" s="1"/>
  <c r="H716" i="1"/>
  <c r="H731" i="1" s="1"/>
  <c r="H746" i="1" s="1"/>
  <c r="H761" i="1" s="1"/>
  <c r="G716" i="1"/>
  <c r="G731" i="1" s="1"/>
  <c r="G746" i="1" s="1"/>
  <c r="G761" i="1" s="1"/>
  <c r="F716" i="1"/>
  <c r="F731" i="1" s="1"/>
  <c r="F746" i="1" s="1"/>
  <c r="F761" i="1" s="1"/>
  <c r="E716" i="1"/>
  <c r="E731" i="1" s="1"/>
  <c r="E746" i="1" s="1"/>
  <c r="E761" i="1" s="1"/>
  <c r="D716" i="1"/>
  <c r="D731" i="1" s="1"/>
  <c r="D746" i="1" s="1"/>
  <c r="D761" i="1" s="1"/>
  <c r="C716" i="1"/>
  <c r="C731" i="1" s="1"/>
  <c r="C746" i="1" s="1"/>
  <c r="C761" i="1" s="1"/>
  <c r="N715" i="1"/>
  <c r="M715" i="1"/>
  <c r="L715" i="1"/>
  <c r="K715" i="1"/>
  <c r="I715" i="1"/>
  <c r="H715" i="1"/>
  <c r="G715" i="1"/>
  <c r="F715" i="1"/>
  <c r="E715" i="1"/>
  <c r="D715" i="1"/>
  <c r="C715" i="1"/>
  <c r="N714" i="1"/>
  <c r="M714" i="1"/>
  <c r="L714" i="1"/>
  <c r="K714" i="1"/>
  <c r="I714" i="1"/>
  <c r="H714" i="1"/>
  <c r="G714" i="1"/>
  <c r="F714" i="1"/>
  <c r="E714" i="1"/>
  <c r="D714" i="1"/>
  <c r="C714" i="1"/>
  <c r="N713" i="1"/>
  <c r="M713" i="1"/>
  <c r="L713" i="1"/>
  <c r="K713" i="1"/>
  <c r="I713" i="1"/>
  <c r="H713" i="1"/>
  <c r="G713" i="1"/>
  <c r="F713" i="1"/>
  <c r="E713" i="1"/>
  <c r="D713" i="1"/>
  <c r="C713" i="1"/>
  <c r="N712" i="1"/>
  <c r="M712" i="1"/>
  <c r="L712" i="1"/>
  <c r="K712" i="1"/>
  <c r="I712" i="1"/>
  <c r="H712" i="1"/>
  <c r="G712" i="1"/>
  <c r="F712" i="1"/>
  <c r="E712" i="1"/>
  <c r="D712" i="1"/>
  <c r="C712" i="1"/>
  <c r="N711" i="1"/>
  <c r="M711" i="1"/>
  <c r="L711" i="1"/>
  <c r="K711" i="1"/>
  <c r="I711" i="1"/>
  <c r="H711" i="1"/>
  <c r="G711" i="1"/>
  <c r="F711" i="1"/>
  <c r="E711" i="1"/>
  <c r="D711" i="1"/>
  <c r="C711" i="1"/>
  <c r="N710" i="1"/>
  <c r="M710" i="1"/>
  <c r="L710" i="1"/>
  <c r="K710" i="1"/>
  <c r="I710" i="1"/>
  <c r="H710" i="1"/>
  <c r="G710" i="1"/>
  <c r="F710" i="1"/>
  <c r="E710" i="1"/>
  <c r="D710" i="1"/>
  <c r="C710" i="1"/>
  <c r="N709" i="1"/>
  <c r="M709" i="1"/>
  <c r="L709" i="1"/>
  <c r="K709" i="1"/>
  <c r="I709" i="1"/>
  <c r="H709" i="1"/>
  <c r="G709" i="1"/>
  <c r="F709" i="1"/>
  <c r="E709" i="1"/>
  <c r="D709" i="1"/>
  <c r="C709" i="1"/>
  <c r="N708" i="1"/>
  <c r="M708" i="1"/>
  <c r="L708" i="1"/>
  <c r="K708" i="1"/>
  <c r="I708" i="1"/>
  <c r="H708" i="1"/>
  <c r="G708" i="1"/>
  <c r="F708" i="1"/>
  <c r="E708" i="1"/>
  <c r="D708" i="1"/>
  <c r="C708" i="1"/>
  <c r="A682" i="1"/>
  <c r="N673" i="1"/>
  <c r="M673" i="1"/>
  <c r="L673" i="1"/>
  <c r="K673" i="1"/>
  <c r="I673" i="1"/>
  <c r="H673" i="1"/>
  <c r="G673" i="1"/>
  <c r="F673" i="1"/>
  <c r="E673" i="1"/>
  <c r="D673" i="1"/>
  <c r="C673" i="1"/>
  <c r="N672" i="1"/>
  <c r="M672" i="1"/>
  <c r="L672" i="1"/>
  <c r="K672" i="1"/>
  <c r="I672" i="1"/>
  <c r="H672" i="1"/>
  <c r="G672" i="1"/>
  <c r="F672" i="1"/>
  <c r="E672" i="1"/>
  <c r="D672" i="1"/>
  <c r="C672" i="1"/>
  <c r="N671" i="1"/>
  <c r="M671" i="1"/>
  <c r="L671" i="1"/>
  <c r="K671" i="1"/>
  <c r="I671" i="1"/>
  <c r="H671" i="1"/>
  <c r="G671" i="1"/>
  <c r="F671" i="1"/>
  <c r="E671" i="1"/>
  <c r="D671" i="1"/>
  <c r="C671" i="1"/>
  <c r="N670" i="1"/>
  <c r="M670" i="1"/>
  <c r="L670" i="1"/>
  <c r="K670" i="1"/>
  <c r="I670" i="1"/>
  <c r="H670" i="1"/>
  <c r="G670" i="1"/>
  <c r="F670" i="1"/>
  <c r="E670" i="1"/>
  <c r="D670" i="1"/>
  <c r="C670" i="1"/>
  <c r="N669" i="1"/>
  <c r="M669" i="1"/>
  <c r="L669" i="1"/>
  <c r="K669" i="1"/>
  <c r="I669" i="1"/>
  <c r="H669" i="1"/>
  <c r="G669" i="1"/>
  <c r="F669" i="1"/>
  <c r="E669" i="1"/>
  <c r="D669" i="1"/>
  <c r="C669" i="1"/>
  <c r="N668" i="1"/>
  <c r="M668" i="1"/>
  <c r="L668" i="1"/>
  <c r="K668" i="1"/>
  <c r="I668" i="1"/>
  <c r="H668" i="1"/>
  <c r="G668" i="1"/>
  <c r="F668" i="1"/>
  <c r="E668" i="1"/>
  <c r="D668" i="1"/>
  <c r="C668" i="1"/>
  <c r="N667" i="1"/>
  <c r="M667" i="1"/>
  <c r="L667" i="1"/>
  <c r="K667" i="1"/>
  <c r="I667" i="1"/>
  <c r="H667" i="1"/>
  <c r="G667" i="1"/>
  <c r="F667" i="1"/>
  <c r="E667" i="1"/>
  <c r="D667" i="1"/>
  <c r="C667" i="1"/>
  <c r="N666" i="1"/>
  <c r="M666" i="1"/>
  <c r="L666" i="1"/>
  <c r="K666" i="1"/>
  <c r="I666" i="1"/>
  <c r="H666" i="1"/>
  <c r="G666" i="1"/>
  <c r="F666" i="1"/>
  <c r="E666" i="1"/>
  <c r="D666" i="1"/>
  <c r="C666" i="1"/>
  <c r="N658" i="1"/>
  <c r="M658" i="1"/>
  <c r="L658" i="1"/>
  <c r="K658" i="1"/>
  <c r="I658" i="1"/>
  <c r="H658" i="1"/>
  <c r="G658" i="1"/>
  <c r="F658" i="1"/>
  <c r="E658" i="1"/>
  <c r="D658" i="1"/>
  <c r="C658" i="1"/>
  <c r="N657" i="1"/>
  <c r="M657" i="1"/>
  <c r="L657" i="1"/>
  <c r="K657" i="1"/>
  <c r="I657" i="1"/>
  <c r="H657" i="1"/>
  <c r="G657" i="1"/>
  <c r="F657" i="1"/>
  <c r="E657" i="1"/>
  <c r="D657" i="1"/>
  <c r="C657" i="1"/>
  <c r="N656" i="1"/>
  <c r="M656" i="1"/>
  <c r="L656" i="1"/>
  <c r="K656" i="1"/>
  <c r="I656" i="1"/>
  <c r="H656" i="1"/>
  <c r="G656" i="1"/>
  <c r="F656" i="1"/>
  <c r="E656" i="1"/>
  <c r="D656" i="1"/>
  <c r="C656" i="1"/>
  <c r="N655" i="1"/>
  <c r="M655" i="1"/>
  <c r="L655" i="1"/>
  <c r="K655" i="1"/>
  <c r="I655" i="1"/>
  <c r="H655" i="1"/>
  <c r="G655" i="1"/>
  <c r="F655" i="1"/>
  <c r="E655" i="1"/>
  <c r="D655" i="1"/>
  <c r="C655" i="1"/>
  <c r="N654" i="1"/>
  <c r="M654" i="1"/>
  <c r="L654" i="1"/>
  <c r="K654" i="1"/>
  <c r="I654" i="1"/>
  <c r="H654" i="1"/>
  <c r="G654" i="1"/>
  <c r="F654" i="1"/>
  <c r="E654" i="1"/>
  <c r="D654" i="1"/>
  <c r="C654" i="1"/>
  <c r="AA653" i="1"/>
  <c r="N653" i="1"/>
  <c r="M653" i="1"/>
  <c r="L653" i="1"/>
  <c r="K653" i="1"/>
  <c r="I653" i="1"/>
  <c r="H653" i="1"/>
  <c r="G653" i="1"/>
  <c r="F653" i="1"/>
  <c r="E653" i="1"/>
  <c r="D653" i="1"/>
  <c r="C653" i="1"/>
  <c r="N652" i="1"/>
  <c r="M652" i="1"/>
  <c r="L652" i="1"/>
  <c r="K652" i="1"/>
  <c r="I652" i="1"/>
  <c r="H652" i="1"/>
  <c r="G652" i="1"/>
  <c r="F652" i="1"/>
  <c r="E652" i="1"/>
  <c r="D652" i="1"/>
  <c r="C652" i="1"/>
  <c r="N651" i="1"/>
  <c r="M651" i="1"/>
  <c r="L651" i="1"/>
  <c r="K651" i="1"/>
  <c r="I651" i="1"/>
  <c r="H651" i="1"/>
  <c r="G651" i="1"/>
  <c r="F651" i="1"/>
  <c r="E651" i="1"/>
  <c r="D651" i="1"/>
  <c r="C651" i="1"/>
  <c r="N643" i="1"/>
  <c r="M643" i="1"/>
  <c r="L643" i="1"/>
  <c r="K643" i="1"/>
  <c r="I643" i="1"/>
  <c r="H643" i="1"/>
  <c r="G643" i="1"/>
  <c r="F643" i="1"/>
  <c r="E643" i="1"/>
  <c r="D643" i="1"/>
  <c r="C643" i="1"/>
  <c r="N642" i="1"/>
  <c r="M642" i="1"/>
  <c r="L642" i="1"/>
  <c r="K642" i="1"/>
  <c r="I642" i="1"/>
  <c r="H642" i="1"/>
  <c r="G642" i="1"/>
  <c r="F642" i="1"/>
  <c r="E642" i="1"/>
  <c r="D642" i="1"/>
  <c r="C642" i="1"/>
  <c r="N641" i="1"/>
  <c r="M641" i="1"/>
  <c r="L641" i="1"/>
  <c r="K641" i="1"/>
  <c r="I641" i="1"/>
  <c r="H641" i="1"/>
  <c r="G641" i="1"/>
  <c r="F641" i="1"/>
  <c r="E641" i="1"/>
  <c r="D641" i="1"/>
  <c r="C641" i="1"/>
  <c r="N640" i="1"/>
  <c r="M640" i="1"/>
  <c r="L640" i="1"/>
  <c r="K640" i="1"/>
  <c r="I640" i="1"/>
  <c r="H640" i="1"/>
  <c r="G640" i="1"/>
  <c r="F640" i="1"/>
  <c r="E640" i="1"/>
  <c r="D640" i="1"/>
  <c r="C640" i="1"/>
  <c r="AB639" i="1"/>
  <c r="N639" i="1"/>
  <c r="M639" i="1"/>
  <c r="L639" i="1"/>
  <c r="K639" i="1"/>
  <c r="I639" i="1"/>
  <c r="H639" i="1"/>
  <c r="G639" i="1"/>
  <c r="F639" i="1"/>
  <c r="E639" i="1"/>
  <c r="D639" i="1"/>
  <c r="C639" i="1"/>
  <c r="N638" i="1"/>
  <c r="M638" i="1"/>
  <c r="L638" i="1"/>
  <c r="K638" i="1"/>
  <c r="I638" i="1"/>
  <c r="H638" i="1"/>
  <c r="G638" i="1"/>
  <c r="F638" i="1"/>
  <c r="E638" i="1"/>
  <c r="D638" i="1"/>
  <c r="C638" i="1"/>
  <c r="N637" i="1"/>
  <c r="M637" i="1"/>
  <c r="L637" i="1"/>
  <c r="K637" i="1"/>
  <c r="I637" i="1"/>
  <c r="H637" i="1"/>
  <c r="G637" i="1"/>
  <c r="F637" i="1"/>
  <c r="E637" i="1"/>
  <c r="D637" i="1"/>
  <c r="C637" i="1"/>
  <c r="N636" i="1"/>
  <c r="M636" i="1"/>
  <c r="L636" i="1"/>
  <c r="K636" i="1"/>
  <c r="I636" i="1"/>
  <c r="H636" i="1"/>
  <c r="G636" i="1"/>
  <c r="F636" i="1"/>
  <c r="E636" i="1"/>
  <c r="D636" i="1"/>
  <c r="C636" i="1"/>
  <c r="N629" i="1"/>
  <c r="N644" i="1" s="1"/>
  <c r="N659" i="1" s="1"/>
  <c r="N674" i="1" s="1"/>
  <c r="M629" i="1"/>
  <c r="M644" i="1" s="1"/>
  <c r="M659" i="1" s="1"/>
  <c r="M674" i="1" s="1"/>
  <c r="L629" i="1"/>
  <c r="L644" i="1" s="1"/>
  <c r="L659" i="1" s="1"/>
  <c r="L674" i="1" s="1"/>
  <c r="K629" i="1"/>
  <c r="K644" i="1" s="1"/>
  <c r="K659" i="1" s="1"/>
  <c r="K674" i="1" s="1"/>
  <c r="I629" i="1"/>
  <c r="I644" i="1" s="1"/>
  <c r="I659" i="1" s="1"/>
  <c r="I674" i="1" s="1"/>
  <c r="H629" i="1"/>
  <c r="H644" i="1" s="1"/>
  <c r="H659" i="1" s="1"/>
  <c r="H674" i="1" s="1"/>
  <c r="G629" i="1"/>
  <c r="G644" i="1" s="1"/>
  <c r="G659" i="1" s="1"/>
  <c r="G674" i="1" s="1"/>
  <c r="F629" i="1"/>
  <c r="F644" i="1" s="1"/>
  <c r="F659" i="1" s="1"/>
  <c r="F674" i="1" s="1"/>
  <c r="E629" i="1"/>
  <c r="E644" i="1" s="1"/>
  <c r="E659" i="1" s="1"/>
  <c r="E674" i="1" s="1"/>
  <c r="D629" i="1"/>
  <c r="D644" i="1" s="1"/>
  <c r="D659" i="1" s="1"/>
  <c r="D674" i="1" s="1"/>
  <c r="C629" i="1"/>
  <c r="C644" i="1" s="1"/>
  <c r="C659" i="1" s="1"/>
  <c r="C674" i="1" s="1"/>
  <c r="N628" i="1"/>
  <c r="M628" i="1"/>
  <c r="L628" i="1"/>
  <c r="K628" i="1"/>
  <c r="I628" i="1"/>
  <c r="H628" i="1"/>
  <c r="G628" i="1"/>
  <c r="F628" i="1"/>
  <c r="E628" i="1"/>
  <c r="D628" i="1"/>
  <c r="C628" i="1"/>
  <c r="N627" i="1"/>
  <c r="M627" i="1"/>
  <c r="L627" i="1"/>
  <c r="K627" i="1"/>
  <c r="I627" i="1"/>
  <c r="H627" i="1"/>
  <c r="G627" i="1"/>
  <c r="F627" i="1"/>
  <c r="E627" i="1"/>
  <c r="D627" i="1"/>
  <c r="C627" i="1"/>
  <c r="N626" i="1"/>
  <c r="M626" i="1"/>
  <c r="L626" i="1"/>
  <c r="K626" i="1"/>
  <c r="I626" i="1"/>
  <c r="H626" i="1"/>
  <c r="G626" i="1"/>
  <c r="F626" i="1"/>
  <c r="E626" i="1"/>
  <c r="D626" i="1"/>
  <c r="C626" i="1"/>
  <c r="N625" i="1"/>
  <c r="M625" i="1"/>
  <c r="L625" i="1"/>
  <c r="K625" i="1"/>
  <c r="I625" i="1"/>
  <c r="H625" i="1"/>
  <c r="G625" i="1"/>
  <c r="F625" i="1"/>
  <c r="E625" i="1"/>
  <c r="D625" i="1"/>
  <c r="C625" i="1"/>
  <c r="N624" i="1"/>
  <c r="M624" i="1"/>
  <c r="L624" i="1"/>
  <c r="K624" i="1"/>
  <c r="I624" i="1"/>
  <c r="H624" i="1"/>
  <c r="G624" i="1"/>
  <c r="F624" i="1"/>
  <c r="E624" i="1"/>
  <c r="D624" i="1"/>
  <c r="C624" i="1"/>
  <c r="N623" i="1"/>
  <c r="M623" i="1"/>
  <c r="L623" i="1"/>
  <c r="K623" i="1"/>
  <c r="I623" i="1"/>
  <c r="H623" i="1"/>
  <c r="G623" i="1"/>
  <c r="F623" i="1"/>
  <c r="E623" i="1"/>
  <c r="D623" i="1"/>
  <c r="C623" i="1"/>
  <c r="N622" i="1"/>
  <c r="M622" i="1"/>
  <c r="L622" i="1"/>
  <c r="K622" i="1"/>
  <c r="I622" i="1"/>
  <c r="H622" i="1"/>
  <c r="G622" i="1"/>
  <c r="F622" i="1"/>
  <c r="E622" i="1"/>
  <c r="D622" i="1"/>
  <c r="C622" i="1"/>
  <c r="N621" i="1"/>
  <c r="M621" i="1"/>
  <c r="L621" i="1"/>
  <c r="K621" i="1"/>
  <c r="I621" i="1"/>
  <c r="H621" i="1"/>
  <c r="G621" i="1"/>
  <c r="F621" i="1"/>
  <c r="E621" i="1"/>
  <c r="D621" i="1"/>
  <c r="C621" i="1"/>
  <c r="A595" i="1"/>
  <c r="N586" i="1"/>
  <c r="M586" i="1"/>
  <c r="L586" i="1"/>
  <c r="K586" i="1"/>
  <c r="I586" i="1"/>
  <c r="H586" i="1"/>
  <c r="G586" i="1"/>
  <c r="F586" i="1"/>
  <c r="E586" i="1"/>
  <c r="D586" i="1"/>
  <c r="C586" i="1"/>
  <c r="N585" i="1"/>
  <c r="M585" i="1"/>
  <c r="L585" i="1"/>
  <c r="K585" i="1"/>
  <c r="I585" i="1"/>
  <c r="H585" i="1"/>
  <c r="G585" i="1"/>
  <c r="F585" i="1"/>
  <c r="E585" i="1"/>
  <c r="D585" i="1"/>
  <c r="C585" i="1"/>
  <c r="N584" i="1"/>
  <c r="M584" i="1"/>
  <c r="L584" i="1"/>
  <c r="K584" i="1"/>
  <c r="I584" i="1"/>
  <c r="H584" i="1"/>
  <c r="G584" i="1"/>
  <c r="F584" i="1"/>
  <c r="E584" i="1"/>
  <c r="D584" i="1"/>
  <c r="C584" i="1"/>
  <c r="N583" i="1"/>
  <c r="M583" i="1"/>
  <c r="L583" i="1"/>
  <c r="K583" i="1"/>
  <c r="I583" i="1"/>
  <c r="H583" i="1"/>
  <c r="G583" i="1"/>
  <c r="F583" i="1"/>
  <c r="E583" i="1"/>
  <c r="D583" i="1"/>
  <c r="C583" i="1"/>
  <c r="N582" i="1"/>
  <c r="M582" i="1"/>
  <c r="L582" i="1"/>
  <c r="K582" i="1"/>
  <c r="I582" i="1"/>
  <c r="H582" i="1"/>
  <c r="G582" i="1"/>
  <c r="F582" i="1"/>
  <c r="E582" i="1"/>
  <c r="D582" i="1"/>
  <c r="C582" i="1"/>
  <c r="N581" i="1"/>
  <c r="M581" i="1"/>
  <c r="L581" i="1"/>
  <c r="K581" i="1"/>
  <c r="I581" i="1"/>
  <c r="H581" i="1"/>
  <c r="G581" i="1"/>
  <c r="F581" i="1"/>
  <c r="E581" i="1"/>
  <c r="D581" i="1"/>
  <c r="C581" i="1"/>
  <c r="N580" i="1"/>
  <c r="M580" i="1"/>
  <c r="L580" i="1"/>
  <c r="K580" i="1"/>
  <c r="I580" i="1"/>
  <c r="H580" i="1"/>
  <c r="G580" i="1"/>
  <c r="F580" i="1"/>
  <c r="E580" i="1"/>
  <c r="D580" i="1"/>
  <c r="C580" i="1"/>
  <c r="N579" i="1"/>
  <c r="M579" i="1"/>
  <c r="L579" i="1"/>
  <c r="K579" i="1"/>
  <c r="I579" i="1"/>
  <c r="H579" i="1"/>
  <c r="G579" i="1"/>
  <c r="F579" i="1"/>
  <c r="E579" i="1"/>
  <c r="D579" i="1"/>
  <c r="C579" i="1"/>
  <c r="N571" i="1"/>
  <c r="M571" i="1"/>
  <c r="L571" i="1"/>
  <c r="K571" i="1"/>
  <c r="I571" i="1"/>
  <c r="H571" i="1"/>
  <c r="G571" i="1"/>
  <c r="F571" i="1"/>
  <c r="E571" i="1"/>
  <c r="D571" i="1"/>
  <c r="C571" i="1"/>
  <c r="N570" i="1"/>
  <c r="M570" i="1"/>
  <c r="L570" i="1"/>
  <c r="K570" i="1"/>
  <c r="I570" i="1"/>
  <c r="H570" i="1"/>
  <c r="G570" i="1"/>
  <c r="F570" i="1"/>
  <c r="E570" i="1"/>
  <c r="D570" i="1"/>
  <c r="C570" i="1"/>
  <c r="N569" i="1"/>
  <c r="M569" i="1"/>
  <c r="L569" i="1"/>
  <c r="K569" i="1"/>
  <c r="I569" i="1"/>
  <c r="H569" i="1"/>
  <c r="G569" i="1"/>
  <c r="F569" i="1"/>
  <c r="E569" i="1"/>
  <c r="D569" i="1"/>
  <c r="C569" i="1"/>
  <c r="N568" i="1"/>
  <c r="M568" i="1"/>
  <c r="L568" i="1"/>
  <c r="K568" i="1"/>
  <c r="I568" i="1"/>
  <c r="H568" i="1"/>
  <c r="G568" i="1"/>
  <c r="F568" i="1"/>
  <c r="E568" i="1"/>
  <c r="D568" i="1"/>
  <c r="C568" i="1"/>
  <c r="N567" i="1"/>
  <c r="M567" i="1"/>
  <c r="L567" i="1"/>
  <c r="K567" i="1"/>
  <c r="I567" i="1"/>
  <c r="H567" i="1"/>
  <c r="G567" i="1"/>
  <c r="F567" i="1"/>
  <c r="E567" i="1"/>
  <c r="D567" i="1"/>
  <c r="C567" i="1"/>
  <c r="AA566" i="1"/>
  <c r="N566" i="1"/>
  <c r="M566" i="1"/>
  <c r="L566" i="1"/>
  <c r="K566" i="1"/>
  <c r="I566" i="1"/>
  <c r="H566" i="1"/>
  <c r="G566" i="1"/>
  <c r="F566" i="1"/>
  <c r="E566" i="1"/>
  <c r="D566" i="1"/>
  <c r="C566" i="1"/>
  <c r="N565" i="1"/>
  <c r="M565" i="1"/>
  <c r="L565" i="1"/>
  <c r="K565" i="1"/>
  <c r="I565" i="1"/>
  <c r="H565" i="1"/>
  <c r="G565" i="1"/>
  <c r="F565" i="1"/>
  <c r="E565" i="1"/>
  <c r="D565" i="1"/>
  <c r="C565" i="1"/>
  <c r="N564" i="1"/>
  <c r="M564" i="1"/>
  <c r="L564" i="1"/>
  <c r="K564" i="1"/>
  <c r="I564" i="1"/>
  <c r="H564" i="1"/>
  <c r="G564" i="1"/>
  <c r="F564" i="1"/>
  <c r="E564" i="1"/>
  <c r="D564" i="1"/>
  <c r="C564" i="1"/>
  <c r="N556" i="1"/>
  <c r="M556" i="1"/>
  <c r="L556" i="1"/>
  <c r="K556" i="1"/>
  <c r="I556" i="1"/>
  <c r="H556" i="1"/>
  <c r="G556" i="1"/>
  <c r="F556" i="1"/>
  <c r="E556" i="1"/>
  <c r="D556" i="1"/>
  <c r="C556" i="1"/>
  <c r="N555" i="1"/>
  <c r="M555" i="1"/>
  <c r="L555" i="1"/>
  <c r="K555" i="1"/>
  <c r="I555" i="1"/>
  <c r="H555" i="1"/>
  <c r="G555" i="1"/>
  <c r="F555" i="1"/>
  <c r="E555" i="1"/>
  <c r="D555" i="1"/>
  <c r="C555" i="1"/>
  <c r="N554" i="1"/>
  <c r="M554" i="1"/>
  <c r="L554" i="1"/>
  <c r="K554" i="1"/>
  <c r="I554" i="1"/>
  <c r="H554" i="1"/>
  <c r="G554" i="1"/>
  <c r="F554" i="1"/>
  <c r="E554" i="1"/>
  <c r="D554" i="1"/>
  <c r="C554" i="1"/>
  <c r="N553" i="1"/>
  <c r="M553" i="1"/>
  <c r="L553" i="1"/>
  <c r="K553" i="1"/>
  <c r="I553" i="1"/>
  <c r="H553" i="1"/>
  <c r="G553" i="1"/>
  <c r="F553" i="1"/>
  <c r="E553" i="1"/>
  <c r="D553" i="1"/>
  <c r="C553" i="1"/>
  <c r="AB552" i="1"/>
  <c r="N552" i="1"/>
  <c r="M552" i="1"/>
  <c r="L552" i="1"/>
  <c r="K552" i="1"/>
  <c r="I552" i="1"/>
  <c r="H552" i="1"/>
  <c r="G552" i="1"/>
  <c r="F552" i="1"/>
  <c r="E552" i="1"/>
  <c r="D552" i="1"/>
  <c r="C552" i="1"/>
  <c r="N551" i="1"/>
  <c r="M551" i="1"/>
  <c r="L551" i="1"/>
  <c r="K551" i="1"/>
  <c r="I551" i="1"/>
  <c r="H551" i="1"/>
  <c r="G551" i="1"/>
  <c r="F551" i="1"/>
  <c r="E551" i="1"/>
  <c r="D551" i="1"/>
  <c r="C551" i="1"/>
  <c r="N550" i="1"/>
  <c r="M550" i="1"/>
  <c r="L550" i="1"/>
  <c r="K550" i="1"/>
  <c r="I550" i="1"/>
  <c r="H550" i="1"/>
  <c r="G550" i="1"/>
  <c r="F550" i="1"/>
  <c r="E550" i="1"/>
  <c r="D550" i="1"/>
  <c r="C550" i="1"/>
  <c r="N549" i="1"/>
  <c r="M549" i="1"/>
  <c r="L549" i="1"/>
  <c r="K549" i="1"/>
  <c r="I549" i="1"/>
  <c r="H549" i="1"/>
  <c r="G549" i="1"/>
  <c r="F549" i="1"/>
  <c r="E549" i="1"/>
  <c r="D549" i="1"/>
  <c r="C549" i="1"/>
  <c r="N542" i="1"/>
  <c r="N557" i="1" s="1"/>
  <c r="N572" i="1" s="1"/>
  <c r="N587" i="1" s="1"/>
  <c r="M542" i="1"/>
  <c r="M557" i="1" s="1"/>
  <c r="M572" i="1" s="1"/>
  <c r="M587" i="1" s="1"/>
  <c r="L542" i="1"/>
  <c r="L557" i="1" s="1"/>
  <c r="L572" i="1" s="1"/>
  <c r="L587" i="1" s="1"/>
  <c r="K542" i="1"/>
  <c r="K557" i="1" s="1"/>
  <c r="K572" i="1" s="1"/>
  <c r="K587" i="1" s="1"/>
  <c r="I542" i="1"/>
  <c r="I557" i="1" s="1"/>
  <c r="I572" i="1" s="1"/>
  <c r="I587" i="1" s="1"/>
  <c r="H542" i="1"/>
  <c r="H557" i="1" s="1"/>
  <c r="H572" i="1" s="1"/>
  <c r="H587" i="1" s="1"/>
  <c r="G542" i="1"/>
  <c r="G557" i="1" s="1"/>
  <c r="G572" i="1" s="1"/>
  <c r="G587" i="1" s="1"/>
  <c r="F542" i="1"/>
  <c r="F557" i="1" s="1"/>
  <c r="F572" i="1" s="1"/>
  <c r="F587" i="1" s="1"/>
  <c r="E542" i="1"/>
  <c r="E557" i="1" s="1"/>
  <c r="E572" i="1" s="1"/>
  <c r="E587" i="1" s="1"/>
  <c r="D542" i="1"/>
  <c r="D557" i="1" s="1"/>
  <c r="D572" i="1" s="1"/>
  <c r="D587" i="1" s="1"/>
  <c r="C542" i="1"/>
  <c r="C557" i="1" s="1"/>
  <c r="C572" i="1" s="1"/>
  <c r="C587" i="1" s="1"/>
  <c r="N541" i="1"/>
  <c r="M541" i="1"/>
  <c r="L541" i="1"/>
  <c r="K541" i="1"/>
  <c r="I541" i="1"/>
  <c r="H541" i="1"/>
  <c r="G541" i="1"/>
  <c r="F541" i="1"/>
  <c r="E541" i="1"/>
  <c r="D541" i="1"/>
  <c r="C541" i="1"/>
  <c r="N540" i="1"/>
  <c r="M540" i="1"/>
  <c r="L540" i="1"/>
  <c r="K540" i="1"/>
  <c r="I540" i="1"/>
  <c r="H540" i="1"/>
  <c r="G540" i="1"/>
  <c r="F540" i="1"/>
  <c r="E540" i="1"/>
  <c r="D540" i="1"/>
  <c r="C540" i="1"/>
  <c r="N539" i="1"/>
  <c r="M539" i="1"/>
  <c r="L539" i="1"/>
  <c r="K539" i="1"/>
  <c r="I539" i="1"/>
  <c r="H539" i="1"/>
  <c r="G539" i="1"/>
  <c r="F539" i="1"/>
  <c r="E539" i="1"/>
  <c r="D539" i="1"/>
  <c r="C539" i="1"/>
  <c r="N538" i="1"/>
  <c r="M538" i="1"/>
  <c r="L538" i="1"/>
  <c r="K538" i="1"/>
  <c r="I538" i="1"/>
  <c r="H538" i="1"/>
  <c r="G538" i="1"/>
  <c r="F538" i="1"/>
  <c r="E538" i="1"/>
  <c r="D538" i="1"/>
  <c r="C538" i="1"/>
  <c r="N537" i="1"/>
  <c r="M537" i="1"/>
  <c r="L537" i="1"/>
  <c r="K537" i="1"/>
  <c r="I537" i="1"/>
  <c r="H537" i="1"/>
  <c r="G537" i="1"/>
  <c r="F537" i="1"/>
  <c r="E537" i="1"/>
  <c r="D537" i="1"/>
  <c r="C537" i="1"/>
  <c r="N536" i="1"/>
  <c r="M536" i="1"/>
  <c r="L536" i="1"/>
  <c r="K536" i="1"/>
  <c r="I536" i="1"/>
  <c r="H536" i="1"/>
  <c r="G536" i="1"/>
  <c r="F536" i="1"/>
  <c r="E536" i="1"/>
  <c r="D536" i="1"/>
  <c r="C536" i="1"/>
  <c r="N535" i="1"/>
  <c r="M535" i="1"/>
  <c r="L535" i="1"/>
  <c r="K535" i="1"/>
  <c r="I535" i="1"/>
  <c r="H535" i="1"/>
  <c r="G535" i="1"/>
  <c r="F535" i="1"/>
  <c r="E535" i="1"/>
  <c r="D535" i="1"/>
  <c r="C535" i="1"/>
  <c r="N534" i="1"/>
  <c r="M534" i="1"/>
  <c r="L534" i="1"/>
  <c r="K534" i="1"/>
  <c r="I534" i="1"/>
  <c r="H534" i="1"/>
  <c r="G534" i="1"/>
  <c r="F534" i="1"/>
  <c r="E534" i="1"/>
  <c r="D534" i="1"/>
  <c r="C534" i="1"/>
  <c r="A508" i="1"/>
  <c r="N499" i="1"/>
  <c r="M499" i="1"/>
  <c r="L499" i="1"/>
  <c r="K499" i="1"/>
  <c r="I499" i="1"/>
  <c r="H499" i="1"/>
  <c r="G499" i="1"/>
  <c r="F499" i="1"/>
  <c r="E499" i="1"/>
  <c r="D499" i="1"/>
  <c r="C499" i="1"/>
  <c r="N498" i="1"/>
  <c r="M498" i="1"/>
  <c r="L498" i="1"/>
  <c r="K498" i="1"/>
  <c r="I498" i="1"/>
  <c r="H498" i="1"/>
  <c r="G498" i="1"/>
  <c r="F498" i="1"/>
  <c r="E498" i="1"/>
  <c r="D498" i="1"/>
  <c r="C498" i="1"/>
  <c r="N497" i="1"/>
  <c r="M497" i="1"/>
  <c r="L497" i="1"/>
  <c r="K497" i="1"/>
  <c r="I497" i="1"/>
  <c r="H497" i="1"/>
  <c r="G497" i="1"/>
  <c r="F497" i="1"/>
  <c r="E497" i="1"/>
  <c r="D497" i="1"/>
  <c r="C497" i="1"/>
  <c r="N496" i="1"/>
  <c r="M496" i="1"/>
  <c r="L496" i="1"/>
  <c r="K496" i="1"/>
  <c r="I496" i="1"/>
  <c r="H496" i="1"/>
  <c r="G496" i="1"/>
  <c r="F496" i="1"/>
  <c r="E496" i="1"/>
  <c r="D496" i="1"/>
  <c r="C496" i="1"/>
  <c r="N495" i="1"/>
  <c r="M495" i="1"/>
  <c r="L495" i="1"/>
  <c r="K495" i="1"/>
  <c r="I495" i="1"/>
  <c r="H495" i="1"/>
  <c r="G495" i="1"/>
  <c r="F495" i="1"/>
  <c r="E495" i="1"/>
  <c r="D495" i="1"/>
  <c r="C495" i="1"/>
  <c r="N494" i="1"/>
  <c r="M494" i="1"/>
  <c r="L494" i="1"/>
  <c r="K494" i="1"/>
  <c r="I494" i="1"/>
  <c r="H494" i="1"/>
  <c r="G494" i="1"/>
  <c r="F494" i="1"/>
  <c r="E494" i="1"/>
  <c r="D494" i="1"/>
  <c r="C494" i="1"/>
  <c r="N493" i="1"/>
  <c r="M493" i="1"/>
  <c r="L493" i="1"/>
  <c r="K493" i="1"/>
  <c r="I493" i="1"/>
  <c r="H493" i="1"/>
  <c r="G493" i="1"/>
  <c r="F493" i="1"/>
  <c r="E493" i="1"/>
  <c r="D493" i="1"/>
  <c r="C493" i="1"/>
  <c r="N492" i="1"/>
  <c r="M492" i="1"/>
  <c r="L492" i="1"/>
  <c r="K492" i="1"/>
  <c r="I492" i="1"/>
  <c r="H492" i="1"/>
  <c r="G492" i="1"/>
  <c r="F492" i="1"/>
  <c r="E492" i="1"/>
  <c r="D492" i="1"/>
  <c r="C492" i="1"/>
  <c r="N484" i="1"/>
  <c r="M484" i="1"/>
  <c r="L484" i="1"/>
  <c r="K484" i="1"/>
  <c r="I484" i="1"/>
  <c r="H484" i="1"/>
  <c r="G484" i="1"/>
  <c r="F484" i="1"/>
  <c r="E484" i="1"/>
  <c r="D484" i="1"/>
  <c r="C484" i="1"/>
  <c r="N483" i="1"/>
  <c r="M483" i="1"/>
  <c r="L483" i="1"/>
  <c r="K483" i="1"/>
  <c r="I483" i="1"/>
  <c r="H483" i="1"/>
  <c r="G483" i="1"/>
  <c r="F483" i="1"/>
  <c r="E483" i="1"/>
  <c r="D483" i="1"/>
  <c r="C483" i="1"/>
  <c r="N482" i="1"/>
  <c r="M482" i="1"/>
  <c r="L482" i="1"/>
  <c r="K482" i="1"/>
  <c r="I482" i="1"/>
  <c r="H482" i="1"/>
  <c r="G482" i="1"/>
  <c r="F482" i="1"/>
  <c r="E482" i="1"/>
  <c r="D482" i="1"/>
  <c r="C482" i="1"/>
  <c r="N481" i="1"/>
  <c r="M481" i="1"/>
  <c r="L481" i="1"/>
  <c r="K481" i="1"/>
  <c r="I481" i="1"/>
  <c r="H481" i="1"/>
  <c r="G481" i="1"/>
  <c r="F481" i="1"/>
  <c r="E481" i="1"/>
  <c r="D481" i="1"/>
  <c r="C481" i="1"/>
  <c r="N480" i="1"/>
  <c r="M480" i="1"/>
  <c r="L480" i="1"/>
  <c r="K480" i="1"/>
  <c r="I480" i="1"/>
  <c r="H480" i="1"/>
  <c r="G480" i="1"/>
  <c r="F480" i="1"/>
  <c r="E480" i="1"/>
  <c r="D480" i="1"/>
  <c r="C480" i="1"/>
  <c r="AA479" i="1"/>
  <c r="N479" i="1"/>
  <c r="M479" i="1"/>
  <c r="L479" i="1"/>
  <c r="K479" i="1"/>
  <c r="I479" i="1"/>
  <c r="H479" i="1"/>
  <c r="G479" i="1"/>
  <c r="F479" i="1"/>
  <c r="E479" i="1"/>
  <c r="D479" i="1"/>
  <c r="C479" i="1"/>
  <c r="N478" i="1"/>
  <c r="M478" i="1"/>
  <c r="L478" i="1"/>
  <c r="K478" i="1"/>
  <c r="I478" i="1"/>
  <c r="H478" i="1"/>
  <c r="G478" i="1"/>
  <c r="F478" i="1"/>
  <c r="E478" i="1"/>
  <c r="D478" i="1"/>
  <c r="C478" i="1"/>
  <c r="N477" i="1"/>
  <c r="M477" i="1"/>
  <c r="L477" i="1"/>
  <c r="K477" i="1"/>
  <c r="I477" i="1"/>
  <c r="H477" i="1"/>
  <c r="G477" i="1"/>
  <c r="F477" i="1"/>
  <c r="E477" i="1"/>
  <c r="D477" i="1"/>
  <c r="C477" i="1"/>
  <c r="N469" i="1"/>
  <c r="M469" i="1"/>
  <c r="L469" i="1"/>
  <c r="K469" i="1"/>
  <c r="I469" i="1"/>
  <c r="H469" i="1"/>
  <c r="G469" i="1"/>
  <c r="F469" i="1"/>
  <c r="E469" i="1"/>
  <c r="D469" i="1"/>
  <c r="C469" i="1"/>
  <c r="N468" i="1"/>
  <c r="M468" i="1"/>
  <c r="L468" i="1"/>
  <c r="K468" i="1"/>
  <c r="I468" i="1"/>
  <c r="H468" i="1"/>
  <c r="G468" i="1"/>
  <c r="F468" i="1"/>
  <c r="E468" i="1"/>
  <c r="D468" i="1"/>
  <c r="C468" i="1"/>
  <c r="N467" i="1"/>
  <c r="M467" i="1"/>
  <c r="L467" i="1"/>
  <c r="K467" i="1"/>
  <c r="I467" i="1"/>
  <c r="H467" i="1"/>
  <c r="G467" i="1"/>
  <c r="F467" i="1"/>
  <c r="E467" i="1"/>
  <c r="D467" i="1"/>
  <c r="C467" i="1"/>
  <c r="N466" i="1"/>
  <c r="M466" i="1"/>
  <c r="L466" i="1"/>
  <c r="K466" i="1"/>
  <c r="I466" i="1"/>
  <c r="H466" i="1"/>
  <c r="G466" i="1"/>
  <c r="F466" i="1"/>
  <c r="E466" i="1"/>
  <c r="D466" i="1"/>
  <c r="C466" i="1"/>
  <c r="AB465" i="1"/>
  <c r="N465" i="1"/>
  <c r="M465" i="1"/>
  <c r="L465" i="1"/>
  <c r="K465" i="1"/>
  <c r="I465" i="1"/>
  <c r="H465" i="1"/>
  <c r="G465" i="1"/>
  <c r="F465" i="1"/>
  <c r="E465" i="1"/>
  <c r="D465" i="1"/>
  <c r="C465" i="1"/>
  <c r="N464" i="1"/>
  <c r="M464" i="1"/>
  <c r="L464" i="1"/>
  <c r="K464" i="1"/>
  <c r="I464" i="1"/>
  <c r="H464" i="1"/>
  <c r="G464" i="1"/>
  <c r="F464" i="1"/>
  <c r="E464" i="1"/>
  <c r="D464" i="1"/>
  <c r="C464" i="1"/>
  <c r="N463" i="1"/>
  <c r="M463" i="1"/>
  <c r="L463" i="1"/>
  <c r="K463" i="1"/>
  <c r="I463" i="1"/>
  <c r="H463" i="1"/>
  <c r="G463" i="1"/>
  <c r="F463" i="1"/>
  <c r="E463" i="1"/>
  <c r="D463" i="1"/>
  <c r="C463" i="1"/>
  <c r="N462" i="1"/>
  <c r="M462" i="1"/>
  <c r="L462" i="1"/>
  <c r="K462" i="1"/>
  <c r="I462" i="1"/>
  <c r="H462" i="1"/>
  <c r="G462" i="1"/>
  <c r="F462" i="1"/>
  <c r="E462" i="1"/>
  <c r="D462" i="1"/>
  <c r="C462" i="1"/>
  <c r="N455" i="1"/>
  <c r="N470" i="1" s="1"/>
  <c r="N485" i="1" s="1"/>
  <c r="N500" i="1" s="1"/>
  <c r="M455" i="1"/>
  <c r="M470" i="1" s="1"/>
  <c r="M485" i="1" s="1"/>
  <c r="M500" i="1" s="1"/>
  <c r="L455" i="1"/>
  <c r="L470" i="1" s="1"/>
  <c r="L485" i="1" s="1"/>
  <c r="L500" i="1" s="1"/>
  <c r="K455" i="1"/>
  <c r="K470" i="1" s="1"/>
  <c r="K485" i="1" s="1"/>
  <c r="K500" i="1" s="1"/>
  <c r="I455" i="1"/>
  <c r="I470" i="1" s="1"/>
  <c r="I485" i="1" s="1"/>
  <c r="I500" i="1" s="1"/>
  <c r="H455" i="1"/>
  <c r="H470" i="1" s="1"/>
  <c r="H485" i="1" s="1"/>
  <c r="H500" i="1" s="1"/>
  <c r="G455" i="1"/>
  <c r="G470" i="1" s="1"/>
  <c r="G485" i="1" s="1"/>
  <c r="G500" i="1" s="1"/>
  <c r="F455" i="1"/>
  <c r="F470" i="1" s="1"/>
  <c r="F485" i="1" s="1"/>
  <c r="F500" i="1" s="1"/>
  <c r="E455" i="1"/>
  <c r="E470" i="1" s="1"/>
  <c r="E485" i="1" s="1"/>
  <c r="E500" i="1" s="1"/>
  <c r="D455" i="1"/>
  <c r="D470" i="1" s="1"/>
  <c r="D485" i="1" s="1"/>
  <c r="D500" i="1" s="1"/>
  <c r="C455" i="1"/>
  <c r="C470" i="1" s="1"/>
  <c r="C485" i="1" s="1"/>
  <c r="C500" i="1" s="1"/>
  <c r="N454" i="1"/>
  <c r="M454" i="1"/>
  <c r="L454" i="1"/>
  <c r="K454" i="1"/>
  <c r="I454" i="1"/>
  <c r="H454" i="1"/>
  <c r="G454" i="1"/>
  <c r="F454" i="1"/>
  <c r="E454" i="1"/>
  <c r="D454" i="1"/>
  <c r="C454" i="1"/>
  <c r="N453" i="1"/>
  <c r="M453" i="1"/>
  <c r="L453" i="1"/>
  <c r="K453" i="1"/>
  <c r="I453" i="1"/>
  <c r="H453" i="1"/>
  <c r="G453" i="1"/>
  <c r="F453" i="1"/>
  <c r="E453" i="1"/>
  <c r="D453" i="1"/>
  <c r="C453" i="1"/>
  <c r="N452" i="1"/>
  <c r="M452" i="1"/>
  <c r="L452" i="1"/>
  <c r="K452" i="1"/>
  <c r="I452" i="1"/>
  <c r="H452" i="1"/>
  <c r="G452" i="1"/>
  <c r="F452" i="1"/>
  <c r="E452" i="1"/>
  <c r="D452" i="1"/>
  <c r="C452" i="1"/>
  <c r="N451" i="1"/>
  <c r="M451" i="1"/>
  <c r="L451" i="1"/>
  <c r="K451" i="1"/>
  <c r="I451" i="1"/>
  <c r="H451" i="1"/>
  <c r="G451" i="1"/>
  <c r="F451" i="1"/>
  <c r="E451" i="1"/>
  <c r="D451" i="1"/>
  <c r="C451" i="1"/>
  <c r="N450" i="1"/>
  <c r="M450" i="1"/>
  <c r="L450" i="1"/>
  <c r="K450" i="1"/>
  <c r="I450" i="1"/>
  <c r="H450" i="1"/>
  <c r="G450" i="1"/>
  <c r="F450" i="1"/>
  <c r="E450" i="1"/>
  <c r="D450" i="1"/>
  <c r="C450" i="1"/>
  <c r="N449" i="1"/>
  <c r="M449" i="1"/>
  <c r="L449" i="1"/>
  <c r="K449" i="1"/>
  <c r="I449" i="1"/>
  <c r="H449" i="1"/>
  <c r="G449" i="1"/>
  <c r="F449" i="1"/>
  <c r="E449" i="1"/>
  <c r="D449" i="1"/>
  <c r="C449" i="1"/>
  <c r="N448" i="1"/>
  <c r="M448" i="1"/>
  <c r="L448" i="1"/>
  <c r="K448" i="1"/>
  <c r="I448" i="1"/>
  <c r="H448" i="1"/>
  <c r="G448" i="1"/>
  <c r="F448" i="1"/>
  <c r="E448" i="1"/>
  <c r="D448" i="1"/>
  <c r="C448" i="1"/>
  <c r="N447" i="1"/>
  <c r="M447" i="1"/>
  <c r="L447" i="1"/>
  <c r="K447" i="1"/>
  <c r="I447" i="1"/>
  <c r="H447" i="1"/>
  <c r="G447" i="1"/>
  <c r="F447" i="1"/>
  <c r="E447" i="1"/>
  <c r="D447" i="1"/>
  <c r="C447" i="1"/>
  <c r="Z446" i="1"/>
  <c r="A421" i="1"/>
  <c r="N412" i="1"/>
  <c r="M412" i="1"/>
  <c r="L412" i="1"/>
  <c r="K412" i="1"/>
  <c r="I412" i="1"/>
  <c r="H412" i="1"/>
  <c r="G412" i="1"/>
  <c r="F412" i="1"/>
  <c r="E412" i="1"/>
  <c r="D412" i="1"/>
  <c r="C412" i="1"/>
  <c r="N411" i="1"/>
  <c r="M411" i="1"/>
  <c r="L411" i="1"/>
  <c r="K411" i="1"/>
  <c r="I411" i="1"/>
  <c r="H411" i="1"/>
  <c r="G411" i="1"/>
  <c r="F411" i="1"/>
  <c r="E411" i="1"/>
  <c r="D411" i="1"/>
  <c r="C411" i="1"/>
  <c r="N410" i="1"/>
  <c r="M410" i="1"/>
  <c r="L410" i="1"/>
  <c r="K410" i="1"/>
  <c r="I410" i="1"/>
  <c r="H410" i="1"/>
  <c r="G410" i="1"/>
  <c r="F410" i="1"/>
  <c r="E410" i="1"/>
  <c r="D410" i="1"/>
  <c r="C410" i="1"/>
  <c r="N409" i="1"/>
  <c r="M409" i="1"/>
  <c r="L409" i="1"/>
  <c r="K409" i="1"/>
  <c r="I409" i="1"/>
  <c r="H409" i="1"/>
  <c r="G409" i="1"/>
  <c r="F409" i="1"/>
  <c r="E409" i="1"/>
  <c r="D409" i="1"/>
  <c r="C409" i="1"/>
  <c r="N408" i="1"/>
  <c r="M408" i="1"/>
  <c r="L408" i="1"/>
  <c r="K408" i="1"/>
  <c r="I408" i="1"/>
  <c r="H408" i="1"/>
  <c r="G408" i="1"/>
  <c r="F408" i="1"/>
  <c r="E408" i="1"/>
  <c r="D408" i="1"/>
  <c r="C408" i="1"/>
  <c r="N407" i="1"/>
  <c r="M407" i="1"/>
  <c r="L407" i="1"/>
  <c r="K407" i="1"/>
  <c r="I407" i="1"/>
  <c r="H407" i="1"/>
  <c r="G407" i="1"/>
  <c r="F407" i="1"/>
  <c r="E407" i="1"/>
  <c r="D407" i="1"/>
  <c r="C407" i="1"/>
  <c r="N406" i="1"/>
  <c r="M406" i="1"/>
  <c r="L406" i="1"/>
  <c r="K406" i="1"/>
  <c r="I406" i="1"/>
  <c r="H406" i="1"/>
  <c r="G406" i="1"/>
  <c r="F406" i="1"/>
  <c r="E406" i="1"/>
  <c r="D406" i="1"/>
  <c r="C406" i="1"/>
  <c r="N405" i="1"/>
  <c r="M405" i="1"/>
  <c r="L405" i="1"/>
  <c r="K405" i="1"/>
  <c r="I405" i="1"/>
  <c r="H405" i="1"/>
  <c r="G405" i="1"/>
  <c r="F405" i="1"/>
  <c r="E405" i="1"/>
  <c r="D405" i="1"/>
  <c r="C405" i="1"/>
  <c r="N397" i="1"/>
  <c r="M397" i="1"/>
  <c r="L397" i="1"/>
  <c r="K397" i="1"/>
  <c r="I397" i="1"/>
  <c r="H397" i="1"/>
  <c r="G397" i="1"/>
  <c r="F397" i="1"/>
  <c r="E397" i="1"/>
  <c r="D397" i="1"/>
  <c r="C397" i="1"/>
  <c r="N396" i="1"/>
  <c r="M396" i="1"/>
  <c r="L396" i="1"/>
  <c r="K396" i="1"/>
  <c r="I396" i="1"/>
  <c r="H396" i="1"/>
  <c r="G396" i="1"/>
  <c r="F396" i="1"/>
  <c r="E396" i="1"/>
  <c r="D396" i="1"/>
  <c r="C396" i="1"/>
  <c r="N395" i="1"/>
  <c r="M395" i="1"/>
  <c r="L395" i="1"/>
  <c r="K395" i="1"/>
  <c r="I395" i="1"/>
  <c r="H395" i="1"/>
  <c r="G395" i="1"/>
  <c r="F395" i="1"/>
  <c r="E395" i="1"/>
  <c r="D395" i="1"/>
  <c r="C395" i="1"/>
  <c r="N394" i="1"/>
  <c r="M394" i="1"/>
  <c r="L394" i="1"/>
  <c r="K394" i="1"/>
  <c r="I394" i="1"/>
  <c r="H394" i="1"/>
  <c r="G394" i="1"/>
  <c r="F394" i="1"/>
  <c r="E394" i="1"/>
  <c r="D394" i="1"/>
  <c r="C394" i="1"/>
  <c r="N393" i="1"/>
  <c r="M393" i="1"/>
  <c r="L393" i="1"/>
  <c r="K393" i="1"/>
  <c r="I393" i="1"/>
  <c r="H393" i="1"/>
  <c r="G393" i="1"/>
  <c r="F393" i="1"/>
  <c r="E393" i="1"/>
  <c r="D393" i="1"/>
  <c r="C393" i="1"/>
  <c r="AA392" i="1"/>
  <c r="N392" i="1"/>
  <c r="M392" i="1"/>
  <c r="L392" i="1"/>
  <c r="K392" i="1"/>
  <c r="I392" i="1"/>
  <c r="H392" i="1"/>
  <c r="G392" i="1"/>
  <c r="F392" i="1"/>
  <c r="E392" i="1"/>
  <c r="D392" i="1"/>
  <c r="C392" i="1"/>
  <c r="N391" i="1"/>
  <c r="M391" i="1"/>
  <c r="L391" i="1"/>
  <c r="K391" i="1"/>
  <c r="I391" i="1"/>
  <c r="H391" i="1"/>
  <c r="G391" i="1"/>
  <c r="F391" i="1"/>
  <c r="E391" i="1"/>
  <c r="D391" i="1"/>
  <c r="C391" i="1"/>
  <c r="N390" i="1"/>
  <c r="M390" i="1"/>
  <c r="L390" i="1"/>
  <c r="K390" i="1"/>
  <c r="I390" i="1"/>
  <c r="H390" i="1"/>
  <c r="G390" i="1"/>
  <c r="F390" i="1"/>
  <c r="E390" i="1"/>
  <c r="D390" i="1"/>
  <c r="C390" i="1"/>
  <c r="N382" i="1"/>
  <c r="M382" i="1"/>
  <c r="L382" i="1"/>
  <c r="K382" i="1"/>
  <c r="I382" i="1"/>
  <c r="H382" i="1"/>
  <c r="G382" i="1"/>
  <c r="F382" i="1"/>
  <c r="E382" i="1"/>
  <c r="D382" i="1"/>
  <c r="C382" i="1"/>
  <c r="N381" i="1"/>
  <c r="M381" i="1"/>
  <c r="L381" i="1"/>
  <c r="K381" i="1"/>
  <c r="I381" i="1"/>
  <c r="H381" i="1"/>
  <c r="G381" i="1"/>
  <c r="F381" i="1"/>
  <c r="E381" i="1"/>
  <c r="D381" i="1"/>
  <c r="C381" i="1"/>
  <c r="N380" i="1"/>
  <c r="M380" i="1"/>
  <c r="L380" i="1"/>
  <c r="K380" i="1"/>
  <c r="I380" i="1"/>
  <c r="H380" i="1"/>
  <c r="G380" i="1"/>
  <c r="F380" i="1"/>
  <c r="E380" i="1"/>
  <c r="D380" i="1"/>
  <c r="C380" i="1"/>
  <c r="N379" i="1"/>
  <c r="M379" i="1"/>
  <c r="L379" i="1"/>
  <c r="K379" i="1"/>
  <c r="I379" i="1"/>
  <c r="H379" i="1"/>
  <c r="G379" i="1"/>
  <c r="F379" i="1"/>
  <c r="E379" i="1"/>
  <c r="D379" i="1"/>
  <c r="C379" i="1"/>
  <c r="AB378" i="1"/>
  <c r="N378" i="1"/>
  <c r="M378" i="1"/>
  <c r="L378" i="1"/>
  <c r="K378" i="1"/>
  <c r="I378" i="1"/>
  <c r="H378" i="1"/>
  <c r="G378" i="1"/>
  <c r="F378" i="1"/>
  <c r="E378" i="1"/>
  <c r="D378" i="1"/>
  <c r="C378" i="1"/>
  <c r="N377" i="1"/>
  <c r="M377" i="1"/>
  <c r="L377" i="1"/>
  <c r="K377" i="1"/>
  <c r="I377" i="1"/>
  <c r="H377" i="1"/>
  <c r="G377" i="1"/>
  <c r="F377" i="1"/>
  <c r="E377" i="1"/>
  <c r="D377" i="1"/>
  <c r="C377" i="1"/>
  <c r="N376" i="1"/>
  <c r="M376" i="1"/>
  <c r="L376" i="1"/>
  <c r="K376" i="1"/>
  <c r="I376" i="1"/>
  <c r="H376" i="1"/>
  <c r="G376" i="1"/>
  <c r="F376" i="1"/>
  <c r="E376" i="1"/>
  <c r="D376" i="1"/>
  <c r="C376" i="1"/>
  <c r="N375" i="1"/>
  <c r="M375" i="1"/>
  <c r="L375" i="1"/>
  <c r="K375" i="1"/>
  <c r="I375" i="1"/>
  <c r="H375" i="1"/>
  <c r="G375" i="1"/>
  <c r="F375" i="1"/>
  <c r="E375" i="1"/>
  <c r="D375" i="1"/>
  <c r="C375" i="1"/>
  <c r="N368" i="1"/>
  <c r="N383" i="1" s="1"/>
  <c r="N398" i="1" s="1"/>
  <c r="N413" i="1" s="1"/>
  <c r="M368" i="1"/>
  <c r="M383" i="1" s="1"/>
  <c r="M398" i="1" s="1"/>
  <c r="M413" i="1" s="1"/>
  <c r="L368" i="1"/>
  <c r="L383" i="1" s="1"/>
  <c r="L398" i="1" s="1"/>
  <c r="L413" i="1" s="1"/>
  <c r="K368" i="1"/>
  <c r="K383" i="1" s="1"/>
  <c r="K398" i="1" s="1"/>
  <c r="K413" i="1" s="1"/>
  <c r="I368" i="1"/>
  <c r="I383" i="1" s="1"/>
  <c r="I398" i="1" s="1"/>
  <c r="I413" i="1" s="1"/>
  <c r="H368" i="1"/>
  <c r="H383" i="1" s="1"/>
  <c r="H398" i="1" s="1"/>
  <c r="H413" i="1" s="1"/>
  <c r="G368" i="1"/>
  <c r="G383" i="1" s="1"/>
  <c r="G398" i="1" s="1"/>
  <c r="G413" i="1" s="1"/>
  <c r="F368" i="1"/>
  <c r="F383" i="1" s="1"/>
  <c r="F398" i="1" s="1"/>
  <c r="F413" i="1" s="1"/>
  <c r="E368" i="1"/>
  <c r="E383" i="1" s="1"/>
  <c r="E398" i="1" s="1"/>
  <c r="E413" i="1" s="1"/>
  <c r="D368" i="1"/>
  <c r="D383" i="1" s="1"/>
  <c r="D398" i="1" s="1"/>
  <c r="D413" i="1" s="1"/>
  <c r="C368" i="1"/>
  <c r="C383" i="1" s="1"/>
  <c r="C398" i="1" s="1"/>
  <c r="C413" i="1" s="1"/>
  <c r="N367" i="1"/>
  <c r="M367" i="1"/>
  <c r="L367" i="1"/>
  <c r="K367" i="1"/>
  <c r="I367" i="1"/>
  <c r="H367" i="1"/>
  <c r="G367" i="1"/>
  <c r="F367" i="1"/>
  <c r="E367" i="1"/>
  <c r="D367" i="1"/>
  <c r="C367" i="1"/>
  <c r="N366" i="1"/>
  <c r="M366" i="1"/>
  <c r="L366" i="1"/>
  <c r="K366" i="1"/>
  <c r="I366" i="1"/>
  <c r="H366" i="1"/>
  <c r="G366" i="1"/>
  <c r="F366" i="1"/>
  <c r="E366" i="1"/>
  <c r="D366" i="1"/>
  <c r="C366" i="1"/>
  <c r="N365" i="1"/>
  <c r="M365" i="1"/>
  <c r="L365" i="1"/>
  <c r="K365" i="1"/>
  <c r="I365" i="1"/>
  <c r="H365" i="1"/>
  <c r="G365" i="1"/>
  <c r="F365" i="1"/>
  <c r="E365" i="1"/>
  <c r="D365" i="1"/>
  <c r="C365" i="1"/>
  <c r="N364" i="1"/>
  <c r="M364" i="1"/>
  <c r="L364" i="1"/>
  <c r="K364" i="1"/>
  <c r="I364" i="1"/>
  <c r="H364" i="1"/>
  <c r="G364" i="1"/>
  <c r="F364" i="1"/>
  <c r="E364" i="1"/>
  <c r="D364" i="1"/>
  <c r="C364" i="1"/>
  <c r="N363" i="1"/>
  <c r="M363" i="1"/>
  <c r="L363" i="1"/>
  <c r="K363" i="1"/>
  <c r="I363" i="1"/>
  <c r="H363" i="1"/>
  <c r="G363" i="1"/>
  <c r="F363" i="1"/>
  <c r="E363" i="1"/>
  <c r="D363" i="1"/>
  <c r="C363" i="1"/>
  <c r="N362" i="1"/>
  <c r="M362" i="1"/>
  <c r="L362" i="1"/>
  <c r="K362" i="1"/>
  <c r="I362" i="1"/>
  <c r="H362" i="1"/>
  <c r="G362" i="1"/>
  <c r="F362" i="1"/>
  <c r="E362" i="1"/>
  <c r="D362" i="1"/>
  <c r="C362" i="1"/>
  <c r="N361" i="1"/>
  <c r="M361" i="1"/>
  <c r="L361" i="1"/>
  <c r="K361" i="1"/>
  <c r="I361" i="1"/>
  <c r="H361" i="1"/>
  <c r="G361" i="1"/>
  <c r="F361" i="1"/>
  <c r="E361" i="1"/>
  <c r="D361" i="1"/>
  <c r="C361" i="1"/>
  <c r="N360" i="1"/>
  <c r="M360" i="1"/>
  <c r="L360" i="1"/>
  <c r="K360" i="1"/>
  <c r="I360" i="1"/>
  <c r="H360" i="1"/>
  <c r="G360" i="1"/>
  <c r="F360" i="1"/>
  <c r="E360" i="1"/>
  <c r="D360" i="1"/>
  <c r="C360" i="1"/>
  <c r="Z359" i="1"/>
  <c r="A334" i="1"/>
  <c r="N325" i="1"/>
  <c r="M325" i="1"/>
  <c r="L325" i="1"/>
  <c r="K325" i="1"/>
  <c r="I325" i="1"/>
  <c r="H325" i="1"/>
  <c r="G325" i="1"/>
  <c r="F325" i="1"/>
  <c r="E325" i="1"/>
  <c r="D325" i="1"/>
  <c r="C325" i="1"/>
  <c r="N324" i="1"/>
  <c r="M324" i="1"/>
  <c r="L324" i="1"/>
  <c r="K324" i="1"/>
  <c r="I324" i="1"/>
  <c r="H324" i="1"/>
  <c r="G324" i="1"/>
  <c r="F324" i="1"/>
  <c r="E324" i="1"/>
  <c r="D324" i="1"/>
  <c r="C324" i="1"/>
  <c r="N323" i="1"/>
  <c r="M323" i="1"/>
  <c r="L323" i="1"/>
  <c r="K323" i="1"/>
  <c r="I323" i="1"/>
  <c r="H323" i="1"/>
  <c r="G323" i="1"/>
  <c r="F323" i="1"/>
  <c r="E323" i="1"/>
  <c r="D323" i="1"/>
  <c r="C323" i="1"/>
  <c r="N322" i="1"/>
  <c r="M322" i="1"/>
  <c r="L322" i="1"/>
  <c r="K322" i="1"/>
  <c r="I322" i="1"/>
  <c r="H322" i="1"/>
  <c r="G322" i="1"/>
  <c r="F322" i="1"/>
  <c r="E322" i="1"/>
  <c r="D322" i="1"/>
  <c r="C322" i="1"/>
  <c r="N321" i="1"/>
  <c r="M321" i="1"/>
  <c r="L321" i="1"/>
  <c r="K321" i="1"/>
  <c r="I321" i="1"/>
  <c r="H321" i="1"/>
  <c r="G321" i="1"/>
  <c r="F321" i="1"/>
  <c r="E321" i="1"/>
  <c r="D321" i="1"/>
  <c r="C321" i="1"/>
  <c r="N320" i="1"/>
  <c r="M320" i="1"/>
  <c r="L320" i="1"/>
  <c r="K320" i="1"/>
  <c r="I320" i="1"/>
  <c r="H320" i="1"/>
  <c r="G320" i="1"/>
  <c r="F320" i="1"/>
  <c r="E320" i="1"/>
  <c r="D320" i="1"/>
  <c r="C320" i="1"/>
  <c r="N319" i="1"/>
  <c r="M319" i="1"/>
  <c r="L319" i="1"/>
  <c r="K319" i="1"/>
  <c r="I319" i="1"/>
  <c r="H319" i="1"/>
  <c r="G319" i="1"/>
  <c r="F319" i="1"/>
  <c r="E319" i="1"/>
  <c r="D319" i="1"/>
  <c r="C319" i="1"/>
  <c r="N318" i="1"/>
  <c r="M318" i="1"/>
  <c r="L318" i="1"/>
  <c r="K318" i="1"/>
  <c r="I318" i="1"/>
  <c r="H318" i="1"/>
  <c r="G318" i="1"/>
  <c r="F318" i="1"/>
  <c r="E318" i="1"/>
  <c r="D318" i="1"/>
  <c r="C318" i="1"/>
  <c r="N310" i="1"/>
  <c r="M310" i="1"/>
  <c r="L310" i="1"/>
  <c r="K310" i="1"/>
  <c r="I310" i="1"/>
  <c r="H310" i="1"/>
  <c r="G310" i="1"/>
  <c r="F310" i="1"/>
  <c r="E310" i="1"/>
  <c r="D310" i="1"/>
  <c r="C310" i="1"/>
  <c r="N309" i="1"/>
  <c r="M309" i="1"/>
  <c r="L309" i="1"/>
  <c r="K309" i="1"/>
  <c r="I309" i="1"/>
  <c r="H309" i="1"/>
  <c r="G309" i="1"/>
  <c r="F309" i="1"/>
  <c r="E309" i="1"/>
  <c r="D309" i="1"/>
  <c r="C309" i="1"/>
  <c r="N308" i="1"/>
  <c r="M308" i="1"/>
  <c r="L308" i="1"/>
  <c r="K308" i="1"/>
  <c r="I308" i="1"/>
  <c r="H308" i="1"/>
  <c r="G308" i="1"/>
  <c r="F308" i="1"/>
  <c r="E308" i="1"/>
  <c r="D308" i="1"/>
  <c r="C308" i="1"/>
  <c r="N307" i="1"/>
  <c r="M307" i="1"/>
  <c r="L307" i="1"/>
  <c r="K307" i="1"/>
  <c r="I307" i="1"/>
  <c r="H307" i="1"/>
  <c r="G307" i="1"/>
  <c r="F307" i="1"/>
  <c r="E307" i="1"/>
  <c r="D307" i="1"/>
  <c r="C307" i="1"/>
  <c r="N306" i="1"/>
  <c r="M306" i="1"/>
  <c r="L306" i="1"/>
  <c r="K306" i="1"/>
  <c r="I306" i="1"/>
  <c r="H306" i="1"/>
  <c r="G306" i="1"/>
  <c r="F306" i="1"/>
  <c r="E306" i="1"/>
  <c r="D306" i="1"/>
  <c r="C306" i="1"/>
  <c r="AA305" i="1"/>
  <c r="N305" i="1"/>
  <c r="M305" i="1"/>
  <c r="L305" i="1"/>
  <c r="K305" i="1"/>
  <c r="I305" i="1"/>
  <c r="H305" i="1"/>
  <c r="G305" i="1"/>
  <c r="F305" i="1"/>
  <c r="E305" i="1"/>
  <c r="D305" i="1"/>
  <c r="C305" i="1"/>
  <c r="N304" i="1"/>
  <c r="M304" i="1"/>
  <c r="L304" i="1"/>
  <c r="K304" i="1"/>
  <c r="I304" i="1"/>
  <c r="H304" i="1"/>
  <c r="G304" i="1"/>
  <c r="F304" i="1"/>
  <c r="E304" i="1"/>
  <c r="D304" i="1"/>
  <c r="C304" i="1"/>
  <c r="N303" i="1"/>
  <c r="M303" i="1"/>
  <c r="L303" i="1"/>
  <c r="K303" i="1"/>
  <c r="I303" i="1"/>
  <c r="H303" i="1"/>
  <c r="G303" i="1"/>
  <c r="F303" i="1"/>
  <c r="E303" i="1"/>
  <c r="D303" i="1"/>
  <c r="C303" i="1"/>
  <c r="N295" i="1"/>
  <c r="M295" i="1"/>
  <c r="L295" i="1"/>
  <c r="K295" i="1"/>
  <c r="I295" i="1"/>
  <c r="H295" i="1"/>
  <c r="G295" i="1"/>
  <c r="F295" i="1"/>
  <c r="E295" i="1"/>
  <c r="D295" i="1"/>
  <c r="C295" i="1"/>
  <c r="N294" i="1"/>
  <c r="M294" i="1"/>
  <c r="L294" i="1"/>
  <c r="K294" i="1"/>
  <c r="I294" i="1"/>
  <c r="H294" i="1"/>
  <c r="G294" i="1"/>
  <c r="F294" i="1"/>
  <c r="E294" i="1"/>
  <c r="D294" i="1"/>
  <c r="C294" i="1"/>
  <c r="N293" i="1"/>
  <c r="M293" i="1"/>
  <c r="L293" i="1"/>
  <c r="K293" i="1"/>
  <c r="I293" i="1"/>
  <c r="H293" i="1"/>
  <c r="G293" i="1"/>
  <c r="F293" i="1"/>
  <c r="E293" i="1"/>
  <c r="D293" i="1"/>
  <c r="C293" i="1"/>
  <c r="N292" i="1"/>
  <c r="M292" i="1"/>
  <c r="L292" i="1"/>
  <c r="K292" i="1"/>
  <c r="I292" i="1"/>
  <c r="H292" i="1"/>
  <c r="G292" i="1"/>
  <c r="F292" i="1"/>
  <c r="E292" i="1"/>
  <c r="D292" i="1"/>
  <c r="C292" i="1"/>
  <c r="AB291" i="1"/>
  <c r="N291" i="1"/>
  <c r="M291" i="1"/>
  <c r="L291" i="1"/>
  <c r="K291" i="1"/>
  <c r="I291" i="1"/>
  <c r="H291" i="1"/>
  <c r="G291" i="1"/>
  <c r="F291" i="1"/>
  <c r="E291" i="1"/>
  <c r="D291" i="1"/>
  <c r="C291" i="1"/>
  <c r="N290" i="1"/>
  <c r="M290" i="1"/>
  <c r="L290" i="1"/>
  <c r="K290" i="1"/>
  <c r="I290" i="1"/>
  <c r="H290" i="1"/>
  <c r="G290" i="1"/>
  <c r="F290" i="1"/>
  <c r="E290" i="1"/>
  <c r="D290" i="1"/>
  <c r="C290" i="1"/>
  <c r="N289" i="1"/>
  <c r="M289" i="1"/>
  <c r="L289" i="1"/>
  <c r="K289" i="1"/>
  <c r="I289" i="1"/>
  <c r="H289" i="1"/>
  <c r="G289" i="1"/>
  <c r="F289" i="1"/>
  <c r="E289" i="1"/>
  <c r="D289" i="1"/>
  <c r="C289" i="1"/>
  <c r="N288" i="1"/>
  <c r="M288" i="1"/>
  <c r="L288" i="1"/>
  <c r="K288" i="1"/>
  <c r="I288" i="1"/>
  <c r="H288" i="1"/>
  <c r="G288" i="1"/>
  <c r="F288" i="1"/>
  <c r="E288" i="1"/>
  <c r="D288" i="1"/>
  <c r="C288" i="1"/>
  <c r="N281" i="1"/>
  <c r="N296" i="1" s="1"/>
  <c r="N311" i="1" s="1"/>
  <c r="N326" i="1" s="1"/>
  <c r="M281" i="1"/>
  <c r="M296" i="1" s="1"/>
  <c r="M311" i="1" s="1"/>
  <c r="M326" i="1" s="1"/>
  <c r="L281" i="1"/>
  <c r="L296" i="1" s="1"/>
  <c r="L311" i="1" s="1"/>
  <c r="L326" i="1" s="1"/>
  <c r="K281" i="1"/>
  <c r="K296" i="1" s="1"/>
  <c r="K311" i="1" s="1"/>
  <c r="K326" i="1" s="1"/>
  <c r="I281" i="1"/>
  <c r="I296" i="1" s="1"/>
  <c r="I311" i="1" s="1"/>
  <c r="I326" i="1" s="1"/>
  <c r="H281" i="1"/>
  <c r="H296" i="1" s="1"/>
  <c r="H311" i="1" s="1"/>
  <c r="H326" i="1" s="1"/>
  <c r="G281" i="1"/>
  <c r="G296" i="1" s="1"/>
  <c r="G311" i="1" s="1"/>
  <c r="G326" i="1" s="1"/>
  <c r="F281" i="1"/>
  <c r="F296" i="1" s="1"/>
  <c r="F311" i="1" s="1"/>
  <c r="F326" i="1" s="1"/>
  <c r="E281" i="1"/>
  <c r="E296" i="1" s="1"/>
  <c r="E311" i="1" s="1"/>
  <c r="E326" i="1" s="1"/>
  <c r="D281" i="1"/>
  <c r="D296" i="1" s="1"/>
  <c r="D311" i="1" s="1"/>
  <c r="D326" i="1" s="1"/>
  <c r="C281" i="1"/>
  <c r="C296" i="1" s="1"/>
  <c r="C311" i="1" s="1"/>
  <c r="C326" i="1" s="1"/>
  <c r="N280" i="1"/>
  <c r="M280" i="1"/>
  <c r="L280" i="1"/>
  <c r="K280" i="1"/>
  <c r="I280" i="1"/>
  <c r="H280" i="1"/>
  <c r="G280" i="1"/>
  <c r="F280" i="1"/>
  <c r="E280" i="1"/>
  <c r="D280" i="1"/>
  <c r="C280" i="1"/>
  <c r="N279" i="1"/>
  <c r="M279" i="1"/>
  <c r="L279" i="1"/>
  <c r="K279" i="1"/>
  <c r="I279" i="1"/>
  <c r="H279" i="1"/>
  <c r="G279" i="1"/>
  <c r="F279" i="1"/>
  <c r="E279" i="1"/>
  <c r="D279" i="1"/>
  <c r="C279" i="1"/>
  <c r="N278" i="1"/>
  <c r="M278" i="1"/>
  <c r="L278" i="1"/>
  <c r="K278" i="1"/>
  <c r="I278" i="1"/>
  <c r="H278" i="1"/>
  <c r="G278" i="1"/>
  <c r="F278" i="1"/>
  <c r="E278" i="1"/>
  <c r="D278" i="1"/>
  <c r="C278" i="1"/>
  <c r="N277" i="1"/>
  <c r="M277" i="1"/>
  <c r="L277" i="1"/>
  <c r="K277" i="1"/>
  <c r="I277" i="1"/>
  <c r="H277" i="1"/>
  <c r="G277" i="1"/>
  <c r="F277" i="1"/>
  <c r="E277" i="1"/>
  <c r="D277" i="1"/>
  <c r="C277" i="1"/>
  <c r="N276" i="1"/>
  <c r="M276" i="1"/>
  <c r="L276" i="1"/>
  <c r="K276" i="1"/>
  <c r="I276" i="1"/>
  <c r="H276" i="1"/>
  <c r="G276" i="1"/>
  <c r="F276" i="1"/>
  <c r="E276" i="1"/>
  <c r="D276" i="1"/>
  <c r="C276" i="1"/>
  <c r="N275" i="1"/>
  <c r="M275" i="1"/>
  <c r="L275" i="1"/>
  <c r="K275" i="1"/>
  <c r="I275" i="1"/>
  <c r="H275" i="1"/>
  <c r="G275" i="1"/>
  <c r="F275" i="1"/>
  <c r="E275" i="1"/>
  <c r="D275" i="1"/>
  <c r="C275" i="1"/>
  <c r="N274" i="1"/>
  <c r="M274" i="1"/>
  <c r="L274" i="1"/>
  <c r="K274" i="1"/>
  <c r="I274" i="1"/>
  <c r="H274" i="1"/>
  <c r="G274" i="1"/>
  <c r="F274" i="1"/>
  <c r="E274" i="1"/>
  <c r="D274" i="1"/>
  <c r="C274" i="1"/>
  <c r="N273" i="1"/>
  <c r="M273" i="1"/>
  <c r="L273" i="1"/>
  <c r="K273" i="1"/>
  <c r="I273" i="1"/>
  <c r="H273" i="1"/>
  <c r="G273" i="1"/>
  <c r="F273" i="1"/>
  <c r="E273" i="1"/>
  <c r="D273" i="1"/>
  <c r="C273" i="1"/>
  <c r="Z272" i="1"/>
  <c r="A247" i="1"/>
  <c r="N238" i="1"/>
  <c r="M238" i="1"/>
  <c r="L238" i="1"/>
  <c r="K238" i="1"/>
  <c r="I238" i="1"/>
  <c r="H238" i="1"/>
  <c r="G238" i="1"/>
  <c r="F238" i="1"/>
  <c r="E238" i="1"/>
  <c r="D238" i="1"/>
  <c r="C238" i="1"/>
  <c r="N237" i="1"/>
  <c r="M237" i="1"/>
  <c r="L237" i="1"/>
  <c r="K237" i="1"/>
  <c r="I237" i="1"/>
  <c r="H237" i="1"/>
  <c r="G237" i="1"/>
  <c r="F237" i="1"/>
  <c r="E237" i="1"/>
  <c r="D237" i="1"/>
  <c r="C237" i="1"/>
  <c r="N236" i="1"/>
  <c r="M236" i="1"/>
  <c r="L236" i="1"/>
  <c r="K236" i="1"/>
  <c r="I236" i="1"/>
  <c r="H236" i="1"/>
  <c r="G236" i="1"/>
  <c r="F236" i="1"/>
  <c r="E236" i="1"/>
  <c r="D236" i="1"/>
  <c r="C236" i="1"/>
  <c r="N235" i="1"/>
  <c r="M235" i="1"/>
  <c r="L235" i="1"/>
  <c r="K235" i="1"/>
  <c r="I235" i="1"/>
  <c r="H235" i="1"/>
  <c r="G235" i="1"/>
  <c r="F235" i="1"/>
  <c r="E235" i="1"/>
  <c r="D235" i="1"/>
  <c r="C235" i="1"/>
  <c r="N234" i="1"/>
  <c r="M234" i="1"/>
  <c r="L234" i="1"/>
  <c r="K234" i="1"/>
  <c r="I234" i="1"/>
  <c r="H234" i="1"/>
  <c r="G234" i="1"/>
  <c r="F234" i="1"/>
  <c r="E234" i="1"/>
  <c r="D234" i="1"/>
  <c r="C234" i="1"/>
  <c r="N233" i="1"/>
  <c r="M233" i="1"/>
  <c r="L233" i="1"/>
  <c r="K233" i="1"/>
  <c r="I233" i="1"/>
  <c r="H233" i="1"/>
  <c r="G233" i="1"/>
  <c r="F233" i="1"/>
  <c r="E233" i="1"/>
  <c r="D233" i="1"/>
  <c r="C233" i="1"/>
  <c r="N232" i="1"/>
  <c r="M232" i="1"/>
  <c r="L232" i="1"/>
  <c r="K232" i="1"/>
  <c r="I232" i="1"/>
  <c r="H232" i="1"/>
  <c r="G232" i="1"/>
  <c r="F232" i="1"/>
  <c r="E232" i="1"/>
  <c r="D232" i="1"/>
  <c r="C232" i="1"/>
  <c r="N231" i="1"/>
  <c r="M231" i="1"/>
  <c r="L231" i="1"/>
  <c r="K231" i="1"/>
  <c r="I231" i="1"/>
  <c r="H231" i="1"/>
  <c r="G231" i="1"/>
  <c r="F231" i="1"/>
  <c r="E231" i="1"/>
  <c r="D231" i="1"/>
  <c r="C231" i="1"/>
  <c r="N223" i="1"/>
  <c r="M223" i="1"/>
  <c r="L223" i="1"/>
  <c r="K223" i="1"/>
  <c r="I223" i="1"/>
  <c r="H223" i="1"/>
  <c r="G223" i="1"/>
  <c r="F223" i="1"/>
  <c r="E223" i="1"/>
  <c r="D223" i="1"/>
  <c r="C223" i="1"/>
  <c r="N222" i="1"/>
  <c r="M222" i="1"/>
  <c r="L222" i="1"/>
  <c r="K222" i="1"/>
  <c r="I222" i="1"/>
  <c r="H222" i="1"/>
  <c r="G222" i="1"/>
  <c r="F222" i="1"/>
  <c r="E222" i="1"/>
  <c r="D222" i="1"/>
  <c r="C222" i="1"/>
  <c r="N221" i="1"/>
  <c r="M221" i="1"/>
  <c r="L221" i="1"/>
  <c r="K221" i="1"/>
  <c r="I221" i="1"/>
  <c r="H221" i="1"/>
  <c r="G221" i="1"/>
  <c r="F221" i="1"/>
  <c r="E221" i="1"/>
  <c r="D221" i="1"/>
  <c r="C221" i="1"/>
  <c r="N220" i="1"/>
  <c r="M220" i="1"/>
  <c r="L220" i="1"/>
  <c r="K220" i="1"/>
  <c r="I220" i="1"/>
  <c r="H220" i="1"/>
  <c r="G220" i="1"/>
  <c r="F220" i="1"/>
  <c r="E220" i="1"/>
  <c r="D220" i="1"/>
  <c r="C220" i="1"/>
  <c r="N219" i="1"/>
  <c r="M219" i="1"/>
  <c r="L219" i="1"/>
  <c r="K219" i="1"/>
  <c r="I219" i="1"/>
  <c r="H219" i="1"/>
  <c r="G219" i="1"/>
  <c r="F219" i="1"/>
  <c r="E219" i="1"/>
  <c r="D219" i="1"/>
  <c r="C219" i="1"/>
  <c r="AA218" i="1"/>
  <c r="N218" i="1"/>
  <c r="M218" i="1"/>
  <c r="L218" i="1"/>
  <c r="K218" i="1"/>
  <c r="I218" i="1"/>
  <c r="H218" i="1"/>
  <c r="G218" i="1"/>
  <c r="F218" i="1"/>
  <c r="E218" i="1"/>
  <c r="D218" i="1"/>
  <c r="C218" i="1"/>
  <c r="N217" i="1"/>
  <c r="M217" i="1"/>
  <c r="L217" i="1"/>
  <c r="K217" i="1"/>
  <c r="I217" i="1"/>
  <c r="H217" i="1"/>
  <c r="G217" i="1"/>
  <c r="F217" i="1"/>
  <c r="E217" i="1"/>
  <c r="D217" i="1"/>
  <c r="C217" i="1"/>
  <c r="N216" i="1"/>
  <c r="M216" i="1"/>
  <c r="L216" i="1"/>
  <c r="K216" i="1"/>
  <c r="I216" i="1"/>
  <c r="H216" i="1"/>
  <c r="G216" i="1"/>
  <c r="F216" i="1"/>
  <c r="E216" i="1"/>
  <c r="D216" i="1"/>
  <c r="C216" i="1"/>
  <c r="N208" i="1"/>
  <c r="M208" i="1"/>
  <c r="L208" i="1"/>
  <c r="K208" i="1"/>
  <c r="I208" i="1"/>
  <c r="H208" i="1"/>
  <c r="G208" i="1"/>
  <c r="F208" i="1"/>
  <c r="E208" i="1"/>
  <c r="D208" i="1"/>
  <c r="C208" i="1"/>
  <c r="N207" i="1"/>
  <c r="M207" i="1"/>
  <c r="L207" i="1"/>
  <c r="K207" i="1"/>
  <c r="I207" i="1"/>
  <c r="H207" i="1"/>
  <c r="G207" i="1"/>
  <c r="F207" i="1"/>
  <c r="E207" i="1"/>
  <c r="D207" i="1"/>
  <c r="C207" i="1"/>
  <c r="N206" i="1"/>
  <c r="M206" i="1"/>
  <c r="L206" i="1"/>
  <c r="K206" i="1"/>
  <c r="I206" i="1"/>
  <c r="H206" i="1"/>
  <c r="G206" i="1"/>
  <c r="F206" i="1"/>
  <c r="E206" i="1"/>
  <c r="D206" i="1"/>
  <c r="C206" i="1"/>
  <c r="N205" i="1"/>
  <c r="M205" i="1"/>
  <c r="L205" i="1"/>
  <c r="K205" i="1"/>
  <c r="I205" i="1"/>
  <c r="H205" i="1"/>
  <c r="G205" i="1"/>
  <c r="F205" i="1"/>
  <c r="E205" i="1"/>
  <c r="D205" i="1"/>
  <c r="C205" i="1"/>
  <c r="AB204" i="1"/>
  <c r="N204" i="1"/>
  <c r="M204" i="1"/>
  <c r="L204" i="1"/>
  <c r="K204" i="1"/>
  <c r="I204" i="1"/>
  <c r="H204" i="1"/>
  <c r="G204" i="1"/>
  <c r="F204" i="1"/>
  <c r="E204" i="1"/>
  <c r="D204" i="1"/>
  <c r="C204" i="1"/>
  <c r="N203" i="1"/>
  <c r="M203" i="1"/>
  <c r="L203" i="1"/>
  <c r="K203" i="1"/>
  <c r="I203" i="1"/>
  <c r="H203" i="1"/>
  <c r="G203" i="1"/>
  <c r="F203" i="1"/>
  <c r="E203" i="1"/>
  <c r="D203" i="1"/>
  <c r="C203" i="1"/>
  <c r="N202" i="1"/>
  <c r="M202" i="1"/>
  <c r="L202" i="1"/>
  <c r="K202" i="1"/>
  <c r="I202" i="1"/>
  <c r="H202" i="1"/>
  <c r="G202" i="1"/>
  <c r="F202" i="1"/>
  <c r="E202" i="1"/>
  <c r="D202" i="1"/>
  <c r="C202" i="1"/>
  <c r="N201" i="1"/>
  <c r="M201" i="1"/>
  <c r="L201" i="1"/>
  <c r="K201" i="1"/>
  <c r="I201" i="1"/>
  <c r="H201" i="1"/>
  <c r="G201" i="1"/>
  <c r="F201" i="1"/>
  <c r="E201" i="1"/>
  <c r="D201" i="1"/>
  <c r="C201" i="1"/>
  <c r="N194" i="1"/>
  <c r="N209" i="1" s="1"/>
  <c r="N224" i="1" s="1"/>
  <c r="N239" i="1" s="1"/>
  <c r="M194" i="1"/>
  <c r="M209" i="1" s="1"/>
  <c r="M224" i="1" s="1"/>
  <c r="M239" i="1" s="1"/>
  <c r="L194" i="1"/>
  <c r="L209" i="1" s="1"/>
  <c r="L224" i="1" s="1"/>
  <c r="L239" i="1" s="1"/>
  <c r="K194" i="1"/>
  <c r="K209" i="1" s="1"/>
  <c r="K224" i="1" s="1"/>
  <c r="K239" i="1" s="1"/>
  <c r="I194" i="1"/>
  <c r="I209" i="1" s="1"/>
  <c r="I224" i="1" s="1"/>
  <c r="I239" i="1" s="1"/>
  <c r="H194" i="1"/>
  <c r="H209" i="1" s="1"/>
  <c r="H224" i="1" s="1"/>
  <c r="H239" i="1" s="1"/>
  <c r="G194" i="1"/>
  <c r="G209" i="1" s="1"/>
  <c r="G224" i="1" s="1"/>
  <c r="G239" i="1" s="1"/>
  <c r="F194" i="1"/>
  <c r="F209" i="1" s="1"/>
  <c r="F224" i="1" s="1"/>
  <c r="F239" i="1" s="1"/>
  <c r="E194" i="1"/>
  <c r="E209" i="1" s="1"/>
  <c r="E224" i="1" s="1"/>
  <c r="E239" i="1" s="1"/>
  <c r="D194" i="1"/>
  <c r="D209" i="1" s="1"/>
  <c r="D224" i="1" s="1"/>
  <c r="D239" i="1" s="1"/>
  <c r="C194" i="1"/>
  <c r="C209" i="1" s="1"/>
  <c r="C224" i="1" s="1"/>
  <c r="C239" i="1" s="1"/>
  <c r="N193" i="1"/>
  <c r="M193" i="1"/>
  <c r="L193" i="1"/>
  <c r="K193" i="1"/>
  <c r="I193" i="1"/>
  <c r="H193" i="1"/>
  <c r="G193" i="1"/>
  <c r="F193" i="1"/>
  <c r="E193" i="1"/>
  <c r="D193" i="1"/>
  <c r="C193" i="1"/>
  <c r="N192" i="1"/>
  <c r="M192" i="1"/>
  <c r="L192" i="1"/>
  <c r="K192" i="1"/>
  <c r="I192" i="1"/>
  <c r="H192" i="1"/>
  <c r="G192" i="1"/>
  <c r="F192" i="1"/>
  <c r="E192" i="1"/>
  <c r="D192" i="1"/>
  <c r="C192" i="1"/>
  <c r="N191" i="1"/>
  <c r="M191" i="1"/>
  <c r="L191" i="1"/>
  <c r="K191" i="1"/>
  <c r="I191" i="1"/>
  <c r="H191" i="1"/>
  <c r="G191" i="1"/>
  <c r="F191" i="1"/>
  <c r="E191" i="1"/>
  <c r="D191" i="1"/>
  <c r="C191" i="1"/>
  <c r="N190" i="1"/>
  <c r="M190" i="1"/>
  <c r="L190" i="1"/>
  <c r="K190" i="1"/>
  <c r="I190" i="1"/>
  <c r="H190" i="1"/>
  <c r="G190" i="1"/>
  <c r="F190" i="1"/>
  <c r="E190" i="1"/>
  <c r="D190" i="1"/>
  <c r="C190" i="1"/>
  <c r="N189" i="1"/>
  <c r="M189" i="1"/>
  <c r="L189" i="1"/>
  <c r="K189" i="1"/>
  <c r="I189" i="1"/>
  <c r="H189" i="1"/>
  <c r="G189" i="1"/>
  <c r="F189" i="1"/>
  <c r="E189" i="1"/>
  <c r="D189" i="1"/>
  <c r="C189" i="1"/>
  <c r="N188" i="1"/>
  <c r="M188" i="1"/>
  <c r="L188" i="1"/>
  <c r="K188" i="1"/>
  <c r="I188" i="1"/>
  <c r="H188" i="1"/>
  <c r="G188" i="1"/>
  <c r="F188" i="1"/>
  <c r="E188" i="1"/>
  <c r="D188" i="1"/>
  <c r="C188" i="1"/>
  <c r="N187" i="1"/>
  <c r="M187" i="1"/>
  <c r="L187" i="1"/>
  <c r="K187" i="1"/>
  <c r="I187" i="1"/>
  <c r="H187" i="1"/>
  <c r="G187" i="1"/>
  <c r="F187" i="1"/>
  <c r="E187" i="1"/>
  <c r="D187" i="1"/>
  <c r="C187" i="1"/>
  <c r="N186" i="1"/>
  <c r="M186" i="1"/>
  <c r="L186" i="1"/>
  <c r="K186" i="1"/>
  <c r="I186" i="1"/>
  <c r="H186" i="1"/>
  <c r="G186" i="1"/>
  <c r="F186" i="1"/>
  <c r="E186" i="1"/>
  <c r="D186" i="1"/>
  <c r="C186" i="1"/>
  <c r="P160" i="1"/>
  <c r="C39" i="2" s="1"/>
  <c r="A160" i="1"/>
  <c r="N157" i="1"/>
  <c r="M157" i="1"/>
  <c r="L157" i="1"/>
  <c r="K157" i="1"/>
  <c r="I157" i="1"/>
  <c r="H157" i="1"/>
  <c r="G157" i="1"/>
  <c r="F157" i="1"/>
  <c r="E157" i="1"/>
  <c r="D157" i="1"/>
  <c r="C157" i="1"/>
  <c r="N155" i="1"/>
  <c r="AA44" i="2" s="1"/>
  <c r="M155" i="1"/>
  <c r="Z44" i="2" s="1"/>
  <c r="L155" i="1"/>
  <c r="Y44" i="2" s="1"/>
  <c r="K155" i="1"/>
  <c r="X44" i="2" s="1"/>
  <c r="I155" i="1"/>
  <c r="H155" i="1"/>
  <c r="G155" i="1"/>
  <c r="F155" i="1"/>
  <c r="E155" i="1"/>
  <c r="D155" i="1"/>
  <c r="C155" i="1"/>
  <c r="N154" i="1"/>
  <c r="M154" i="1"/>
  <c r="L154" i="1"/>
  <c r="K154" i="1"/>
  <c r="I154" i="1"/>
  <c r="H154" i="1"/>
  <c r="G154" i="1"/>
  <c r="F154" i="1"/>
  <c r="E154" i="1"/>
  <c r="D154" i="1"/>
  <c r="C154" i="1"/>
  <c r="N153" i="1"/>
  <c r="N160" i="1" s="1"/>
  <c r="M153" i="1"/>
  <c r="L153" i="1"/>
  <c r="L160" i="1" s="1"/>
  <c r="K153" i="1"/>
  <c r="I153" i="1"/>
  <c r="I160" i="1" s="1"/>
  <c r="H153" i="1"/>
  <c r="H160" i="1" s="1"/>
  <c r="G153" i="1"/>
  <c r="F153" i="1"/>
  <c r="E153" i="1"/>
  <c r="D153" i="1"/>
  <c r="C153" i="1"/>
  <c r="N151" i="1"/>
  <c r="M151" i="1"/>
  <c r="L151" i="1"/>
  <c r="K151" i="1"/>
  <c r="I151" i="1"/>
  <c r="H151" i="1"/>
  <c r="G151" i="1"/>
  <c r="F151" i="1"/>
  <c r="E151" i="1"/>
  <c r="D151" i="1"/>
  <c r="C151" i="1"/>
  <c r="N150" i="1"/>
  <c r="M150" i="1"/>
  <c r="L150" i="1"/>
  <c r="K150" i="1"/>
  <c r="I150" i="1"/>
  <c r="H150" i="1"/>
  <c r="G150" i="1"/>
  <c r="F150" i="1"/>
  <c r="E150" i="1"/>
  <c r="D150" i="1"/>
  <c r="C150" i="1"/>
  <c r="N149" i="1"/>
  <c r="M149" i="1"/>
  <c r="L149" i="1"/>
  <c r="K149" i="1"/>
  <c r="I149" i="1"/>
  <c r="H149" i="1"/>
  <c r="G149" i="1"/>
  <c r="F149" i="1"/>
  <c r="E149" i="1"/>
  <c r="D149" i="1"/>
  <c r="C149" i="1"/>
  <c r="N148" i="1"/>
  <c r="M148" i="1"/>
  <c r="L148" i="1"/>
  <c r="K148" i="1"/>
  <c r="I148" i="1"/>
  <c r="H148" i="1"/>
  <c r="G148" i="1"/>
  <c r="F148" i="1"/>
  <c r="E148" i="1"/>
  <c r="D148" i="1"/>
  <c r="C148" i="1"/>
  <c r="N147" i="1"/>
  <c r="M147" i="1"/>
  <c r="L147" i="1"/>
  <c r="K147" i="1"/>
  <c r="I147" i="1"/>
  <c r="H147" i="1"/>
  <c r="G147" i="1"/>
  <c r="F147" i="1"/>
  <c r="E147" i="1"/>
  <c r="D147" i="1"/>
  <c r="C147" i="1"/>
  <c r="N146" i="1"/>
  <c r="M146" i="1"/>
  <c r="L146" i="1"/>
  <c r="K146" i="1"/>
  <c r="I146" i="1"/>
  <c r="H146" i="1"/>
  <c r="G146" i="1"/>
  <c r="F146" i="1"/>
  <c r="E146" i="1"/>
  <c r="D146" i="1"/>
  <c r="C146" i="1"/>
  <c r="N145" i="1"/>
  <c r="M145" i="1"/>
  <c r="L145" i="1"/>
  <c r="K145" i="1"/>
  <c r="I145" i="1"/>
  <c r="H145" i="1"/>
  <c r="G145" i="1"/>
  <c r="F145" i="1"/>
  <c r="E145" i="1"/>
  <c r="D145" i="1"/>
  <c r="C145" i="1"/>
  <c r="N144" i="1"/>
  <c r="M144" i="1"/>
  <c r="L144" i="1"/>
  <c r="K144" i="1"/>
  <c r="I144" i="1"/>
  <c r="H144" i="1"/>
  <c r="G144" i="1"/>
  <c r="F144" i="1"/>
  <c r="E144" i="1"/>
  <c r="D144" i="1"/>
  <c r="C144" i="1"/>
  <c r="N136" i="1"/>
  <c r="M136" i="1"/>
  <c r="L136" i="1"/>
  <c r="K136" i="1"/>
  <c r="I136" i="1"/>
  <c r="H136" i="1"/>
  <c r="G136" i="1"/>
  <c r="F136" i="1"/>
  <c r="E136" i="1"/>
  <c r="D136" i="1"/>
  <c r="C136" i="1"/>
  <c r="N135" i="1"/>
  <c r="M135" i="1"/>
  <c r="L135" i="1"/>
  <c r="K135" i="1"/>
  <c r="I135" i="1"/>
  <c r="H135" i="1"/>
  <c r="G135" i="1"/>
  <c r="F135" i="1"/>
  <c r="E135" i="1"/>
  <c r="D135" i="1"/>
  <c r="C135" i="1"/>
  <c r="N134" i="1"/>
  <c r="M134" i="1"/>
  <c r="L134" i="1"/>
  <c r="K134" i="1"/>
  <c r="I134" i="1"/>
  <c r="H134" i="1"/>
  <c r="G134" i="1"/>
  <c r="F134" i="1"/>
  <c r="E134" i="1"/>
  <c r="D134" i="1"/>
  <c r="C134" i="1"/>
  <c r="N133" i="1"/>
  <c r="M133" i="1"/>
  <c r="L133" i="1"/>
  <c r="K133" i="1"/>
  <c r="I133" i="1"/>
  <c r="H133" i="1"/>
  <c r="G133" i="1"/>
  <c r="F133" i="1"/>
  <c r="E133" i="1"/>
  <c r="D133" i="1"/>
  <c r="C133" i="1"/>
  <c r="N132" i="1"/>
  <c r="M132" i="1"/>
  <c r="L132" i="1"/>
  <c r="K132" i="1"/>
  <c r="I132" i="1"/>
  <c r="H132" i="1"/>
  <c r="G132" i="1"/>
  <c r="F132" i="1"/>
  <c r="E132" i="1"/>
  <c r="D132" i="1"/>
  <c r="C132" i="1"/>
  <c r="AA131" i="1"/>
  <c r="N131" i="1"/>
  <c r="M131" i="1"/>
  <c r="L131" i="1"/>
  <c r="K131" i="1"/>
  <c r="I131" i="1"/>
  <c r="H131" i="1"/>
  <c r="G131" i="1"/>
  <c r="F131" i="1"/>
  <c r="E131" i="1"/>
  <c r="D131" i="1"/>
  <c r="C131" i="1"/>
  <c r="N130" i="1"/>
  <c r="M130" i="1"/>
  <c r="L130" i="1"/>
  <c r="K130" i="1"/>
  <c r="I130" i="1"/>
  <c r="H130" i="1"/>
  <c r="G130" i="1"/>
  <c r="F130" i="1"/>
  <c r="E130" i="1"/>
  <c r="D130" i="1"/>
  <c r="C130" i="1"/>
  <c r="N129" i="1"/>
  <c r="M129" i="1"/>
  <c r="L129" i="1"/>
  <c r="K129" i="1"/>
  <c r="I129" i="1"/>
  <c r="H129" i="1"/>
  <c r="G129" i="1"/>
  <c r="F129" i="1"/>
  <c r="E129" i="1"/>
  <c r="D129" i="1"/>
  <c r="C129" i="1"/>
  <c r="N121" i="1"/>
  <c r="M121" i="1"/>
  <c r="L121" i="1"/>
  <c r="K121" i="1"/>
  <c r="I121" i="1"/>
  <c r="H121" i="1"/>
  <c r="G121" i="1"/>
  <c r="F121" i="1"/>
  <c r="E121" i="1"/>
  <c r="D121" i="1"/>
  <c r="C121" i="1"/>
  <c r="N120" i="1"/>
  <c r="M120" i="1"/>
  <c r="L120" i="1"/>
  <c r="K120" i="1"/>
  <c r="I120" i="1"/>
  <c r="H120" i="1"/>
  <c r="G120" i="1"/>
  <c r="F120" i="1"/>
  <c r="E120" i="1"/>
  <c r="D120" i="1"/>
  <c r="C120" i="1"/>
  <c r="N119" i="1"/>
  <c r="M119" i="1"/>
  <c r="L119" i="1"/>
  <c r="K119" i="1"/>
  <c r="I119" i="1"/>
  <c r="H119" i="1"/>
  <c r="G119" i="1"/>
  <c r="F119" i="1"/>
  <c r="E119" i="1"/>
  <c r="D119" i="1"/>
  <c r="C119" i="1"/>
  <c r="N118" i="1"/>
  <c r="M118" i="1"/>
  <c r="L118" i="1"/>
  <c r="K118" i="1"/>
  <c r="I118" i="1"/>
  <c r="H118" i="1"/>
  <c r="G118" i="1"/>
  <c r="F118" i="1"/>
  <c r="E118" i="1"/>
  <c r="D118" i="1"/>
  <c r="C118" i="1"/>
  <c r="AB117" i="1"/>
  <c r="N117" i="1"/>
  <c r="M117" i="1"/>
  <c r="L117" i="1"/>
  <c r="K117" i="1"/>
  <c r="I117" i="1"/>
  <c r="H117" i="1"/>
  <c r="G117" i="1"/>
  <c r="F117" i="1"/>
  <c r="E117" i="1"/>
  <c r="D117" i="1"/>
  <c r="C117" i="1"/>
  <c r="N116" i="1"/>
  <c r="M116" i="1"/>
  <c r="L116" i="1"/>
  <c r="K116" i="1"/>
  <c r="I116" i="1"/>
  <c r="H116" i="1"/>
  <c r="G116" i="1"/>
  <c r="F116" i="1"/>
  <c r="E116" i="1"/>
  <c r="D116" i="1"/>
  <c r="C116" i="1"/>
  <c r="N115" i="1"/>
  <c r="M115" i="1"/>
  <c r="L115" i="1"/>
  <c r="K115" i="1"/>
  <c r="I115" i="1"/>
  <c r="H115" i="1"/>
  <c r="G115" i="1"/>
  <c r="F115" i="1"/>
  <c r="E115" i="1"/>
  <c r="D115" i="1"/>
  <c r="C115" i="1"/>
  <c r="N107" i="1"/>
  <c r="N122" i="1" s="1"/>
  <c r="N137" i="1" s="1"/>
  <c r="N152" i="1" s="1"/>
  <c r="M107" i="1"/>
  <c r="M122" i="1" s="1"/>
  <c r="M137" i="1" s="1"/>
  <c r="M152" i="1" s="1"/>
  <c r="L107" i="1"/>
  <c r="L122" i="1" s="1"/>
  <c r="L137" i="1" s="1"/>
  <c r="L152" i="1" s="1"/>
  <c r="K107" i="1"/>
  <c r="K122" i="1" s="1"/>
  <c r="K137" i="1" s="1"/>
  <c r="K152" i="1" s="1"/>
  <c r="I107" i="1"/>
  <c r="I122" i="1" s="1"/>
  <c r="I137" i="1" s="1"/>
  <c r="I152" i="1" s="1"/>
  <c r="H107" i="1"/>
  <c r="H122" i="1" s="1"/>
  <c r="H137" i="1" s="1"/>
  <c r="H152" i="1" s="1"/>
  <c r="G107" i="1"/>
  <c r="G122" i="1" s="1"/>
  <c r="G137" i="1" s="1"/>
  <c r="G152" i="1" s="1"/>
  <c r="F107" i="1"/>
  <c r="F122" i="1" s="1"/>
  <c r="F137" i="1" s="1"/>
  <c r="F152" i="1" s="1"/>
  <c r="E107" i="1"/>
  <c r="E122" i="1" s="1"/>
  <c r="E137" i="1" s="1"/>
  <c r="E152" i="1" s="1"/>
  <c r="D107" i="1"/>
  <c r="D122" i="1" s="1"/>
  <c r="D137" i="1" s="1"/>
  <c r="D152" i="1" s="1"/>
  <c r="C107" i="1"/>
  <c r="C122" i="1" s="1"/>
  <c r="C137" i="1" s="1"/>
  <c r="C152" i="1" s="1"/>
  <c r="N106" i="1"/>
  <c r="M106" i="1"/>
  <c r="L106" i="1"/>
  <c r="K106" i="1"/>
  <c r="I106" i="1"/>
  <c r="H106" i="1"/>
  <c r="G106" i="1"/>
  <c r="F106" i="1"/>
  <c r="E106" i="1"/>
  <c r="D106" i="1"/>
  <c r="C106" i="1"/>
  <c r="AB105" i="1"/>
  <c r="N105" i="1"/>
  <c r="M105" i="1"/>
  <c r="L105" i="1"/>
  <c r="K105" i="1"/>
  <c r="I105" i="1"/>
  <c r="H105" i="1"/>
  <c r="G105" i="1"/>
  <c r="F105" i="1"/>
  <c r="E105" i="1"/>
  <c r="D105" i="1"/>
  <c r="C105" i="1"/>
  <c r="N104" i="1"/>
  <c r="M104" i="1"/>
  <c r="L104" i="1"/>
  <c r="K104" i="1"/>
  <c r="I104" i="1"/>
  <c r="H104" i="1"/>
  <c r="G104" i="1"/>
  <c r="F104" i="1"/>
  <c r="E104" i="1"/>
  <c r="D104" i="1"/>
  <c r="C104" i="1"/>
  <c r="N103" i="1"/>
  <c r="M103" i="1"/>
  <c r="L103" i="1"/>
  <c r="K103" i="1"/>
  <c r="I103" i="1"/>
  <c r="H103" i="1"/>
  <c r="G103" i="1"/>
  <c r="F103" i="1"/>
  <c r="E103" i="1"/>
  <c r="D103" i="1"/>
  <c r="C103" i="1"/>
  <c r="N102" i="1"/>
  <c r="M102" i="1"/>
  <c r="L102" i="1"/>
  <c r="K102" i="1"/>
  <c r="I102" i="1"/>
  <c r="H102" i="1"/>
  <c r="G102" i="1"/>
  <c r="F102" i="1"/>
  <c r="E102" i="1"/>
  <c r="D102" i="1"/>
  <c r="C102" i="1"/>
  <c r="N101" i="1"/>
  <c r="M101" i="1"/>
  <c r="L101" i="1"/>
  <c r="L159" i="1" s="1"/>
  <c r="K101" i="1"/>
  <c r="I101" i="1"/>
  <c r="H101" i="1"/>
  <c r="G101" i="1"/>
  <c r="F101" i="1"/>
  <c r="E101" i="1"/>
  <c r="D101" i="1"/>
  <c r="C101" i="1"/>
  <c r="N100" i="1"/>
  <c r="M100" i="1"/>
  <c r="L100" i="1"/>
  <c r="K100" i="1"/>
  <c r="I100" i="1"/>
  <c r="H100" i="1"/>
  <c r="G100" i="1"/>
  <c r="F100" i="1"/>
  <c r="E100" i="1"/>
  <c r="D100" i="1"/>
  <c r="C100" i="1"/>
  <c r="N99" i="1"/>
  <c r="M99" i="1"/>
  <c r="L99" i="1"/>
  <c r="K99" i="1"/>
  <c r="I99" i="1"/>
  <c r="H99" i="1"/>
  <c r="G99" i="1"/>
  <c r="F99" i="1"/>
  <c r="E99" i="1"/>
  <c r="D99" i="1"/>
  <c r="C99" i="1"/>
  <c r="AB96" i="1"/>
  <c r="AB97" i="1" s="1"/>
  <c r="G160" i="1" l="1"/>
  <c r="D160" i="1"/>
  <c r="E159" i="1"/>
  <c r="D246" i="1"/>
  <c r="M246" i="1"/>
  <c r="E160" i="1"/>
  <c r="G246" i="1"/>
  <c r="E246" i="1"/>
  <c r="D333" i="1"/>
  <c r="M333" i="1"/>
  <c r="G159" i="1"/>
  <c r="D159" i="1"/>
  <c r="M159" i="1"/>
  <c r="T986" i="1"/>
  <c r="T290" i="1"/>
  <c r="T305" i="1"/>
  <c r="T320" i="1"/>
  <c r="T464" i="1"/>
  <c r="T479" i="1"/>
  <c r="T494" i="1"/>
  <c r="T551" i="1"/>
  <c r="T1001" i="1"/>
  <c r="T1016" i="1"/>
  <c r="T884" i="1"/>
  <c r="T929" i="1"/>
  <c r="T899" i="1"/>
  <c r="T827" i="1"/>
  <c r="T842" i="1"/>
  <c r="T797" i="1"/>
  <c r="T740" i="1"/>
  <c r="T755" i="1"/>
  <c r="T725" i="1"/>
  <c r="T653" i="1"/>
  <c r="T668" i="1"/>
  <c r="T638" i="1"/>
  <c r="T566" i="1"/>
  <c r="T581" i="1"/>
  <c r="T362" i="1"/>
  <c r="T392" i="1"/>
  <c r="T203" i="1"/>
  <c r="F243" i="1"/>
  <c r="T45" i="2" s="1"/>
  <c r="K243" i="1"/>
  <c r="X45" i="2" s="1"/>
  <c r="T218" i="1"/>
  <c r="T233" i="1"/>
  <c r="T116" i="1"/>
  <c r="U155" i="1"/>
  <c r="W156" i="1"/>
  <c r="T156" i="1"/>
  <c r="T131" i="1"/>
  <c r="T146" i="1"/>
  <c r="U156" i="1"/>
  <c r="T101" i="1"/>
  <c r="K160" i="1"/>
  <c r="U154" i="1"/>
  <c r="W155" i="1"/>
  <c r="T155" i="1"/>
  <c r="C160" i="1"/>
  <c r="T154" i="1"/>
  <c r="W154" i="1"/>
  <c r="T971" i="1"/>
  <c r="N1029" i="1"/>
  <c r="T914" i="1"/>
  <c r="H942" i="1"/>
  <c r="T812" i="1"/>
  <c r="C855" i="1"/>
  <c r="T710" i="1"/>
  <c r="L768" i="1"/>
  <c r="T623" i="1"/>
  <c r="G681" i="1"/>
  <c r="T536" i="1"/>
  <c r="N594" i="1"/>
  <c r="T407" i="1"/>
  <c r="E420" i="1"/>
  <c r="T449" i="1"/>
  <c r="C507" i="1"/>
  <c r="T377" i="1"/>
  <c r="M420" i="1"/>
  <c r="T275" i="1"/>
  <c r="E333" i="1"/>
  <c r="T188" i="1"/>
  <c r="H246" i="1"/>
  <c r="Z185" i="1"/>
  <c r="AB197" i="1"/>
  <c r="AA182" i="1" s="1"/>
  <c r="Z187" i="1"/>
  <c r="H245" i="1" s="1"/>
  <c r="E243" i="1"/>
  <c r="S45" i="2" s="1"/>
  <c r="I243" i="1"/>
  <c r="W45" i="2" s="1"/>
  <c r="N243" i="1"/>
  <c r="AA45" i="2" s="1"/>
  <c r="C330" i="1"/>
  <c r="Q46" i="2" s="1"/>
  <c r="G330" i="1"/>
  <c r="U46" i="2" s="1"/>
  <c r="L330" i="1"/>
  <c r="Y46" i="2" s="1"/>
  <c r="C417" i="1"/>
  <c r="Q47" i="2" s="1"/>
  <c r="G417" i="1"/>
  <c r="U47" i="2" s="1"/>
  <c r="L417" i="1"/>
  <c r="Y47" i="2" s="1"/>
  <c r="F504" i="1"/>
  <c r="T48" i="2" s="1"/>
  <c r="K504" i="1"/>
  <c r="X48" i="2" s="1"/>
  <c r="Z532" i="1"/>
  <c r="F591" i="1"/>
  <c r="T49" i="2" s="1"/>
  <c r="K591" i="1"/>
  <c r="X49" i="2" s="1"/>
  <c r="Z619" i="1"/>
  <c r="F678" i="1"/>
  <c r="T50" i="2" s="1"/>
  <c r="K678" i="1"/>
  <c r="X50" i="2" s="1"/>
  <c r="Z706" i="1"/>
  <c r="F765" i="1"/>
  <c r="T51" i="2" s="1"/>
  <c r="K765" i="1"/>
  <c r="X51" i="2" s="1"/>
  <c r="E852" i="1"/>
  <c r="S52" i="2" s="1"/>
  <c r="I852" i="1"/>
  <c r="W52" i="2" s="1"/>
  <c r="N852" i="1"/>
  <c r="AA52" i="2" s="1"/>
  <c r="Z881" i="1"/>
  <c r="AB893" i="1"/>
  <c r="AA878" i="1" s="1"/>
  <c r="Z883" i="1"/>
  <c r="D939" i="1"/>
  <c r="R53" i="2" s="1"/>
  <c r="H939" i="1"/>
  <c r="V53" i="2" s="1"/>
  <c r="M939" i="1"/>
  <c r="Z53" i="2" s="1"/>
  <c r="Z967" i="1"/>
  <c r="E1026" i="1"/>
  <c r="S54" i="2" s="1"/>
  <c r="I1026" i="1"/>
  <c r="W54" i="2" s="1"/>
  <c r="N1026" i="1"/>
  <c r="AA54" i="2" s="1"/>
  <c r="AB283" i="1"/>
  <c r="Z277" i="1"/>
  <c r="AB284" i="1"/>
  <c r="Z274" i="1"/>
  <c r="D330" i="1"/>
  <c r="R46" i="2" s="1"/>
  <c r="H330" i="1"/>
  <c r="V46" i="2" s="1"/>
  <c r="M330" i="1"/>
  <c r="Z46" i="2" s="1"/>
  <c r="AB370" i="1"/>
  <c r="Z364" i="1"/>
  <c r="AB371" i="1"/>
  <c r="AA356" i="1" s="1"/>
  <c r="Z361" i="1"/>
  <c r="D417" i="1"/>
  <c r="R47" i="2" s="1"/>
  <c r="H417" i="1"/>
  <c r="V47" i="2" s="1"/>
  <c r="M417" i="1"/>
  <c r="Z47" i="2" s="1"/>
  <c r="AB457" i="1"/>
  <c r="Z451" i="1"/>
  <c r="AB458" i="1"/>
  <c r="AA443" i="1" s="1"/>
  <c r="Z448" i="1"/>
  <c r="C504" i="1"/>
  <c r="Q48" i="2" s="1"/>
  <c r="G504" i="1"/>
  <c r="U48" i="2" s="1"/>
  <c r="L504" i="1"/>
  <c r="Y48" i="2" s="1"/>
  <c r="C591" i="1"/>
  <c r="Q49" i="2" s="1"/>
  <c r="G591" i="1"/>
  <c r="U49" i="2" s="1"/>
  <c r="L591" i="1"/>
  <c r="Y49" i="2" s="1"/>
  <c r="C678" i="1"/>
  <c r="Q50" i="2" s="1"/>
  <c r="G678" i="1"/>
  <c r="U50" i="2" s="1"/>
  <c r="L678" i="1"/>
  <c r="Y50" i="2" s="1"/>
  <c r="C765" i="1"/>
  <c r="Q51" i="2" s="1"/>
  <c r="G765" i="1"/>
  <c r="U51" i="2" s="1"/>
  <c r="L765" i="1"/>
  <c r="Y51" i="2" s="1"/>
  <c r="Z793" i="1"/>
  <c r="F852" i="1"/>
  <c r="T52" i="2" s="1"/>
  <c r="K852" i="1"/>
  <c r="X52" i="2" s="1"/>
  <c r="E939" i="1"/>
  <c r="S53" i="2" s="1"/>
  <c r="I939" i="1"/>
  <c r="W53" i="2" s="1"/>
  <c r="N939" i="1"/>
  <c r="AA53" i="2" s="1"/>
  <c r="F1026" i="1"/>
  <c r="T54" i="2" s="1"/>
  <c r="K1026" i="1"/>
  <c r="X54" i="2" s="1"/>
  <c r="Z184" i="1"/>
  <c r="C243" i="1"/>
  <c r="Q45" i="2" s="1"/>
  <c r="G243" i="1"/>
  <c r="U45" i="2" s="1"/>
  <c r="L243" i="1"/>
  <c r="Y45" i="2" s="1"/>
  <c r="E330" i="1"/>
  <c r="S46" i="2" s="1"/>
  <c r="I330" i="1"/>
  <c r="W46" i="2" s="1"/>
  <c r="N330" i="1"/>
  <c r="AA46" i="2" s="1"/>
  <c r="E417" i="1"/>
  <c r="S47" i="2" s="1"/>
  <c r="I417" i="1"/>
  <c r="W47" i="2" s="1"/>
  <c r="N417" i="1"/>
  <c r="AA47" i="2" s="1"/>
  <c r="D504" i="1"/>
  <c r="R48" i="2" s="1"/>
  <c r="H504" i="1"/>
  <c r="V48" i="2" s="1"/>
  <c r="M504" i="1"/>
  <c r="Z48" i="2" s="1"/>
  <c r="Z533" i="1"/>
  <c r="AB545" i="1"/>
  <c r="AA530" i="1" s="1"/>
  <c r="Z535" i="1"/>
  <c r="D591" i="1"/>
  <c r="R49" i="2" s="1"/>
  <c r="H591" i="1"/>
  <c r="V49" i="2" s="1"/>
  <c r="M591" i="1"/>
  <c r="Z49" i="2" s="1"/>
  <c r="Z620" i="1"/>
  <c r="AB632" i="1"/>
  <c r="AA617" i="1" s="1"/>
  <c r="Z622" i="1"/>
  <c r="D678" i="1"/>
  <c r="R50" i="2" s="1"/>
  <c r="H678" i="1"/>
  <c r="V50" i="2" s="1"/>
  <c r="M678" i="1"/>
  <c r="Z50" i="2" s="1"/>
  <c r="Z707" i="1"/>
  <c r="AB719" i="1"/>
  <c r="AA704" i="1" s="1"/>
  <c r="Z709" i="1"/>
  <c r="D765" i="1"/>
  <c r="R51" i="2" s="1"/>
  <c r="H765" i="1"/>
  <c r="V51" i="2" s="1"/>
  <c r="M765" i="1"/>
  <c r="Z51" i="2" s="1"/>
  <c r="C852" i="1"/>
  <c r="Q52" i="2" s="1"/>
  <c r="G852" i="1"/>
  <c r="U52" i="2" s="1"/>
  <c r="L852" i="1"/>
  <c r="Y52" i="2" s="1"/>
  <c r="Z880" i="1"/>
  <c r="F939" i="1"/>
  <c r="T53" i="2" s="1"/>
  <c r="K939" i="1"/>
  <c r="X53" i="2" s="1"/>
  <c r="Z968" i="1"/>
  <c r="AB980" i="1"/>
  <c r="AA965" i="1" s="1"/>
  <c r="Z970" i="1"/>
  <c r="C1026" i="1"/>
  <c r="Q54" i="2" s="1"/>
  <c r="G1026" i="1"/>
  <c r="U54" i="2" s="1"/>
  <c r="L1026" i="1"/>
  <c r="Y54" i="2" s="1"/>
  <c r="D243" i="1"/>
  <c r="R45" i="2" s="1"/>
  <c r="H243" i="1"/>
  <c r="V45" i="2" s="1"/>
  <c r="M243" i="1"/>
  <c r="Z45" i="2" s="1"/>
  <c r="Z271" i="1"/>
  <c r="F330" i="1"/>
  <c r="T46" i="2" s="1"/>
  <c r="K330" i="1"/>
  <c r="X46" i="2" s="1"/>
  <c r="Z358" i="1"/>
  <c r="F417" i="1"/>
  <c r="T47" i="2" s="1"/>
  <c r="K417" i="1"/>
  <c r="X47" i="2" s="1"/>
  <c r="Z445" i="1"/>
  <c r="E504" i="1"/>
  <c r="S48" i="2" s="1"/>
  <c r="I504" i="1"/>
  <c r="W48" i="2" s="1"/>
  <c r="N504" i="1"/>
  <c r="AA48" i="2" s="1"/>
  <c r="E591" i="1"/>
  <c r="S49" i="2" s="1"/>
  <c r="I591" i="1"/>
  <c r="W49" i="2" s="1"/>
  <c r="N591" i="1"/>
  <c r="AA49" i="2" s="1"/>
  <c r="E678" i="1"/>
  <c r="S50" i="2" s="1"/>
  <c r="I678" i="1"/>
  <c r="W50" i="2" s="1"/>
  <c r="N678" i="1"/>
  <c r="AA50" i="2" s="1"/>
  <c r="E765" i="1"/>
  <c r="S51" i="2" s="1"/>
  <c r="I765" i="1"/>
  <c r="W51" i="2" s="1"/>
  <c r="N765" i="1"/>
  <c r="AA51" i="2" s="1"/>
  <c r="AB805" i="1"/>
  <c r="Z799" i="1"/>
  <c r="AB806" i="1"/>
  <c r="AA791" i="1" s="1"/>
  <c r="Z796" i="1"/>
  <c r="D852" i="1"/>
  <c r="R52" i="2" s="1"/>
  <c r="H852" i="1"/>
  <c r="V52" i="2" s="1"/>
  <c r="M852" i="1"/>
  <c r="Z52" i="2" s="1"/>
  <c r="C939" i="1"/>
  <c r="Q53" i="2" s="1"/>
  <c r="G939" i="1"/>
  <c r="U53" i="2" s="1"/>
  <c r="L939" i="1"/>
  <c r="Y53" i="2" s="1"/>
  <c r="D1026" i="1"/>
  <c r="R54" i="2" s="1"/>
  <c r="H1026" i="1"/>
  <c r="V54" i="2" s="1"/>
  <c r="M1026" i="1"/>
  <c r="Z54" i="2" s="1"/>
  <c r="F159" i="1"/>
  <c r="P158" i="1"/>
  <c r="Q160" i="1" s="1"/>
  <c r="F160" i="1"/>
  <c r="Z98" i="1"/>
  <c r="AB109" i="1" s="1"/>
  <c r="Z97" i="1"/>
  <c r="Z105" i="1" s="1"/>
  <c r="AB110" i="1"/>
  <c r="AA95" i="1" s="1"/>
  <c r="M160" i="1"/>
  <c r="Z100" i="1"/>
  <c r="AA993" i="1"/>
  <c r="AB995" i="1" s="1"/>
  <c r="AA996" i="1"/>
  <c r="AB998" i="1" s="1"/>
  <c r="AA906" i="1"/>
  <c r="AB908" i="1" s="1"/>
  <c r="Z879" i="1"/>
  <c r="AA822" i="1"/>
  <c r="Z792" i="1"/>
  <c r="Z705" i="1"/>
  <c r="AA732" i="1"/>
  <c r="AB734" i="1" s="1"/>
  <c r="Z618" i="1"/>
  <c r="AA648" i="1"/>
  <c r="AB650" i="1" s="1"/>
  <c r="AA645" i="1"/>
  <c r="AB647" i="1" s="1"/>
  <c r="AA561" i="1"/>
  <c r="AB563" i="1" s="1"/>
  <c r="AA558" i="1"/>
  <c r="AB560" i="1" s="1"/>
  <c r="AA474" i="1"/>
  <c r="AB476" i="1" s="1"/>
  <c r="Z444" i="1"/>
  <c r="AA384" i="1"/>
  <c r="AB386" i="1" s="1"/>
  <c r="AA387" i="1"/>
  <c r="AB389" i="1" s="1"/>
  <c r="AA300" i="1"/>
  <c r="Z270" i="1"/>
  <c r="AA297" i="1"/>
  <c r="E156" i="1"/>
  <c r="S44" i="2" s="1"/>
  <c r="I156" i="1"/>
  <c r="W44" i="2" s="1"/>
  <c r="N156" i="1"/>
  <c r="K156" i="1"/>
  <c r="C156" i="1"/>
  <c r="Q44" i="2" s="1"/>
  <c r="L156" i="1"/>
  <c r="H156" i="1"/>
  <c r="V44" i="2" s="1"/>
  <c r="M156" i="1"/>
  <c r="AA909" i="1"/>
  <c r="AB911" i="1" s="1"/>
  <c r="AA825" i="1"/>
  <c r="AB827" i="1" s="1"/>
  <c r="AA735" i="1"/>
  <c r="AB737" i="1" s="1"/>
  <c r="AA651" i="1"/>
  <c r="AB653" i="1" s="1"/>
  <c r="AA477" i="1"/>
  <c r="AB479" i="1" s="1"/>
  <c r="AA471" i="1"/>
  <c r="AB473" i="1" s="1"/>
  <c r="AA213" i="1"/>
  <c r="AA210" i="1"/>
  <c r="G156" i="1"/>
  <c r="U44" i="2" s="1"/>
  <c r="F156" i="1"/>
  <c r="T44" i="2" s="1"/>
  <c r="D156" i="1"/>
  <c r="R44" i="2" s="1"/>
  <c r="W63" i="1"/>
  <c r="U63" i="1"/>
  <c r="T63" i="1"/>
  <c r="N63" i="1"/>
  <c r="M63" i="1"/>
  <c r="L63" i="1"/>
  <c r="K63" i="1"/>
  <c r="I63" i="1"/>
  <c r="H63" i="1"/>
  <c r="G63" i="1"/>
  <c r="F63" i="1"/>
  <c r="E63" i="1"/>
  <c r="D63" i="1"/>
  <c r="C63" i="1"/>
  <c r="W62" i="1"/>
  <c r="U62" i="1"/>
  <c r="T62" i="1"/>
  <c r="N62" i="1"/>
  <c r="M62" i="1"/>
  <c r="L62" i="1"/>
  <c r="K62" i="1"/>
  <c r="I62" i="1"/>
  <c r="H62" i="1"/>
  <c r="G62" i="1"/>
  <c r="F62" i="1"/>
  <c r="E62" i="1"/>
  <c r="D62" i="1"/>
  <c r="C62" i="1"/>
  <c r="W61" i="1"/>
  <c r="U61" i="1"/>
  <c r="T61" i="1"/>
  <c r="N61" i="1"/>
  <c r="M61" i="1"/>
  <c r="L61" i="1"/>
  <c r="K61" i="1"/>
  <c r="I61" i="1"/>
  <c r="H61" i="1"/>
  <c r="G61" i="1"/>
  <c r="F61" i="1"/>
  <c r="E61" i="1"/>
  <c r="D61" i="1"/>
  <c r="C61" i="1"/>
  <c r="N60" i="1"/>
  <c r="M60" i="1"/>
  <c r="L60" i="1"/>
  <c r="K60" i="1"/>
  <c r="I60" i="1"/>
  <c r="H60" i="1"/>
  <c r="G60" i="1"/>
  <c r="F60" i="1"/>
  <c r="E60" i="1"/>
  <c r="D60" i="1"/>
  <c r="C60" i="1"/>
  <c r="W59" i="1"/>
  <c r="T59" i="1"/>
  <c r="N59" i="1"/>
  <c r="M59" i="1"/>
  <c r="L59" i="1"/>
  <c r="K59" i="1"/>
  <c r="I59" i="1"/>
  <c r="H59" i="1"/>
  <c r="G59" i="1"/>
  <c r="F59" i="1"/>
  <c r="E59" i="1"/>
  <c r="D59" i="1"/>
  <c r="C59" i="1"/>
  <c r="N58" i="1"/>
  <c r="M58" i="1"/>
  <c r="L58" i="1"/>
  <c r="K58" i="1"/>
  <c r="I58" i="1"/>
  <c r="H58" i="1"/>
  <c r="G58" i="1"/>
  <c r="F58" i="1"/>
  <c r="E58" i="1"/>
  <c r="D58" i="1"/>
  <c r="C58" i="1"/>
  <c r="N57" i="1"/>
  <c r="M57" i="1"/>
  <c r="L57" i="1"/>
  <c r="K57" i="1"/>
  <c r="I57" i="1"/>
  <c r="H57" i="1"/>
  <c r="G57" i="1"/>
  <c r="F57" i="1"/>
  <c r="E57" i="1"/>
  <c r="D57" i="1"/>
  <c r="C57" i="1"/>
  <c r="T56" i="1"/>
  <c r="N56" i="1"/>
  <c r="M56" i="1"/>
  <c r="L56" i="1"/>
  <c r="K56" i="1"/>
  <c r="I56" i="1"/>
  <c r="H56" i="1"/>
  <c r="G56" i="1"/>
  <c r="F56" i="1"/>
  <c r="E56" i="1"/>
  <c r="D56" i="1"/>
  <c r="C56" i="1"/>
  <c r="W55" i="1"/>
  <c r="U55" i="1"/>
  <c r="T55" i="1"/>
  <c r="W54" i="1"/>
  <c r="U54" i="1"/>
  <c r="T54" i="1"/>
  <c r="W53" i="1"/>
  <c r="U53" i="1"/>
  <c r="T53" i="1"/>
  <c r="W52" i="1"/>
  <c r="U52" i="1"/>
  <c r="T52" i="1"/>
  <c r="W51" i="1"/>
  <c r="U51" i="1"/>
  <c r="T51" i="1"/>
  <c r="W48" i="1"/>
  <c r="U48" i="1"/>
  <c r="T48" i="1"/>
  <c r="N48" i="1"/>
  <c r="M48" i="1"/>
  <c r="L48" i="1"/>
  <c r="K48" i="1"/>
  <c r="I48" i="1"/>
  <c r="H48" i="1"/>
  <c r="G48" i="1"/>
  <c r="F48" i="1"/>
  <c r="E48" i="1"/>
  <c r="D48" i="1"/>
  <c r="C48" i="1"/>
  <c r="W47" i="1"/>
  <c r="U47" i="1"/>
  <c r="T47" i="1"/>
  <c r="N47" i="1"/>
  <c r="M47" i="1"/>
  <c r="L47" i="1"/>
  <c r="K47" i="1"/>
  <c r="I47" i="1"/>
  <c r="H47" i="1"/>
  <c r="G47" i="1"/>
  <c r="F47" i="1"/>
  <c r="E47" i="1"/>
  <c r="D47" i="1"/>
  <c r="C47" i="1"/>
  <c r="W46" i="1"/>
  <c r="U46" i="1"/>
  <c r="T46" i="1"/>
  <c r="N46" i="1"/>
  <c r="M46" i="1"/>
  <c r="L46" i="1"/>
  <c r="K46" i="1"/>
  <c r="I46" i="1"/>
  <c r="H46" i="1"/>
  <c r="G46" i="1"/>
  <c r="F46" i="1"/>
  <c r="E46" i="1"/>
  <c r="D46" i="1"/>
  <c r="C46" i="1"/>
  <c r="N45" i="1"/>
  <c r="M45" i="1"/>
  <c r="L45" i="1"/>
  <c r="K45" i="1"/>
  <c r="I45" i="1"/>
  <c r="H45" i="1"/>
  <c r="G45" i="1"/>
  <c r="F45" i="1"/>
  <c r="E45" i="1"/>
  <c r="D45" i="1"/>
  <c r="C45" i="1"/>
  <c r="W44" i="1"/>
  <c r="T44" i="1"/>
  <c r="N44" i="1"/>
  <c r="M44" i="1"/>
  <c r="L44" i="1"/>
  <c r="K44" i="1"/>
  <c r="I44" i="1"/>
  <c r="H44" i="1"/>
  <c r="G44" i="1"/>
  <c r="F44" i="1"/>
  <c r="E44" i="1"/>
  <c r="D44" i="1"/>
  <c r="C44" i="1"/>
  <c r="N43" i="1"/>
  <c r="M43" i="1"/>
  <c r="L43" i="1"/>
  <c r="K43" i="1"/>
  <c r="I43" i="1"/>
  <c r="H43" i="1"/>
  <c r="G43" i="1"/>
  <c r="F43" i="1"/>
  <c r="E43" i="1"/>
  <c r="D43" i="1"/>
  <c r="C43" i="1"/>
  <c r="N42" i="1"/>
  <c r="M42" i="1"/>
  <c r="L42" i="1"/>
  <c r="K42" i="1"/>
  <c r="I42" i="1"/>
  <c r="H42" i="1"/>
  <c r="G42" i="1"/>
  <c r="F42" i="1"/>
  <c r="E42" i="1"/>
  <c r="D42" i="1"/>
  <c r="C42" i="1"/>
  <c r="T41" i="1"/>
  <c r="N41" i="1"/>
  <c r="M41" i="1"/>
  <c r="L41" i="1"/>
  <c r="K41" i="1"/>
  <c r="I41" i="1"/>
  <c r="H41" i="1"/>
  <c r="G41" i="1"/>
  <c r="F41" i="1"/>
  <c r="E41" i="1"/>
  <c r="D41" i="1"/>
  <c r="C41" i="1"/>
  <c r="W40" i="1"/>
  <c r="U40" i="1"/>
  <c r="T40" i="1"/>
  <c r="W39" i="1"/>
  <c r="U39" i="1"/>
  <c r="T39" i="1"/>
  <c r="W38" i="1"/>
  <c r="U38" i="1"/>
  <c r="T38" i="1"/>
  <c r="W37" i="1"/>
  <c r="U37" i="1"/>
  <c r="T37" i="1"/>
  <c r="W36" i="1"/>
  <c r="U36" i="1"/>
  <c r="T36" i="1"/>
  <c r="W33" i="1"/>
  <c r="U33" i="1"/>
  <c r="T33" i="1"/>
  <c r="N33" i="1"/>
  <c r="M33" i="1"/>
  <c r="L33" i="1"/>
  <c r="K33" i="1"/>
  <c r="I33" i="1"/>
  <c r="H33" i="1"/>
  <c r="G33" i="1"/>
  <c r="F33" i="1"/>
  <c r="E33" i="1"/>
  <c r="D33" i="1"/>
  <c r="C33" i="1"/>
  <c r="W32" i="1"/>
  <c r="U32" i="1"/>
  <c r="T32" i="1"/>
  <c r="N32" i="1"/>
  <c r="M32" i="1"/>
  <c r="L32" i="1"/>
  <c r="K32" i="1"/>
  <c r="I32" i="1"/>
  <c r="H32" i="1"/>
  <c r="G32" i="1"/>
  <c r="F32" i="1"/>
  <c r="E32" i="1"/>
  <c r="D32" i="1"/>
  <c r="C32" i="1"/>
  <c r="W31" i="1"/>
  <c r="U31" i="1"/>
  <c r="T31" i="1"/>
  <c r="N31" i="1"/>
  <c r="M31" i="1"/>
  <c r="L31" i="1"/>
  <c r="K31" i="1"/>
  <c r="I31" i="1"/>
  <c r="H31" i="1"/>
  <c r="G31" i="1"/>
  <c r="F31" i="1"/>
  <c r="E31" i="1"/>
  <c r="D31" i="1"/>
  <c r="C31" i="1"/>
  <c r="N30" i="1"/>
  <c r="M30" i="1"/>
  <c r="L30" i="1"/>
  <c r="K30" i="1"/>
  <c r="I30" i="1"/>
  <c r="H30" i="1"/>
  <c r="G30" i="1"/>
  <c r="F30" i="1"/>
  <c r="E30" i="1"/>
  <c r="D30" i="1"/>
  <c r="C30" i="1"/>
  <c r="W29" i="1"/>
  <c r="T29" i="1"/>
  <c r="N29" i="1"/>
  <c r="M29" i="1"/>
  <c r="L29" i="1"/>
  <c r="K29" i="1"/>
  <c r="I29" i="1"/>
  <c r="H29" i="1"/>
  <c r="G29" i="1"/>
  <c r="F29" i="1"/>
  <c r="E29" i="1"/>
  <c r="D29" i="1"/>
  <c r="C29" i="1"/>
  <c r="N28" i="1"/>
  <c r="M28" i="1"/>
  <c r="L28" i="1"/>
  <c r="K28" i="1"/>
  <c r="I28" i="1"/>
  <c r="H28" i="1"/>
  <c r="G28" i="1"/>
  <c r="F28" i="1"/>
  <c r="E28" i="1"/>
  <c r="D28" i="1"/>
  <c r="C28" i="1"/>
  <c r="N27" i="1"/>
  <c r="M27" i="1"/>
  <c r="L27" i="1"/>
  <c r="K27" i="1"/>
  <c r="I27" i="1"/>
  <c r="H27" i="1"/>
  <c r="G27" i="1"/>
  <c r="F27" i="1"/>
  <c r="E27" i="1"/>
  <c r="D27" i="1"/>
  <c r="C27" i="1"/>
  <c r="T26" i="1"/>
  <c r="N26" i="1"/>
  <c r="M26" i="1"/>
  <c r="L26" i="1"/>
  <c r="K26" i="1"/>
  <c r="I26" i="1"/>
  <c r="H26" i="1"/>
  <c r="G26" i="1"/>
  <c r="F26" i="1"/>
  <c r="E26" i="1"/>
  <c r="D26" i="1"/>
  <c r="C26" i="1"/>
  <c r="W25" i="1"/>
  <c r="U25" i="1"/>
  <c r="T25" i="1"/>
  <c r="W24" i="1"/>
  <c r="U24" i="1"/>
  <c r="T24" i="1"/>
  <c r="W23" i="1"/>
  <c r="U23" i="1"/>
  <c r="T23" i="1"/>
  <c r="W22" i="1"/>
  <c r="U22" i="1"/>
  <c r="T22" i="1"/>
  <c r="W21" i="1"/>
  <c r="U21" i="1"/>
  <c r="T21" i="1"/>
  <c r="U18" i="1"/>
  <c r="U17" i="1"/>
  <c r="U16" i="1"/>
  <c r="T18" i="1"/>
  <c r="T17" i="1"/>
  <c r="T16" i="1"/>
  <c r="T14" i="1"/>
  <c r="U10" i="1"/>
  <c r="U9" i="1"/>
  <c r="U8" i="1"/>
  <c r="U7" i="1"/>
  <c r="T10" i="1"/>
  <c r="T9" i="1"/>
  <c r="T8" i="1"/>
  <c r="T7" i="1"/>
  <c r="U6" i="1"/>
  <c r="T6" i="1"/>
  <c r="W18" i="1"/>
  <c r="W17" i="1"/>
  <c r="W16" i="1"/>
  <c r="W14" i="1"/>
  <c r="W10" i="1"/>
  <c r="W8" i="1"/>
  <c r="W9" i="1"/>
  <c r="W7" i="1"/>
  <c r="W6" i="1"/>
  <c r="L14" i="1"/>
  <c r="M14" i="1"/>
  <c r="N14" i="1"/>
  <c r="K14" i="1"/>
  <c r="K11" i="1"/>
  <c r="L11" i="1"/>
  <c r="M11" i="1"/>
  <c r="D14" i="1"/>
  <c r="E14" i="1"/>
  <c r="F14" i="1"/>
  <c r="G14" i="1"/>
  <c r="H14" i="1"/>
  <c r="I14" i="1"/>
  <c r="C14" i="1"/>
  <c r="L19" i="1"/>
  <c r="L34" i="1" s="1"/>
  <c r="L49" i="1" s="1"/>
  <c r="L64" i="1" s="1"/>
  <c r="M19" i="1"/>
  <c r="M34" i="1" s="1"/>
  <c r="M49" i="1" s="1"/>
  <c r="M64" i="1" s="1"/>
  <c r="N19" i="1"/>
  <c r="N34" i="1" s="1"/>
  <c r="N49" i="1" s="1"/>
  <c r="N64" i="1" s="1"/>
  <c r="M12" i="1"/>
  <c r="M13" i="1"/>
  <c r="M15" i="1"/>
  <c r="M16" i="1"/>
  <c r="M17" i="1"/>
  <c r="M18" i="1"/>
  <c r="N11" i="1"/>
  <c r="L12" i="1"/>
  <c r="N12" i="1"/>
  <c r="L13" i="1"/>
  <c r="N13" i="1"/>
  <c r="L15" i="1"/>
  <c r="N15" i="1"/>
  <c r="L16" i="1"/>
  <c r="N16" i="1"/>
  <c r="L17" i="1"/>
  <c r="N17" i="1"/>
  <c r="L18" i="1"/>
  <c r="N18" i="1"/>
  <c r="A72" i="1"/>
  <c r="AA269" i="1" l="1"/>
  <c r="AA275" i="1" s="1"/>
  <c r="AB270" i="1"/>
  <c r="AB271" i="1" s="1"/>
  <c r="AB272" i="1"/>
  <c r="AB278" i="1"/>
  <c r="AB275" i="1"/>
  <c r="L68" i="1"/>
  <c r="Y43" i="2" s="1"/>
  <c r="Y19" i="2"/>
  <c r="AB824" i="1"/>
  <c r="AB299" i="1"/>
  <c r="S19" i="2" s="1"/>
  <c r="AA123" i="1"/>
  <c r="AE6" i="2"/>
  <c r="AA126" i="1"/>
  <c r="AE19" i="2"/>
  <c r="Z96" i="1"/>
  <c r="AE30" i="2"/>
  <c r="Q158" i="1"/>
  <c r="C30" i="2"/>
  <c r="W1027" i="1"/>
  <c r="W331" i="1"/>
  <c r="E6" i="2" s="1"/>
  <c r="W505" i="1"/>
  <c r="G6" i="2" s="1"/>
  <c r="W592" i="1"/>
  <c r="H6" i="2" s="1"/>
  <c r="W244" i="1"/>
  <c r="D6" i="2" s="1"/>
  <c r="W853" i="1"/>
  <c r="Z791" i="1" s="1"/>
  <c r="W940" i="1"/>
  <c r="L6" i="2" s="1"/>
  <c r="W766" i="1"/>
  <c r="J6" i="2" s="1"/>
  <c r="W679" i="1"/>
  <c r="W418" i="1"/>
  <c r="Z356" i="1" s="1"/>
  <c r="W157" i="1"/>
  <c r="T19" i="2"/>
  <c r="AA19" i="2"/>
  <c r="X19" i="2"/>
  <c r="W19" i="2"/>
  <c r="V19" i="2"/>
  <c r="AA738" i="1"/>
  <c r="AB740" i="1" s="1"/>
  <c r="AA912" i="1"/>
  <c r="AB914" i="1" s="1"/>
  <c r="Z357" i="1"/>
  <c r="Z966" i="1"/>
  <c r="AA449" i="1"/>
  <c r="AA452" i="1"/>
  <c r="AB715" i="1"/>
  <c r="L767" i="1"/>
  <c r="C767" i="1"/>
  <c r="K767" i="1"/>
  <c r="D767" i="1"/>
  <c r="N767" i="1"/>
  <c r="H767" i="1"/>
  <c r="I767" i="1"/>
  <c r="M767" i="1"/>
  <c r="F767" i="1"/>
  <c r="E767" i="1"/>
  <c r="G767" i="1"/>
  <c r="AB628" i="1"/>
  <c r="I680" i="1"/>
  <c r="D680" i="1"/>
  <c r="C680" i="1"/>
  <c r="N680" i="1"/>
  <c r="F680" i="1"/>
  <c r="H680" i="1"/>
  <c r="K680" i="1"/>
  <c r="M680" i="1"/>
  <c r="E680" i="1"/>
  <c r="G680" i="1"/>
  <c r="L680" i="1"/>
  <c r="AB541" i="1"/>
  <c r="L593" i="1"/>
  <c r="G593" i="1"/>
  <c r="C593" i="1"/>
  <c r="D593" i="1"/>
  <c r="I593" i="1"/>
  <c r="F593" i="1"/>
  <c r="H593" i="1"/>
  <c r="N593" i="1"/>
  <c r="K593" i="1"/>
  <c r="M593" i="1"/>
  <c r="E593" i="1"/>
  <c r="AB803" i="1"/>
  <c r="AB804" i="1"/>
  <c r="Z801" i="1"/>
  <c r="AA792" i="1"/>
  <c r="AB280" i="1"/>
  <c r="M332" i="1"/>
  <c r="I332" i="1"/>
  <c r="N332" i="1"/>
  <c r="D332" i="1"/>
  <c r="F332" i="1"/>
  <c r="H332" i="1"/>
  <c r="E332" i="1"/>
  <c r="L332" i="1"/>
  <c r="K332" i="1"/>
  <c r="G332" i="1"/>
  <c r="C332" i="1"/>
  <c r="AB892" i="1"/>
  <c r="Z886" i="1"/>
  <c r="AB717" i="1"/>
  <c r="AB716" i="1"/>
  <c r="Z714" i="1"/>
  <c r="AA705" i="1"/>
  <c r="AB630" i="1"/>
  <c r="AA618" i="1"/>
  <c r="AB629" i="1"/>
  <c r="Z627" i="1"/>
  <c r="Z10" i="1"/>
  <c r="Z15" i="1" s="1"/>
  <c r="U19" i="2"/>
  <c r="AA216" i="1"/>
  <c r="AB218" i="1" s="1"/>
  <c r="Z183" i="1"/>
  <c r="AB802" i="1"/>
  <c r="C854" i="1"/>
  <c r="K854" i="1"/>
  <c r="E854" i="1"/>
  <c r="I854" i="1"/>
  <c r="H854" i="1"/>
  <c r="N854" i="1"/>
  <c r="M854" i="1"/>
  <c r="F854" i="1"/>
  <c r="L854" i="1"/>
  <c r="D854" i="1"/>
  <c r="G854" i="1"/>
  <c r="AB369" i="1"/>
  <c r="AB368" i="1"/>
  <c r="Z366" i="1"/>
  <c r="AA357" i="1"/>
  <c r="AB282" i="1"/>
  <c r="AA270" i="1"/>
  <c r="Z279" i="1"/>
  <c r="AB281" i="1"/>
  <c r="AB194" i="1"/>
  <c r="Z192" i="1"/>
  <c r="AB195" i="1"/>
  <c r="AA183" i="1"/>
  <c r="AB889" i="1"/>
  <c r="C941" i="1"/>
  <c r="F941" i="1"/>
  <c r="L941" i="1"/>
  <c r="D941" i="1"/>
  <c r="E941" i="1"/>
  <c r="K941" i="1"/>
  <c r="H941" i="1"/>
  <c r="I941" i="1"/>
  <c r="M941" i="1"/>
  <c r="N941" i="1"/>
  <c r="G941" i="1"/>
  <c r="AA623" i="1"/>
  <c r="AA626" i="1"/>
  <c r="AB543" i="1"/>
  <c r="AB542" i="1"/>
  <c r="Z540" i="1"/>
  <c r="AA531" i="1"/>
  <c r="AA365" i="1"/>
  <c r="AA362" i="1"/>
  <c r="AB979" i="1"/>
  <c r="Z973" i="1"/>
  <c r="AB891" i="1"/>
  <c r="Z888" i="1"/>
  <c r="AA879" i="1"/>
  <c r="AB890" i="1"/>
  <c r="AA188" i="1"/>
  <c r="AA191" i="1"/>
  <c r="F506" i="1"/>
  <c r="L506" i="1"/>
  <c r="C506" i="1"/>
  <c r="AB454" i="1"/>
  <c r="G506" i="1"/>
  <c r="K506" i="1"/>
  <c r="D506" i="1"/>
  <c r="E506" i="1"/>
  <c r="H506" i="1"/>
  <c r="I506" i="1"/>
  <c r="N506" i="1"/>
  <c r="M506" i="1"/>
  <c r="AB978" i="1"/>
  <c r="AA966" i="1"/>
  <c r="AB977" i="1"/>
  <c r="Z975" i="1"/>
  <c r="AA539" i="1"/>
  <c r="AA536" i="1"/>
  <c r="AB196" i="1"/>
  <c r="Z190" i="1"/>
  <c r="AA303" i="1"/>
  <c r="AB305" i="1" s="1"/>
  <c r="AA564" i="1"/>
  <c r="AB566" i="1" s="1"/>
  <c r="Z531" i="1"/>
  <c r="AB455" i="1"/>
  <c r="AB456" i="1"/>
  <c r="Z453" i="1"/>
  <c r="AA444" i="1"/>
  <c r="AB976" i="1"/>
  <c r="L1028" i="1"/>
  <c r="C1028" i="1"/>
  <c r="F1028" i="1"/>
  <c r="E1028" i="1"/>
  <c r="K1028" i="1"/>
  <c r="D1028" i="1"/>
  <c r="I1028" i="1"/>
  <c r="H1028" i="1"/>
  <c r="N1028" i="1"/>
  <c r="M1028" i="1"/>
  <c r="G1028" i="1"/>
  <c r="AA887" i="1"/>
  <c r="AA884" i="1"/>
  <c r="AB718" i="1"/>
  <c r="Z712" i="1"/>
  <c r="AB631" i="1"/>
  <c r="Z625" i="1"/>
  <c r="AB544" i="1"/>
  <c r="Z538" i="1"/>
  <c r="AA797" i="1"/>
  <c r="AA800" i="1"/>
  <c r="AB367" i="1"/>
  <c r="G419" i="1"/>
  <c r="C419" i="1"/>
  <c r="I419" i="1"/>
  <c r="L419" i="1"/>
  <c r="F419" i="1"/>
  <c r="N419" i="1"/>
  <c r="D419" i="1"/>
  <c r="K419" i="1"/>
  <c r="H419" i="1"/>
  <c r="E419" i="1"/>
  <c r="M419" i="1"/>
  <c r="AA971" i="1"/>
  <c r="AA974" i="1"/>
  <c r="AA713" i="1"/>
  <c r="AA710" i="1"/>
  <c r="L245" i="1"/>
  <c r="G245" i="1"/>
  <c r="C245" i="1"/>
  <c r="K245" i="1"/>
  <c r="I245" i="1"/>
  <c r="M245" i="1"/>
  <c r="N245" i="1"/>
  <c r="F245" i="1"/>
  <c r="AB193" i="1"/>
  <c r="D245" i="1"/>
  <c r="E245" i="1"/>
  <c r="Z9" i="1"/>
  <c r="Z12" i="1"/>
  <c r="AB18" i="1" s="1"/>
  <c r="N68" i="1"/>
  <c r="AA43" i="2" s="1"/>
  <c r="M71" i="1"/>
  <c r="M68" i="1"/>
  <c r="Z43" i="2" s="1"/>
  <c r="Z103" i="1"/>
  <c r="AA96" i="1"/>
  <c r="AB107" i="1"/>
  <c r="AB108" i="1"/>
  <c r="AA129" i="1"/>
  <c r="AA104" i="1"/>
  <c r="AA101" i="1"/>
  <c r="I158" i="1"/>
  <c r="D158" i="1"/>
  <c r="N158" i="1"/>
  <c r="H158" i="1"/>
  <c r="F158" i="1"/>
  <c r="C158" i="1"/>
  <c r="L158" i="1"/>
  <c r="K158" i="1"/>
  <c r="G158" i="1"/>
  <c r="E158" i="1"/>
  <c r="M158" i="1"/>
  <c r="AA999" i="1"/>
  <c r="AB1001" i="1" s="1"/>
  <c r="Z19" i="2"/>
  <c r="AA390" i="1"/>
  <c r="AB392" i="1" s="1"/>
  <c r="Y127" i="1"/>
  <c r="Q6" i="2" s="1"/>
  <c r="AB106" i="1"/>
  <c r="Z965" i="1"/>
  <c r="Y30" i="2"/>
  <c r="W30" i="2"/>
  <c r="Z617" i="1"/>
  <c r="U30" i="2"/>
  <c r="AB212" i="1"/>
  <c r="R19" i="2" s="1"/>
  <c r="Y214" i="1"/>
  <c r="R6" i="2" s="1"/>
  <c r="T43" i="1"/>
  <c r="T28" i="1"/>
  <c r="T58" i="1"/>
  <c r="AA278" i="1" l="1"/>
  <c r="AB302" i="1"/>
  <c r="S30" i="2" s="1"/>
  <c r="AA30" i="2"/>
  <c r="AB128" i="1"/>
  <c r="Q30" i="2" s="1"/>
  <c r="AB131" i="1"/>
  <c r="AB125" i="1"/>
  <c r="Q19" i="2" s="1"/>
  <c r="B351" i="1"/>
  <c r="F6" i="2"/>
  <c r="B786" i="1"/>
  <c r="K6" i="2"/>
  <c r="B90" i="1"/>
  <c r="C6" i="2"/>
  <c r="B612" i="1"/>
  <c r="I6" i="2"/>
  <c r="B960" i="1"/>
  <c r="M6" i="2"/>
  <c r="Z443" i="1"/>
  <c r="B438" i="1"/>
  <c r="Z704" i="1"/>
  <c r="B699" i="1"/>
  <c r="Z530" i="1"/>
  <c r="B525" i="1"/>
  <c r="Z269" i="1"/>
  <c r="B264" i="1"/>
  <c r="Z878" i="1"/>
  <c r="B873" i="1"/>
  <c r="Z182" i="1"/>
  <c r="B177" i="1"/>
  <c r="AB21" i="1"/>
  <c r="AB215" i="1"/>
  <c r="R30" i="2" s="1"/>
  <c r="Z30" i="2"/>
  <c r="V30" i="2"/>
  <c r="T30" i="2"/>
  <c r="X30" i="2"/>
  <c r="AB19" i="1"/>
  <c r="AB20" i="1"/>
  <c r="Z17" i="1"/>
  <c r="AA8" i="1"/>
  <c r="Z95" i="1"/>
  <c r="AA43" i="1" l="1"/>
  <c r="AB29" i="1"/>
  <c r="K19" i="1"/>
  <c r="K34" i="1" s="1"/>
  <c r="K49" i="1" s="1"/>
  <c r="K64" i="1" s="1"/>
  <c r="I19" i="1"/>
  <c r="I34" i="1" s="1"/>
  <c r="I49" i="1" s="1"/>
  <c r="I64" i="1" s="1"/>
  <c r="H19" i="1"/>
  <c r="H34" i="1" s="1"/>
  <c r="H49" i="1" s="1"/>
  <c r="H64" i="1" s="1"/>
  <c r="G19" i="1"/>
  <c r="G34" i="1" s="1"/>
  <c r="G49" i="1" s="1"/>
  <c r="G64" i="1" s="1"/>
  <c r="F19" i="1"/>
  <c r="F34" i="1" s="1"/>
  <c r="F49" i="1" s="1"/>
  <c r="F64" i="1" s="1"/>
  <c r="E19" i="1"/>
  <c r="E34" i="1" s="1"/>
  <c r="E49" i="1" s="1"/>
  <c r="E64" i="1" s="1"/>
  <c r="D19" i="1"/>
  <c r="D34" i="1" s="1"/>
  <c r="D49" i="1" s="1"/>
  <c r="D64" i="1" s="1"/>
  <c r="C19" i="1"/>
  <c r="C34" i="1" s="1"/>
  <c r="C49" i="1" s="1"/>
  <c r="C64" i="1" s="1"/>
  <c r="K18" i="1"/>
  <c r="I18" i="1"/>
  <c r="H18" i="1"/>
  <c r="G18" i="1"/>
  <c r="F18" i="1"/>
  <c r="E18" i="1"/>
  <c r="D18" i="1"/>
  <c r="C18" i="1"/>
  <c r="K17" i="1"/>
  <c r="I17" i="1"/>
  <c r="H17" i="1"/>
  <c r="G17" i="1"/>
  <c r="F17" i="1"/>
  <c r="E17" i="1"/>
  <c r="D17" i="1"/>
  <c r="C17" i="1"/>
  <c r="K16" i="1"/>
  <c r="I16" i="1"/>
  <c r="H16" i="1"/>
  <c r="G16" i="1"/>
  <c r="F16" i="1"/>
  <c r="E16" i="1"/>
  <c r="D16" i="1"/>
  <c r="C16" i="1"/>
  <c r="K15" i="1"/>
  <c r="I15" i="1"/>
  <c r="H15" i="1"/>
  <c r="G15" i="1"/>
  <c r="F15" i="1"/>
  <c r="E15" i="1"/>
  <c r="D15" i="1"/>
  <c r="C15" i="1"/>
  <c r="K13" i="1"/>
  <c r="K68" i="1" s="1"/>
  <c r="X43" i="2" s="1"/>
  <c r="I13" i="1"/>
  <c r="I68" i="1" s="1"/>
  <c r="W43" i="2" s="1"/>
  <c r="H13" i="1"/>
  <c r="H68" i="1" s="1"/>
  <c r="V43" i="2" s="1"/>
  <c r="G13" i="1"/>
  <c r="F13" i="1"/>
  <c r="E13" i="1"/>
  <c r="D13" i="1"/>
  <c r="C13" i="1"/>
  <c r="C68" i="1" s="1"/>
  <c r="Q43" i="2" s="1"/>
  <c r="K12" i="1"/>
  <c r="I12" i="1"/>
  <c r="H12" i="1"/>
  <c r="G12" i="1"/>
  <c r="F12" i="1"/>
  <c r="E12" i="1"/>
  <c r="D12" i="1"/>
  <c r="C12" i="1"/>
  <c r="T11" i="1"/>
  <c r="AB22" i="1" s="1"/>
  <c r="AA7" i="1" s="1"/>
  <c r="I11" i="1"/>
  <c r="H11" i="1"/>
  <c r="G11" i="1"/>
  <c r="F11" i="1"/>
  <c r="E11" i="1"/>
  <c r="D11" i="1"/>
  <c r="C11" i="1"/>
  <c r="D68" i="1" l="1"/>
  <c r="R43" i="2" s="1"/>
  <c r="D71" i="1"/>
  <c r="G68" i="1"/>
  <c r="U43" i="2" s="1"/>
  <c r="G71" i="1"/>
  <c r="F68" i="1"/>
  <c r="T43" i="2" s="1"/>
  <c r="F71" i="1"/>
  <c r="AA13" i="1"/>
  <c r="AA16" i="1"/>
  <c r="E68" i="1"/>
  <c r="S43" i="2" s="1"/>
  <c r="E71" i="1"/>
  <c r="T66" i="1"/>
  <c r="T67" i="1"/>
  <c r="T68" i="1"/>
  <c r="U66" i="1"/>
  <c r="W66" i="1"/>
  <c r="Y39" i="1" s="1"/>
  <c r="W67" i="1"/>
  <c r="U67" i="1"/>
  <c r="W68" i="1"/>
  <c r="Z8" i="1" s="1"/>
  <c r="U68" i="1"/>
  <c r="T13" i="1"/>
  <c r="W69" i="1" s="1"/>
  <c r="Z7" i="1" s="1"/>
  <c r="AA38" i="1" l="1"/>
  <c r="AD19" i="2"/>
  <c r="AA35" i="1"/>
  <c r="AD6" i="2"/>
  <c r="F70" i="1"/>
  <c r="K70" i="1"/>
  <c r="L70" i="1"/>
  <c r="D70" i="1"/>
  <c r="I70" i="1"/>
  <c r="N70" i="1"/>
  <c r="C70" i="1"/>
  <c r="G70" i="1"/>
  <c r="E70" i="1"/>
  <c r="H70" i="1"/>
  <c r="M70" i="1"/>
  <c r="B2" i="1"/>
  <c r="AA41" i="1"/>
  <c r="AB43" i="1" s="1"/>
  <c r="P6" i="2"/>
  <c r="AB40" i="1" l="1"/>
  <c r="P30" i="2" s="1"/>
  <c r="AB37" i="1"/>
  <c r="P19" i="2" s="1"/>
  <c r="F19" i="2"/>
  <c r="M19" i="2" l="1"/>
  <c r="J19" i="2"/>
  <c r="I19" i="2"/>
  <c r="G19" i="2"/>
  <c r="H19" i="2"/>
  <c r="L19" i="2"/>
  <c r="K19" i="2"/>
  <c r="E19" i="2"/>
  <c r="D19" i="2"/>
  <c r="C19" i="2"/>
  <c r="AD30" i="2" l="1"/>
  <c r="B19" i="2" l="1"/>
  <c r="B6" i="2" l="1"/>
</calcChain>
</file>

<file path=xl/comments1.xml><?xml version="1.0" encoding="utf-8"?>
<comments xmlns="http://schemas.openxmlformats.org/spreadsheetml/2006/main">
  <authors>
    <author>truejacko</author>
  </authors>
  <commentList>
    <comment ref="K4" authorId="0">
      <text>
        <r>
          <rPr>
            <b/>
            <sz val="9"/>
            <color indexed="81"/>
            <rFont val="Tahoma"/>
            <family val="2"/>
            <charset val="204"/>
          </rPr>
          <t>Этот столбец отображается отдельным уровнем воронки. Его нельзя переименовывать</t>
        </r>
      </text>
    </comment>
    <comment ref="AA4" authorId="0">
      <text>
        <r>
          <rPr>
            <sz val="9"/>
            <color indexed="81"/>
            <rFont val="Tahoma"/>
            <family val="2"/>
            <charset val="204"/>
          </rPr>
          <t>Воронка усредняется по заполненному периоду. И достраивается до 4 недель.</t>
        </r>
      </text>
    </comment>
    <comment ref="K5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P5" authorId="0">
      <text>
        <r>
          <rPr>
            <b/>
            <sz val="9"/>
            <color indexed="81"/>
            <rFont val="Tahoma"/>
            <family val="2"/>
            <charset val="204"/>
          </rPr>
          <t>описание статьи расхода</t>
        </r>
      </text>
    </comment>
    <comment ref="Q5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денежная сумма
</t>
        </r>
      </text>
    </comment>
    <comment ref="B6" authorId="0">
      <text>
        <r>
          <rPr>
            <sz val="9"/>
            <color indexed="81"/>
            <rFont val="Tahoma"/>
            <family val="2"/>
            <charset val="204"/>
          </rPr>
          <t>Для сайта - заходы на сайт, для оффлайна - заходы в магазин. Для рассылки - откртие письма</t>
        </r>
      </text>
    </comment>
    <comment ref="A7" authorId="0">
      <text>
        <r>
          <rPr>
            <sz val="9"/>
            <color indexed="81"/>
            <rFont val="Tahoma"/>
            <family val="2"/>
            <charset val="204"/>
          </rPr>
          <t xml:space="preserve">По умлочанию считаем что в неделе 7 дней. Поскольку в месяце 30-31 день, то одну из недель следует считать длинне, к примеру 10 дней. Вставьте в ячейку количество дней соотвествующее периоду отчета.
</t>
        </r>
        <r>
          <rPr>
            <b/>
            <sz val="9"/>
            <color indexed="81"/>
            <rFont val="Tahoma"/>
            <family val="2"/>
            <charset val="204"/>
          </rPr>
          <t>При изменении количества дней в текущей неделе сразу проставьте количество дней на следующих неделях. Общее количество дней в месяце влияет на прогнозы.</t>
        </r>
      </text>
    </comment>
    <comment ref="B7" authorId="0">
      <text>
        <r>
          <rPr>
            <sz val="9"/>
            <color indexed="81"/>
            <rFont val="Tahoma"/>
            <family val="2"/>
            <charset val="204"/>
          </rPr>
          <t>Для сайта - звонки, заполнение форм, оформление заказа на сайте.
Для оффлайна - общение с продавцом, анкета и тд</t>
        </r>
      </text>
    </comment>
    <comment ref="B8" authorId="0">
      <text>
        <r>
          <rPr>
            <sz val="9"/>
            <color indexed="81"/>
            <rFont val="Tahoma"/>
            <family val="2"/>
            <charset val="204"/>
          </rPr>
          <t>количество продаж по факту</t>
        </r>
      </text>
    </comment>
    <comment ref="B9" authorId="0">
      <text>
        <r>
          <rPr>
            <sz val="9"/>
            <color indexed="81"/>
            <rFont val="Tahoma"/>
            <family val="2"/>
            <charset val="204"/>
          </rPr>
          <t>Считается прибыль. Если полуичли с продажи 3200 и товар был закуплен за 1000 то пишем 2200 за кажду продажу</t>
        </r>
      </text>
    </comment>
    <comment ref="B10" authorId="0">
      <text>
        <r>
          <rPr>
            <sz val="9"/>
            <color indexed="81"/>
            <rFont val="Tahoma"/>
            <family val="2"/>
            <charset val="204"/>
          </rPr>
          <t xml:space="preserve">Считается фактическйи расход, данные об этом предоставляют статистики рекламных площадок. Не нужно вписывать 10000 если их положили на рекламу, а по факту они не израсходованы. </t>
        </r>
      </text>
    </comment>
    <comment ref="B13" authorId="0">
      <text>
        <r>
          <rPr>
            <b/>
            <sz val="9"/>
            <color indexed="81"/>
            <rFont val="Tahoma"/>
            <family val="2"/>
            <charset val="204"/>
          </rPr>
          <t>Прибыль за вычетом расходов (чистая прибыль)</t>
        </r>
      </text>
    </comment>
    <comment ref="B14" authorId="0">
      <text>
        <r>
          <rPr>
            <sz val="9"/>
            <color indexed="81"/>
            <rFont val="Tahoma"/>
            <family val="2"/>
            <charset val="204"/>
          </rPr>
          <t xml:space="preserve">Показатель возврата инвестиций. 
Цифра показывает сколько денег получено с 1 вложенного рубля.
Определяет наиболее перспективный канал. Чем выше цифра тем эффективней вложение
</t>
        </r>
      </text>
    </comment>
    <comment ref="K19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P20" authorId="0">
      <text>
        <r>
          <rPr>
            <b/>
            <sz val="9"/>
            <color indexed="81"/>
            <rFont val="Tahoma"/>
            <family val="2"/>
            <charset val="204"/>
          </rPr>
          <t>описание статьи расхода</t>
        </r>
      </text>
    </comment>
    <comment ref="Q20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денежная сумма
</t>
        </r>
      </text>
    </comment>
    <comment ref="B21" authorId="0">
      <text>
        <r>
          <rPr>
            <sz val="9"/>
            <color indexed="81"/>
            <rFont val="Tahoma"/>
            <family val="2"/>
            <charset val="204"/>
          </rPr>
          <t>Для сайта - заходы на сайт, для оффлайна - заходы в магазин. Для рассылки - откртие письма</t>
        </r>
      </text>
    </comment>
    <comment ref="A22" authorId="0">
      <text>
        <r>
          <rPr>
            <sz val="9"/>
            <color indexed="81"/>
            <rFont val="Tahoma"/>
            <family val="2"/>
            <charset val="204"/>
          </rPr>
          <t>По умлочанию считаем что в неделе 7 дней. Поскольку в месяце 30-31 день, то одну из недель следует считать длинне, к примеру 10 дней. Вставьте в ячейку количество дней соотвествующее периоду отчета.</t>
        </r>
        <r>
          <rPr>
            <b/>
            <sz val="9"/>
            <color indexed="81"/>
            <rFont val="Tahoma"/>
            <family val="2"/>
            <charset val="204"/>
          </rPr>
          <t xml:space="preserve">
При изменении количества дней в текущей неделе сразу проставьте количество дней на следующих неделях. Общее количество дней в месяце влияет на прогнозы.</t>
        </r>
      </text>
    </comment>
    <comment ref="B22" authorId="0">
      <text>
        <r>
          <rPr>
            <sz val="9"/>
            <color indexed="81"/>
            <rFont val="Tahoma"/>
            <family val="2"/>
            <charset val="204"/>
          </rPr>
          <t>Для сайта - звонки, заполнение форм, оформление заказа на сайте.
Для оффлайна - общение с продавцом, анкета и тд</t>
        </r>
      </text>
    </comment>
    <comment ref="AB22" authorId="0">
      <text>
        <r>
          <rPr>
            <sz val="9"/>
            <color indexed="81"/>
            <rFont val="Tahoma"/>
            <family val="2"/>
            <charset val="204"/>
          </rPr>
          <t xml:space="preserve">В формуле рассчитываются затраты на рекламу как тренд (средние значения по имеющемуся периоду достариваются до месяца) а дополнительные затраты учитываются ПО ФАКТУ. Если вы знаете, что вас в текуещм месяце ожидают доп затраты то лучше внсти их все заранее в любую из недель, прогноз будет точнее. </t>
        </r>
      </text>
    </comment>
    <comment ref="B23" authorId="0">
      <text>
        <r>
          <rPr>
            <sz val="9"/>
            <color indexed="81"/>
            <rFont val="Tahoma"/>
            <family val="2"/>
            <charset val="204"/>
          </rPr>
          <t>количество продаж по факту</t>
        </r>
      </text>
    </comment>
    <comment ref="B24" authorId="0">
      <text>
        <r>
          <rPr>
            <sz val="9"/>
            <color indexed="81"/>
            <rFont val="Tahoma"/>
            <family val="2"/>
            <charset val="204"/>
          </rPr>
          <t>Считается прибыль. Если полуичли с продажи 3200 и товар был закуплен за 1000 то пишем 2200 за кажду продажу</t>
        </r>
      </text>
    </comment>
    <comment ref="B25" authorId="0">
      <text>
        <r>
          <rPr>
            <sz val="9"/>
            <color indexed="81"/>
            <rFont val="Tahoma"/>
            <family val="2"/>
            <charset val="204"/>
          </rPr>
          <t xml:space="preserve">Считается фактическйи расход, данные об этом предоставляют статистики рекламных площадок. Не нужно вписывать 10000 если их положили на рекламу, а по факту они не израсходованы. </t>
        </r>
      </text>
    </comment>
    <comment ref="Y27" authorId="0">
      <text>
        <r>
          <rPr>
            <b/>
            <sz val="9"/>
            <color indexed="81"/>
            <rFont val="Tahoma"/>
            <family val="2"/>
            <charset val="204"/>
          </rPr>
          <t>В нашем случае средняя прибыль с единицы товара</t>
        </r>
      </text>
    </comment>
    <comment ref="B28" authorId="0">
      <text>
        <r>
          <rPr>
            <b/>
            <sz val="9"/>
            <color indexed="81"/>
            <rFont val="Tahoma"/>
            <family val="2"/>
            <charset val="204"/>
          </rPr>
          <t>Прибыль за вычетом расходов (чистая прибыль)</t>
        </r>
      </text>
    </comment>
    <comment ref="B29" authorId="0">
      <text>
        <r>
          <rPr>
            <sz val="9"/>
            <color indexed="81"/>
            <rFont val="Tahoma"/>
            <family val="2"/>
            <charset val="204"/>
          </rPr>
          <t xml:space="preserve">Показатель возврата инвестиций. 
Цифра показывает сколько денег получено с 1 вложенного рубля.
Определяет наиболее перспективный канал. Чем выше цифра тем эффективней вложение
</t>
        </r>
      </text>
    </comment>
    <comment ref="K34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P35" authorId="0">
      <text>
        <r>
          <rPr>
            <b/>
            <sz val="9"/>
            <color indexed="81"/>
            <rFont val="Tahoma"/>
            <family val="2"/>
            <charset val="204"/>
          </rPr>
          <t>описание статьи расхода</t>
        </r>
      </text>
    </comment>
    <comment ref="Q35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денежная сумма
</t>
        </r>
      </text>
    </comment>
    <comment ref="B36" authorId="0">
      <text>
        <r>
          <rPr>
            <sz val="9"/>
            <color indexed="81"/>
            <rFont val="Tahoma"/>
            <family val="2"/>
            <charset val="204"/>
          </rPr>
          <t>Для сайта - заходы на сайт, для оффлайна - заходы в магазин. Для рассылки - откртие письма</t>
        </r>
      </text>
    </comment>
    <comment ref="A37" authorId="0">
      <text>
        <r>
          <rPr>
            <sz val="9"/>
            <color indexed="81"/>
            <rFont val="Tahoma"/>
            <family val="2"/>
            <charset val="204"/>
          </rPr>
          <t xml:space="preserve">По умлочанию считаем что в неделе 7 дней. Поскольку в месяце 30-31 день, то одну из недель следует считать длинне, к примеру 10 дней. Вставьте в ячейку количество дней соотвествующее периоду отчета.
</t>
        </r>
        <r>
          <rPr>
            <b/>
            <sz val="9"/>
            <color indexed="81"/>
            <rFont val="Tahoma"/>
            <family val="2"/>
            <charset val="204"/>
          </rPr>
          <t>При изменении количества дней в текущей неделе сразу проставьте количество дней на следующих неделях. Общее количество дней в месяце влияет на прогнозы.</t>
        </r>
      </text>
    </comment>
    <comment ref="B37" authorId="0">
      <text>
        <r>
          <rPr>
            <sz val="9"/>
            <color indexed="81"/>
            <rFont val="Tahoma"/>
            <family val="2"/>
            <charset val="204"/>
          </rPr>
          <t>Для сайта - звонки, заполнение форм, оформление заказа на сайте.
Для оффлайна - общение с продавцом, анкета и тд</t>
        </r>
      </text>
    </comment>
    <comment ref="B38" authorId="0">
      <text>
        <r>
          <rPr>
            <sz val="9"/>
            <color indexed="81"/>
            <rFont val="Tahoma"/>
            <family val="2"/>
            <charset val="204"/>
          </rPr>
          <t>количество продаж по факту</t>
        </r>
      </text>
    </comment>
    <comment ref="B39" authorId="0">
      <text>
        <r>
          <rPr>
            <sz val="9"/>
            <color indexed="81"/>
            <rFont val="Tahoma"/>
            <family val="2"/>
            <charset val="204"/>
          </rPr>
          <t>Считается прибыль. Если полуичли с продажи 3200 и товар был закуплен за 1000 то пишем 2200 за кажду продажу</t>
        </r>
      </text>
    </comment>
    <comment ref="B40" authorId="0">
      <text>
        <r>
          <rPr>
            <sz val="9"/>
            <color indexed="81"/>
            <rFont val="Tahoma"/>
            <family val="2"/>
            <charset val="204"/>
          </rPr>
          <t xml:space="preserve">Считается фактическйи расход, данные об этом предоставляют статистики рекламных площадок. Не нужно вписывать 10000 если их положили на рекламу, а по факту они не израсходованы. </t>
        </r>
      </text>
    </comment>
    <comment ref="B43" authorId="0">
      <text>
        <r>
          <rPr>
            <b/>
            <sz val="9"/>
            <color indexed="81"/>
            <rFont val="Tahoma"/>
            <family val="2"/>
            <charset val="204"/>
          </rPr>
          <t>Прибыль за вычетом расходов (чистая прибыль)</t>
        </r>
      </text>
    </comment>
    <comment ref="B44" authorId="0">
      <text>
        <r>
          <rPr>
            <sz val="9"/>
            <color indexed="81"/>
            <rFont val="Tahoma"/>
            <family val="2"/>
            <charset val="204"/>
          </rPr>
          <t xml:space="preserve">Показатель возврата инвестиций. 
Цифра показывает сколько денег получено с 1 вложенного рубля.
Определяет наиболее перспективный канал. Чем выше цифра тем эффективней вложение
</t>
        </r>
      </text>
    </comment>
    <comment ref="K49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P50" authorId="0">
      <text>
        <r>
          <rPr>
            <b/>
            <sz val="9"/>
            <color indexed="81"/>
            <rFont val="Tahoma"/>
            <family val="2"/>
            <charset val="204"/>
          </rPr>
          <t>описание статьи расхода</t>
        </r>
      </text>
    </comment>
    <comment ref="Q50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денежная сумма
</t>
        </r>
      </text>
    </comment>
    <comment ref="B51" authorId="0">
      <text>
        <r>
          <rPr>
            <sz val="9"/>
            <color indexed="81"/>
            <rFont val="Tahoma"/>
            <family val="2"/>
            <charset val="204"/>
          </rPr>
          <t>Для сайта - заходы на сайт, для оффлайна - заходы в магазин. Для рассылки - откртие письма</t>
        </r>
      </text>
    </comment>
    <comment ref="A52" authorId="0">
      <text>
        <r>
          <rPr>
            <sz val="9"/>
            <color indexed="81"/>
            <rFont val="Tahoma"/>
            <family val="2"/>
            <charset val="204"/>
          </rPr>
          <t>По умлочанию считаем что в неделе 7 дней. Поскольку в месяце 30-31 день, то одну из недель следует считать длинне, к примеру 10 дней. Вставьте в ячейку количество дней соотвествующее периоду отчета.</t>
        </r>
        <r>
          <rPr>
            <b/>
            <sz val="9"/>
            <color indexed="81"/>
            <rFont val="Tahoma"/>
            <family val="2"/>
            <charset val="204"/>
          </rPr>
          <t xml:space="preserve">
При изменении количества дней в текущей неделе сразу проставьте количество дней на следующих неделях. Общее количество дней в месяце влияет на прогнозы.</t>
        </r>
      </text>
    </comment>
    <comment ref="B52" authorId="0">
      <text>
        <r>
          <rPr>
            <sz val="9"/>
            <color indexed="81"/>
            <rFont val="Tahoma"/>
            <family val="2"/>
            <charset val="204"/>
          </rPr>
          <t>Для сайта - звонки, заполнение форм, оформление заказа на сайте.
Для оффлайна - общение с продавцом, анкета и тд</t>
        </r>
      </text>
    </comment>
    <comment ref="B53" authorId="0">
      <text>
        <r>
          <rPr>
            <sz val="9"/>
            <color indexed="81"/>
            <rFont val="Tahoma"/>
            <family val="2"/>
            <charset val="204"/>
          </rPr>
          <t>количество продаж по факту</t>
        </r>
      </text>
    </comment>
    <comment ref="B54" authorId="0">
      <text>
        <r>
          <rPr>
            <sz val="9"/>
            <color indexed="81"/>
            <rFont val="Tahoma"/>
            <family val="2"/>
            <charset val="204"/>
          </rPr>
          <t>Считается прибыль. Если полуичли с продажи 3200 и товар был закуплен за 1000 то пишем 2200 за кажду продажу</t>
        </r>
      </text>
    </comment>
    <comment ref="B55" authorId="0">
      <text>
        <r>
          <rPr>
            <sz val="9"/>
            <color indexed="81"/>
            <rFont val="Tahoma"/>
            <family val="2"/>
            <charset val="204"/>
          </rPr>
          <t xml:space="preserve">Считается фактическйи расход, данные об этом предоставляют статистики рекламных площадок. Не нужно вписывать 10000 если их положили на рекламу, а по факту они не израсходованы. </t>
        </r>
      </text>
    </comment>
    <comment ref="B58" authorId="0">
      <text>
        <r>
          <rPr>
            <b/>
            <sz val="9"/>
            <color indexed="81"/>
            <rFont val="Tahoma"/>
            <family val="2"/>
            <charset val="204"/>
          </rPr>
          <t>Прибыль за вычетом расходов (чистая прибыль)</t>
        </r>
      </text>
    </comment>
    <comment ref="B59" authorId="0">
      <text>
        <r>
          <rPr>
            <sz val="9"/>
            <color indexed="81"/>
            <rFont val="Tahoma"/>
            <family val="2"/>
            <charset val="204"/>
          </rPr>
          <t xml:space="preserve">Показатель возврата инвестиций. 
Цифра показывает сколько денег получено с 1 вложенного рубля.
Определяет наиболее перспективный канал. Чем выше цифра тем эффективней вложение
</t>
        </r>
      </text>
    </comment>
    <comment ref="K64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B70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Максимальная цена клика, чтобы не быть в убытке. </t>
        </r>
      </text>
    </comment>
    <comment ref="A72" authorId="0">
      <text>
        <r>
          <rPr>
            <b/>
            <sz val="9"/>
            <color indexed="81"/>
            <rFont val="Tahoma"/>
            <family val="2"/>
            <charset val="204"/>
          </rPr>
          <t>Количество дней в месяце. Данная цифра влияет на прогноз</t>
        </r>
      </text>
    </comment>
    <comment ref="K92" authorId="0">
      <text>
        <r>
          <rPr>
            <b/>
            <sz val="9"/>
            <color indexed="81"/>
            <rFont val="Tahoma"/>
            <family val="2"/>
            <charset val="204"/>
          </rPr>
          <t>Этот столбец отображается отдельным уровнем воронки. Его нельзя переименовывать</t>
        </r>
      </text>
    </comment>
    <comment ref="AA92" authorId="0">
      <text>
        <r>
          <rPr>
            <sz val="9"/>
            <color indexed="81"/>
            <rFont val="Tahoma"/>
            <family val="2"/>
            <charset val="204"/>
          </rPr>
          <t>Воронка усредняется по заполненному периоду. И достраивается до 4 недель.</t>
        </r>
      </text>
    </comment>
    <comment ref="K93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P93" authorId="0">
      <text>
        <r>
          <rPr>
            <b/>
            <sz val="9"/>
            <color indexed="81"/>
            <rFont val="Tahoma"/>
            <family val="2"/>
            <charset val="204"/>
          </rPr>
          <t>описание статьи расхода</t>
        </r>
      </text>
    </comment>
    <comment ref="Q93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денежная сумма
</t>
        </r>
      </text>
    </comment>
    <comment ref="B94" authorId="0">
      <text>
        <r>
          <rPr>
            <sz val="9"/>
            <color indexed="81"/>
            <rFont val="Tahoma"/>
            <family val="2"/>
            <charset val="204"/>
          </rPr>
          <t>Для сайта - заходы на сайт, для оффлайна - заходы в магазин. Для рассылки - откртие письма</t>
        </r>
      </text>
    </comment>
    <comment ref="A95" authorId="0">
      <text>
        <r>
          <rPr>
            <sz val="9"/>
            <color indexed="81"/>
            <rFont val="Tahoma"/>
            <family val="2"/>
            <charset val="204"/>
          </rPr>
          <t xml:space="preserve">По умлочанию считаем что в неделе 7 дней. Поскольку в месяце 30-31 день, то одну из недель следует считать длинне, к примеру 10 дней. Вставьте в ячейку количество дней соотвествующее периоду отчета.
</t>
        </r>
        <r>
          <rPr>
            <b/>
            <sz val="9"/>
            <color indexed="81"/>
            <rFont val="Tahoma"/>
            <family val="2"/>
            <charset val="204"/>
          </rPr>
          <t>При изменении количества дней в текущей неделе сразу проставьте количество дней на следующих неделях. Общее количество дней в месяце влияет на прогнозы.</t>
        </r>
      </text>
    </comment>
    <comment ref="B95" authorId="0">
      <text>
        <r>
          <rPr>
            <sz val="9"/>
            <color indexed="81"/>
            <rFont val="Tahoma"/>
            <family val="2"/>
            <charset val="204"/>
          </rPr>
          <t>Для сайта - звонки, заполнение форм, оформление заказа на сайте.
Для оффлайна - общение с продавцом, анкета и тд</t>
        </r>
      </text>
    </comment>
    <comment ref="B96" authorId="0">
      <text>
        <r>
          <rPr>
            <sz val="9"/>
            <color indexed="81"/>
            <rFont val="Tahoma"/>
            <family val="2"/>
            <charset val="204"/>
          </rPr>
          <t>количество продаж по факту</t>
        </r>
      </text>
    </comment>
    <comment ref="B97" authorId="0">
      <text>
        <r>
          <rPr>
            <sz val="9"/>
            <color indexed="81"/>
            <rFont val="Tahoma"/>
            <family val="2"/>
            <charset val="204"/>
          </rPr>
          <t>Считается прибыль. Если полуичли с продажи 3200 и товар был закуплен за 1000 то пишем 2200 за кажду продажу</t>
        </r>
      </text>
    </comment>
    <comment ref="B98" authorId="0">
      <text>
        <r>
          <rPr>
            <sz val="9"/>
            <color indexed="81"/>
            <rFont val="Tahoma"/>
            <family val="2"/>
            <charset val="204"/>
          </rPr>
          <t xml:space="preserve">Считается фактическйи расход, данные об этом предоставляют статистики рекламных площадок. Не нужно вписывать 10000 если их положили на рекламу, а по факту они не израсходованы. </t>
        </r>
      </text>
    </comment>
    <comment ref="B101" authorId="0">
      <text>
        <r>
          <rPr>
            <b/>
            <sz val="9"/>
            <color indexed="81"/>
            <rFont val="Tahoma"/>
            <family val="2"/>
            <charset val="204"/>
          </rPr>
          <t>Прибыль за вычетом расходов (чистая прибыль)</t>
        </r>
      </text>
    </comment>
    <comment ref="B102" authorId="0">
      <text>
        <r>
          <rPr>
            <sz val="9"/>
            <color indexed="81"/>
            <rFont val="Tahoma"/>
            <family val="2"/>
            <charset val="204"/>
          </rPr>
          <t xml:space="preserve">Показатель возврата инвестиций. 
Цифра показывает сколько денег получено с 1 вложенного рубля.
Определяет наиболее перспективный канал. Чем выше цифра тем эффективней вложение
</t>
        </r>
      </text>
    </comment>
    <comment ref="K107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P108" authorId="0">
      <text>
        <r>
          <rPr>
            <b/>
            <sz val="9"/>
            <color indexed="81"/>
            <rFont val="Tahoma"/>
            <family val="2"/>
            <charset val="204"/>
          </rPr>
          <t>описание статьи расхода</t>
        </r>
      </text>
    </comment>
    <comment ref="Q108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денежная сумма
</t>
        </r>
      </text>
    </comment>
    <comment ref="B109" authorId="0">
      <text>
        <r>
          <rPr>
            <sz val="9"/>
            <color indexed="81"/>
            <rFont val="Tahoma"/>
            <family val="2"/>
            <charset val="204"/>
          </rPr>
          <t>Для сайта - заходы на сайт, для оффлайна - заходы в магазин. Для рассылки - откртие письма</t>
        </r>
      </text>
    </comment>
    <comment ref="A110" authorId="0">
      <text>
        <r>
          <rPr>
            <sz val="9"/>
            <color indexed="81"/>
            <rFont val="Tahoma"/>
            <family val="2"/>
            <charset val="204"/>
          </rPr>
          <t>По умлочанию считаем что в неделе 7 дней. Поскольку в месяце 30-31 день, то одну из недель следует считать длинне, к примеру 10 дней. Вставьте в ячейку количество дней соотвествующее периоду отчета.</t>
        </r>
        <r>
          <rPr>
            <b/>
            <sz val="9"/>
            <color indexed="81"/>
            <rFont val="Tahoma"/>
            <family val="2"/>
            <charset val="204"/>
          </rPr>
          <t xml:space="preserve">
При изменении количества дней в текущей неделе сразу проставьте количество дней на следующих неделях. Общее количество дней в месяце влияет на прогнозы.</t>
        </r>
      </text>
    </comment>
    <comment ref="B110" authorId="0">
      <text>
        <r>
          <rPr>
            <sz val="9"/>
            <color indexed="81"/>
            <rFont val="Tahoma"/>
            <family val="2"/>
            <charset val="204"/>
          </rPr>
          <t>Для сайта - звонки, заполнение форм, оформление заказа на сайте.
Для оффлайна - общение с продавцом, анкета и тд</t>
        </r>
      </text>
    </comment>
    <comment ref="AB110" authorId="0">
      <text>
        <r>
          <rPr>
            <sz val="9"/>
            <color indexed="81"/>
            <rFont val="Tahoma"/>
            <family val="2"/>
            <charset val="204"/>
          </rPr>
          <t xml:space="preserve">В формуле рассчитываются затраты на рекламу как тренд (средние значения по имеющемуся периоду достариваются до месяца) а дополнительные затраты учитываются ПО ФАКТУ. Если вы знаете, что вас в текуещм месяце ожидают доп затраты то лучше внсти их все заранее в любую из недель, прогноз будет точнее. </t>
        </r>
      </text>
    </comment>
    <comment ref="B111" authorId="0">
      <text>
        <r>
          <rPr>
            <sz val="9"/>
            <color indexed="81"/>
            <rFont val="Tahoma"/>
            <family val="2"/>
            <charset val="204"/>
          </rPr>
          <t>количество продаж по факту</t>
        </r>
      </text>
    </comment>
    <comment ref="B112" authorId="0">
      <text>
        <r>
          <rPr>
            <sz val="9"/>
            <color indexed="81"/>
            <rFont val="Tahoma"/>
            <family val="2"/>
            <charset val="204"/>
          </rPr>
          <t>Считается прибыль. Если полуичли с продажи 3200 и товар был закуплен за 1000 то пишем 2200 за кажду продажу</t>
        </r>
      </text>
    </comment>
    <comment ref="B113" authorId="0">
      <text>
        <r>
          <rPr>
            <sz val="9"/>
            <color indexed="81"/>
            <rFont val="Tahoma"/>
            <family val="2"/>
            <charset val="204"/>
          </rPr>
          <t xml:space="preserve">Считается фактическйи расход, данные об этом предоставляют статистики рекламных площадок. Не нужно вписывать 10000 если их положили на рекламу, а по факту они не израсходованы. </t>
        </r>
      </text>
    </comment>
    <comment ref="Y115" authorId="0">
      <text>
        <r>
          <rPr>
            <b/>
            <sz val="9"/>
            <color indexed="81"/>
            <rFont val="Tahoma"/>
            <family val="2"/>
            <charset val="204"/>
          </rPr>
          <t>В нашем случае средняя прибыль с единицы товара</t>
        </r>
      </text>
    </comment>
    <comment ref="B116" authorId="0">
      <text>
        <r>
          <rPr>
            <b/>
            <sz val="9"/>
            <color indexed="81"/>
            <rFont val="Tahoma"/>
            <family val="2"/>
            <charset val="204"/>
          </rPr>
          <t>Прибыль за вычетом расходов (чистая прибыль)</t>
        </r>
      </text>
    </comment>
    <comment ref="B117" authorId="0">
      <text>
        <r>
          <rPr>
            <sz val="9"/>
            <color indexed="81"/>
            <rFont val="Tahoma"/>
            <family val="2"/>
            <charset val="204"/>
          </rPr>
          <t xml:space="preserve">Показатель возврата инвестиций. 
Цифра показывает сколько денег получено с 1 вложенного рубля.
Определяет наиболее перспективный канал. Чем выше цифра тем эффективней вложение
</t>
        </r>
      </text>
    </comment>
    <comment ref="K122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P123" authorId="0">
      <text>
        <r>
          <rPr>
            <b/>
            <sz val="9"/>
            <color indexed="81"/>
            <rFont val="Tahoma"/>
            <family val="2"/>
            <charset val="204"/>
          </rPr>
          <t>описание статьи расхода</t>
        </r>
      </text>
    </comment>
    <comment ref="Q123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денежная сумма
</t>
        </r>
      </text>
    </comment>
    <comment ref="B124" authorId="0">
      <text>
        <r>
          <rPr>
            <sz val="9"/>
            <color indexed="81"/>
            <rFont val="Tahoma"/>
            <family val="2"/>
            <charset val="204"/>
          </rPr>
          <t>Для сайта - заходы на сайт, для оффлайна - заходы в магазин. Для рассылки - откртие письма</t>
        </r>
      </text>
    </comment>
    <comment ref="A125" authorId="0">
      <text>
        <r>
          <rPr>
            <sz val="9"/>
            <color indexed="81"/>
            <rFont val="Tahoma"/>
            <family val="2"/>
            <charset val="204"/>
          </rPr>
          <t xml:space="preserve">По умлочанию считаем что в неделе 7 дней. Поскольку в месяце 30-31 день, то одну из недель следует считать длинне, к примеру 10 дней. Вставьте в ячейку количество дней соотвествующее периоду отчета.
</t>
        </r>
        <r>
          <rPr>
            <b/>
            <sz val="9"/>
            <color indexed="81"/>
            <rFont val="Tahoma"/>
            <family val="2"/>
            <charset val="204"/>
          </rPr>
          <t>При изменении количества дней в текущей неделе сразу проставьте количество дней на следующих неделях. Общее количество дней в месяце влияет на прогнозы.</t>
        </r>
      </text>
    </comment>
    <comment ref="B125" authorId="0">
      <text>
        <r>
          <rPr>
            <sz val="9"/>
            <color indexed="81"/>
            <rFont val="Tahoma"/>
            <family val="2"/>
            <charset val="204"/>
          </rPr>
          <t>Для сайта - звонки, заполнение форм, оформление заказа на сайте.
Для оффлайна - общение с продавцом, анкета и тд</t>
        </r>
      </text>
    </comment>
    <comment ref="B126" authorId="0">
      <text>
        <r>
          <rPr>
            <sz val="9"/>
            <color indexed="81"/>
            <rFont val="Tahoma"/>
            <family val="2"/>
            <charset val="204"/>
          </rPr>
          <t>количество продаж по факту</t>
        </r>
      </text>
    </comment>
    <comment ref="B127" authorId="0">
      <text>
        <r>
          <rPr>
            <sz val="9"/>
            <color indexed="81"/>
            <rFont val="Tahoma"/>
            <family val="2"/>
            <charset val="204"/>
          </rPr>
          <t>Считается прибыль. Если полуичли с продажи 3200 и товар был закуплен за 1000 то пишем 2200 за кажду продажу</t>
        </r>
      </text>
    </comment>
    <comment ref="B128" authorId="0">
      <text>
        <r>
          <rPr>
            <sz val="9"/>
            <color indexed="81"/>
            <rFont val="Tahoma"/>
            <family val="2"/>
            <charset val="204"/>
          </rPr>
          <t xml:space="preserve">Считается фактическйи расход, данные об этом предоставляют статистики рекламных площадок. Не нужно вписывать 10000 если их положили на рекламу, а по факту они не израсходованы. </t>
        </r>
      </text>
    </comment>
    <comment ref="B131" authorId="0">
      <text>
        <r>
          <rPr>
            <b/>
            <sz val="9"/>
            <color indexed="81"/>
            <rFont val="Tahoma"/>
            <family val="2"/>
            <charset val="204"/>
          </rPr>
          <t>Прибыль за вычетом расходов (чистая прибыль)</t>
        </r>
      </text>
    </comment>
    <comment ref="B132" authorId="0">
      <text>
        <r>
          <rPr>
            <sz val="9"/>
            <color indexed="81"/>
            <rFont val="Tahoma"/>
            <family val="2"/>
            <charset val="204"/>
          </rPr>
          <t xml:space="preserve">Показатель возврата инвестиций. 
Цифра показывает сколько денег получено с 1 вложенного рубля.
Определяет наиболее перспективный канал. Чем выше цифра тем эффективней вложение
</t>
        </r>
      </text>
    </comment>
    <comment ref="K137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P138" authorId="0">
      <text>
        <r>
          <rPr>
            <b/>
            <sz val="9"/>
            <color indexed="81"/>
            <rFont val="Tahoma"/>
            <family val="2"/>
            <charset val="204"/>
          </rPr>
          <t>описание статьи расхода</t>
        </r>
      </text>
    </comment>
    <comment ref="Q138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денежная сумма
</t>
        </r>
      </text>
    </comment>
    <comment ref="B139" authorId="0">
      <text>
        <r>
          <rPr>
            <sz val="9"/>
            <color indexed="81"/>
            <rFont val="Tahoma"/>
            <family val="2"/>
            <charset val="204"/>
          </rPr>
          <t>Для сайта - заходы на сайт, для оффлайна - заходы в магазин. Для рассылки - откртие письма</t>
        </r>
      </text>
    </comment>
    <comment ref="A140" authorId="0">
      <text>
        <r>
          <rPr>
            <sz val="9"/>
            <color indexed="81"/>
            <rFont val="Tahoma"/>
            <family val="2"/>
            <charset val="204"/>
          </rPr>
          <t>По умлочанию считаем что в неделе 7 дней. Поскольку в месяце 30-31 день, то одну из недель следует считать длинне, к примеру 10 дней. Вставьте в ячейку количество дней соотвествующее периоду отчета.</t>
        </r>
        <r>
          <rPr>
            <b/>
            <sz val="9"/>
            <color indexed="81"/>
            <rFont val="Tahoma"/>
            <family val="2"/>
            <charset val="204"/>
          </rPr>
          <t xml:space="preserve">
При изменении количества дней в текущей неделе сразу проставьте количество дней на следующих неделях. Общее количество дней в месяце влияет на прогнозы.</t>
        </r>
      </text>
    </comment>
    <comment ref="B140" authorId="0">
      <text>
        <r>
          <rPr>
            <sz val="9"/>
            <color indexed="81"/>
            <rFont val="Tahoma"/>
            <family val="2"/>
            <charset val="204"/>
          </rPr>
          <t>Для сайта - звонки, заполнение форм, оформление заказа на сайте.
Для оффлайна - общение с продавцом, анкета и тд</t>
        </r>
      </text>
    </comment>
    <comment ref="B141" authorId="0">
      <text>
        <r>
          <rPr>
            <sz val="9"/>
            <color indexed="81"/>
            <rFont val="Tahoma"/>
            <family val="2"/>
            <charset val="204"/>
          </rPr>
          <t>количество продаж по факту</t>
        </r>
      </text>
    </comment>
    <comment ref="B142" authorId="0">
      <text>
        <r>
          <rPr>
            <sz val="9"/>
            <color indexed="81"/>
            <rFont val="Tahoma"/>
            <family val="2"/>
            <charset val="204"/>
          </rPr>
          <t>Считается прибыль. Если полуичли с продажи 3200 и товар был закуплен за 1000 то пишем 2200 за кажду продажу</t>
        </r>
      </text>
    </comment>
    <comment ref="B143" authorId="0">
      <text>
        <r>
          <rPr>
            <sz val="9"/>
            <color indexed="81"/>
            <rFont val="Tahoma"/>
            <family val="2"/>
            <charset val="204"/>
          </rPr>
          <t xml:space="preserve">Считается фактическйи расход, данные об этом предоставляют статистики рекламных площадок. Не нужно вписывать 10000 если их положили на рекламу, а по факту они не израсходованы. </t>
        </r>
      </text>
    </comment>
    <comment ref="B146" authorId="0">
      <text>
        <r>
          <rPr>
            <b/>
            <sz val="9"/>
            <color indexed="81"/>
            <rFont val="Tahoma"/>
            <family val="2"/>
            <charset val="204"/>
          </rPr>
          <t>Прибыль за вычетом расходов (чистая прибыль)</t>
        </r>
      </text>
    </comment>
    <comment ref="B147" authorId="0">
      <text>
        <r>
          <rPr>
            <sz val="9"/>
            <color indexed="81"/>
            <rFont val="Tahoma"/>
            <family val="2"/>
            <charset val="204"/>
          </rPr>
          <t xml:space="preserve">Показатель возврата инвестиций. 
Цифра показывает сколько денег получено с 1 вложенного рубля.
Определяет наиболее перспективный канал. Чем выше цифра тем эффективней вложение
</t>
        </r>
      </text>
    </comment>
    <comment ref="K152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B158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Максимальная цена клика, чтобы не быть в убытке. </t>
        </r>
      </text>
    </comment>
    <comment ref="A160" authorId="0">
      <text>
        <r>
          <rPr>
            <b/>
            <sz val="9"/>
            <color indexed="81"/>
            <rFont val="Tahoma"/>
            <family val="2"/>
            <charset val="204"/>
          </rPr>
          <t>Количество дней в месяце. Данная цифра влияет на прогноз</t>
        </r>
      </text>
    </comment>
    <comment ref="K179" authorId="0">
      <text>
        <r>
          <rPr>
            <b/>
            <sz val="9"/>
            <color indexed="81"/>
            <rFont val="Tahoma"/>
            <family val="2"/>
            <charset val="204"/>
          </rPr>
          <t>Этот столбец отображается отдельным уровнем воронки. Его нельзя переименовывать</t>
        </r>
      </text>
    </comment>
    <comment ref="AA179" authorId="0">
      <text>
        <r>
          <rPr>
            <sz val="9"/>
            <color indexed="81"/>
            <rFont val="Tahoma"/>
            <family val="2"/>
            <charset val="204"/>
          </rPr>
          <t>Воронка усредняется по заполненному периоду. И достраивается до 4 недель.</t>
        </r>
      </text>
    </comment>
    <comment ref="K180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P180" authorId="0">
      <text>
        <r>
          <rPr>
            <b/>
            <sz val="9"/>
            <color indexed="81"/>
            <rFont val="Tahoma"/>
            <family val="2"/>
            <charset val="204"/>
          </rPr>
          <t>описание статьи расхода</t>
        </r>
      </text>
    </comment>
    <comment ref="Q180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денежная сумма
</t>
        </r>
      </text>
    </comment>
    <comment ref="B181" authorId="0">
      <text>
        <r>
          <rPr>
            <sz val="9"/>
            <color indexed="81"/>
            <rFont val="Tahoma"/>
            <family val="2"/>
            <charset val="204"/>
          </rPr>
          <t>Для сайта - заходы на сайт, для оффлайна - заходы в магазин. Для рассылки - откртие письма</t>
        </r>
      </text>
    </comment>
    <comment ref="A182" authorId="0">
      <text>
        <r>
          <rPr>
            <sz val="9"/>
            <color indexed="81"/>
            <rFont val="Tahoma"/>
            <family val="2"/>
            <charset val="204"/>
          </rPr>
          <t xml:space="preserve">По умлочанию считаем что в неделе 7 дней. Поскольку в месяце 30-31 день, то одну из недель следует считать длинне, к примеру 10 дней. Вставьте в ячейку количество дней соотвествующее периоду отчета.
</t>
        </r>
        <r>
          <rPr>
            <b/>
            <sz val="9"/>
            <color indexed="81"/>
            <rFont val="Tahoma"/>
            <family val="2"/>
            <charset val="204"/>
          </rPr>
          <t>При изменении количества дней в текущей неделе сразу проставьте количество дней на следующих неделях. Общее количество дней в месяце влияет на прогнозы.</t>
        </r>
      </text>
    </comment>
    <comment ref="B182" authorId="0">
      <text>
        <r>
          <rPr>
            <sz val="9"/>
            <color indexed="81"/>
            <rFont val="Tahoma"/>
            <family val="2"/>
            <charset val="204"/>
          </rPr>
          <t>Для сайта - звонки, заполнение форм, оформление заказа на сайте.
Для оффлайна - общение с продавцом, анкета и тд</t>
        </r>
      </text>
    </comment>
    <comment ref="B183" authorId="0">
      <text>
        <r>
          <rPr>
            <sz val="9"/>
            <color indexed="81"/>
            <rFont val="Tahoma"/>
            <family val="2"/>
            <charset val="204"/>
          </rPr>
          <t>количество продаж по факту</t>
        </r>
      </text>
    </comment>
    <comment ref="B184" authorId="0">
      <text>
        <r>
          <rPr>
            <sz val="9"/>
            <color indexed="81"/>
            <rFont val="Tahoma"/>
            <family val="2"/>
            <charset val="204"/>
          </rPr>
          <t>Считается прибыль. Если полуичли с продажи 3200 и товар был закуплен за 1000 то пишем 2200 за кажду продажу</t>
        </r>
      </text>
    </comment>
    <comment ref="B185" authorId="0">
      <text>
        <r>
          <rPr>
            <sz val="9"/>
            <color indexed="81"/>
            <rFont val="Tahoma"/>
            <family val="2"/>
            <charset val="204"/>
          </rPr>
          <t xml:space="preserve">Считается фактическйи расход, данные об этом предоставляют статистики рекламных площадок. Не нужно вписывать 10000 если их положили на рекламу, а по факту они не израсходованы. </t>
        </r>
      </text>
    </comment>
    <comment ref="B188" authorId="0">
      <text>
        <r>
          <rPr>
            <b/>
            <sz val="9"/>
            <color indexed="81"/>
            <rFont val="Tahoma"/>
            <family val="2"/>
            <charset val="204"/>
          </rPr>
          <t>Прибыль за вычетом расходов (чистая прибыль)</t>
        </r>
      </text>
    </comment>
    <comment ref="B189" authorId="0">
      <text>
        <r>
          <rPr>
            <sz val="9"/>
            <color indexed="81"/>
            <rFont val="Tahoma"/>
            <family val="2"/>
            <charset val="204"/>
          </rPr>
          <t xml:space="preserve">Показатель возврата инвестиций. 
Цифра показывает сколько денег получено с 1 вложенного рубля.
Определяет наиболее перспективный канал. Чем выше цифра тем эффективней вложение
</t>
        </r>
      </text>
    </comment>
    <comment ref="K194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P195" authorId="0">
      <text>
        <r>
          <rPr>
            <b/>
            <sz val="9"/>
            <color indexed="81"/>
            <rFont val="Tahoma"/>
            <family val="2"/>
            <charset val="204"/>
          </rPr>
          <t>описание статьи расхода</t>
        </r>
      </text>
    </comment>
    <comment ref="Q195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денежная сумма
</t>
        </r>
      </text>
    </comment>
    <comment ref="B196" authorId="0">
      <text>
        <r>
          <rPr>
            <sz val="9"/>
            <color indexed="81"/>
            <rFont val="Tahoma"/>
            <family val="2"/>
            <charset val="204"/>
          </rPr>
          <t>Для сайта - заходы на сайт, для оффлайна - заходы в магазин. Для рассылки - откртие письма</t>
        </r>
      </text>
    </comment>
    <comment ref="A197" authorId="0">
      <text>
        <r>
          <rPr>
            <sz val="9"/>
            <color indexed="81"/>
            <rFont val="Tahoma"/>
            <family val="2"/>
            <charset val="204"/>
          </rPr>
          <t>По умлочанию считаем что в неделе 7 дней. Поскольку в месяце 30-31 день, то одну из недель следует считать длинне, к примеру 10 дней. Вставьте в ячейку количество дней соотвествующее периоду отчета.</t>
        </r>
        <r>
          <rPr>
            <b/>
            <sz val="9"/>
            <color indexed="81"/>
            <rFont val="Tahoma"/>
            <family val="2"/>
            <charset val="204"/>
          </rPr>
          <t xml:space="preserve">
При изменении количества дней в текущей неделе сразу проставьте количество дней на следующих неделях. Общее количество дней в месяце влияет на прогнозы.</t>
        </r>
      </text>
    </comment>
    <comment ref="B197" authorId="0">
      <text>
        <r>
          <rPr>
            <sz val="9"/>
            <color indexed="81"/>
            <rFont val="Tahoma"/>
            <family val="2"/>
            <charset val="204"/>
          </rPr>
          <t>Для сайта - звонки, заполнение форм, оформление заказа на сайте.
Для оффлайна - общение с продавцом, анкета и тд</t>
        </r>
      </text>
    </comment>
    <comment ref="AB197" authorId="0">
      <text>
        <r>
          <rPr>
            <sz val="9"/>
            <color indexed="81"/>
            <rFont val="Tahoma"/>
            <family val="2"/>
            <charset val="204"/>
          </rPr>
          <t xml:space="preserve">В формуле рассчитываются затраты на рекламу как тренд (средние значения по имеющемуся периоду достариваются до месяца) а дополнительные затраты учитываются ПО ФАКТУ. Если вы знаете, что вас в текуещм месяце ожидают доп затраты то лучше внсти их все заранее в любую из недель, прогноз будет точнее. </t>
        </r>
      </text>
    </comment>
    <comment ref="B198" authorId="0">
      <text>
        <r>
          <rPr>
            <sz val="9"/>
            <color indexed="81"/>
            <rFont val="Tahoma"/>
            <family val="2"/>
            <charset val="204"/>
          </rPr>
          <t>количество продаж по факту</t>
        </r>
      </text>
    </comment>
    <comment ref="B199" authorId="0">
      <text>
        <r>
          <rPr>
            <sz val="9"/>
            <color indexed="81"/>
            <rFont val="Tahoma"/>
            <family val="2"/>
            <charset val="204"/>
          </rPr>
          <t>Считается прибыль. Если полуичли с продажи 3200 и товар был закуплен за 1000 то пишем 2200 за кажду продажу</t>
        </r>
      </text>
    </comment>
    <comment ref="B200" authorId="0">
      <text>
        <r>
          <rPr>
            <sz val="9"/>
            <color indexed="81"/>
            <rFont val="Tahoma"/>
            <family val="2"/>
            <charset val="204"/>
          </rPr>
          <t xml:space="preserve">Считается фактическйи расход, данные об этом предоставляют статистики рекламных площадок. Не нужно вписывать 10000 если их положили на рекламу, а по факту они не израсходованы. </t>
        </r>
      </text>
    </comment>
    <comment ref="Y202" authorId="0">
      <text>
        <r>
          <rPr>
            <b/>
            <sz val="9"/>
            <color indexed="81"/>
            <rFont val="Tahoma"/>
            <family val="2"/>
            <charset val="204"/>
          </rPr>
          <t>В нашем случае средняя прибыль с единицы товара</t>
        </r>
      </text>
    </comment>
    <comment ref="B203" authorId="0">
      <text>
        <r>
          <rPr>
            <b/>
            <sz val="9"/>
            <color indexed="81"/>
            <rFont val="Tahoma"/>
            <family val="2"/>
            <charset val="204"/>
          </rPr>
          <t>Прибыль за вычетом расходов (чистая прибыль)</t>
        </r>
      </text>
    </comment>
    <comment ref="B204" authorId="0">
      <text>
        <r>
          <rPr>
            <sz val="9"/>
            <color indexed="81"/>
            <rFont val="Tahoma"/>
            <family val="2"/>
            <charset val="204"/>
          </rPr>
          <t xml:space="preserve">Показатель возврата инвестиций. 
Цифра показывает сколько денег получено с 1 вложенного рубля.
Определяет наиболее перспективный канал. Чем выше цифра тем эффективней вложение
</t>
        </r>
      </text>
    </comment>
    <comment ref="K209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P210" authorId="0">
      <text>
        <r>
          <rPr>
            <b/>
            <sz val="9"/>
            <color indexed="81"/>
            <rFont val="Tahoma"/>
            <family val="2"/>
            <charset val="204"/>
          </rPr>
          <t>описание статьи расхода</t>
        </r>
      </text>
    </comment>
    <comment ref="Q210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денежная сумма
</t>
        </r>
      </text>
    </comment>
    <comment ref="B211" authorId="0">
      <text>
        <r>
          <rPr>
            <sz val="9"/>
            <color indexed="81"/>
            <rFont val="Tahoma"/>
            <family val="2"/>
            <charset val="204"/>
          </rPr>
          <t>Для сайта - заходы на сайт, для оффлайна - заходы в магазин. Для рассылки - откртие письма</t>
        </r>
      </text>
    </comment>
    <comment ref="A212" authorId="0">
      <text>
        <r>
          <rPr>
            <sz val="9"/>
            <color indexed="81"/>
            <rFont val="Tahoma"/>
            <family val="2"/>
            <charset val="204"/>
          </rPr>
          <t xml:space="preserve">По умлочанию считаем что в неделе 7 дней. Поскольку в месяце 30-31 день, то одну из недель следует считать длинне, к примеру 10 дней. Вставьте в ячейку количество дней соотвествующее периоду отчета.
</t>
        </r>
        <r>
          <rPr>
            <b/>
            <sz val="9"/>
            <color indexed="81"/>
            <rFont val="Tahoma"/>
            <family val="2"/>
            <charset val="204"/>
          </rPr>
          <t>При изменении количества дней в текущей неделе сразу проставьте количество дней на следующих неделях. Общее количество дней в месяце влияет на прогнозы.</t>
        </r>
      </text>
    </comment>
    <comment ref="B212" authorId="0">
      <text>
        <r>
          <rPr>
            <sz val="9"/>
            <color indexed="81"/>
            <rFont val="Tahoma"/>
            <family val="2"/>
            <charset val="204"/>
          </rPr>
          <t>Для сайта - звонки, заполнение форм, оформление заказа на сайте.
Для оффлайна - общение с продавцом, анкета и тд</t>
        </r>
      </text>
    </comment>
    <comment ref="B213" authorId="0">
      <text>
        <r>
          <rPr>
            <sz val="9"/>
            <color indexed="81"/>
            <rFont val="Tahoma"/>
            <family val="2"/>
            <charset val="204"/>
          </rPr>
          <t>количество продаж по факту</t>
        </r>
      </text>
    </comment>
    <comment ref="B214" authorId="0">
      <text>
        <r>
          <rPr>
            <sz val="9"/>
            <color indexed="81"/>
            <rFont val="Tahoma"/>
            <family val="2"/>
            <charset val="204"/>
          </rPr>
          <t>Считается прибыль. Если полуичли с продажи 3200 и товар был закуплен за 1000 то пишем 2200 за кажду продажу</t>
        </r>
      </text>
    </comment>
    <comment ref="B215" authorId="0">
      <text>
        <r>
          <rPr>
            <sz val="9"/>
            <color indexed="81"/>
            <rFont val="Tahoma"/>
            <family val="2"/>
            <charset val="204"/>
          </rPr>
          <t xml:space="preserve">Считается фактическйи расход, данные об этом предоставляют статистики рекламных площадок. Не нужно вписывать 10000 если их положили на рекламу, а по факту они не израсходованы. </t>
        </r>
      </text>
    </comment>
    <comment ref="B218" authorId="0">
      <text>
        <r>
          <rPr>
            <b/>
            <sz val="9"/>
            <color indexed="81"/>
            <rFont val="Tahoma"/>
            <family val="2"/>
            <charset val="204"/>
          </rPr>
          <t>Прибыль за вычетом расходов (чистая прибыль)</t>
        </r>
      </text>
    </comment>
    <comment ref="B219" authorId="0">
      <text>
        <r>
          <rPr>
            <sz val="9"/>
            <color indexed="81"/>
            <rFont val="Tahoma"/>
            <family val="2"/>
            <charset val="204"/>
          </rPr>
          <t xml:space="preserve">Показатель возврата инвестиций. 
Цифра показывает сколько денег получено с 1 вложенного рубля.
Определяет наиболее перспективный канал. Чем выше цифра тем эффективней вложение
</t>
        </r>
      </text>
    </comment>
    <comment ref="K224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P225" authorId="0">
      <text>
        <r>
          <rPr>
            <b/>
            <sz val="9"/>
            <color indexed="81"/>
            <rFont val="Tahoma"/>
            <family val="2"/>
            <charset val="204"/>
          </rPr>
          <t>описание статьи расхода</t>
        </r>
      </text>
    </comment>
    <comment ref="Q225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денежная сумма
</t>
        </r>
      </text>
    </comment>
    <comment ref="B226" authorId="0">
      <text>
        <r>
          <rPr>
            <sz val="9"/>
            <color indexed="81"/>
            <rFont val="Tahoma"/>
            <family val="2"/>
            <charset val="204"/>
          </rPr>
          <t>Для сайта - заходы на сайт, для оффлайна - заходы в магазин. Для рассылки - откртие письма</t>
        </r>
      </text>
    </comment>
    <comment ref="A227" authorId="0">
      <text>
        <r>
          <rPr>
            <sz val="9"/>
            <color indexed="81"/>
            <rFont val="Tahoma"/>
            <family val="2"/>
            <charset val="204"/>
          </rPr>
          <t>По умлочанию считаем что в неделе 7 дней. Поскольку в месяце 30-31 день, то одну из недель следует считать длинне, к примеру 10 дней. Вставьте в ячейку количество дней соотвествующее периоду отчета.</t>
        </r>
        <r>
          <rPr>
            <b/>
            <sz val="9"/>
            <color indexed="81"/>
            <rFont val="Tahoma"/>
            <family val="2"/>
            <charset val="204"/>
          </rPr>
          <t xml:space="preserve">
При изменении количества дней в текущей неделе сразу проставьте количество дней на следующих неделях. Общее количество дней в месяце влияет на прогнозы.</t>
        </r>
      </text>
    </comment>
    <comment ref="B227" authorId="0">
      <text>
        <r>
          <rPr>
            <sz val="9"/>
            <color indexed="81"/>
            <rFont val="Tahoma"/>
            <family val="2"/>
            <charset val="204"/>
          </rPr>
          <t>Для сайта - звонки, заполнение форм, оформление заказа на сайте.
Для оффлайна - общение с продавцом, анкета и тд</t>
        </r>
      </text>
    </comment>
    <comment ref="B228" authorId="0">
      <text>
        <r>
          <rPr>
            <sz val="9"/>
            <color indexed="81"/>
            <rFont val="Tahoma"/>
            <family val="2"/>
            <charset val="204"/>
          </rPr>
          <t>количество продаж по факту</t>
        </r>
      </text>
    </comment>
    <comment ref="B229" authorId="0">
      <text>
        <r>
          <rPr>
            <sz val="9"/>
            <color indexed="81"/>
            <rFont val="Tahoma"/>
            <family val="2"/>
            <charset val="204"/>
          </rPr>
          <t>Считается прибыль. Если полуичли с продажи 3200 и товар был закуплен за 1000 то пишем 2200 за кажду продажу</t>
        </r>
      </text>
    </comment>
    <comment ref="B230" authorId="0">
      <text>
        <r>
          <rPr>
            <sz val="9"/>
            <color indexed="81"/>
            <rFont val="Tahoma"/>
            <family val="2"/>
            <charset val="204"/>
          </rPr>
          <t xml:space="preserve">Считается фактическйи расход, данные об этом предоставляют статистики рекламных площадок. Не нужно вписывать 10000 если их положили на рекламу, а по факту они не израсходованы. </t>
        </r>
      </text>
    </comment>
    <comment ref="B233" authorId="0">
      <text>
        <r>
          <rPr>
            <b/>
            <sz val="9"/>
            <color indexed="81"/>
            <rFont val="Tahoma"/>
            <family val="2"/>
            <charset val="204"/>
          </rPr>
          <t>Прибыль за вычетом расходов (чистая прибыль)</t>
        </r>
      </text>
    </comment>
    <comment ref="B234" authorId="0">
      <text>
        <r>
          <rPr>
            <sz val="9"/>
            <color indexed="81"/>
            <rFont val="Tahoma"/>
            <family val="2"/>
            <charset val="204"/>
          </rPr>
          <t xml:space="preserve">Показатель возврата инвестиций. 
Цифра показывает сколько денег получено с 1 вложенного рубля.
Определяет наиболее перспективный канал. Чем выше цифра тем эффективней вложение
</t>
        </r>
      </text>
    </comment>
    <comment ref="K239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B245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Максимальная цена клика, чтобы не быть в убытке. </t>
        </r>
      </text>
    </comment>
    <comment ref="A247" authorId="0">
      <text>
        <r>
          <rPr>
            <b/>
            <sz val="9"/>
            <color indexed="81"/>
            <rFont val="Tahoma"/>
            <family val="2"/>
            <charset val="204"/>
          </rPr>
          <t>Количество дней в месяце. Данная цифра влияет на прогноз</t>
        </r>
      </text>
    </comment>
    <comment ref="K266" authorId="0">
      <text>
        <r>
          <rPr>
            <b/>
            <sz val="9"/>
            <color indexed="81"/>
            <rFont val="Tahoma"/>
            <family val="2"/>
            <charset val="204"/>
          </rPr>
          <t>Этот столбец отображается отдельным уровнем воронки. Его нельзя переименовывать</t>
        </r>
      </text>
    </comment>
    <comment ref="AA266" authorId="0">
      <text>
        <r>
          <rPr>
            <sz val="9"/>
            <color indexed="81"/>
            <rFont val="Tahoma"/>
            <family val="2"/>
            <charset val="204"/>
          </rPr>
          <t>Воронка усредняется по заполненному периоду. И достраивается до 4 недель.</t>
        </r>
      </text>
    </comment>
    <comment ref="K267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P267" authorId="0">
      <text>
        <r>
          <rPr>
            <b/>
            <sz val="9"/>
            <color indexed="81"/>
            <rFont val="Tahoma"/>
            <family val="2"/>
            <charset val="204"/>
          </rPr>
          <t>описание статьи расхода</t>
        </r>
      </text>
    </comment>
    <comment ref="Q267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денежная сумма
</t>
        </r>
      </text>
    </comment>
    <comment ref="B268" authorId="0">
      <text>
        <r>
          <rPr>
            <sz val="9"/>
            <color indexed="81"/>
            <rFont val="Tahoma"/>
            <family val="2"/>
            <charset val="204"/>
          </rPr>
          <t>Для сайта - заходы на сайт, для оффлайна - заходы в магазин. Для рассылки - откртие письма</t>
        </r>
      </text>
    </comment>
    <comment ref="A269" authorId="0">
      <text>
        <r>
          <rPr>
            <sz val="9"/>
            <color indexed="81"/>
            <rFont val="Tahoma"/>
            <family val="2"/>
            <charset val="204"/>
          </rPr>
          <t xml:space="preserve">По умлочанию считаем что в неделе 7 дней. Поскольку в месяце 30-31 день, то одну из недель следует считать длинне, к примеру 10 дней. Вставьте в ячейку количество дней соотвествующее периоду отчета.
</t>
        </r>
        <r>
          <rPr>
            <b/>
            <sz val="9"/>
            <color indexed="81"/>
            <rFont val="Tahoma"/>
            <family val="2"/>
            <charset val="204"/>
          </rPr>
          <t>При изменении количества дней в текущей неделе сразу проставьте количество дней на следующих неделях. Общее количество дней в месяце влияет на прогнозы.</t>
        </r>
      </text>
    </comment>
    <comment ref="B269" authorId="0">
      <text>
        <r>
          <rPr>
            <sz val="9"/>
            <color indexed="81"/>
            <rFont val="Tahoma"/>
            <family val="2"/>
            <charset val="204"/>
          </rPr>
          <t>Для сайта - звонки, заполнение форм, оформление заказа на сайте.
Для оффлайна - общение с продавцом, анкета и тд</t>
        </r>
      </text>
    </comment>
    <comment ref="B270" authorId="0">
      <text>
        <r>
          <rPr>
            <sz val="9"/>
            <color indexed="81"/>
            <rFont val="Tahoma"/>
            <family val="2"/>
            <charset val="204"/>
          </rPr>
          <t>количество продаж по факту</t>
        </r>
      </text>
    </comment>
    <comment ref="B271" authorId="0">
      <text>
        <r>
          <rPr>
            <sz val="9"/>
            <color indexed="81"/>
            <rFont val="Tahoma"/>
            <family val="2"/>
            <charset val="204"/>
          </rPr>
          <t>Считается прибыль. Если полуичли с продажи 3200 и товар был закуплен за 1000 то пишем 2200 за кажду продажу</t>
        </r>
      </text>
    </comment>
    <comment ref="B272" authorId="0">
      <text>
        <r>
          <rPr>
            <sz val="9"/>
            <color indexed="81"/>
            <rFont val="Tahoma"/>
            <family val="2"/>
            <charset val="204"/>
          </rPr>
          <t xml:space="preserve">Считается фактическйи расход, данные об этом предоставляют статистики рекламных площадок. Не нужно вписывать 10000 если их положили на рекламу, а по факту они не израсходованы. </t>
        </r>
      </text>
    </comment>
    <comment ref="B275" authorId="0">
      <text>
        <r>
          <rPr>
            <b/>
            <sz val="9"/>
            <color indexed="81"/>
            <rFont val="Tahoma"/>
            <family val="2"/>
            <charset val="204"/>
          </rPr>
          <t>Прибыль за вычетом расходов (чистая прибыль)</t>
        </r>
      </text>
    </comment>
    <comment ref="B276" authorId="0">
      <text>
        <r>
          <rPr>
            <sz val="9"/>
            <color indexed="81"/>
            <rFont val="Tahoma"/>
            <family val="2"/>
            <charset val="204"/>
          </rPr>
          <t xml:space="preserve">Показатель возврата инвестиций. 
Цифра показывает сколько денег получено с 1 вложенного рубля.
Определяет наиболее перспективный канал. Чем выше цифра тем эффективней вложение
</t>
        </r>
      </text>
    </comment>
    <comment ref="K281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P282" authorId="0">
      <text>
        <r>
          <rPr>
            <b/>
            <sz val="9"/>
            <color indexed="81"/>
            <rFont val="Tahoma"/>
            <family val="2"/>
            <charset val="204"/>
          </rPr>
          <t>описание статьи расхода</t>
        </r>
      </text>
    </comment>
    <comment ref="Q282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денежная сумма
</t>
        </r>
      </text>
    </comment>
    <comment ref="B283" authorId="0">
      <text>
        <r>
          <rPr>
            <sz val="9"/>
            <color indexed="81"/>
            <rFont val="Tahoma"/>
            <family val="2"/>
            <charset val="204"/>
          </rPr>
          <t>Для сайта - заходы на сайт, для оффлайна - заходы в магазин. Для рассылки - откртие письма</t>
        </r>
      </text>
    </comment>
    <comment ref="A284" authorId="0">
      <text>
        <r>
          <rPr>
            <sz val="9"/>
            <color indexed="81"/>
            <rFont val="Tahoma"/>
            <family val="2"/>
            <charset val="204"/>
          </rPr>
          <t>По умлочанию считаем что в неделе 7 дней. Поскольку в месяце 30-31 день, то одну из недель следует считать длинне, к примеру 10 дней. Вставьте в ячейку количество дней соотвествующее периоду отчета.</t>
        </r>
        <r>
          <rPr>
            <b/>
            <sz val="9"/>
            <color indexed="81"/>
            <rFont val="Tahoma"/>
            <family val="2"/>
            <charset val="204"/>
          </rPr>
          <t xml:space="preserve">
При изменении количества дней в текущей неделе сразу проставьте количество дней на следующих неделях. Общее количество дней в месяце влияет на прогнозы.</t>
        </r>
      </text>
    </comment>
    <comment ref="B284" authorId="0">
      <text>
        <r>
          <rPr>
            <sz val="9"/>
            <color indexed="81"/>
            <rFont val="Tahoma"/>
            <family val="2"/>
            <charset val="204"/>
          </rPr>
          <t>Для сайта - звонки, заполнение форм, оформление заказа на сайте.
Для оффлайна - общение с продавцом, анкета и тд</t>
        </r>
      </text>
    </comment>
    <comment ref="AB284" authorId="0">
      <text>
        <r>
          <rPr>
            <sz val="9"/>
            <color indexed="81"/>
            <rFont val="Tahoma"/>
            <family val="2"/>
            <charset val="204"/>
          </rPr>
          <t xml:space="preserve">В формуле рассчитываются затраты на рекламу как тренд (средние значения по имеющемуся периоду достариваются до месяца) а дополнительные затраты учитываются ПО ФАКТУ. Если вы знаете, что вас в текуещм месяце ожидают доп затраты то лучше внсти их все заранее в любую из недель, прогноз будет точнее. </t>
        </r>
      </text>
    </comment>
    <comment ref="B285" authorId="0">
      <text>
        <r>
          <rPr>
            <sz val="9"/>
            <color indexed="81"/>
            <rFont val="Tahoma"/>
            <family val="2"/>
            <charset val="204"/>
          </rPr>
          <t>количество продаж по факту</t>
        </r>
      </text>
    </comment>
    <comment ref="B286" authorId="0">
      <text>
        <r>
          <rPr>
            <sz val="9"/>
            <color indexed="81"/>
            <rFont val="Tahoma"/>
            <family val="2"/>
            <charset val="204"/>
          </rPr>
          <t>Считается прибыль. Если полуичли с продажи 3200 и товар был закуплен за 1000 то пишем 2200 за кажду продажу</t>
        </r>
      </text>
    </comment>
    <comment ref="B287" authorId="0">
      <text>
        <r>
          <rPr>
            <sz val="9"/>
            <color indexed="81"/>
            <rFont val="Tahoma"/>
            <family val="2"/>
            <charset val="204"/>
          </rPr>
          <t xml:space="preserve">Считается фактическйи расход, данные об этом предоставляют статистики рекламных площадок. Не нужно вписывать 10000 если их положили на рекламу, а по факту они не израсходованы. </t>
        </r>
      </text>
    </comment>
    <comment ref="Y289" authorId="0">
      <text>
        <r>
          <rPr>
            <b/>
            <sz val="9"/>
            <color indexed="81"/>
            <rFont val="Tahoma"/>
            <family val="2"/>
            <charset val="204"/>
          </rPr>
          <t>В нашем случае средняя прибыль с единицы товара</t>
        </r>
      </text>
    </comment>
    <comment ref="B290" authorId="0">
      <text>
        <r>
          <rPr>
            <b/>
            <sz val="9"/>
            <color indexed="81"/>
            <rFont val="Tahoma"/>
            <family val="2"/>
            <charset val="204"/>
          </rPr>
          <t>Прибыль за вычетом расходов (чистая прибыль)</t>
        </r>
      </text>
    </comment>
    <comment ref="B291" authorId="0">
      <text>
        <r>
          <rPr>
            <sz val="9"/>
            <color indexed="81"/>
            <rFont val="Tahoma"/>
            <family val="2"/>
            <charset val="204"/>
          </rPr>
          <t xml:space="preserve">Показатель возврата инвестиций. 
Цифра показывает сколько денег получено с 1 вложенного рубля.
Определяет наиболее перспективный канал. Чем выше цифра тем эффективней вложение
</t>
        </r>
      </text>
    </comment>
    <comment ref="K296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P297" authorId="0">
      <text>
        <r>
          <rPr>
            <b/>
            <sz val="9"/>
            <color indexed="81"/>
            <rFont val="Tahoma"/>
            <family val="2"/>
            <charset val="204"/>
          </rPr>
          <t>описание статьи расхода</t>
        </r>
      </text>
    </comment>
    <comment ref="Q297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денежная сумма
</t>
        </r>
      </text>
    </comment>
    <comment ref="B298" authorId="0">
      <text>
        <r>
          <rPr>
            <sz val="9"/>
            <color indexed="81"/>
            <rFont val="Tahoma"/>
            <family val="2"/>
            <charset val="204"/>
          </rPr>
          <t>Для сайта - заходы на сайт, для оффлайна - заходы в магазин. Для рассылки - откртие письма</t>
        </r>
      </text>
    </comment>
    <comment ref="A299" authorId="0">
      <text>
        <r>
          <rPr>
            <sz val="9"/>
            <color indexed="81"/>
            <rFont val="Tahoma"/>
            <family val="2"/>
            <charset val="204"/>
          </rPr>
          <t xml:space="preserve">По умлочанию считаем что в неделе 7 дней. Поскольку в месяце 30-31 день, то одну из недель следует считать длинне, к примеру 10 дней. Вставьте в ячейку количество дней соотвествующее периоду отчета.
</t>
        </r>
        <r>
          <rPr>
            <b/>
            <sz val="9"/>
            <color indexed="81"/>
            <rFont val="Tahoma"/>
            <family val="2"/>
            <charset val="204"/>
          </rPr>
          <t>При изменении количества дней в текущей неделе сразу проставьте количество дней на следующих неделях. Общее количество дней в месяце влияет на прогнозы.</t>
        </r>
      </text>
    </comment>
    <comment ref="B299" authorId="0">
      <text>
        <r>
          <rPr>
            <sz val="9"/>
            <color indexed="81"/>
            <rFont val="Tahoma"/>
            <family val="2"/>
            <charset val="204"/>
          </rPr>
          <t>Для сайта - звонки, заполнение форм, оформление заказа на сайте.
Для оффлайна - общение с продавцом, анкета и тд</t>
        </r>
      </text>
    </comment>
    <comment ref="B300" authorId="0">
      <text>
        <r>
          <rPr>
            <sz val="9"/>
            <color indexed="81"/>
            <rFont val="Tahoma"/>
            <family val="2"/>
            <charset val="204"/>
          </rPr>
          <t>количество продаж по факту</t>
        </r>
      </text>
    </comment>
    <comment ref="B301" authorId="0">
      <text>
        <r>
          <rPr>
            <sz val="9"/>
            <color indexed="81"/>
            <rFont val="Tahoma"/>
            <family val="2"/>
            <charset val="204"/>
          </rPr>
          <t>Считается прибыль. Если полуичли с продажи 3200 и товар был закуплен за 1000 то пишем 2200 за кажду продажу</t>
        </r>
      </text>
    </comment>
    <comment ref="B302" authorId="0">
      <text>
        <r>
          <rPr>
            <sz val="9"/>
            <color indexed="81"/>
            <rFont val="Tahoma"/>
            <family val="2"/>
            <charset val="204"/>
          </rPr>
          <t xml:space="preserve">Считается фактическйи расход, данные об этом предоставляют статистики рекламных площадок. Не нужно вписывать 10000 если их положили на рекламу, а по факту они не израсходованы. </t>
        </r>
      </text>
    </comment>
    <comment ref="B305" authorId="0">
      <text>
        <r>
          <rPr>
            <b/>
            <sz val="9"/>
            <color indexed="81"/>
            <rFont val="Tahoma"/>
            <family val="2"/>
            <charset val="204"/>
          </rPr>
          <t>Прибыль за вычетом расходов (чистая прибыль)</t>
        </r>
      </text>
    </comment>
    <comment ref="B306" authorId="0">
      <text>
        <r>
          <rPr>
            <sz val="9"/>
            <color indexed="81"/>
            <rFont val="Tahoma"/>
            <family val="2"/>
            <charset val="204"/>
          </rPr>
          <t xml:space="preserve">Показатель возврата инвестиций. 
Цифра показывает сколько денег получено с 1 вложенного рубля.
Определяет наиболее перспективный канал. Чем выше цифра тем эффективней вложение
</t>
        </r>
      </text>
    </comment>
    <comment ref="K311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P312" authorId="0">
      <text>
        <r>
          <rPr>
            <b/>
            <sz val="9"/>
            <color indexed="81"/>
            <rFont val="Tahoma"/>
            <family val="2"/>
            <charset val="204"/>
          </rPr>
          <t>описание статьи расхода</t>
        </r>
      </text>
    </comment>
    <comment ref="Q312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денежная сумма
</t>
        </r>
      </text>
    </comment>
    <comment ref="B313" authorId="0">
      <text>
        <r>
          <rPr>
            <sz val="9"/>
            <color indexed="81"/>
            <rFont val="Tahoma"/>
            <family val="2"/>
            <charset val="204"/>
          </rPr>
          <t>Для сайта - заходы на сайт, для оффлайна - заходы в магазин. Для рассылки - откртие письма</t>
        </r>
      </text>
    </comment>
    <comment ref="A314" authorId="0">
      <text>
        <r>
          <rPr>
            <sz val="9"/>
            <color indexed="81"/>
            <rFont val="Tahoma"/>
            <family val="2"/>
            <charset val="204"/>
          </rPr>
          <t>По умлочанию считаем что в неделе 7 дней. Поскольку в месяце 30-31 день, то одну из недель следует считать длинне, к примеру 10 дней. Вставьте в ячейку количество дней соотвествующее периоду отчета.</t>
        </r>
        <r>
          <rPr>
            <b/>
            <sz val="9"/>
            <color indexed="81"/>
            <rFont val="Tahoma"/>
            <family val="2"/>
            <charset val="204"/>
          </rPr>
          <t xml:space="preserve">
При изменении количества дней в текущей неделе сразу проставьте количество дней на следующих неделях. Общее количество дней в месяце влияет на прогнозы.</t>
        </r>
      </text>
    </comment>
    <comment ref="B314" authorId="0">
      <text>
        <r>
          <rPr>
            <sz val="9"/>
            <color indexed="81"/>
            <rFont val="Tahoma"/>
            <family val="2"/>
            <charset val="204"/>
          </rPr>
          <t>Для сайта - звонки, заполнение форм, оформление заказа на сайте.
Для оффлайна - общение с продавцом, анкета и тд</t>
        </r>
      </text>
    </comment>
    <comment ref="B315" authorId="0">
      <text>
        <r>
          <rPr>
            <sz val="9"/>
            <color indexed="81"/>
            <rFont val="Tahoma"/>
            <family val="2"/>
            <charset val="204"/>
          </rPr>
          <t>количество продаж по факту</t>
        </r>
      </text>
    </comment>
    <comment ref="B316" authorId="0">
      <text>
        <r>
          <rPr>
            <sz val="9"/>
            <color indexed="81"/>
            <rFont val="Tahoma"/>
            <family val="2"/>
            <charset val="204"/>
          </rPr>
          <t>Считается прибыль. Если полуичли с продажи 3200 и товар был закуплен за 1000 то пишем 2200 за кажду продажу</t>
        </r>
      </text>
    </comment>
    <comment ref="B317" authorId="0">
      <text>
        <r>
          <rPr>
            <sz val="9"/>
            <color indexed="81"/>
            <rFont val="Tahoma"/>
            <family val="2"/>
            <charset val="204"/>
          </rPr>
          <t xml:space="preserve">Считается фактическйи расход, данные об этом предоставляют статистики рекламных площадок. Не нужно вписывать 10000 если их положили на рекламу, а по факту они не израсходованы. </t>
        </r>
      </text>
    </comment>
    <comment ref="B320" authorId="0">
      <text>
        <r>
          <rPr>
            <b/>
            <sz val="9"/>
            <color indexed="81"/>
            <rFont val="Tahoma"/>
            <family val="2"/>
            <charset val="204"/>
          </rPr>
          <t>Прибыль за вычетом расходов (чистая прибыль)</t>
        </r>
      </text>
    </comment>
    <comment ref="B321" authorId="0">
      <text>
        <r>
          <rPr>
            <sz val="9"/>
            <color indexed="81"/>
            <rFont val="Tahoma"/>
            <family val="2"/>
            <charset val="204"/>
          </rPr>
          <t xml:space="preserve">Показатель возврата инвестиций. 
Цифра показывает сколько денег получено с 1 вложенного рубля.
Определяет наиболее перспективный канал. Чем выше цифра тем эффективней вложение
</t>
        </r>
      </text>
    </comment>
    <comment ref="K326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B332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Максимальная цена клика, чтобы не быть в убытке. </t>
        </r>
      </text>
    </comment>
    <comment ref="A334" authorId="0">
      <text>
        <r>
          <rPr>
            <b/>
            <sz val="9"/>
            <color indexed="81"/>
            <rFont val="Tahoma"/>
            <family val="2"/>
            <charset val="204"/>
          </rPr>
          <t>Количество дней в месяце. Данная цифра влияет на прогноз</t>
        </r>
      </text>
    </comment>
    <comment ref="K353" authorId="0">
      <text>
        <r>
          <rPr>
            <b/>
            <sz val="9"/>
            <color indexed="81"/>
            <rFont val="Tahoma"/>
            <family val="2"/>
            <charset val="204"/>
          </rPr>
          <t>Этот столбец отображается отдельным уровнем воронки. Его нельзя переименовывать</t>
        </r>
      </text>
    </comment>
    <comment ref="AA353" authorId="0">
      <text>
        <r>
          <rPr>
            <sz val="9"/>
            <color indexed="81"/>
            <rFont val="Tahoma"/>
            <family val="2"/>
            <charset val="204"/>
          </rPr>
          <t>Воронка усредняется по заполненному периоду. И достраивается до 4 недель.</t>
        </r>
      </text>
    </comment>
    <comment ref="K354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P354" authorId="0">
      <text>
        <r>
          <rPr>
            <b/>
            <sz val="9"/>
            <color indexed="81"/>
            <rFont val="Tahoma"/>
            <family val="2"/>
            <charset val="204"/>
          </rPr>
          <t>описание статьи расхода</t>
        </r>
      </text>
    </comment>
    <comment ref="Q354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денежная сумма
</t>
        </r>
      </text>
    </comment>
    <comment ref="B355" authorId="0">
      <text>
        <r>
          <rPr>
            <sz val="9"/>
            <color indexed="81"/>
            <rFont val="Tahoma"/>
            <family val="2"/>
            <charset val="204"/>
          </rPr>
          <t>Для сайта - заходы на сайт, для оффлайна - заходы в магазин. Для рассылки - откртие письма</t>
        </r>
      </text>
    </comment>
    <comment ref="A356" authorId="0">
      <text>
        <r>
          <rPr>
            <sz val="9"/>
            <color indexed="81"/>
            <rFont val="Tahoma"/>
            <family val="2"/>
            <charset val="204"/>
          </rPr>
          <t xml:space="preserve">По умлочанию считаем что в неделе 7 дней. Поскольку в месяце 30-31 день, то одну из недель следует считать длинне, к примеру 10 дней. Вставьте в ячейку количество дней соотвествующее периоду отчета.
</t>
        </r>
        <r>
          <rPr>
            <b/>
            <sz val="9"/>
            <color indexed="81"/>
            <rFont val="Tahoma"/>
            <family val="2"/>
            <charset val="204"/>
          </rPr>
          <t>При изменении количества дней в текущей неделе сразу проставьте количество дней на следующих неделях. Общее количество дней в месяце влияет на прогнозы.</t>
        </r>
      </text>
    </comment>
    <comment ref="B356" authorId="0">
      <text>
        <r>
          <rPr>
            <sz val="9"/>
            <color indexed="81"/>
            <rFont val="Tahoma"/>
            <family val="2"/>
            <charset val="204"/>
          </rPr>
          <t>Для сайта - звонки, заполнение форм, оформление заказа на сайте.
Для оффлайна - общение с продавцом, анкета и тд</t>
        </r>
      </text>
    </comment>
    <comment ref="B357" authorId="0">
      <text>
        <r>
          <rPr>
            <sz val="9"/>
            <color indexed="81"/>
            <rFont val="Tahoma"/>
            <family val="2"/>
            <charset val="204"/>
          </rPr>
          <t>количество продаж по факту</t>
        </r>
      </text>
    </comment>
    <comment ref="B358" authorId="0">
      <text>
        <r>
          <rPr>
            <sz val="9"/>
            <color indexed="81"/>
            <rFont val="Tahoma"/>
            <family val="2"/>
            <charset val="204"/>
          </rPr>
          <t>Считается прибыль. Если полуичли с продажи 3200 и товар был закуплен за 1000 то пишем 2200 за кажду продажу</t>
        </r>
      </text>
    </comment>
    <comment ref="B359" authorId="0">
      <text>
        <r>
          <rPr>
            <sz val="9"/>
            <color indexed="81"/>
            <rFont val="Tahoma"/>
            <family val="2"/>
            <charset val="204"/>
          </rPr>
          <t xml:space="preserve">Считается фактическйи расход, данные об этом предоставляют статистики рекламных площадок. Не нужно вписывать 10000 если их положили на рекламу, а по факту они не израсходованы. </t>
        </r>
      </text>
    </comment>
    <comment ref="B362" authorId="0">
      <text>
        <r>
          <rPr>
            <b/>
            <sz val="9"/>
            <color indexed="81"/>
            <rFont val="Tahoma"/>
            <family val="2"/>
            <charset val="204"/>
          </rPr>
          <t>Прибыль за вычетом расходов (чистая прибыль)</t>
        </r>
      </text>
    </comment>
    <comment ref="B363" authorId="0">
      <text>
        <r>
          <rPr>
            <sz val="9"/>
            <color indexed="81"/>
            <rFont val="Tahoma"/>
            <family val="2"/>
            <charset val="204"/>
          </rPr>
          <t xml:space="preserve">Показатель возврата инвестиций. 
Цифра показывает сколько денег получено с 1 вложенного рубля.
Определяет наиболее перспективный канал. Чем выше цифра тем эффективней вложение
</t>
        </r>
      </text>
    </comment>
    <comment ref="K368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P369" authorId="0">
      <text>
        <r>
          <rPr>
            <b/>
            <sz val="9"/>
            <color indexed="81"/>
            <rFont val="Tahoma"/>
            <family val="2"/>
            <charset val="204"/>
          </rPr>
          <t>описание статьи расхода</t>
        </r>
      </text>
    </comment>
    <comment ref="Q369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денежная сумма
</t>
        </r>
      </text>
    </comment>
    <comment ref="B370" authorId="0">
      <text>
        <r>
          <rPr>
            <sz val="9"/>
            <color indexed="81"/>
            <rFont val="Tahoma"/>
            <family val="2"/>
            <charset val="204"/>
          </rPr>
          <t>Для сайта - заходы на сайт, для оффлайна - заходы в магазин. Для рассылки - откртие письма</t>
        </r>
      </text>
    </comment>
    <comment ref="A371" authorId="0">
      <text>
        <r>
          <rPr>
            <sz val="9"/>
            <color indexed="81"/>
            <rFont val="Tahoma"/>
            <family val="2"/>
            <charset val="204"/>
          </rPr>
          <t>По умлочанию считаем что в неделе 7 дней. Поскольку в месяце 30-31 день, то одну из недель следует считать длинне, к примеру 10 дней. Вставьте в ячейку количество дней соотвествующее периоду отчета.</t>
        </r>
        <r>
          <rPr>
            <b/>
            <sz val="9"/>
            <color indexed="81"/>
            <rFont val="Tahoma"/>
            <family val="2"/>
            <charset val="204"/>
          </rPr>
          <t xml:space="preserve">
При изменении количества дней в текущей неделе сразу проставьте количество дней на следующих неделях. Общее количество дней в месяце влияет на прогнозы.</t>
        </r>
      </text>
    </comment>
    <comment ref="B371" authorId="0">
      <text>
        <r>
          <rPr>
            <sz val="9"/>
            <color indexed="81"/>
            <rFont val="Tahoma"/>
            <family val="2"/>
            <charset val="204"/>
          </rPr>
          <t>Для сайта - звонки, заполнение форм, оформление заказа на сайте.
Для оффлайна - общение с продавцом, анкета и тд</t>
        </r>
      </text>
    </comment>
    <comment ref="AB371" authorId="0">
      <text>
        <r>
          <rPr>
            <sz val="9"/>
            <color indexed="81"/>
            <rFont val="Tahoma"/>
            <family val="2"/>
            <charset val="204"/>
          </rPr>
          <t xml:space="preserve">В формуле рассчитываются затраты на рекламу как тренд (средние значения по имеющемуся периоду достариваются до месяца) а дополнительные затраты учитываются ПО ФАКТУ. Если вы знаете, что вас в текуещм месяце ожидают доп затраты то лучше внсти их все заранее в любую из недель, прогноз будет точнее. </t>
        </r>
      </text>
    </comment>
    <comment ref="B372" authorId="0">
      <text>
        <r>
          <rPr>
            <sz val="9"/>
            <color indexed="81"/>
            <rFont val="Tahoma"/>
            <family val="2"/>
            <charset val="204"/>
          </rPr>
          <t>количество продаж по факту</t>
        </r>
      </text>
    </comment>
    <comment ref="B373" authorId="0">
      <text>
        <r>
          <rPr>
            <sz val="9"/>
            <color indexed="81"/>
            <rFont val="Tahoma"/>
            <family val="2"/>
            <charset val="204"/>
          </rPr>
          <t>Считается прибыль. Если полуичли с продажи 3200 и товар был закуплен за 1000 то пишем 2200 за кажду продажу</t>
        </r>
      </text>
    </comment>
    <comment ref="B374" authorId="0">
      <text>
        <r>
          <rPr>
            <sz val="9"/>
            <color indexed="81"/>
            <rFont val="Tahoma"/>
            <family val="2"/>
            <charset val="204"/>
          </rPr>
          <t xml:space="preserve">Считается фактическйи расход, данные об этом предоставляют статистики рекламных площадок. Не нужно вписывать 10000 если их положили на рекламу, а по факту они не израсходованы. </t>
        </r>
      </text>
    </comment>
    <comment ref="Y376" authorId="0">
      <text>
        <r>
          <rPr>
            <b/>
            <sz val="9"/>
            <color indexed="81"/>
            <rFont val="Tahoma"/>
            <family val="2"/>
            <charset val="204"/>
          </rPr>
          <t>В нашем случае средняя прибыль с единицы товара</t>
        </r>
      </text>
    </comment>
    <comment ref="B377" authorId="0">
      <text>
        <r>
          <rPr>
            <b/>
            <sz val="9"/>
            <color indexed="81"/>
            <rFont val="Tahoma"/>
            <family val="2"/>
            <charset val="204"/>
          </rPr>
          <t>Прибыль за вычетом расходов (чистая прибыль)</t>
        </r>
      </text>
    </comment>
    <comment ref="B378" authorId="0">
      <text>
        <r>
          <rPr>
            <sz val="9"/>
            <color indexed="81"/>
            <rFont val="Tahoma"/>
            <family val="2"/>
            <charset val="204"/>
          </rPr>
          <t xml:space="preserve">Показатель возврата инвестиций. 
Цифра показывает сколько денег получено с 1 вложенного рубля.
Определяет наиболее перспективный канал. Чем выше цифра тем эффективней вложение
</t>
        </r>
      </text>
    </comment>
    <comment ref="K383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P384" authorId="0">
      <text>
        <r>
          <rPr>
            <b/>
            <sz val="9"/>
            <color indexed="81"/>
            <rFont val="Tahoma"/>
            <family val="2"/>
            <charset val="204"/>
          </rPr>
          <t>описание статьи расхода</t>
        </r>
      </text>
    </comment>
    <comment ref="Q384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денежная сумма
</t>
        </r>
      </text>
    </comment>
    <comment ref="B385" authorId="0">
      <text>
        <r>
          <rPr>
            <sz val="9"/>
            <color indexed="81"/>
            <rFont val="Tahoma"/>
            <family val="2"/>
            <charset val="204"/>
          </rPr>
          <t>Для сайта - заходы на сайт, для оффлайна - заходы в магазин. Для рассылки - откртие письма</t>
        </r>
      </text>
    </comment>
    <comment ref="A386" authorId="0">
      <text>
        <r>
          <rPr>
            <sz val="9"/>
            <color indexed="81"/>
            <rFont val="Tahoma"/>
            <family val="2"/>
            <charset val="204"/>
          </rPr>
          <t xml:space="preserve">По умлочанию считаем что в неделе 7 дней. Поскольку в месяце 30-31 день, то одну из недель следует считать длинне, к примеру 10 дней. Вставьте в ячейку количество дней соотвествующее периоду отчета.
</t>
        </r>
        <r>
          <rPr>
            <b/>
            <sz val="9"/>
            <color indexed="81"/>
            <rFont val="Tahoma"/>
            <family val="2"/>
            <charset val="204"/>
          </rPr>
          <t>При изменении количества дней в текущей неделе сразу проставьте количество дней на следующих неделях. Общее количество дней в месяце влияет на прогнозы.</t>
        </r>
      </text>
    </comment>
    <comment ref="B386" authorId="0">
      <text>
        <r>
          <rPr>
            <sz val="9"/>
            <color indexed="81"/>
            <rFont val="Tahoma"/>
            <family val="2"/>
            <charset val="204"/>
          </rPr>
          <t>Для сайта - звонки, заполнение форм, оформление заказа на сайте.
Для оффлайна - общение с продавцом, анкета и тд</t>
        </r>
      </text>
    </comment>
    <comment ref="B387" authorId="0">
      <text>
        <r>
          <rPr>
            <sz val="9"/>
            <color indexed="81"/>
            <rFont val="Tahoma"/>
            <family val="2"/>
            <charset val="204"/>
          </rPr>
          <t>количество продаж по факту</t>
        </r>
      </text>
    </comment>
    <comment ref="B388" authorId="0">
      <text>
        <r>
          <rPr>
            <sz val="9"/>
            <color indexed="81"/>
            <rFont val="Tahoma"/>
            <family val="2"/>
            <charset val="204"/>
          </rPr>
          <t>Считается прибыль. Если полуичли с продажи 3200 и товар был закуплен за 1000 то пишем 2200 за кажду продажу</t>
        </r>
      </text>
    </comment>
    <comment ref="B389" authorId="0">
      <text>
        <r>
          <rPr>
            <sz val="9"/>
            <color indexed="81"/>
            <rFont val="Tahoma"/>
            <family val="2"/>
            <charset val="204"/>
          </rPr>
          <t xml:space="preserve">Считается фактическйи расход, данные об этом предоставляют статистики рекламных площадок. Не нужно вписывать 10000 если их положили на рекламу, а по факту они не израсходованы. </t>
        </r>
      </text>
    </comment>
    <comment ref="B392" authorId="0">
      <text>
        <r>
          <rPr>
            <b/>
            <sz val="9"/>
            <color indexed="81"/>
            <rFont val="Tahoma"/>
            <family val="2"/>
            <charset val="204"/>
          </rPr>
          <t>Прибыль за вычетом расходов (чистая прибыль)</t>
        </r>
      </text>
    </comment>
    <comment ref="B393" authorId="0">
      <text>
        <r>
          <rPr>
            <sz val="9"/>
            <color indexed="81"/>
            <rFont val="Tahoma"/>
            <family val="2"/>
            <charset val="204"/>
          </rPr>
          <t xml:space="preserve">Показатель возврата инвестиций. 
Цифра показывает сколько денег получено с 1 вложенного рубля.
Определяет наиболее перспективный канал. Чем выше цифра тем эффективней вложение
</t>
        </r>
      </text>
    </comment>
    <comment ref="K398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P399" authorId="0">
      <text>
        <r>
          <rPr>
            <b/>
            <sz val="9"/>
            <color indexed="81"/>
            <rFont val="Tahoma"/>
            <family val="2"/>
            <charset val="204"/>
          </rPr>
          <t>описание статьи расхода</t>
        </r>
      </text>
    </comment>
    <comment ref="Q399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денежная сумма
</t>
        </r>
      </text>
    </comment>
    <comment ref="B400" authorId="0">
      <text>
        <r>
          <rPr>
            <sz val="9"/>
            <color indexed="81"/>
            <rFont val="Tahoma"/>
            <family val="2"/>
            <charset val="204"/>
          </rPr>
          <t>Для сайта - заходы на сайт, для оффлайна - заходы в магазин. Для рассылки - откртие письма</t>
        </r>
      </text>
    </comment>
    <comment ref="A401" authorId="0">
      <text>
        <r>
          <rPr>
            <sz val="9"/>
            <color indexed="81"/>
            <rFont val="Tahoma"/>
            <family val="2"/>
            <charset val="204"/>
          </rPr>
          <t>По умлочанию считаем что в неделе 7 дней. Поскольку в месяце 30-31 день, то одну из недель следует считать длинне, к примеру 10 дней. Вставьте в ячейку количество дней соотвествующее периоду отчета.</t>
        </r>
        <r>
          <rPr>
            <b/>
            <sz val="9"/>
            <color indexed="81"/>
            <rFont val="Tahoma"/>
            <family val="2"/>
            <charset val="204"/>
          </rPr>
          <t xml:space="preserve">
При изменении количества дней в текущей неделе сразу проставьте количество дней на следующих неделях. Общее количество дней в месяце влияет на прогнозы.</t>
        </r>
      </text>
    </comment>
    <comment ref="B401" authorId="0">
      <text>
        <r>
          <rPr>
            <sz val="9"/>
            <color indexed="81"/>
            <rFont val="Tahoma"/>
            <family val="2"/>
            <charset val="204"/>
          </rPr>
          <t>Для сайта - звонки, заполнение форм, оформление заказа на сайте.
Для оффлайна - общение с продавцом, анкета и тд</t>
        </r>
      </text>
    </comment>
    <comment ref="B402" authorId="0">
      <text>
        <r>
          <rPr>
            <sz val="9"/>
            <color indexed="81"/>
            <rFont val="Tahoma"/>
            <family val="2"/>
            <charset val="204"/>
          </rPr>
          <t>количество продаж по факту</t>
        </r>
      </text>
    </comment>
    <comment ref="B403" authorId="0">
      <text>
        <r>
          <rPr>
            <sz val="9"/>
            <color indexed="81"/>
            <rFont val="Tahoma"/>
            <family val="2"/>
            <charset val="204"/>
          </rPr>
          <t>Считается прибыль. Если полуичли с продажи 3200 и товар был закуплен за 1000 то пишем 2200 за кажду продажу</t>
        </r>
      </text>
    </comment>
    <comment ref="B404" authorId="0">
      <text>
        <r>
          <rPr>
            <sz val="9"/>
            <color indexed="81"/>
            <rFont val="Tahoma"/>
            <family val="2"/>
            <charset val="204"/>
          </rPr>
          <t xml:space="preserve">Считается фактическйи расход, данные об этом предоставляют статистики рекламных площадок. Не нужно вписывать 10000 если их положили на рекламу, а по факту они не израсходованы. </t>
        </r>
      </text>
    </comment>
    <comment ref="B407" authorId="0">
      <text>
        <r>
          <rPr>
            <b/>
            <sz val="9"/>
            <color indexed="81"/>
            <rFont val="Tahoma"/>
            <family val="2"/>
            <charset val="204"/>
          </rPr>
          <t>Прибыль за вычетом расходов (чистая прибыль)</t>
        </r>
      </text>
    </comment>
    <comment ref="B408" authorId="0">
      <text>
        <r>
          <rPr>
            <sz val="9"/>
            <color indexed="81"/>
            <rFont val="Tahoma"/>
            <family val="2"/>
            <charset val="204"/>
          </rPr>
          <t xml:space="preserve">Показатель возврата инвестиций. 
Цифра показывает сколько денег получено с 1 вложенного рубля.
Определяет наиболее перспективный канал. Чем выше цифра тем эффективней вложение
</t>
        </r>
      </text>
    </comment>
    <comment ref="K413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B419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Максимальная цена клика, чтобы не быть в убытке. </t>
        </r>
      </text>
    </comment>
    <comment ref="A421" authorId="0">
      <text>
        <r>
          <rPr>
            <b/>
            <sz val="9"/>
            <color indexed="81"/>
            <rFont val="Tahoma"/>
            <family val="2"/>
            <charset val="204"/>
          </rPr>
          <t>Количество дней в месяце. Данная цифра влияет на прогноз</t>
        </r>
      </text>
    </comment>
    <comment ref="K440" authorId="0">
      <text>
        <r>
          <rPr>
            <b/>
            <sz val="9"/>
            <color indexed="81"/>
            <rFont val="Tahoma"/>
            <family val="2"/>
            <charset val="204"/>
          </rPr>
          <t>Этот столбец отображается отдельным уровнем воронки. Его нельзя переименовывать</t>
        </r>
      </text>
    </comment>
    <comment ref="AA440" authorId="0">
      <text>
        <r>
          <rPr>
            <sz val="9"/>
            <color indexed="81"/>
            <rFont val="Tahoma"/>
            <family val="2"/>
            <charset val="204"/>
          </rPr>
          <t>Воронка усредняется по заполненному периоду. И достраивается до 4 недель.</t>
        </r>
      </text>
    </comment>
    <comment ref="K441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P441" authorId="0">
      <text>
        <r>
          <rPr>
            <b/>
            <sz val="9"/>
            <color indexed="81"/>
            <rFont val="Tahoma"/>
            <family val="2"/>
            <charset val="204"/>
          </rPr>
          <t>описание статьи расхода</t>
        </r>
      </text>
    </comment>
    <comment ref="Q441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денежная сумма
</t>
        </r>
      </text>
    </comment>
    <comment ref="B442" authorId="0">
      <text>
        <r>
          <rPr>
            <sz val="9"/>
            <color indexed="81"/>
            <rFont val="Tahoma"/>
            <family val="2"/>
            <charset val="204"/>
          </rPr>
          <t>Для сайта - заходы на сайт, для оффлайна - заходы в магазин. Для рассылки - откртие письма</t>
        </r>
      </text>
    </comment>
    <comment ref="A443" authorId="0">
      <text>
        <r>
          <rPr>
            <sz val="9"/>
            <color indexed="81"/>
            <rFont val="Tahoma"/>
            <family val="2"/>
            <charset val="204"/>
          </rPr>
          <t xml:space="preserve">По умлочанию считаем что в неделе 7 дней. Поскольку в месяце 30-31 день, то одну из недель следует считать длинне, к примеру 10 дней. Вставьте в ячейку количество дней соотвествующее периоду отчета.
</t>
        </r>
        <r>
          <rPr>
            <b/>
            <sz val="9"/>
            <color indexed="81"/>
            <rFont val="Tahoma"/>
            <family val="2"/>
            <charset val="204"/>
          </rPr>
          <t>При изменении количества дней в текущей неделе сразу проставьте количество дней на следующих неделях. Общее количество дней в месяце влияет на прогнозы.</t>
        </r>
      </text>
    </comment>
    <comment ref="B443" authorId="0">
      <text>
        <r>
          <rPr>
            <sz val="9"/>
            <color indexed="81"/>
            <rFont val="Tahoma"/>
            <family val="2"/>
            <charset val="204"/>
          </rPr>
          <t>Для сайта - звонки, заполнение форм, оформление заказа на сайте.
Для оффлайна - общение с продавцом, анкета и тд</t>
        </r>
      </text>
    </comment>
    <comment ref="B444" authorId="0">
      <text>
        <r>
          <rPr>
            <sz val="9"/>
            <color indexed="81"/>
            <rFont val="Tahoma"/>
            <family val="2"/>
            <charset val="204"/>
          </rPr>
          <t>количество продаж по факту</t>
        </r>
      </text>
    </comment>
    <comment ref="B445" authorId="0">
      <text>
        <r>
          <rPr>
            <sz val="9"/>
            <color indexed="81"/>
            <rFont val="Tahoma"/>
            <family val="2"/>
            <charset val="204"/>
          </rPr>
          <t>Считается прибыль. Если полуичли с продажи 3200 и товар был закуплен за 1000 то пишем 2200 за кажду продажу</t>
        </r>
      </text>
    </comment>
    <comment ref="B446" authorId="0">
      <text>
        <r>
          <rPr>
            <sz val="9"/>
            <color indexed="81"/>
            <rFont val="Tahoma"/>
            <family val="2"/>
            <charset val="204"/>
          </rPr>
          <t xml:space="preserve">Считается фактическйи расход, данные об этом предоставляют статистики рекламных площадок. Не нужно вписывать 10000 если их положили на рекламу, а по факту они не израсходованы. </t>
        </r>
      </text>
    </comment>
    <comment ref="B449" authorId="0">
      <text>
        <r>
          <rPr>
            <b/>
            <sz val="9"/>
            <color indexed="81"/>
            <rFont val="Tahoma"/>
            <family val="2"/>
            <charset val="204"/>
          </rPr>
          <t>Прибыль за вычетом расходов (чистая прибыль)</t>
        </r>
      </text>
    </comment>
    <comment ref="B450" authorId="0">
      <text>
        <r>
          <rPr>
            <sz val="9"/>
            <color indexed="81"/>
            <rFont val="Tahoma"/>
            <family val="2"/>
            <charset val="204"/>
          </rPr>
          <t xml:space="preserve">Показатель возврата инвестиций. 
Цифра показывает сколько денег получено с 1 вложенного рубля.
Определяет наиболее перспективный канал. Чем выше цифра тем эффективней вложение
</t>
        </r>
      </text>
    </comment>
    <comment ref="K455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P456" authorId="0">
      <text>
        <r>
          <rPr>
            <b/>
            <sz val="9"/>
            <color indexed="81"/>
            <rFont val="Tahoma"/>
            <family val="2"/>
            <charset val="204"/>
          </rPr>
          <t>описание статьи расхода</t>
        </r>
      </text>
    </comment>
    <comment ref="Q456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денежная сумма
</t>
        </r>
      </text>
    </comment>
    <comment ref="B457" authorId="0">
      <text>
        <r>
          <rPr>
            <sz val="9"/>
            <color indexed="81"/>
            <rFont val="Tahoma"/>
            <family val="2"/>
            <charset val="204"/>
          </rPr>
          <t>Для сайта - заходы на сайт, для оффлайна - заходы в магазин. Для рассылки - откртие письма</t>
        </r>
      </text>
    </comment>
    <comment ref="A458" authorId="0">
      <text>
        <r>
          <rPr>
            <sz val="9"/>
            <color indexed="81"/>
            <rFont val="Tahoma"/>
            <family val="2"/>
            <charset val="204"/>
          </rPr>
          <t>По умлочанию считаем что в неделе 7 дней. Поскольку в месяце 30-31 день, то одну из недель следует считать длинне, к примеру 10 дней. Вставьте в ячейку количество дней соотвествующее периоду отчета.</t>
        </r>
        <r>
          <rPr>
            <b/>
            <sz val="9"/>
            <color indexed="81"/>
            <rFont val="Tahoma"/>
            <family val="2"/>
            <charset val="204"/>
          </rPr>
          <t xml:space="preserve">
При изменении количества дней в текущей неделе сразу проставьте количество дней на следующих неделях. Общее количество дней в месяце влияет на прогнозы.</t>
        </r>
      </text>
    </comment>
    <comment ref="B458" authorId="0">
      <text>
        <r>
          <rPr>
            <sz val="9"/>
            <color indexed="81"/>
            <rFont val="Tahoma"/>
            <family val="2"/>
            <charset val="204"/>
          </rPr>
          <t>Для сайта - звонки, заполнение форм, оформление заказа на сайте.
Для оффлайна - общение с продавцом, анкета и тд</t>
        </r>
      </text>
    </comment>
    <comment ref="AB458" authorId="0">
      <text>
        <r>
          <rPr>
            <sz val="9"/>
            <color indexed="81"/>
            <rFont val="Tahoma"/>
            <family val="2"/>
            <charset val="204"/>
          </rPr>
          <t xml:space="preserve">В формуле рассчитываются затраты на рекламу как тренд (средние значения по имеющемуся периоду достариваются до месяца) а дополнительные затраты учитываются ПО ФАКТУ. Если вы знаете, что вас в текуещм месяце ожидают доп затраты то лучше внсти их все заранее в любую из недель, прогноз будет точнее. </t>
        </r>
      </text>
    </comment>
    <comment ref="B459" authorId="0">
      <text>
        <r>
          <rPr>
            <sz val="9"/>
            <color indexed="81"/>
            <rFont val="Tahoma"/>
            <family val="2"/>
            <charset val="204"/>
          </rPr>
          <t>количество продаж по факту</t>
        </r>
      </text>
    </comment>
    <comment ref="B460" authorId="0">
      <text>
        <r>
          <rPr>
            <sz val="9"/>
            <color indexed="81"/>
            <rFont val="Tahoma"/>
            <family val="2"/>
            <charset val="204"/>
          </rPr>
          <t>Считается прибыль. Если полуичли с продажи 3200 и товар был закуплен за 1000 то пишем 2200 за кажду продажу</t>
        </r>
      </text>
    </comment>
    <comment ref="B461" authorId="0">
      <text>
        <r>
          <rPr>
            <sz val="9"/>
            <color indexed="81"/>
            <rFont val="Tahoma"/>
            <family val="2"/>
            <charset val="204"/>
          </rPr>
          <t xml:space="preserve">Считается фактическйи расход, данные об этом предоставляют статистики рекламных площадок. Не нужно вписывать 10000 если их положили на рекламу, а по факту они не израсходованы. </t>
        </r>
      </text>
    </comment>
    <comment ref="Y463" authorId="0">
      <text>
        <r>
          <rPr>
            <b/>
            <sz val="9"/>
            <color indexed="81"/>
            <rFont val="Tahoma"/>
            <family val="2"/>
            <charset val="204"/>
          </rPr>
          <t>В нашем случае средняя прибыль с единицы товара</t>
        </r>
      </text>
    </comment>
    <comment ref="B464" authorId="0">
      <text>
        <r>
          <rPr>
            <b/>
            <sz val="9"/>
            <color indexed="81"/>
            <rFont val="Tahoma"/>
            <family val="2"/>
            <charset val="204"/>
          </rPr>
          <t>Прибыль за вычетом расходов (чистая прибыль)</t>
        </r>
      </text>
    </comment>
    <comment ref="B465" authorId="0">
      <text>
        <r>
          <rPr>
            <sz val="9"/>
            <color indexed="81"/>
            <rFont val="Tahoma"/>
            <family val="2"/>
            <charset val="204"/>
          </rPr>
          <t xml:space="preserve">Показатель возврата инвестиций. 
Цифра показывает сколько денег получено с 1 вложенного рубля.
Определяет наиболее перспективный канал. Чем выше цифра тем эффективней вложение
</t>
        </r>
      </text>
    </comment>
    <comment ref="K470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P471" authorId="0">
      <text>
        <r>
          <rPr>
            <b/>
            <sz val="9"/>
            <color indexed="81"/>
            <rFont val="Tahoma"/>
            <family val="2"/>
            <charset val="204"/>
          </rPr>
          <t>описание статьи расхода</t>
        </r>
      </text>
    </comment>
    <comment ref="Q471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денежная сумма
</t>
        </r>
      </text>
    </comment>
    <comment ref="B472" authorId="0">
      <text>
        <r>
          <rPr>
            <sz val="9"/>
            <color indexed="81"/>
            <rFont val="Tahoma"/>
            <family val="2"/>
            <charset val="204"/>
          </rPr>
          <t>Для сайта - заходы на сайт, для оффлайна - заходы в магазин. Для рассылки - откртие письма</t>
        </r>
      </text>
    </comment>
    <comment ref="A473" authorId="0">
      <text>
        <r>
          <rPr>
            <sz val="9"/>
            <color indexed="81"/>
            <rFont val="Tahoma"/>
            <family val="2"/>
            <charset val="204"/>
          </rPr>
          <t xml:space="preserve">По умлочанию считаем что в неделе 7 дней. Поскольку в месяце 30-31 день, то одну из недель следует считать длинне, к примеру 10 дней. Вставьте в ячейку количество дней соотвествующее периоду отчета.
</t>
        </r>
        <r>
          <rPr>
            <b/>
            <sz val="9"/>
            <color indexed="81"/>
            <rFont val="Tahoma"/>
            <family val="2"/>
            <charset val="204"/>
          </rPr>
          <t>При изменении количества дней в текущей неделе сразу проставьте количество дней на следующих неделях. Общее количество дней в месяце влияет на прогнозы.</t>
        </r>
      </text>
    </comment>
    <comment ref="B473" authorId="0">
      <text>
        <r>
          <rPr>
            <sz val="9"/>
            <color indexed="81"/>
            <rFont val="Tahoma"/>
            <family val="2"/>
            <charset val="204"/>
          </rPr>
          <t>Для сайта - звонки, заполнение форм, оформление заказа на сайте.
Для оффлайна - общение с продавцом, анкета и тд</t>
        </r>
      </text>
    </comment>
    <comment ref="B474" authorId="0">
      <text>
        <r>
          <rPr>
            <sz val="9"/>
            <color indexed="81"/>
            <rFont val="Tahoma"/>
            <family val="2"/>
            <charset val="204"/>
          </rPr>
          <t>количество продаж по факту</t>
        </r>
      </text>
    </comment>
    <comment ref="B475" authorId="0">
      <text>
        <r>
          <rPr>
            <sz val="9"/>
            <color indexed="81"/>
            <rFont val="Tahoma"/>
            <family val="2"/>
            <charset val="204"/>
          </rPr>
          <t>Считается прибыль. Если полуичли с продажи 3200 и товар был закуплен за 1000 то пишем 2200 за кажду продажу</t>
        </r>
      </text>
    </comment>
    <comment ref="B476" authorId="0">
      <text>
        <r>
          <rPr>
            <sz val="9"/>
            <color indexed="81"/>
            <rFont val="Tahoma"/>
            <family val="2"/>
            <charset val="204"/>
          </rPr>
          <t xml:space="preserve">Считается фактическйи расход, данные об этом предоставляют статистики рекламных площадок. Не нужно вписывать 10000 если их положили на рекламу, а по факту они не израсходованы. </t>
        </r>
      </text>
    </comment>
    <comment ref="B479" authorId="0">
      <text>
        <r>
          <rPr>
            <b/>
            <sz val="9"/>
            <color indexed="81"/>
            <rFont val="Tahoma"/>
            <family val="2"/>
            <charset val="204"/>
          </rPr>
          <t>Прибыль за вычетом расходов (чистая прибыль)</t>
        </r>
      </text>
    </comment>
    <comment ref="B480" authorId="0">
      <text>
        <r>
          <rPr>
            <sz val="9"/>
            <color indexed="81"/>
            <rFont val="Tahoma"/>
            <family val="2"/>
            <charset val="204"/>
          </rPr>
          <t xml:space="preserve">Показатель возврата инвестиций. 
Цифра показывает сколько денег получено с 1 вложенного рубля.
Определяет наиболее перспективный канал. Чем выше цифра тем эффективней вложение
</t>
        </r>
      </text>
    </comment>
    <comment ref="K485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P486" authorId="0">
      <text>
        <r>
          <rPr>
            <b/>
            <sz val="9"/>
            <color indexed="81"/>
            <rFont val="Tahoma"/>
            <family val="2"/>
            <charset val="204"/>
          </rPr>
          <t>описание статьи расхода</t>
        </r>
      </text>
    </comment>
    <comment ref="Q486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денежная сумма
</t>
        </r>
      </text>
    </comment>
    <comment ref="B487" authorId="0">
      <text>
        <r>
          <rPr>
            <sz val="9"/>
            <color indexed="81"/>
            <rFont val="Tahoma"/>
            <family val="2"/>
            <charset val="204"/>
          </rPr>
          <t>Для сайта - заходы на сайт, для оффлайна - заходы в магазин. Для рассылки - откртие письма</t>
        </r>
      </text>
    </comment>
    <comment ref="A488" authorId="0">
      <text>
        <r>
          <rPr>
            <sz val="9"/>
            <color indexed="81"/>
            <rFont val="Tahoma"/>
            <family val="2"/>
            <charset val="204"/>
          </rPr>
          <t>По умлочанию считаем что в неделе 7 дней. Поскольку в месяце 30-31 день, то одну из недель следует считать длинне, к примеру 10 дней. Вставьте в ячейку количество дней соотвествующее периоду отчета.</t>
        </r>
        <r>
          <rPr>
            <b/>
            <sz val="9"/>
            <color indexed="81"/>
            <rFont val="Tahoma"/>
            <family val="2"/>
            <charset val="204"/>
          </rPr>
          <t xml:space="preserve">
При изменении количества дней в текущей неделе сразу проставьте количество дней на следующих неделях. Общее количество дней в месяце влияет на прогнозы.</t>
        </r>
      </text>
    </comment>
    <comment ref="B488" authorId="0">
      <text>
        <r>
          <rPr>
            <sz val="9"/>
            <color indexed="81"/>
            <rFont val="Tahoma"/>
            <family val="2"/>
            <charset val="204"/>
          </rPr>
          <t>Для сайта - звонки, заполнение форм, оформление заказа на сайте.
Для оффлайна - общение с продавцом, анкета и тд</t>
        </r>
      </text>
    </comment>
    <comment ref="B489" authorId="0">
      <text>
        <r>
          <rPr>
            <sz val="9"/>
            <color indexed="81"/>
            <rFont val="Tahoma"/>
            <family val="2"/>
            <charset val="204"/>
          </rPr>
          <t>количество продаж по факту</t>
        </r>
      </text>
    </comment>
    <comment ref="B490" authorId="0">
      <text>
        <r>
          <rPr>
            <sz val="9"/>
            <color indexed="81"/>
            <rFont val="Tahoma"/>
            <family val="2"/>
            <charset val="204"/>
          </rPr>
          <t>Считается прибыль. Если полуичли с продажи 3200 и товар был закуплен за 1000 то пишем 2200 за кажду продажу</t>
        </r>
      </text>
    </comment>
    <comment ref="B491" authorId="0">
      <text>
        <r>
          <rPr>
            <sz val="9"/>
            <color indexed="81"/>
            <rFont val="Tahoma"/>
            <family val="2"/>
            <charset val="204"/>
          </rPr>
          <t xml:space="preserve">Считается фактическйи расход, данные об этом предоставляют статистики рекламных площадок. Не нужно вписывать 10000 если их положили на рекламу, а по факту они не израсходованы. </t>
        </r>
      </text>
    </comment>
    <comment ref="B494" authorId="0">
      <text>
        <r>
          <rPr>
            <b/>
            <sz val="9"/>
            <color indexed="81"/>
            <rFont val="Tahoma"/>
            <family val="2"/>
            <charset val="204"/>
          </rPr>
          <t>Прибыль за вычетом расходов (чистая прибыль)</t>
        </r>
      </text>
    </comment>
    <comment ref="B495" authorId="0">
      <text>
        <r>
          <rPr>
            <sz val="9"/>
            <color indexed="81"/>
            <rFont val="Tahoma"/>
            <family val="2"/>
            <charset val="204"/>
          </rPr>
          <t xml:space="preserve">Показатель возврата инвестиций. 
Цифра показывает сколько денег получено с 1 вложенного рубля.
Определяет наиболее перспективный канал. Чем выше цифра тем эффективней вложение
</t>
        </r>
      </text>
    </comment>
    <comment ref="K500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B506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Максимальная цена клика, чтобы не быть в убытке. </t>
        </r>
      </text>
    </comment>
    <comment ref="A508" authorId="0">
      <text>
        <r>
          <rPr>
            <b/>
            <sz val="9"/>
            <color indexed="81"/>
            <rFont val="Tahoma"/>
            <family val="2"/>
            <charset val="204"/>
          </rPr>
          <t>Количество дней в месяце. Данная цифра влияет на прогноз</t>
        </r>
      </text>
    </comment>
    <comment ref="K527" authorId="0">
      <text>
        <r>
          <rPr>
            <b/>
            <sz val="9"/>
            <color indexed="81"/>
            <rFont val="Tahoma"/>
            <family val="2"/>
            <charset val="204"/>
          </rPr>
          <t>Этот столбец отображается отдельным уровнем воронки. Его нельзя переименовывать</t>
        </r>
      </text>
    </comment>
    <comment ref="AA527" authorId="0">
      <text>
        <r>
          <rPr>
            <sz val="9"/>
            <color indexed="81"/>
            <rFont val="Tahoma"/>
            <family val="2"/>
            <charset val="204"/>
          </rPr>
          <t>Воронка усредняется по заполненному периоду. И достраивается до 4 недель.</t>
        </r>
      </text>
    </comment>
    <comment ref="K528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P528" authorId="0">
      <text>
        <r>
          <rPr>
            <b/>
            <sz val="9"/>
            <color indexed="81"/>
            <rFont val="Tahoma"/>
            <family val="2"/>
            <charset val="204"/>
          </rPr>
          <t>описание статьи расхода</t>
        </r>
      </text>
    </comment>
    <comment ref="Q528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денежная сумма
</t>
        </r>
      </text>
    </comment>
    <comment ref="B529" authorId="0">
      <text>
        <r>
          <rPr>
            <sz val="9"/>
            <color indexed="81"/>
            <rFont val="Tahoma"/>
            <family val="2"/>
            <charset val="204"/>
          </rPr>
          <t>Для сайта - заходы на сайт, для оффлайна - заходы в магазин. Для рассылки - откртие письма</t>
        </r>
      </text>
    </comment>
    <comment ref="A530" authorId="0">
      <text>
        <r>
          <rPr>
            <sz val="9"/>
            <color indexed="81"/>
            <rFont val="Tahoma"/>
            <family val="2"/>
            <charset val="204"/>
          </rPr>
          <t xml:space="preserve">По умлочанию считаем что в неделе 7 дней. Поскольку в месяце 30-31 день, то одну из недель следует считать длинне, к примеру 10 дней. Вставьте в ячейку количество дней соотвествующее периоду отчета.
</t>
        </r>
        <r>
          <rPr>
            <b/>
            <sz val="9"/>
            <color indexed="81"/>
            <rFont val="Tahoma"/>
            <family val="2"/>
            <charset val="204"/>
          </rPr>
          <t>При изменении количества дней в текущей неделе сразу проставьте количество дней на следующих неделях. Общее количество дней в месяце влияет на прогнозы.</t>
        </r>
      </text>
    </comment>
    <comment ref="B530" authorId="0">
      <text>
        <r>
          <rPr>
            <sz val="9"/>
            <color indexed="81"/>
            <rFont val="Tahoma"/>
            <family val="2"/>
            <charset val="204"/>
          </rPr>
          <t>Для сайта - звонки, заполнение форм, оформление заказа на сайте.
Для оффлайна - общение с продавцом, анкета и тд</t>
        </r>
      </text>
    </comment>
    <comment ref="B531" authorId="0">
      <text>
        <r>
          <rPr>
            <sz val="9"/>
            <color indexed="81"/>
            <rFont val="Tahoma"/>
            <family val="2"/>
            <charset val="204"/>
          </rPr>
          <t>количество продаж по факту</t>
        </r>
      </text>
    </comment>
    <comment ref="B532" authorId="0">
      <text>
        <r>
          <rPr>
            <sz val="9"/>
            <color indexed="81"/>
            <rFont val="Tahoma"/>
            <family val="2"/>
            <charset val="204"/>
          </rPr>
          <t>Считается прибыль. Если полуичли с продажи 3200 и товар был закуплен за 1000 то пишем 2200 за кажду продажу</t>
        </r>
      </text>
    </comment>
    <comment ref="B533" authorId="0">
      <text>
        <r>
          <rPr>
            <sz val="9"/>
            <color indexed="81"/>
            <rFont val="Tahoma"/>
            <family val="2"/>
            <charset val="204"/>
          </rPr>
          <t xml:space="preserve">Считается фактическйи расход, данные об этом предоставляют статистики рекламных площадок. Не нужно вписывать 10000 если их положили на рекламу, а по факту они не израсходованы. </t>
        </r>
      </text>
    </comment>
    <comment ref="B536" authorId="0">
      <text>
        <r>
          <rPr>
            <b/>
            <sz val="9"/>
            <color indexed="81"/>
            <rFont val="Tahoma"/>
            <family val="2"/>
            <charset val="204"/>
          </rPr>
          <t>Прибыль за вычетом расходов (чистая прибыль)</t>
        </r>
      </text>
    </comment>
    <comment ref="B537" authorId="0">
      <text>
        <r>
          <rPr>
            <sz val="9"/>
            <color indexed="81"/>
            <rFont val="Tahoma"/>
            <family val="2"/>
            <charset val="204"/>
          </rPr>
          <t xml:space="preserve">Показатель возврата инвестиций. 
Цифра показывает сколько денег получено с 1 вложенного рубля.
Определяет наиболее перспективный канал. Чем выше цифра тем эффективней вложение
</t>
        </r>
      </text>
    </comment>
    <comment ref="K542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P543" authorId="0">
      <text>
        <r>
          <rPr>
            <b/>
            <sz val="9"/>
            <color indexed="81"/>
            <rFont val="Tahoma"/>
            <family val="2"/>
            <charset val="204"/>
          </rPr>
          <t>описание статьи расхода</t>
        </r>
      </text>
    </comment>
    <comment ref="Q543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денежная сумма
</t>
        </r>
      </text>
    </comment>
    <comment ref="B544" authorId="0">
      <text>
        <r>
          <rPr>
            <sz val="9"/>
            <color indexed="81"/>
            <rFont val="Tahoma"/>
            <family val="2"/>
            <charset val="204"/>
          </rPr>
          <t>Для сайта - заходы на сайт, для оффлайна - заходы в магазин. Для рассылки - откртие письма</t>
        </r>
      </text>
    </comment>
    <comment ref="A545" authorId="0">
      <text>
        <r>
          <rPr>
            <sz val="9"/>
            <color indexed="81"/>
            <rFont val="Tahoma"/>
            <family val="2"/>
            <charset val="204"/>
          </rPr>
          <t>По умлочанию считаем что в неделе 7 дней. Поскольку в месяце 30-31 день, то одну из недель следует считать длинне, к примеру 10 дней. Вставьте в ячейку количество дней соотвествующее периоду отчета.</t>
        </r>
        <r>
          <rPr>
            <b/>
            <sz val="9"/>
            <color indexed="81"/>
            <rFont val="Tahoma"/>
            <family val="2"/>
            <charset val="204"/>
          </rPr>
          <t xml:space="preserve">
При изменении количества дней в текущей неделе сразу проставьте количество дней на следующих неделях. Общее количество дней в месяце влияет на прогнозы.</t>
        </r>
      </text>
    </comment>
    <comment ref="B545" authorId="0">
      <text>
        <r>
          <rPr>
            <sz val="9"/>
            <color indexed="81"/>
            <rFont val="Tahoma"/>
            <family val="2"/>
            <charset val="204"/>
          </rPr>
          <t>Для сайта - звонки, заполнение форм, оформление заказа на сайте.
Для оффлайна - общение с продавцом, анкета и тд</t>
        </r>
      </text>
    </comment>
    <comment ref="AB545" authorId="0">
      <text>
        <r>
          <rPr>
            <sz val="9"/>
            <color indexed="81"/>
            <rFont val="Tahoma"/>
            <family val="2"/>
            <charset val="204"/>
          </rPr>
          <t xml:space="preserve">В формуле рассчитываются затраты на рекламу как тренд (средние значения по имеющемуся периоду достариваются до месяца) а дополнительные затраты учитываются ПО ФАКТУ. Если вы знаете, что вас в текуещм месяце ожидают доп затраты то лучше внсти их все заранее в любую из недель, прогноз будет точнее. </t>
        </r>
      </text>
    </comment>
    <comment ref="B546" authorId="0">
      <text>
        <r>
          <rPr>
            <sz val="9"/>
            <color indexed="81"/>
            <rFont val="Tahoma"/>
            <family val="2"/>
            <charset val="204"/>
          </rPr>
          <t>количество продаж по факту</t>
        </r>
      </text>
    </comment>
    <comment ref="B547" authorId="0">
      <text>
        <r>
          <rPr>
            <sz val="9"/>
            <color indexed="81"/>
            <rFont val="Tahoma"/>
            <family val="2"/>
            <charset val="204"/>
          </rPr>
          <t>Считается прибыль. Если полуичли с продажи 3200 и товар был закуплен за 1000 то пишем 2200 за кажду продажу</t>
        </r>
      </text>
    </comment>
    <comment ref="B548" authorId="0">
      <text>
        <r>
          <rPr>
            <sz val="9"/>
            <color indexed="81"/>
            <rFont val="Tahoma"/>
            <family val="2"/>
            <charset val="204"/>
          </rPr>
          <t xml:space="preserve">Считается фактическйи расход, данные об этом предоставляют статистики рекламных площадок. Не нужно вписывать 10000 если их положили на рекламу, а по факту они не израсходованы. </t>
        </r>
      </text>
    </comment>
    <comment ref="Y550" authorId="0">
      <text>
        <r>
          <rPr>
            <b/>
            <sz val="9"/>
            <color indexed="81"/>
            <rFont val="Tahoma"/>
            <family val="2"/>
            <charset val="204"/>
          </rPr>
          <t>В нашем случае средняя прибыль с единицы товара</t>
        </r>
      </text>
    </comment>
    <comment ref="B551" authorId="0">
      <text>
        <r>
          <rPr>
            <b/>
            <sz val="9"/>
            <color indexed="81"/>
            <rFont val="Tahoma"/>
            <family val="2"/>
            <charset val="204"/>
          </rPr>
          <t>Прибыль за вычетом расходов (чистая прибыль)</t>
        </r>
      </text>
    </comment>
    <comment ref="B552" authorId="0">
      <text>
        <r>
          <rPr>
            <sz val="9"/>
            <color indexed="81"/>
            <rFont val="Tahoma"/>
            <family val="2"/>
            <charset val="204"/>
          </rPr>
          <t xml:space="preserve">Показатель возврата инвестиций. 
Цифра показывает сколько денег получено с 1 вложенного рубля.
Определяет наиболее перспективный канал. Чем выше цифра тем эффективней вложение
</t>
        </r>
      </text>
    </comment>
    <comment ref="K557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P558" authorId="0">
      <text>
        <r>
          <rPr>
            <b/>
            <sz val="9"/>
            <color indexed="81"/>
            <rFont val="Tahoma"/>
            <family val="2"/>
            <charset val="204"/>
          </rPr>
          <t>описание статьи расхода</t>
        </r>
      </text>
    </comment>
    <comment ref="Q558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денежная сумма
</t>
        </r>
      </text>
    </comment>
    <comment ref="B559" authorId="0">
      <text>
        <r>
          <rPr>
            <sz val="9"/>
            <color indexed="81"/>
            <rFont val="Tahoma"/>
            <family val="2"/>
            <charset val="204"/>
          </rPr>
          <t>Для сайта - заходы на сайт, для оффлайна - заходы в магазин. Для рассылки - откртие письма</t>
        </r>
      </text>
    </comment>
    <comment ref="A560" authorId="0">
      <text>
        <r>
          <rPr>
            <sz val="9"/>
            <color indexed="81"/>
            <rFont val="Tahoma"/>
            <family val="2"/>
            <charset val="204"/>
          </rPr>
          <t xml:space="preserve">По умлочанию считаем что в неделе 7 дней. Поскольку в месяце 30-31 день, то одну из недель следует считать длинне, к примеру 10 дней. Вставьте в ячейку количество дней соотвествующее периоду отчета.
</t>
        </r>
        <r>
          <rPr>
            <b/>
            <sz val="9"/>
            <color indexed="81"/>
            <rFont val="Tahoma"/>
            <family val="2"/>
            <charset val="204"/>
          </rPr>
          <t>При изменении количества дней в текущей неделе сразу проставьте количество дней на следующих неделях. Общее количество дней в месяце влияет на прогнозы.</t>
        </r>
      </text>
    </comment>
    <comment ref="B560" authorId="0">
      <text>
        <r>
          <rPr>
            <sz val="9"/>
            <color indexed="81"/>
            <rFont val="Tahoma"/>
            <family val="2"/>
            <charset val="204"/>
          </rPr>
          <t>Для сайта - звонки, заполнение форм, оформление заказа на сайте.
Для оффлайна - общение с продавцом, анкета и тд</t>
        </r>
      </text>
    </comment>
    <comment ref="B561" authorId="0">
      <text>
        <r>
          <rPr>
            <sz val="9"/>
            <color indexed="81"/>
            <rFont val="Tahoma"/>
            <family val="2"/>
            <charset val="204"/>
          </rPr>
          <t>количество продаж по факту</t>
        </r>
      </text>
    </comment>
    <comment ref="B562" authorId="0">
      <text>
        <r>
          <rPr>
            <sz val="9"/>
            <color indexed="81"/>
            <rFont val="Tahoma"/>
            <family val="2"/>
            <charset val="204"/>
          </rPr>
          <t>Считается прибыль. Если полуичли с продажи 3200 и товар был закуплен за 1000 то пишем 2200 за кажду продажу</t>
        </r>
      </text>
    </comment>
    <comment ref="B563" authorId="0">
      <text>
        <r>
          <rPr>
            <sz val="9"/>
            <color indexed="81"/>
            <rFont val="Tahoma"/>
            <family val="2"/>
            <charset val="204"/>
          </rPr>
          <t xml:space="preserve">Считается фактическйи расход, данные об этом предоставляют статистики рекламных площадок. Не нужно вписывать 10000 если их положили на рекламу, а по факту они не израсходованы. </t>
        </r>
      </text>
    </comment>
    <comment ref="B566" authorId="0">
      <text>
        <r>
          <rPr>
            <b/>
            <sz val="9"/>
            <color indexed="81"/>
            <rFont val="Tahoma"/>
            <family val="2"/>
            <charset val="204"/>
          </rPr>
          <t>Прибыль за вычетом расходов (чистая прибыль)</t>
        </r>
      </text>
    </comment>
    <comment ref="B567" authorId="0">
      <text>
        <r>
          <rPr>
            <sz val="9"/>
            <color indexed="81"/>
            <rFont val="Tahoma"/>
            <family val="2"/>
            <charset val="204"/>
          </rPr>
          <t xml:space="preserve">Показатель возврата инвестиций. 
Цифра показывает сколько денег получено с 1 вложенного рубля.
Определяет наиболее перспективный канал. Чем выше цифра тем эффективней вложение
</t>
        </r>
      </text>
    </comment>
    <comment ref="K572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P573" authorId="0">
      <text>
        <r>
          <rPr>
            <b/>
            <sz val="9"/>
            <color indexed="81"/>
            <rFont val="Tahoma"/>
            <family val="2"/>
            <charset val="204"/>
          </rPr>
          <t>описание статьи расхода</t>
        </r>
      </text>
    </comment>
    <comment ref="Q573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денежная сумма
</t>
        </r>
      </text>
    </comment>
    <comment ref="B574" authorId="0">
      <text>
        <r>
          <rPr>
            <sz val="9"/>
            <color indexed="81"/>
            <rFont val="Tahoma"/>
            <family val="2"/>
            <charset val="204"/>
          </rPr>
          <t>Для сайта - заходы на сайт, для оффлайна - заходы в магазин. Для рассылки - откртие письма</t>
        </r>
      </text>
    </comment>
    <comment ref="A575" authorId="0">
      <text>
        <r>
          <rPr>
            <sz val="9"/>
            <color indexed="81"/>
            <rFont val="Tahoma"/>
            <family val="2"/>
            <charset val="204"/>
          </rPr>
          <t>По умлочанию считаем что в неделе 7 дней. Поскольку в месяце 30-31 день, то одну из недель следует считать длинне, к примеру 10 дней. Вставьте в ячейку количество дней соотвествующее периоду отчета.</t>
        </r>
        <r>
          <rPr>
            <b/>
            <sz val="9"/>
            <color indexed="81"/>
            <rFont val="Tahoma"/>
            <family val="2"/>
            <charset val="204"/>
          </rPr>
          <t xml:space="preserve">
При изменении количества дней в текущей неделе сразу проставьте количество дней на следующих неделях. Общее количество дней в месяце влияет на прогнозы.</t>
        </r>
      </text>
    </comment>
    <comment ref="B575" authorId="0">
      <text>
        <r>
          <rPr>
            <sz val="9"/>
            <color indexed="81"/>
            <rFont val="Tahoma"/>
            <family val="2"/>
            <charset val="204"/>
          </rPr>
          <t>Для сайта - звонки, заполнение форм, оформление заказа на сайте.
Для оффлайна - общение с продавцом, анкета и тд</t>
        </r>
      </text>
    </comment>
    <comment ref="B576" authorId="0">
      <text>
        <r>
          <rPr>
            <sz val="9"/>
            <color indexed="81"/>
            <rFont val="Tahoma"/>
            <family val="2"/>
            <charset val="204"/>
          </rPr>
          <t>количество продаж по факту</t>
        </r>
      </text>
    </comment>
    <comment ref="B577" authorId="0">
      <text>
        <r>
          <rPr>
            <sz val="9"/>
            <color indexed="81"/>
            <rFont val="Tahoma"/>
            <family val="2"/>
            <charset val="204"/>
          </rPr>
          <t>Считается прибыль. Если полуичли с продажи 3200 и товар был закуплен за 1000 то пишем 2200 за кажду продажу</t>
        </r>
      </text>
    </comment>
    <comment ref="B578" authorId="0">
      <text>
        <r>
          <rPr>
            <sz val="9"/>
            <color indexed="81"/>
            <rFont val="Tahoma"/>
            <family val="2"/>
            <charset val="204"/>
          </rPr>
          <t xml:space="preserve">Считается фактическйи расход, данные об этом предоставляют статистики рекламных площадок. Не нужно вписывать 10000 если их положили на рекламу, а по факту они не израсходованы. </t>
        </r>
      </text>
    </comment>
    <comment ref="B581" authorId="0">
      <text>
        <r>
          <rPr>
            <b/>
            <sz val="9"/>
            <color indexed="81"/>
            <rFont val="Tahoma"/>
            <family val="2"/>
            <charset val="204"/>
          </rPr>
          <t>Прибыль за вычетом расходов (чистая прибыль)</t>
        </r>
      </text>
    </comment>
    <comment ref="B582" authorId="0">
      <text>
        <r>
          <rPr>
            <sz val="9"/>
            <color indexed="81"/>
            <rFont val="Tahoma"/>
            <family val="2"/>
            <charset val="204"/>
          </rPr>
          <t xml:space="preserve">Показатель возврата инвестиций. 
Цифра показывает сколько денег получено с 1 вложенного рубля.
Определяет наиболее перспективный канал. Чем выше цифра тем эффективней вложение
</t>
        </r>
      </text>
    </comment>
    <comment ref="K587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B593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Максимальная цена клика, чтобы не быть в убытке. </t>
        </r>
      </text>
    </comment>
    <comment ref="A595" authorId="0">
      <text>
        <r>
          <rPr>
            <b/>
            <sz val="9"/>
            <color indexed="81"/>
            <rFont val="Tahoma"/>
            <family val="2"/>
            <charset val="204"/>
          </rPr>
          <t>Количество дней в месяце. Данная цифра влияет на прогноз</t>
        </r>
      </text>
    </comment>
    <comment ref="K614" authorId="0">
      <text>
        <r>
          <rPr>
            <b/>
            <sz val="9"/>
            <color indexed="81"/>
            <rFont val="Tahoma"/>
            <family val="2"/>
            <charset val="204"/>
          </rPr>
          <t>Этот столбец отображается отдельным уровнем воронки. Его нельзя переименовывать</t>
        </r>
      </text>
    </comment>
    <comment ref="AA614" authorId="0">
      <text>
        <r>
          <rPr>
            <sz val="9"/>
            <color indexed="81"/>
            <rFont val="Tahoma"/>
            <family val="2"/>
            <charset val="204"/>
          </rPr>
          <t>Воронка усредняется по заполненному периоду. И достраивается до 4 недель.</t>
        </r>
      </text>
    </comment>
    <comment ref="K615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P615" authorId="0">
      <text>
        <r>
          <rPr>
            <b/>
            <sz val="9"/>
            <color indexed="81"/>
            <rFont val="Tahoma"/>
            <family val="2"/>
            <charset val="204"/>
          </rPr>
          <t>описание статьи расхода</t>
        </r>
      </text>
    </comment>
    <comment ref="Q615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денежная сумма
</t>
        </r>
      </text>
    </comment>
    <comment ref="B616" authorId="0">
      <text>
        <r>
          <rPr>
            <sz val="9"/>
            <color indexed="81"/>
            <rFont val="Tahoma"/>
            <family val="2"/>
            <charset val="204"/>
          </rPr>
          <t>Для сайта - заходы на сайт, для оффлайна - заходы в магазин. Для рассылки - откртие письма</t>
        </r>
      </text>
    </comment>
    <comment ref="A617" authorId="0">
      <text>
        <r>
          <rPr>
            <sz val="9"/>
            <color indexed="81"/>
            <rFont val="Tahoma"/>
            <family val="2"/>
            <charset val="204"/>
          </rPr>
          <t xml:space="preserve">По умлочанию считаем что в неделе 7 дней. Поскольку в месяце 30-31 день, то одну из недель следует считать длинне, к примеру 10 дней. Вставьте в ячейку количество дней соотвествующее периоду отчета.
</t>
        </r>
        <r>
          <rPr>
            <b/>
            <sz val="9"/>
            <color indexed="81"/>
            <rFont val="Tahoma"/>
            <family val="2"/>
            <charset val="204"/>
          </rPr>
          <t>При изменении количества дней в текущей неделе сразу проставьте количество дней на следующих неделях. Общее количество дней в месяце влияет на прогнозы.</t>
        </r>
      </text>
    </comment>
    <comment ref="B617" authorId="0">
      <text>
        <r>
          <rPr>
            <sz val="9"/>
            <color indexed="81"/>
            <rFont val="Tahoma"/>
            <family val="2"/>
            <charset val="204"/>
          </rPr>
          <t>Для сайта - звонки, заполнение форм, оформление заказа на сайте.
Для оффлайна - общение с продавцом, анкета и тд</t>
        </r>
      </text>
    </comment>
    <comment ref="B618" authorId="0">
      <text>
        <r>
          <rPr>
            <sz val="9"/>
            <color indexed="81"/>
            <rFont val="Tahoma"/>
            <family val="2"/>
            <charset val="204"/>
          </rPr>
          <t>количество продаж по факту</t>
        </r>
      </text>
    </comment>
    <comment ref="B619" authorId="0">
      <text>
        <r>
          <rPr>
            <sz val="9"/>
            <color indexed="81"/>
            <rFont val="Tahoma"/>
            <family val="2"/>
            <charset val="204"/>
          </rPr>
          <t>Считается прибыль. Если полуичли с продажи 3200 и товар был закуплен за 1000 то пишем 2200 за кажду продажу</t>
        </r>
      </text>
    </comment>
    <comment ref="B620" authorId="0">
      <text>
        <r>
          <rPr>
            <sz val="9"/>
            <color indexed="81"/>
            <rFont val="Tahoma"/>
            <family val="2"/>
            <charset val="204"/>
          </rPr>
          <t xml:space="preserve">Считается фактическйи расход, данные об этом предоставляют статистики рекламных площадок. Не нужно вписывать 10000 если их положили на рекламу, а по факту они не израсходованы. </t>
        </r>
      </text>
    </comment>
    <comment ref="B623" authorId="0">
      <text>
        <r>
          <rPr>
            <b/>
            <sz val="9"/>
            <color indexed="81"/>
            <rFont val="Tahoma"/>
            <family val="2"/>
            <charset val="204"/>
          </rPr>
          <t>Прибыль за вычетом расходов (чистая прибыль)</t>
        </r>
      </text>
    </comment>
    <comment ref="B624" authorId="0">
      <text>
        <r>
          <rPr>
            <sz val="9"/>
            <color indexed="81"/>
            <rFont val="Tahoma"/>
            <family val="2"/>
            <charset val="204"/>
          </rPr>
          <t xml:space="preserve">Показатель возврата инвестиций. 
Цифра показывает сколько денег получено с 1 вложенного рубля.
Определяет наиболее перспективный канал. Чем выше цифра тем эффективней вложение
</t>
        </r>
      </text>
    </comment>
    <comment ref="K629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P630" authorId="0">
      <text>
        <r>
          <rPr>
            <b/>
            <sz val="9"/>
            <color indexed="81"/>
            <rFont val="Tahoma"/>
            <family val="2"/>
            <charset val="204"/>
          </rPr>
          <t>описание статьи расхода</t>
        </r>
      </text>
    </comment>
    <comment ref="Q630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денежная сумма
</t>
        </r>
      </text>
    </comment>
    <comment ref="B631" authorId="0">
      <text>
        <r>
          <rPr>
            <sz val="9"/>
            <color indexed="81"/>
            <rFont val="Tahoma"/>
            <family val="2"/>
            <charset val="204"/>
          </rPr>
          <t>Для сайта - заходы на сайт, для оффлайна - заходы в магазин. Для рассылки - откртие письма</t>
        </r>
      </text>
    </comment>
    <comment ref="A632" authorId="0">
      <text>
        <r>
          <rPr>
            <sz val="9"/>
            <color indexed="81"/>
            <rFont val="Tahoma"/>
            <family val="2"/>
            <charset val="204"/>
          </rPr>
          <t>По умлочанию считаем что в неделе 7 дней. Поскольку в месяце 30-31 день, то одну из недель следует считать длинне, к примеру 10 дней. Вставьте в ячейку количество дней соотвествующее периоду отчета.</t>
        </r>
        <r>
          <rPr>
            <b/>
            <sz val="9"/>
            <color indexed="81"/>
            <rFont val="Tahoma"/>
            <family val="2"/>
            <charset val="204"/>
          </rPr>
          <t xml:space="preserve">
При изменении количества дней в текущей неделе сразу проставьте количество дней на следующих неделях. Общее количество дней в месяце влияет на прогнозы.</t>
        </r>
      </text>
    </comment>
    <comment ref="B632" authorId="0">
      <text>
        <r>
          <rPr>
            <sz val="9"/>
            <color indexed="81"/>
            <rFont val="Tahoma"/>
            <family val="2"/>
            <charset val="204"/>
          </rPr>
          <t>Для сайта - звонки, заполнение форм, оформление заказа на сайте.
Для оффлайна - общение с продавцом, анкета и тд</t>
        </r>
      </text>
    </comment>
    <comment ref="AB632" authorId="0">
      <text>
        <r>
          <rPr>
            <sz val="9"/>
            <color indexed="81"/>
            <rFont val="Tahoma"/>
            <family val="2"/>
            <charset val="204"/>
          </rPr>
          <t xml:space="preserve">В формуле рассчитываются затраты на рекламу как тренд (средние значения по имеющемуся периоду достариваются до месяца) а дополнительные затраты учитываются ПО ФАКТУ. Если вы знаете, что вас в текуещм месяце ожидают доп затраты то лучше внсти их все заранее в любую из недель, прогноз будет точнее. </t>
        </r>
      </text>
    </comment>
    <comment ref="B633" authorId="0">
      <text>
        <r>
          <rPr>
            <sz val="9"/>
            <color indexed="81"/>
            <rFont val="Tahoma"/>
            <family val="2"/>
            <charset val="204"/>
          </rPr>
          <t>количество продаж по факту</t>
        </r>
      </text>
    </comment>
    <comment ref="B634" authorId="0">
      <text>
        <r>
          <rPr>
            <sz val="9"/>
            <color indexed="81"/>
            <rFont val="Tahoma"/>
            <family val="2"/>
            <charset val="204"/>
          </rPr>
          <t>Считается прибыль. Если полуичли с продажи 3200 и товар был закуплен за 1000 то пишем 2200 за кажду продажу</t>
        </r>
      </text>
    </comment>
    <comment ref="B635" authorId="0">
      <text>
        <r>
          <rPr>
            <sz val="9"/>
            <color indexed="81"/>
            <rFont val="Tahoma"/>
            <family val="2"/>
            <charset val="204"/>
          </rPr>
          <t xml:space="preserve">Считается фактическйи расход, данные об этом предоставляют статистики рекламных площадок. Не нужно вписывать 10000 если их положили на рекламу, а по факту они не израсходованы. </t>
        </r>
      </text>
    </comment>
    <comment ref="Y637" authorId="0">
      <text>
        <r>
          <rPr>
            <b/>
            <sz val="9"/>
            <color indexed="81"/>
            <rFont val="Tahoma"/>
            <family val="2"/>
            <charset val="204"/>
          </rPr>
          <t>В нашем случае средняя прибыль с единицы товара</t>
        </r>
      </text>
    </comment>
    <comment ref="B638" authorId="0">
      <text>
        <r>
          <rPr>
            <b/>
            <sz val="9"/>
            <color indexed="81"/>
            <rFont val="Tahoma"/>
            <family val="2"/>
            <charset val="204"/>
          </rPr>
          <t>Прибыль за вычетом расходов (чистая прибыль)</t>
        </r>
      </text>
    </comment>
    <comment ref="B639" authorId="0">
      <text>
        <r>
          <rPr>
            <sz val="9"/>
            <color indexed="81"/>
            <rFont val="Tahoma"/>
            <family val="2"/>
            <charset val="204"/>
          </rPr>
          <t xml:space="preserve">Показатель возврата инвестиций. 
Цифра показывает сколько денег получено с 1 вложенного рубля.
Определяет наиболее перспективный канал. Чем выше цифра тем эффективней вложение
</t>
        </r>
      </text>
    </comment>
    <comment ref="K644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P645" authorId="0">
      <text>
        <r>
          <rPr>
            <b/>
            <sz val="9"/>
            <color indexed="81"/>
            <rFont val="Tahoma"/>
            <family val="2"/>
            <charset val="204"/>
          </rPr>
          <t>описание статьи расхода</t>
        </r>
      </text>
    </comment>
    <comment ref="Q645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денежная сумма
</t>
        </r>
      </text>
    </comment>
    <comment ref="B646" authorId="0">
      <text>
        <r>
          <rPr>
            <sz val="9"/>
            <color indexed="81"/>
            <rFont val="Tahoma"/>
            <family val="2"/>
            <charset val="204"/>
          </rPr>
          <t>Для сайта - заходы на сайт, для оффлайна - заходы в магазин. Для рассылки - откртие письма</t>
        </r>
      </text>
    </comment>
    <comment ref="A647" authorId="0">
      <text>
        <r>
          <rPr>
            <sz val="9"/>
            <color indexed="81"/>
            <rFont val="Tahoma"/>
            <family val="2"/>
            <charset val="204"/>
          </rPr>
          <t xml:space="preserve">По умлочанию считаем что в неделе 7 дней. Поскольку в месяце 30-31 день, то одну из недель следует считать длинне, к примеру 10 дней. Вставьте в ячейку количество дней соотвествующее периоду отчета.
</t>
        </r>
        <r>
          <rPr>
            <b/>
            <sz val="9"/>
            <color indexed="81"/>
            <rFont val="Tahoma"/>
            <family val="2"/>
            <charset val="204"/>
          </rPr>
          <t>При изменении количества дней в текущей неделе сразу проставьте количество дней на следующих неделях. Общее количество дней в месяце влияет на прогнозы.</t>
        </r>
      </text>
    </comment>
    <comment ref="B647" authorId="0">
      <text>
        <r>
          <rPr>
            <sz val="9"/>
            <color indexed="81"/>
            <rFont val="Tahoma"/>
            <family val="2"/>
            <charset val="204"/>
          </rPr>
          <t>Для сайта - звонки, заполнение форм, оформление заказа на сайте.
Для оффлайна - общение с продавцом, анкета и тд</t>
        </r>
      </text>
    </comment>
    <comment ref="B648" authorId="0">
      <text>
        <r>
          <rPr>
            <sz val="9"/>
            <color indexed="81"/>
            <rFont val="Tahoma"/>
            <family val="2"/>
            <charset val="204"/>
          </rPr>
          <t>количество продаж по факту</t>
        </r>
      </text>
    </comment>
    <comment ref="B649" authorId="0">
      <text>
        <r>
          <rPr>
            <sz val="9"/>
            <color indexed="81"/>
            <rFont val="Tahoma"/>
            <family val="2"/>
            <charset val="204"/>
          </rPr>
          <t>Считается прибыль. Если полуичли с продажи 3200 и товар был закуплен за 1000 то пишем 2200 за кажду продажу</t>
        </r>
      </text>
    </comment>
    <comment ref="B650" authorId="0">
      <text>
        <r>
          <rPr>
            <sz val="9"/>
            <color indexed="81"/>
            <rFont val="Tahoma"/>
            <family val="2"/>
            <charset val="204"/>
          </rPr>
          <t xml:space="preserve">Считается фактическйи расход, данные об этом предоставляют статистики рекламных площадок. Не нужно вписывать 10000 если их положили на рекламу, а по факту они не израсходованы. </t>
        </r>
      </text>
    </comment>
    <comment ref="B653" authorId="0">
      <text>
        <r>
          <rPr>
            <b/>
            <sz val="9"/>
            <color indexed="81"/>
            <rFont val="Tahoma"/>
            <family val="2"/>
            <charset val="204"/>
          </rPr>
          <t>Прибыль за вычетом расходов (чистая прибыль)</t>
        </r>
      </text>
    </comment>
    <comment ref="B654" authorId="0">
      <text>
        <r>
          <rPr>
            <sz val="9"/>
            <color indexed="81"/>
            <rFont val="Tahoma"/>
            <family val="2"/>
            <charset val="204"/>
          </rPr>
          <t xml:space="preserve">Показатель возврата инвестиций. 
Цифра показывает сколько денег получено с 1 вложенного рубля.
Определяет наиболее перспективный канал. Чем выше цифра тем эффективней вложение
</t>
        </r>
      </text>
    </comment>
    <comment ref="K659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P660" authorId="0">
      <text>
        <r>
          <rPr>
            <b/>
            <sz val="9"/>
            <color indexed="81"/>
            <rFont val="Tahoma"/>
            <family val="2"/>
            <charset val="204"/>
          </rPr>
          <t>описание статьи расхода</t>
        </r>
      </text>
    </comment>
    <comment ref="Q660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денежная сумма
</t>
        </r>
      </text>
    </comment>
    <comment ref="B661" authorId="0">
      <text>
        <r>
          <rPr>
            <sz val="9"/>
            <color indexed="81"/>
            <rFont val="Tahoma"/>
            <family val="2"/>
            <charset val="204"/>
          </rPr>
          <t>Для сайта - заходы на сайт, для оффлайна - заходы в магазин. Для рассылки - откртие письма</t>
        </r>
      </text>
    </comment>
    <comment ref="A662" authorId="0">
      <text>
        <r>
          <rPr>
            <sz val="9"/>
            <color indexed="81"/>
            <rFont val="Tahoma"/>
            <family val="2"/>
            <charset val="204"/>
          </rPr>
          <t>По умлочанию считаем что в неделе 7 дней. Поскольку в месяце 30-31 день, то одну из недель следует считать длинне, к примеру 10 дней. Вставьте в ячейку количество дней соотвествующее периоду отчета.</t>
        </r>
        <r>
          <rPr>
            <b/>
            <sz val="9"/>
            <color indexed="81"/>
            <rFont val="Tahoma"/>
            <family val="2"/>
            <charset val="204"/>
          </rPr>
          <t xml:space="preserve">
При изменении количества дней в текущей неделе сразу проставьте количество дней на следующих неделях. Общее количество дней в месяце влияет на прогнозы.</t>
        </r>
      </text>
    </comment>
    <comment ref="B662" authorId="0">
      <text>
        <r>
          <rPr>
            <sz val="9"/>
            <color indexed="81"/>
            <rFont val="Tahoma"/>
            <family val="2"/>
            <charset val="204"/>
          </rPr>
          <t>Для сайта - звонки, заполнение форм, оформление заказа на сайте.
Для оффлайна - общение с продавцом, анкета и тд</t>
        </r>
      </text>
    </comment>
    <comment ref="B663" authorId="0">
      <text>
        <r>
          <rPr>
            <sz val="9"/>
            <color indexed="81"/>
            <rFont val="Tahoma"/>
            <family val="2"/>
            <charset val="204"/>
          </rPr>
          <t>количество продаж по факту</t>
        </r>
      </text>
    </comment>
    <comment ref="B664" authorId="0">
      <text>
        <r>
          <rPr>
            <sz val="9"/>
            <color indexed="81"/>
            <rFont val="Tahoma"/>
            <family val="2"/>
            <charset val="204"/>
          </rPr>
          <t>Считается прибыль. Если полуичли с продажи 3200 и товар был закуплен за 1000 то пишем 2200 за кажду продажу</t>
        </r>
      </text>
    </comment>
    <comment ref="B665" authorId="0">
      <text>
        <r>
          <rPr>
            <sz val="9"/>
            <color indexed="81"/>
            <rFont val="Tahoma"/>
            <family val="2"/>
            <charset val="204"/>
          </rPr>
          <t xml:space="preserve">Считается фактическйи расход, данные об этом предоставляют статистики рекламных площадок. Не нужно вписывать 10000 если их положили на рекламу, а по факту они не израсходованы. </t>
        </r>
      </text>
    </comment>
    <comment ref="B668" authorId="0">
      <text>
        <r>
          <rPr>
            <b/>
            <sz val="9"/>
            <color indexed="81"/>
            <rFont val="Tahoma"/>
            <family val="2"/>
            <charset val="204"/>
          </rPr>
          <t>Прибыль за вычетом расходов (чистая прибыль)</t>
        </r>
      </text>
    </comment>
    <comment ref="B669" authorId="0">
      <text>
        <r>
          <rPr>
            <sz val="9"/>
            <color indexed="81"/>
            <rFont val="Tahoma"/>
            <family val="2"/>
            <charset val="204"/>
          </rPr>
          <t xml:space="preserve">Показатель возврата инвестиций. 
Цифра показывает сколько денег получено с 1 вложенного рубля.
Определяет наиболее перспективный канал. Чем выше цифра тем эффективней вложение
</t>
        </r>
      </text>
    </comment>
    <comment ref="K674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B680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Максимальная цена клика, чтобы не быть в убытке. </t>
        </r>
      </text>
    </comment>
    <comment ref="A682" authorId="0">
      <text>
        <r>
          <rPr>
            <b/>
            <sz val="9"/>
            <color indexed="81"/>
            <rFont val="Tahoma"/>
            <family val="2"/>
            <charset val="204"/>
          </rPr>
          <t>Количество дней в месяце. Данная цифра влияет на прогноз</t>
        </r>
      </text>
    </comment>
    <comment ref="K701" authorId="0">
      <text>
        <r>
          <rPr>
            <b/>
            <sz val="9"/>
            <color indexed="81"/>
            <rFont val="Tahoma"/>
            <family val="2"/>
            <charset val="204"/>
          </rPr>
          <t>Этот столбец отображается отдельным уровнем воронки. Его нельзя переименовывать</t>
        </r>
      </text>
    </comment>
    <comment ref="AA701" authorId="0">
      <text>
        <r>
          <rPr>
            <sz val="9"/>
            <color indexed="81"/>
            <rFont val="Tahoma"/>
            <family val="2"/>
            <charset val="204"/>
          </rPr>
          <t>Воронка усредняется по заполненному периоду. И достраивается до 4 недель.</t>
        </r>
      </text>
    </comment>
    <comment ref="K702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P702" authorId="0">
      <text>
        <r>
          <rPr>
            <b/>
            <sz val="9"/>
            <color indexed="81"/>
            <rFont val="Tahoma"/>
            <family val="2"/>
            <charset val="204"/>
          </rPr>
          <t>описание статьи расхода</t>
        </r>
      </text>
    </comment>
    <comment ref="Q702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денежная сумма
</t>
        </r>
      </text>
    </comment>
    <comment ref="B703" authorId="0">
      <text>
        <r>
          <rPr>
            <sz val="9"/>
            <color indexed="81"/>
            <rFont val="Tahoma"/>
            <family val="2"/>
            <charset val="204"/>
          </rPr>
          <t>Для сайта - заходы на сайт, для оффлайна - заходы в магазин. Для рассылки - откртие письма</t>
        </r>
      </text>
    </comment>
    <comment ref="A704" authorId="0">
      <text>
        <r>
          <rPr>
            <sz val="9"/>
            <color indexed="81"/>
            <rFont val="Tahoma"/>
            <family val="2"/>
            <charset val="204"/>
          </rPr>
          <t xml:space="preserve">По умлочанию считаем что в неделе 7 дней. Поскольку в месяце 30-31 день, то одну из недель следует считать длинне, к примеру 10 дней. Вставьте в ячейку количество дней соотвествующее периоду отчета.
</t>
        </r>
        <r>
          <rPr>
            <b/>
            <sz val="9"/>
            <color indexed="81"/>
            <rFont val="Tahoma"/>
            <family val="2"/>
            <charset val="204"/>
          </rPr>
          <t>При изменении количества дней в текущей неделе сразу проставьте количество дней на следующих неделях. Общее количество дней в месяце влияет на прогнозы.</t>
        </r>
      </text>
    </comment>
    <comment ref="B704" authorId="0">
      <text>
        <r>
          <rPr>
            <sz val="9"/>
            <color indexed="81"/>
            <rFont val="Tahoma"/>
            <family val="2"/>
            <charset val="204"/>
          </rPr>
          <t>Для сайта - звонки, заполнение форм, оформление заказа на сайте.
Для оффлайна - общение с продавцом, анкета и тд</t>
        </r>
      </text>
    </comment>
    <comment ref="B705" authorId="0">
      <text>
        <r>
          <rPr>
            <sz val="9"/>
            <color indexed="81"/>
            <rFont val="Tahoma"/>
            <family val="2"/>
            <charset val="204"/>
          </rPr>
          <t>количество продаж по факту</t>
        </r>
      </text>
    </comment>
    <comment ref="B706" authorId="0">
      <text>
        <r>
          <rPr>
            <sz val="9"/>
            <color indexed="81"/>
            <rFont val="Tahoma"/>
            <family val="2"/>
            <charset val="204"/>
          </rPr>
          <t>Считается прибыль. Если полуичли с продажи 3200 и товар был закуплен за 1000 то пишем 2200 за кажду продажу</t>
        </r>
      </text>
    </comment>
    <comment ref="B707" authorId="0">
      <text>
        <r>
          <rPr>
            <sz val="9"/>
            <color indexed="81"/>
            <rFont val="Tahoma"/>
            <family val="2"/>
            <charset val="204"/>
          </rPr>
          <t xml:space="preserve">Считается фактическйи расход, данные об этом предоставляют статистики рекламных площадок. Не нужно вписывать 10000 если их положили на рекламу, а по факту они не израсходованы. </t>
        </r>
      </text>
    </comment>
    <comment ref="B710" authorId="0">
      <text>
        <r>
          <rPr>
            <b/>
            <sz val="9"/>
            <color indexed="81"/>
            <rFont val="Tahoma"/>
            <family val="2"/>
            <charset val="204"/>
          </rPr>
          <t>Прибыль за вычетом расходов (чистая прибыль)</t>
        </r>
      </text>
    </comment>
    <comment ref="B711" authorId="0">
      <text>
        <r>
          <rPr>
            <sz val="9"/>
            <color indexed="81"/>
            <rFont val="Tahoma"/>
            <family val="2"/>
            <charset val="204"/>
          </rPr>
          <t xml:space="preserve">Показатель возврата инвестиций. 
Цифра показывает сколько денег получено с 1 вложенного рубля.
Определяет наиболее перспективный канал. Чем выше цифра тем эффективней вложение
</t>
        </r>
      </text>
    </comment>
    <comment ref="K716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P717" authorId="0">
      <text>
        <r>
          <rPr>
            <b/>
            <sz val="9"/>
            <color indexed="81"/>
            <rFont val="Tahoma"/>
            <family val="2"/>
            <charset val="204"/>
          </rPr>
          <t>описание статьи расхода</t>
        </r>
      </text>
    </comment>
    <comment ref="Q717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денежная сумма
</t>
        </r>
      </text>
    </comment>
    <comment ref="B718" authorId="0">
      <text>
        <r>
          <rPr>
            <sz val="9"/>
            <color indexed="81"/>
            <rFont val="Tahoma"/>
            <family val="2"/>
            <charset val="204"/>
          </rPr>
          <t>Для сайта - заходы на сайт, для оффлайна - заходы в магазин. Для рассылки - откртие письма</t>
        </r>
      </text>
    </comment>
    <comment ref="A719" authorId="0">
      <text>
        <r>
          <rPr>
            <sz val="9"/>
            <color indexed="81"/>
            <rFont val="Tahoma"/>
            <family val="2"/>
            <charset val="204"/>
          </rPr>
          <t>По умлочанию считаем что в неделе 7 дней. Поскольку в месяце 30-31 день, то одну из недель следует считать длинне, к примеру 10 дней. Вставьте в ячейку количество дней соотвествующее периоду отчета.</t>
        </r>
        <r>
          <rPr>
            <b/>
            <sz val="9"/>
            <color indexed="81"/>
            <rFont val="Tahoma"/>
            <family val="2"/>
            <charset val="204"/>
          </rPr>
          <t xml:space="preserve">
При изменении количества дней в текущей неделе сразу проставьте количество дней на следующих неделях. Общее количество дней в месяце влияет на прогнозы.</t>
        </r>
      </text>
    </comment>
    <comment ref="B719" authorId="0">
      <text>
        <r>
          <rPr>
            <sz val="9"/>
            <color indexed="81"/>
            <rFont val="Tahoma"/>
            <family val="2"/>
            <charset val="204"/>
          </rPr>
          <t>Для сайта - звонки, заполнение форм, оформление заказа на сайте.
Для оффлайна - общение с продавцом, анкета и тд</t>
        </r>
      </text>
    </comment>
    <comment ref="AB719" authorId="0">
      <text>
        <r>
          <rPr>
            <sz val="9"/>
            <color indexed="81"/>
            <rFont val="Tahoma"/>
            <family val="2"/>
            <charset val="204"/>
          </rPr>
          <t xml:space="preserve">В формуле рассчитываются затраты на рекламу как тренд (средние значения по имеющемуся периоду достариваются до месяца) а дополнительные затраты учитываются ПО ФАКТУ. Если вы знаете, что вас в текуещм месяце ожидают доп затраты то лучше внсти их все заранее в любую из недель, прогноз будет точнее. </t>
        </r>
      </text>
    </comment>
    <comment ref="B720" authorId="0">
      <text>
        <r>
          <rPr>
            <sz val="9"/>
            <color indexed="81"/>
            <rFont val="Tahoma"/>
            <family val="2"/>
            <charset val="204"/>
          </rPr>
          <t>количество продаж по факту</t>
        </r>
      </text>
    </comment>
    <comment ref="B721" authorId="0">
      <text>
        <r>
          <rPr>
            <sz val="9"/>
            <color indexed="81"/>
            <rFont val="Tahoma"/>
            <family val="2"/>
            <charset val="204"/>
          </rPr>
          <t>Считается прибыль. Если полуичли с продажи 3200 и товар был закуплен за 1000 то пишем 2200 за кажду продажу</t>
        </r>
      </text>
    </comment>
    <comment ref="B722" authorId="0">
      <text>
        <r>
          <rPr>
            <sz val="9"/>
            <color indexed="81"/>
            <rFont val="Tahoma"/>
            <family val="2"/>
            <charset val="204"/>
          </rPr>
          <t xml:space="preserve">Считается фактическйи расход, данные об этом предоставляют статистики рекламных площадок. Не нужно вписывать 10000 если их положили на рекламу, а по факту они не израсходованы. </t>
        </r>
      </text>
    </comment>
    <comment ref="Y724" authorId="0">
      <text>
        <r>
          <rPr>
            <b/>
            <sz val="9"/>
            <color indexed="81"/>
            <rFont val="Tahoma"/>
            <family val="2"/>
            <charset val="204"/>
          </rPr>
          <t>В нашем случае средняя прибыль с единицы товара</t>
        </r>
      </text>
    </comment>
    <comment ref="B725" authorId="0">
      <text>
        <r>
          <rPr>
            <b/>
            <sz val="9"/>
            <color indexed="81"/>
            <rFont val="Tahoma"/>
            <family val="2"/>
            <charset val="204"/>
          </rPr>
          <t>Прибыль за вычетом расходов (чистая прибыль)</t>
        </r>
      </text>
    </comment>
    <comment ref="B726" authorId="0">
      <text>
        <r>
          <rPr>
            <sz val="9"/>
            <color indexed="81"/>
            <rFont val="Tahoma"/>
            <family val="2"/>
            <charset val="204"/>
          </rPr>
          <t xml:space="preserve">Показатель возврата инвестиций. 
Цифра показывает сколько денег получено с 1 вложенного рубля.
Определяет наиболее перспективный канал. Чем выше цифра тем эффективней вложение
</t>
        </r>
      </text>
    </comment>
    <comment ref="K731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P732" authorId="0">
      <text>
        <r>
          <rPr>
            <b/>
            <sz val="9"/>
            <color indexed="81"/>
            <rFont val="Tahoma"/>
            <family val="2"/>
            <charset val="204"/>
          </rPr>
          <t>описание статьи расхода</t>
        </r>
      </text>
    </comment>
    <comment ref="Q732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денежная сумма
</t>
        </r>
      </text>
    </comment>
    <comment ref="B733" authorId="0">
      <text>
        <r>
          <rPr>
            <sz val="9"/>
            <color indexed="81"/>
            <rFont val="Tahoma"/>
            <family val="2"/>
            <charset val="204"/>
          </rPr>
          <t>Для сайта - заходы на сайт, для оффлайна - заходы в магазин. Для рассылки - откртие письма</t>
        </r>
      </text>
    </comment>
    <comment ref="A734" authorId="0">
      <text>
        <r>
          <rPr>
            <sz val="9"/>
            <color indexed="81"/>
            <rFont val="Tahoma"/>
            <family val="2"/>
            <charset val="204"/>
          </rPr>
          <t xml:space="preserve">По умлочанию считаем что в неделе 7 дней. Поскольку в месяце 30-31 день, то одну из недель следует считать длинне, к примеру 10 дней. Вставьте в ячейку количество дней соотвествующее периоду отчета.
</t>
        </r>
        <r>
          <rPr>
            <b/>
            <sz val="9"/>
            <color indexed="81"/>
            <rFont val="Tahoma"/>
            <family val="2"/>
            <charset val="204"/>
          </rPr>
          <t>При изменении количества дней в текущей неделе сразу проставьте количество дней на следующих неделях. Общее количество дней в месяце влияет на прогнозы.</t>
        </r>
      </text>
    </comment>
    <comment ref="B734" authorId="0">
      <text>
        <r>
          <rPr>
            <sz val="9"/>
            <color indexed="81"/>
            <rFont val="Tahoma"/>
            <family val="2"/>
            <charset val="204"/>
          </rPr>
          <t>Для сайта - звонки, заполнение форм, оформление заказа на сайте.
Для оффлайна - общение с продавцом, анкета и тд</t>
        </r>
      </text>
    </comment>
    <comment ref="B735" authorId="0">
      <text>
        <r>
          <rPr>
            <sz val="9"/>
            <color indexed="81"/>
            <rFont val="Tahoma"/>
            <family val="2"/>
            <charset val="204"/>
          </rPr>
          <t>количество продаж по факту</t>
        </r>
      </text>
    </comment>
    <comment ref="B736" authorId="0">
      <text>
        <r>
          <rPr>
            <sz val="9"/>
            <color indexed="81"/>
            <rFont val="Tahoma"/>
            <family val="2"/>
            <charset val="204"/>
          </rPr>
          <t>Считается прибыль. Если полуичли с продажи 3200 и товар был закуплен за 1000 то пишем 2200 за кажду продажу</t>
        </r>
      </text>
    </comment>
    <comment ref="B737" authorId="0">
      <text>
        <r>
          <rPr>
            <sz val="9"/>
            <color indexed="81"/>
            <rFont val="Tahoma"/>
            <family val="2"/>
            <charset val="204"/>
          </rPr>
          <t xml:space="preserve">Считается фактическйи расход, данные об этом предоставляют статистики рекламных площадок. Не нужно вписывать 10000 если их положили на рекламу, а по факту они не израсходованы. </t>
        </r>
      </text>
    </comment>
    <comment ref="B740" authorId="0">
      <text>
        <r>
          <rPr>
            <b/>
            <sz val="9"/>
            <color indexed="81"/>
            <rFont val="Tahoma"/>
            <family val="2"/>
            <charset val="204"/>
          </rPr>
          <t>Прибыль за вычетом расходов (чистая прибыль)</t>
        </r>
      </text>
    </comment>
    <comment ref="B741" authorId="0">
      <text>
        <r>
          <rPr>
            <sz val="9"/>
            <color indexed="81"/>
            <rFont val="Tahoma"/>
            <family val="2"/>
            <charset val="204"/>
          </rPr>
          <t xml:space="preserve">Показатель возврата инвестиций. 
Цифра показывает сколько денег получено с 1 вложенного рубля.
Определяет наиболее перспективный канал. Чем выше цифра тем эффективней вложение
</t>
        </r>
      </text>
    </comment>
    <comment ref="K746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P747" authorId="0">
      <text>
        <r>
          <rPr>
            <b/>
            <sz val="9"/>
            <color indexed="81"/>
            <rFont val="Tahoma"/>
            <family val="2"/>
            <charset val="204"/>
          </rPr>
          <t>описание статьи расхода</t>
        </r>
      </text>
    </comment>
    <comment ref="Q747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денежная сумма
</t>
        </r>
      </text>
    </comment>
    <comment ref="B748" authorId="0">
      <text>
        <r>
          <rPr>
            <sz val="9"/>
            <color indexed="81"/>
            <rFont val="Tahoma"/>
            <family val="2"/>
            <charset val="204"/>
          </rPr>
          <t>Для сайта - заходы на сайт, для оффлайна - заходы в магазин. Для рассылки - откртие письма</t>
        </r>
      </text>
    </comment>
    <comment ref="A749" authorId="0">
      <text>
        <r>
          <rPr>
            <sz val="9"/>
            <color indexed="81"/>
            <rFont val="Tahoma"/>
            <family val="2"/>
            <charset val="204"/>
          </rPr>
          <t>По умлочанию считаем что в неделе 7 дней. Поскольку в месяце 30-31 день, то одну из недель следует считать длинне, к примеру 10 дней. Вставьте в ячейку количество дней соотвествующее периоду отчета.</t>
        </r>
        <r>
          <rPr>
            <b/>
            <sz val="9"/>
            <color indexed="81"/>
            <rFont val="Tahoma"/>
            <family val="2"/>
            <charset val="204"/>
          </rPr>
          <t xml:space="preserve">
При изменении количества дней в текущей неделе сразу проставьте количество дней на следующих неделях. Общее количество дней в месяце влияет на прогнозы.</t>
        </r>
      </text>
    </comment>
    <comment ref="B749" authorId="0">
      <text>
        <r>
          <rPr>
            <sz val="9"/>
            <color indexed="81"/>
            <rFont val="Tahoma"/>
            <family val="2"/>
            <charset val="204"/>
          </rPr>
          <t>Для сайта - звонки, заполнение форм, оформление заказа на сайте.
Для оффлайна - общение с продавцом, анкета и тд</t>
        </r>
      </text>
    </comment>
    <comment ref="B750" authorId="0">
      <text>
        <r>
          <rPr>
            <sz val="9"/>
            <color indexed="81"/>
            <rFont val="Tahoma"/>
            <family val="2"/>
            <charset val="204"/>
          </rPr>
          <t>количество продаж по факту</t>
        </r>
      </text>
    </comment>
    <comment ref="B751" authorId="0">
      <text>
        <r>
          <rPr>
            <sz val="9"/>
            <color indexed="81"/>
            <rFont val="Tahoma"/>
            <family val="2"/>
            <charset val="204"/>
          </rPr>
          <t>Считается прибыль. Если полуичли с продажи 3200 и товар был закуплен за 1000 то пишем 2200 за кажду продажу</t>
        </r>
      </text>
    </comment>
    <comment ref="B752" authorId="0">
      <text>
        <r>
          <rPr>
            <sz val="9"/>
            <color indexed="81"/>
            <rFont val="Tahoma"/>
            <family val="2"/>
            <charset val="204"/>
          </rPr>
          <t xml:space="preserve">Считается фактическйи расход, данные об этом предоставляют статистики рекламных площадок. Не нужно вписывать 10000 если их положили на рекламу, а по факту они не израсходованы. </t>
        </r>
      </text>
    </comment>
    <comment ref="B755" authorId="0">
      <text>
        <r>
          <rPr>
            <b/>
            <sz val="9"/>
            <color indexed="81"/>
            <rFont val="Tahoma"/>
            <family val="2"/>
            <charset val="204"/>
          </rPr>
          <t>Прибыль за вычетом расходов (чистая прибыль)</t>
        </r>
      </text>
    </comment>
    <comment ref="B756" authorId="0">
      <text>
        <r>
          <rPr>
            <sz val="9"/>
            <color indexed="81"/>
            <rFont val="Tahoma"/>
            <family val="2"/>
            <charset val="204"/>
          </rPr>
          <t xml:space="preserve">Показатель возврата инвестиций. 
Цифра показывает сколько денег получено с 1 вложенного рубля.
Определяет наиболее перспективный канал. Чем выше цифра тем эффективней вложение
</t>
        </r>
      </text>
    </comment>
    <comment ref="K761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B767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Максимальная цена клика, чтобы не быть в убытке. </t>
        </r>
      </text>
    </comment>
    <comment ref="A769" authorId="0">
      <text>
        <r>
          <rPr>
            <b/>
            <sz val="9"/>
            <color indexed="81"/>
            <rFont val="Tahoma"/>
            <family val="2"/>
            <charset val="204"/>
          </rPr>
          <t>Количество дней в месяце. Данная цифра влияет на прогноз</t>
        </r>
      </text>
    </comment>
    <comment ref="K788" authorId="0">
      <text>
        <r>
          <rPr>
            <b/>
            <sz val="9"/>
            <color indexed="81"/>
            <rFont val="Tahoma"/>
            <family val="2"/>
            <charset val="204"/>
          </rPr>
          <t>Этот столбец отображается отдельным уровнем воронки. Его нельзя переименовывать</t>
        </r>
      </text>
    </comment>
    <comment ref="AA788" authorId="0">
      <text>
        <r>
          <rPr>
            <sz val="9"/>
            <color indexed="81"/>
            <rFont val="Tahoma"/>
            <family val="2"/>
            <charset val="204"/>
          </rPr>
          <t>Воронка усредняется по заполненному периоду. И достраивается до 4 недель.</t>
        </r>
      </text>
    </comment>
    <comment ref="K789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P789" authorId="0">
      <text>
        <r>
          <rPr>
            <b/>
            <sz val="9"/>
            <color indexed="81"/>
            <rFont val="Tahoma"/>
            <family val="2"/>
            <charset val="204"/>
          </rPr>
          <t>описание статьи расхода</t>
        </r>
      </text>
    </comment>
    <comment ref="Q789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денежная сумма
</t>
        </r>
      </text>
    </comment>
    <comment ref="B790" authorId="0">
      <text>
        <r>
          <rPr>
            <sz val="9"/>
            <color indexed="81"/>
            <rFont val="Tahoma"/>
            <family val="2"/>
            <charset val="204"/>
          </rPr>
          <t>Для сайта - заходы на сайт, для оффлайна - заходы в магазин. Для рассылки - откртие письма</t>
        </r>
      </text>
    </comment>
    <comment ref="A791" authorId="0">
      <text>
        <r>
          <rPr>
            <sz val="9"/>
            <color indexed="81"/>
            <rFont val="Tahoma"/>
            <family val="2"/>
            <charset val="204"/>
          </rPr>
          <t xml:space="preserve">По умлочанию считаем что в неделе 7 дней. Поскольку в месяце 30-31 день, то одну из недель следует считать длинне, к примеру 10 дней. Вставьте в ячейку количество дней соотвествующее периоду отчета.
</t>
        </r>
        <r>
          <rPr>
            <b/>
            <sz val="9"/>
            <color indexed="81"/>
            <rFont val="Tahoma"/>
            <family val="2"/>
            <charset val="204"/>
          </rPr>
          <t>При изменении количества дней в текущей неделе сразу проставьте количество дней на следующих неделях. Общее количество дней в месяце влияет на прогнозы.</t>
        </r>
      </text>
    </comment>
    <comment ref="B791" authorId="0">
      <text>
        <r>
          <rPr>
            <sz val="9"/>
            <color indexed="81"/>
            <rFont val="Tahoma"/>
            <family val="2"/>
            <charset val="204"/>
          </rPr>
          <t>Для сайта - звонки, заполнение форм, оформление заказа на сайте.
Для оффлайна - общение с продавцом, анкета и тд</t>
        </r>
      </text>
    </comment>
    <comment ref="B792" authorId="0">
      <text>
        <r>
          <rPr>
            <sz val="9"/>
            <color indexed="81"/>
            <rFont val="Tahoma"/>
            <family val="2"/>
            <charset val="204"/>
          </rPr>
          <t>количество продаж по факту</t>
        </r>
      </text>
    </comment>
    <comment ref="B793" authorId="0">
      <text>
        <r>
          <rPr>
            <sz val="9"/>
            <color indexed="81"/>
            <rFont val="Tahoma"/>
            <family val="2"/>
            <charset val="204"/>
          </rPr>
          <t>Считается прибыль. Если полуичли с продажи 3200 и товар был закуплен за 1000 то пишем 2200 за кажду продажу</t>
        </r>
      </text>
    </comment>
    <comment ref="B794" authorId="0">
      <text>
        <r>
          <rPr>
            <sz val="9"/>
            <color indexed="81"/>
            <rFont val="Tahoma"/>
            <family val="2"/>
            <charset val="204"/>
          </rPr>
          <t xml:space="preserve">Считается фактическйи расход, данные об этом предоставляют статистики рекламных площадок. Не нужно вписывать 10000 если их положили на рекламу, а по факту они не израсходованы. </t>
        </r>
      </text>
    </comment>
    <comment ref="B797" authorId="0">
      <text>
        <r>
          <rPr>
            <b/>
            <sz val="9"/>
            <color indexed="81"/>
            <rFont val="Tahoma"/>
            <family val="2"/>
            <charset val="204"/>
          </rPr>
          <t>Прибыль за вычетом расходов (чистая прибыль)</t>
        </r>
      </text>
    </comment>
    <comment ref="B798" authorId="0">
      <text>
        <r>
          <rPr>
            <sz val="9"/>
            <color indexed="81"/>
            <rFont val="Tahoma"/>
            <family val="2"/>
            <charset val="204"/>
          </rPr>
          <t xml:space="preserve">Показатель возврата инвестиций. 
Цифра показывает сколько денег получено с 1 вложенного рубля.
Определяет наиболее перспективный канал. Чем выше цифра тем эффективней вложение
</t>
        </r>
      </text>
    </comment>
    <comment ref="K803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P804" authorId="0">
      <text>
        <r>
          <rPr>
            <b/>
            <sz val="9"/>
            <color indexed="81"/>
            <rFont val="Tahoma"/>
            <family val="2"/>
            <charset val="204"/>
          </rPr>
          <t>описание статьи расхода</t>
        </r>
      </text>
    </comment>
    <comment ref="Q804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денежная сумма
</t>
        </r>
      </text>
    </comment>
    <comment ref="B805" authorId="0">
      <text>
        <r>
          <rPr>
            <sz val="9"/>
            <color indexed="81"/>
            <rFont val="Tahoma"/>
            <family val="2"/>
            <charset val="204"/>
          </rPr>
          <t>Для сайта - заходы на сайт, для оффлайна - заходы в магазин. Для рассылки - откртие письма</t>
        </r>
      </text>
    </comment>
    <comment ref="A806" authorId="0">
      <text>
        <r>
          <rPr>
            <sz val="9"/>
            <color indexed="81"/>
            <rFont val="Tahoma"/>
            <family val="2"/>
            <charset val="204"/>
          </rPr>
          <t>По умлочанию считаем что в неделе 7 дней. Поскольку в месяце 30-31 день, то одну из недель следует считать длинне, к примеру 10 дней. Вставьте в ячейку количество дней соотвествующее периоду отчета.</t>
        </r>
        <r>
          <rPr>
            <b/>
            <sz val="9"/>
            <color indexed="81"/>
            <rFont val="Tahoma"/>
            <family val="2"/>
            <charset val="204"/>
          </rPr>
          <t xml:space="preserve">
При изменении количества дней в текущей неделе сразу проставьте количество дней на следующих неделях. Общее количество дней в месяце влияет на прогнозы.</t>
        </r>
      </text>
    </comment>
    <comment ref="B806" authorId="0">
      <text>
        <r>
          <rPr>
            <sz val="9"/>
            <color indexed="81"/>
            <rFont val="Tahoma"/>
            <family val="2"/>
            <charset val="204"/>
          </rPr>
          <t>Для сайта - звонки, заполнение форм, оформление заказа на сайте.
Для оффлайна - общение с продавцом, анкета и тд</t>
        </r>
      </text>
    </comment>
    <comment ref="AB806" authorId="0">
      <text>
        <r>
          <rPr>
            <sz val="9"/>
            <color indexed="81"/>
            <rFont val="Tahoma"/>
            <family val="2"/>
            <charset val="204"/>
          </rPr>
          <t xml:space="preserve">В формуле рассчитываются затраты на рекламу как тренд (средние значения по имеющемуся периоду достариваются до месяца) а дополнительные затраты учитываются ПО ФАКТУ. Если вы знаете, что вас в текуещм месяце ожидают доп затраты то лучше внсти их все заранее в любую из недель, прогноз будет точнее. </t>
        </r>
      </text>
    </comment>
    <comment ref="B807" authorId="0">
      <text>
        <r>
          <rPr>
            <sz val="9"/>
            <color indexed="81"/>
            <rFont val="Tahoma"/>
            <family val="2"/>
            <charset val="204"/>
          </rPr>
          <t>количество продаж по факту</t>
        </r>
      </text>
    </comment>
    <comment ref="B808" authorId="0">
      <text>
        <r>
          <rPr>
            <sz val="9"/>
            <color indexed="81"/>
            <rFont val="Tahoma"/>
            <family val="2"/>
            <charset val="204"/>
          </rPr>
          <t>Считается прибыль. Если полуичли с продажи 3200 и товар был закуплен за 1000 то пишем 2200 за кажду продажу</t>
        </r>
      </text>
    </comment>
    <comment ref="B809" authorId="0">
      <text>
        <r>
          <rPr>
            <sz val="9"/>
            <color indexed="81"/>
            <rFont val="Tahoma"/>
            <family val="2"/>
            <charset val="204"/>
          </rPr>
          <t xml:space="preserve">Считается фактическйи расход, данные об этом предоставляют статистики рекламных площадок. Не нужно вписывать 10000 если их положили на рекламу, а по факту они не израсходованы. </t>
        </r>
      </text>
    </comment>
    <comment ref="Y811" authorId="0">
      <text>
        <r>
          <rPr>
            <b/>
            <sz val="9"/>
            <color indexed="81"/>
            <rFont val="Tahoma"/>
            <family val="2"/>
            <charset val="204"/>
          </rPr>
          <t>В нашем случае средняя прибыль с единицы товара</t>
        </r>
      </text>
    </comment>
    <comment ref="B812" authorId="0">
      <text>
        <r>
          <rPr>
            <b/>
            <sz val="9"/>
            <color indexed="81"/>
            <rFont val="Tahoma"/>
            <family val="2"/>
            <charset val="204"/>
          </rPr>
          <t>Прибыль за вычетом расходов (чистая прибыль)</t>
        </r>
      </text>
    </comment>
    <comment ref="B813" authorId="0">
      <text>
        <r>
          <rPr>
            <sz val="9"/>
            <color indexed="81"/>
            <rFont val="Tahoma"/>
            <family val="2"/>
            <charset val="204"/>
          </rPr>
          <t xml:space="preserve">Показатель возврата инвестиций. 
Цифра показывает сколько денег получено с 1 вложенного рубля.
Определяет наиболее перспективный канал. Чем выше цифра тем эффективней вложение
</t>
        </r>
      </text>
    </comment>
    <comment ref="K818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P819" authorId="0">
      <text>
        <r>
          <rPr>
            <b/>
            <sz val="9"/>
            <color indexed="81"/>
            <rFont val="Tahoma"/>
            <family val="2"/>
            <charset val="204"/>
          </rPr>
          <t>описание статьи расхода</t>
        </r>
      </text>
    </comment>
    <comment ref="Q819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денежная сумма
</t>
        </r>
      </text>
    </comment>
    <comment ref="B820" authorId="0">
      <text>
        <r>
          <rPr>
            <sz val="9"/>
            <color indexed="81"/>
            <rFont val="Tahoma"/>
            <family val="2"/>
            <charset val="204"/>
          </rPr>
          <t>Для сайта - заходы на сайт, для оффлайна - заходы в магазин. Для рассылки - откртие письма</t>
        </r>
      </text>
    </comment>
    <comment ref="A821" authorId="0">
      <text>
        <r>
          <rPr>
            <sz val="9"/>
            <color indexed="81"/>
            <rFont val="Tahoma"/>
            <family val="2"/>
            <charset val="204"/>
          </rPr>
          <t xml:space="preserve">По умлочанию считаем что в неделе 7 дней. Поскольку в месяце 30-31 день, то одну из недель следует считать длинне, к примеру 10 дней. Вставьте в ячейку количество дней соотвествующее периоду отчета.
</t>
        </r>
        <r>
          <rPr>
            <b/>
            <sz val="9"/>
            <color indexed="81"/>
            <rFont val="Tahoma"/>
            <family val="2"/>
            <charset val="204"/>
          </rPr>
          <t>При изменении количества дней в текущей неделе сразу проставьте количество дней на следующих неделях. Общее количество дней в месяце влияет на прогнозы.</t>
        </r>
      </text>
    </comment>
    <comment ref="B821" authorId="0">
      <text>
        <r>
          <rPr>
            <sz val="9"/>
            <color indexed="81"/>
            <rFont val="Tahoma"/>
            <family val="2"/>
            <charset val="204"/>
          </rPr>
          <t>Для сайта - звонки, заполнение форм, оформление заказа на сайте.
Для оффлайна - общение с продавцом, анкета и тд</t>
        </r>
      </text>
    </comment>
    <comment ref="B822" authorId="0">
      <text>
        <r>
          <rPr>
            <sz val="9"/>
            <color indexed="81"/>
            <rFont val="Tahoma"/>
            <family val="2"/>
            <charset val="204"/>
          </rPr>
          <t>количество продаж по факту</t>
        </r>
      </text>
    </comment>
    <comment ref="B823" authorId="0">
      <text>
        <r>
          <rPr>
            <sz val="9"/>
            <color indexed="81"/>
            <rFont val="Tahoma"/>
            <family val="2"/>
            <charset val="204"/>
          </rPr>
          <t>Считается прибыль. Если полуичли с продажи 3200 и товар был закуплен за 1000 то пишем 2200 за кажду продажу</t>
        </r>
      </text>
    </comment>
    <comment ref="B824" authorId="0">
      <text>
        <r>
          <rPr>
            <sz val="9"/>
            <color indexed="81"/>
            <rFont val="Tahoma"/>
            <family val="2"/>
            <charset val="204"/>
          </rPr>
          <t xml:space="preserve">Считается фактическйи расход, данные об этом предоставляют статистики рекламных площадок. Не нужно вписывать 10000 если их положили на рекламу, а по факту они не израсходованы. </t>
        </r>
      </text>
    </comment>
    <comment ref="B827" authorId="0">
      <text>
        <r>
          <rPr>
            <b/>
            <sz val="9"/>
            <color indexed="81"/>
            <rFont val="Tahoma"/>
            <family val="2"/>
            <charset val="204"/>
          </rPr>
          <t>Прибыль за вычетом расходов (чистая прибыль)</t>
        </r>
      </text>
    </comment>
    <comment ref="B828" authorId="0">
      <text>
        <r>
          <rPr>
            <sz val="9"/>
            <color indexed="81"/>
            <rFont val="Tahoma"/>
            <family val="2"/>
            <charset val="204"/>
          </rPr>
          <t xml:space="preserve">Показатель возврата инвестиций. 
Цифра показывает сколько денег получено с 1 вложенного рубля.
Определяет наиболее перспективный канал. Чем выше цифра тем эффективней вложение
</t>
        </r>
      </text>
    </comment>
    <comment ref="K833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P834" authorId="0">
      <text>
        <r>
          <rPr>
            <b/>
            <sz val="9"/>
            <color indexed="81"/>
            <rFont val="Tahoma"/>
            <family val="2"/>
            <charset val="204"/>
          </rPr>
          <t>описание статьи расхода</t>
        </r>
      </text>
    </comment>
    <comment ref="Q834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денежная сумма
</t>
        </r>
      </text>
    </comment>
    <comment ref="B835" authorId="0">
      <text>
        <r>
          <rPr>
            <sz val="9"/>
            <color indexed="81"/>
            <rFont val="Tahoma"/>
            <family val="2"/>
            <charset val="204"/>
          </rPr>
          <t>Для сайта - заходы на сайт, для оффлайна - заходы в магазин. Для рассылки - откртие письма</t>
        </r>
      </text>
    </comment>
    <comment ref="A836" authorId="0">
      <text>
        <r>
          <rPr>
            <sz val="9"/>
            <color indexed="81"/>
            <rFont val="Tahoma"/>
            <family val="2"/>
            <charset val="204"/>
          </rPr>
          <t>По умлочанию считаем что в неделе 7 дней. Поскольку в месяце 30-31 день, то одну из недель следует считать длинне, к примеру 10 дней. Вставьте в ячейку количество дней соотвествующее периоду отчета.</t>
        </r>
        <r>
          <rPr>
            <b/>
            <sz val="9"/>
            <color indexed="81"/>
            <rFont val="Tahoma"/>
            <family val="2"/>
            <charset val="204"/>
          </rPr>
          <t xml:space="preserve">
При изменении количества дней в текущей неделе сразу проставьте количество дней на следующих неделях. Общее количество дней в месяце влияет на прогнозы.</t>
        </r>
      </text>
    </comment>
    <comment ref="B836" authorId="0">
      <text>
        <r>
          <rPr>
            <sz val="9"/>
            <color indexed="81"/>
            <rFont val="Tahoma"/>
            <family val="2"/>
            <charset val="204"/>
          </rPr>
          <t>Для сайта - звонки, заполнение форм, оформление заказа на сайте.
Для оффлайна - общение с продавцом, анкета и тд</t>
        </r>
      </text>
    </comment>
    <comment ref="B837" authorId="0">
      <text>
        <r>
          <rPr>
            <sz val="9"/>
            <color indexed="81"/>
            <rFont val="Tahoma"/>
            <family val="2"/>
            <charset val="204"/>
          </rPr>
          <t>количество продаж по факту</t>
        </r>
      </text>
    </comment>
    <comment ref="B838" authorId="0">
      <text>
        <r>
          <rPr>
            <sz val="9"/>
            <color indexed="81"/>
            <rFont val="Tahoma"/>
            <family val="2"/>
            <charset val="204"/>
          </rPr>
          <t>Считается прибыль. Если полуичли с продажи 3200 и товар был закуплен за 1000 то пишем 2200 за кажду продажу</t>
        </r>
      </text>
    </comment>
    <comment ref="B839" authorId="0">
      <text>
        <r>
          <rPr>
            <sz val="9"/>
            <color indexed="81"/>
            <rFont val="Tahoma"/>
            <family val="2"/>
            <charset val="204"/>
          </rPr>
          <t xml:space="preserve">Считается фактическйи расход, данные об этом предоставляют статистики рекламных площадок. Не нужно вписывать 10000 если их положили на рекламу, а по факту они не израсходованы. </t>
        </r>
      </text>
    </comment>
    <comment ref="B842" authorId="0">
      <text>
        <r>
          <rPr>
            <b/>
            <sz val="9"/>
            <color indexed="81"/>
            <rFont val="Tahoma"/>
            <family val="2"/>
            <charset val="204"/>
          </rPr>
          <t>Прибыль за вычетом расходов (чистая прибыль)</t>
        </r>
      </text>
    </comment>
    <comment ref="B843" authorId="0">
      <text>
        <r>
          <rPr>
            <sz val="9"/>
            <color indexed="81"/>
            <rFont val="Tahoma"/>
            <family val="2"/>
            <charset val="204"/>
          </rPr>
          <t xml:space="preserve">Показатель возврата инвестиций. 
Цифра показывает сколько денег получено с 1 вложенного рубля.
Определяет наиболее перспективный канал. Чем выше цифра тем эффективней вложение
</t>
        </r>
      </text>
    </comment>
    <comment ref="K848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B854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Максимальная цена клика, чтобы не быть в убытке. </t>
        </r>
      </text>
    </comment>
    <comment ref="A856" authorId="0">
      <text>
        <r>
          <rPr>
            <b/>
            <sz val="9"/>
            <color indexed="81"/>
            <rFont val="Tahoma"/>
            <family val="2"/>
            <charset val="204"/>
          </rPr>
          <t>Количество дней в месяце. Данная цифра влияет на прогноз</t>
        </r>
      </text>
    </comment>
    <comment ref="K875" authorId="0">
      <text>
        <r>
          <rPr>
            <b/>
            <sz val="9"/>
            <color indexed="81"/>
            <rFont val="Tahoma"/>
            <family val="2"/>
            <charset val="204"/>
          </rPr>
          <t>Этот столбец отображается отдельным уровнем воронки. Его нельзя переименовывать</t>
        </r>
      </text>
    </comment>
    <comment ref="AA875" authorId="0">
      <text>
        <r>
          <rPr>
            <sz val="9"/>
            <color indexed="81"/>
            <rFont val="Tahoma"/>
            <family val="2"/>
            <charset val="204"/>
          </rPr>
          <t>Воронка усредняется по заполненному периоду. И достраивается до 4 недель.</t>
        </r>
      </text>
    </comment>
    <comment ref="K876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P876" authorId="0">
      <text>
        <r>
          <rPr>
            <b/>
            <sz val="9"/>
            <color indexed="81"/>
            <rFont val="Tahoma"/>
            <family val="2"/>
            <charset val="204"/>
          </rPr>
          <t>описание статьи расхода</t>
        </r>
      </text>
    </comment>
    <comment ref="Q876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денежная сумма
</t>
        </r>
      </text>
    </comment>
    <comment ref="B877" authorId="0">
      <text>
        <r>
          <rPr>
            <sz val="9"/>
            <color indexed="81"/>
            <rFont val="Tahoma"/>
            <family val="2"/>
            <charset val="204"/>
          </rPr>
          <t>Для сайта - заходы на сайт, для оффлайна - заходы в магазин. Для рассылки - откртие письма</t>
        </r>
      </text>
    </comment>
    <comment ref="A878" authorId="0">
      <text>
        <r>
          <rPr>
            <sz val="9"/>
            <color indexed="81"/>
            <rFont val="Tahoma"/>
            <family val="2"/>
            <charset val="204"/>
          </rPr>
          <t xml:space="preserve">По умлочанию считаем что в неделе 7 дней. Поскольку в месяце 30-31 день, то одну из недель следует считать длинне, к примеру 10 дней. Вставьте в ячейку количество дней соотвествующее периоду отчета.
</t>
        </r>
        <r>
          <rPr>
            <b/>
            <sz val="9"/>
            <color indexed="81"/>
            <rFont val="Tahoma"/>
            <family val="2"/>
            <charset val="204"/>
          </rPr>
          <t>При изменении количества дней в текущей неделе сразу проставьте количество дней на следующих неделях. Общее количество дней в месяце влияет на прогнозы.</t>
        </r>
      </text>
    </comment>
    <comment ref="B878" authorId="0">
      <text>
        <r>
          <rPr>
            <sz val="9"/>
            <color indexed="81"/>
            <rFont val="Tahoma"/>
            <family val="2"/>
            <charset val="204"/>
          </rPr>
          <t>Для сайта - звонки, заполнение форм, оформление заказа на сайте.
Для оффлайна - общение с продавцом, анкета и тд</t>
        </r>
      </text>
    </comment>
    <comment ref="B879" authorId="0">
      <text>
        <r>
          <rPr>
            <sz val="9"/>
            <color indexed="81"/>
            <rFont val="Tahoma"/>
            <family val="2"/>
            <charset val="204"/>
          </rPr>
          <t>количество продаж по факту</t>
        </r>
      </text>
    </comment>
    <comment ref="B880" authorId="0">
      <text>
        <r>
          <rPr>
            <sz val="9"/>
            <color indexed="81"/>
            <rFont val="Tahoma"/>
            <family val="2"/>
            <charset val="204"/>
          </rPr>
          <t>Считается прибыль. Если полуичли с продажи 3200 и товар был закуплен за 1000 то пишем 2200 за кажду продажу</t>
        </r>
      </text>
    </comment>
    <comment ref="B881" authorId="0">
      <text>
        <r>
          <rPr>
            <sz val="9"/>
            <color indexed="81"/>
            <rFont val="Tahoma"/>
            <family val="2"/>
            <charset val="204"/>
          </rPr>
          <t xml:space="preserve">Считается фактическйи расход, данные об этом предоставляют статистики рекламных площадок. Не нужно вписывать 10000 если их положили на рекламу, а по факту они не израсходованы. </t>
        </r>
      </text>
    </comment>
    <comment ref="B884" authorId="0">
      <text>
        <r>
          <rPr>
            <b/>
            <sz val="9"/>
            <color indexed="81"/>
            <rFont val="Tahoma"/>
            <family val="2"/>
            <charset val="204"/>
          </rPr>
          <t>Прибыль за вычетом расходов (чистая прибыль)</t>
        </r>
      </text>
    </comment>
    <comment ref="B885" authorId="0">
      <text>
        <r>
          <rPr>
            <sz val="9"/>
            <color indexed="81"/>
            <rFont val="Tahoma"/>
            <family val="2"/>
            <charset val="204"/>
          </rPr>
          <t xml:space="preserve">Показатель возврата инвестиций. 
Цифра показывает сколько денег получено с 1 вложенного рубля.
Определяет наиболее перспективный канал. Чем выше цифра тем эффективней вложение
</t>
        </r>
      </text>
    </comment>
    <comment ref="K890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P891" authorId="0">
      <text>
        <r>
          <rPr>
            <b/>
            <sz val="9"/>
            <color indexed="81"/>
            <rFont val="Tahoma"/>
            <family val="2"/>
            <charset val="204"/>
          </rPr>
          <t>описание статьи расхода</t>
        </r>
      </text>
    </comment>
    <comment ref="Q891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денежная сумма
</t>
        </r>
      </text>
    </comment>
    <comment ref="B892" authorId="0">
      <text>
        <r>
          <rPr>
            <sz val="9"/>
            <color indexed="81"/>
            <rFont val="Tahoma"/>
            <family val="2"/>
            <charset val="204"/>
          </rPr>
          <t>Для сайта - заходы на сайт, для оффлайна - заходы в магазин. Для рассылки - откртие письма</t>
        </r>
      </text>
    </comment>
    <comment ref="A893" authorId="0">
      <text>
        <r>
          <rPr>
            <sz val="9"/>
            <color indexed="81"/>
            <rFont val="Tahoma"/>
            <family val="2"/>
            <charset val="204"/>
          </rPr>
          <t>По умлочанию считаем что в неделе 7 дней. Поскольку в месяце 30-31 день, то одну из недель следует считать длинне, к примеру 10 дней. Вставьте в ячейку количество дней соотвествующее периоду отчета.</t>
        </r>
        <r>
          <rPr>
            <b/>
            <sz val="9"/>
            <color indexed="81"/>
            <rFont val="Tahoma"/>
            <family val="2"/>
            <charset val="204"/>
          </rPr>
          <t xml:space="preserve">
При изменении количества дней в текущей неделе сразу проставьте количество дней на следующих неделях. Общее количество дней в месяце влияет на прогнозы.</t>
        </r>
      </text>
    </comment>
    <comment ref="B893" authorId="0">
      <text>
        <r>
          <rPr>
            <sz val="9"/>
            <color indexed="81"/>
            <rFont val="Tahoma"/>
            <family val="2"/>
            <charset val="204"/>
          </rPr>
          <t>Для сайта - звонки, заполнение форм, оформление заказа на сайте.
Для оффлайна - общение с продавцом, анкета и тд</t>
        </r>
      </text>
    </comment>
    <comment ref="AB893" authorId="0">
      <text>
        <r>
          <rPr>
            <sz val="9"/>
            <color indexed="81"/>
            <rFont val="Tahoma"/>
            <family val="2"/>
            <charset val="204"/>
          </rPr>
          <t xml:space="preserve">В формуле рассчитываются затраты на рекламу как тренд (средние значения по имеющемуся периоду достариваются до месяца) а дополнительные затраты учитываются ПО ФАКТУ. Если вы знаете, что вас в текуещм месяце ожидают доп затраты то лучше внсти их все заранее в любую из недель, прогноз будет точнее. </t>
        </r>
      </text>
    </comment>
    <comment ref="B894" authorId="0">
      <text>
        <r>
          <rPr>
            <sz val="9"/>
            <color indexed="81"/>
            <rFont val="Tahoma"/>
            <family val="2"/>
            <charset val="204"/>
          </rPr>
          <t>количество продаж по факту</t>
        </r>
      </text>
    </comment>
    <comment ref="B895" authorId="0">
      <text>
        <r>
          <rPr>
            <sz val="9"/>
            <color indexed="81"/>
            <rFont val="Tahoma"/>
            <family val="2"/>
            <charset val="204"/>
          </rPr>
          <t>Считается прибыль. Если полуичли с продажи 3200 и товар был закуплен за 1000 то пишем 2200 за кажду продажу</t>
        </r>
      </text>
    </comment>
    <comment ref="B896" authorId="0">
      <text>
        <r>
          <rPr>
            <sz val="9"/>
            <color indexed="81"/>
            <rFont val="Tahoma"/>
            <family val="2"/>
            <charset val="204"/>
          </rPr>
          <t xml:space="preserve">Считается фактическйи расход, данные об этом предоставляют статистики рекламных площадок. Не нужно вписывать 10000 если их положили на рекламу, а по факту они не израсходованы. </t>
        </r>
      </text>
    </comment>
    <comment ref="Y898" authorId="0">
      <text>
        <r>
          <rPr>
            <b/>
            <sz val="9"/>
            <color indexed="81"/>
            <rFont val="Tahoma"/>
            <family val="2"/>
            <charset val="204"/>
          </rPr>
          <t>В нашем случае средняя прибыль с единицы товара</t>
        </r>
      </text>
    </comment>
    <comment ref="B899" authorId="0">
      <text>
        <r>
          <rPr>
            <b/>
            <sz val="9"/>
            <color indexed="81"/>
            <rFont val="Tahoma"/>
            <family val="2"/>
            <charset val="204"/>
          </rPr>
          <t>Прибыль за вычетом расходов (чистая прибыль)</t>
        </r>
      </text>
    </comment>
    <comment ref="B900" authorId="0">
      <text>
        <r>
          <rPr>
            <sz val="9"/>
            <color indexed="81"/>
            <rFont val="Tahoma"/>
            <family val="2"/>
            <charset val="204"/>
          </rPr>
          <t xml:space="preserve">Показатель возврата инвестиций. 
Цифра показывает сколько денег получено с 1 вложенного рубля.
Определяет наиболее перспективный канал. Чем выше цифра тем эффективней вложение
</t>
        </r>
      </text>
    </comment>
    <comment ref="K905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P906" authorId="0">
      <text>
        <r>
          <rPr>
            <b/>
            <sz val="9"/>
            <color indexed="81"/>
            <rFont val="Tahoma"/>
            <family val="2"/>
            <charset val="204"/>
          </rPr>
          <t>описание статьи расхода</t>
        </r>
      </text>
    </comment>
    <comment ref="Q906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денежная сумма
</t>
        </r>
      </text>
    </comment>
    <comment ref="B907" authorId="0">
      <text>
        <r>
          <rPr>
            <sz val="9"/>
            <color indexed="81"/>
            <rFont val="Tahoma"/>
            <family val="2"/>
            <charset val="204"/>
          </rPr>
          <t>Для сайта - заходы на сайт, для оффлайна - заходы в магазин. Для рассылки - откртие письма</t>
        </r>
      </text>
    </comment>
    <comment ref="A908" authorId="0">
      <text>
        <r>
          <rPr>
            <sz val="9"/>
            <color indexed="81"/>
            <rFont val="Tahoma"/>
            <family val="2"/>
            <charset val="204"/>
          </rPr>
          <t xml:space="preserve">По умлочанию считаем что в неделе 7 дней. Поскольку в месяце 30-31 день, то одну из недель следует считать длинне, к примеру 10 дней. Вставьте в ячейку количество дней соотвествующее периоду отчета.
</t>
        </r>
        <r>
          <rPr>
            <b/>
            <sz val="9"/>
            <color indexed="81"/>
            <rFont val="Tahoma"/>
            <family val="2"/>
            <charset val="204"/>
          </rPr>
          <t>При изменении количества дней в текущей неделе сразу проставьте количество дней на следующих неделях. Общее количество дней в месяце влияет на прогнозы.</t>
        </r>
      </text>
    </comment>
    <comment ref="B908" authorId="0">
      <text>
        <r>
          <rPr>
            <sz val="9"/>
            <color indexed="81"/>
            <rFont val="Tahoma"/>
            <family val="2"/>
            <charset val="204"/>
          </rPr>
          <t>Для сайта - звонки, заполнение форм, оформление заказа на сайте.
Для оффлайна - общение с продавцом, анкета и тд</t>
        </r>
      </text>
    </comment>
    <comment ref="B909" authorId="0">
      <text>
        <r>
          <rPr>
            <sz val="9"/>
            <color indexed="81"/>
            <rFont val="Tahoma"/>
            <family val="2"/>
            <charset val="204"/>
          </rPr>
          <t>количество продаж по факту</t>
        </r>
      </text>
    </comment>
    <comment ref="B910" authorId="0">
      <text>
        <r>
          <rPr>
            <sz val="9"/>
            <color indexed="81"/>
            <rFont val="Tahoma"/>
            <family val="2"/>
            <charset val="204"/>
          </rPr>
          <t>Считается прибыль. Если полуичли с продажи 3200 и товар был закуплен за 1000 то пишем 2200 за кажду продажу</t>
        </r>
      </text>
    </comment>
    <comment ref="B911" authorId="0">
      <text>
        <r>
          <rPr>
            <sz val="9"/>
            <color indexed="81"/>
            <rFont val="Tahoma"/>
            <family val="2"/>
            <charset val="204"/>
          </rPr>
          <t xml:space="preserve">Считается фактическйи расход, данные об этом предоставляют статистики рекламных площадок. Не нужно вписывать 10000 если их положили на рекламу, а по факту они не израсходованы. </t>
        </r>
      </text>
    </comment>
    <comment ref="B914" authorId="0">
      <text>
        <r>
          <rPr>
            <b/>
            <sz val="9"/>
            <color indexed="81"/>
            <rFont val="Tahoma"/>
            <family val="2"/>
            <charset val="204"/>
          </rPr>
          <t>Прибыль за вычетом расходов (чистая прибыль)</t>
        </r>
      </text>
    </comment>
    <comment ref="B915" authorId="0">
      <text>
        <r>
          <rPr>
            <sz val="9"/>
            <color indexed="81"/>
            <rFont val="Tahoma"/>
            <family val="2"/>
            <charset val="204"/>
          </rPr>
          <t xml:space="preserve">Показатель возврата инвестиций. 
Цифра показывает сколько денег получено с 1 вложенного рубля.
Определяет наиболее перспективный канал. Чем выше цифра тем эффективней вложение
</t>
        </r>
      </text>
    </comment>
    <comment ref="K920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P921" authorId="0">
      <text>
        <r>
          <rPr>
            <b/>
            <sz val="9"/>
            <color indexed="81"/>
            <rFont val="Tahoma"/>
            <family val="2"/>
            <charset val="204"/>
          </rPr>
          <t>описание статьи расхода</t>
        </r>
      </text>
    </comment>
    <comment ref="Q921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денежная сумма
</t>
        </r>
      </text>
    </comment>
    <comment ref="B922" authorId="0">
      <text>
        <r>
          <rPr>
            <sz val="9"/>
            <color indexed="81"/>
            <rFont val="Tahoma"/>
            <family val="2"/>
            <charset val="204"/>
          </rPr>
          <t>Для сайта - заходы на сайт, для оффлайна - заходы в магазин. Для рассылки - откртие письма</t>
        </r>
      </text>
    </comment>
    <comment ref="A923" authorId="0">
      <text>
        <r>
          <rPr>
            <sz val="9"/>
            <color indexed="81"/>
            <rFont val="Tahoma"/>
            <family val="2"/>
            <charset val="204"/>
          </rPr>
          <t>По умлочанию считаем что в неделе 7 дней. Поскольку в месяце 30-31 день, то одну из недель следует считать длинне, к примеру 10 дней. Вставьте в ячейку количество дней соотвествующее периоду отчета.</t>
        </r>
        <r>
          <rPr>
            <b/>
            <sz val="9"/>
            <color indexed="81"/>
            <rFont val="Tahoma"/>
            <family val="2"/>
            <charset val="204"/>
          </rPr>
          <t xml:space="preserve">
При изменении количества дней в текущей неделе сразу проставьте количество дней на следующих неделях. Общее количество дней в месяце влияет на прогнозы.</t>
        </r>
      </text>
    </comment>
    <comment ref="B923" authorId="0">
      <text>
        <r>
          <rPr>
            <sz val="9"/>
            <color indexed="81"/>
            <rFont val="Tahoma"/>
            <family val="2"/>
            <charset val="204"/>
          </rPr>
          <t>Для сайта - звонки, заполнение форм, оформление заказа на сайте.
Для оффлайна - общение с продавцом, анкета и тд</t>
        </r>
      </text>
    </comment>
    <comment ref="B924" authorId="0">
      <text>
        <r>
          <rPr>
            <sz val="9"/>
            <color indexed="81"/>
            <rFont val="Tahoma"/>
            <family val="2"/>
            <charset val="204"/>
          </rPr>
          <t>количество продаж по факту</t>
        </r>
      </text>
    </comment>
    <comment ref="B925" authorId="0">
      <text>
        <r>
          <rPr>
            <sz val="9"/>
            <color indexed="81"/>
            <rFont val="Tahoma"/>
            <family val="2"/>
            <charset val="204"/>
          </rPr>
          <t>Считается прибыль. Если полуичли с продажи 3200 и товар был закуплен за 1000 то пишем 2200 за кажду продажу</t>
        </r>
      </text>
    </comment>
    <comment ref="B926" authorId="0">
      <text>
        <r>
          <rPr>
            <sz val="9"/>
            <color indexed="81"/>
            <rFont val="Tahoma"/>
            <family val="2"/>
            <charset val="204"/>
          </rPr>
          <t xml:space="preserve">Считается фактическйи расход, данные об этом предоставляют статистики рекламных площадок. Не нужно вписывать 10000 если их положили на рекламу, а по факту они не израсходованы. </t>
        </r>
      </text>
    </comment>
    <comment ref="B929" authorId="0">
      <text>
        <r>
          <rPr>
            <b/>
            <sz val="9"/>
            <color indexed="81"/>
            <rFont val="Tahoma"/>
            <family val="2"/>
            <charset val="204"/>
          </rPr>
          <t>Прибыль за вычетом расходов (чистая прибыль)</t>
        </r>
      </text>
    </comment>
    <comment ref="B930" authorId="0">
      <text>
        <r>
          <rPr>
            <sz val="9"/>
            <color indexed="81"/>
            <rFont val="Tahoma"/>
            <family val="2"/>
            <charset val="204"/>
          </rPr>
          <t xml:space="preserve">Показатель возврата инвестиций. 
Цифра показывает сколько денег получено с 1 вложенного рубля.
Определяет наиболее перспективный канал. Чем выше цифра тем эффективней вложение
</t>
        </r>
      </text>
    </comment>
    <comment ref="K935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B941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Максимальная цена клика, чтобы не быть в убытке. </t>
        </r>
      </text>
    </comment>
    <comment ref="A943" authorId="0">
      <text>
        <r>
          <rPr>
            <b/>
            <sz val="9"/>
            <color indexed="81"/>
            <rFont val="Tahoma"/>
            <family val="2"/>
            <charset val="204"/>
          </rPr>
          <t>Количество дней в месяце. Данная цифра влияет на прогноз</t>
        </r>
      </text>
    </comment>
    <comment ref="K962" authorId="0">
      <text>
        <r>
          <rPr>
            <b/>
            <sz val="9"/>
            <color indexed="81"/>
            <rFont val="Tahoma"/>
            <family val="2"/>
            <charset val="204"/>
          </rPr>
          <t>Этот столбец отображается отдельным уровнем воронки. Его нельзя переименовывать</t>
        </r>
      </text>
    </comment>
    <comment ref="AA962" authorId="0">
      <text>
        <r>
          <rPr>
            <sz val="9"/>
            <color indexed="81"/>
            <rFont val="Tahoma"/>
            <family val="2"/>
            <charset val="204"/>
          </rPr>
          <t>Воронка усредняется по заполненному периоду. И достраивается до 4 недель.</t>
        </r>
      </text>
    </comment>
    <comment ref="K963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P963" authorId="0">
      <text>
        <r>
          <rPr>
            <b/>
            <sz val="9"/>
            <color indexed="81"/>
            <rFont val="Tahoma"/>
            <family val="2"/>
            <charset val="204"/>
          </rPr>
          <t>описание статьи расхода</t>
        </r>
      </text>
    </comment>
    <comment ref="Q963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денежная сумма
</t>
        </r>
      </text>
    </comment>
    <comment ref="B964" authorId="0">
      <text>
        <r>
          <rPr>
            <sz val="9"/>
            <color indexed="81"/>
            <rFont val="Tahoma"/>
            <family val="2"/>
            <charset val="204"/>
          </rPr>
          <t>Для сайта - заходы на сайт, для оффлайна - заходы в магазин. Для рассылки - откртие письма</t>
        </r>
      </text>
    </comment>
    <comment ref="A965" authorId="0">
      <text>
        <r>
          <rPr>
            <sz val="9"/>
            <color indexed="81"/>
            <rFont val="Tahoma"/>
            <family val="2"/>
            <charset val="204"/>
          </rPr>
          <t xml:space="preserve">По умлочанию считаем что в неделе 7 дней. Поскольку в месяце 30-31 день, то одну из недель следует считать длинне, к примеру 10 дней. Вставьте в ячейку количество дней соотвествующее периоду отчета.
</t>
        </r>
        <r>
          <rPr>
            <b/>
            <sz val="9"/>
            <color indexed="81"/>
            <rFont val="Tahoma"/>
            <family val="2"/>
            <charset val="204"/>
          </rPr>
          <t>При изменении количества дней в текущей неделе сразу проставьте количество дней на следующих неделях. Общее количество дней в месяце влияет на прогнозы.</t>
        </r>
      </text>
    </comment>
    <comment ref="B965" authorId="0">
      <text>
        <r>
          <rPr>
            <sz val="9"/>
            <color indexed="81"/>
            <rFont val="Tahoma"/>
            <family val="2"/>
            <charset val="204"/>
          </rPr>
          <t>Для сайта - звонки, заполнение форм, оформление заказа на сайте.
Для оффлайна - общение с продавцом, анкета и тд</t>
        </r>
      </text>
    </comment>
    <comment ref="B966" authorId="0">
      <text>
        <r>
          <rPr>
            <sz val="9"/>
            <color indexed="81"/>
            <rFont val="Tahoma"/>
            <family val="2"/>
            <charset val="204"/>
          </rPr>
          <t>количество продаж по факту</t>
        </r>
      </text>
    </comment>
    <comment ref="B967" authorId="0">
      <text>
        <r>
          <rPr>
            <sz val="9"/>
            <color indexed="81"/>
            <rFont val="Tahoma"/>
            <family val="2"/>
            <charset val="204"/>
          </rPr>
          <t>Считается прибыль. Если полуичли с продажи 3200 и товар был закуплен за 1000 то пишем 2200 за кажду продажу</t>
        </r>
      </text>
    </comment>
    <comment ref="B968" authorId="0">
      <text>
        <r>
          <rPr>
            <sz val="9"/>
            <color indexed="81"/>
            <rFont val="Tahoma"/>
            <family val="2"/>
            <charset val="204"/>
          </rPr>
          <t xml:space="preserve">Считается фактическйи расход, данные об этом предоставляют статистики рекламных площадок. Не нужно вписывать 10000 если их положили на рекламу, а по факту они не израсходованы. </t>
        </r>
      </text>
    </comment>
    <comment ref="B971" authorId="0">
      <text>
        <r>
          <rPr>
            <b/>
            <sz val="9"/>
            <color indexed="81"/>
            <rFont val="Tahoma"/>
            <family val="2"/>
            <charset val="204"/>
          </rPr>
          <t>Прибыль за вычетом расходов (чистая прибыль)</t>
        </r>
      </text>
    </comment>
    <comment ref="B972" authorId="0">
      <text>
        <r>
          <rPr>
            <sz val="9"/>
            <color indexed="81"/>
            <rFont val="Tahoma"/>
            <family val="2"/>
            <charset val="204"/>
          </rPr>
          <t xml:space="preserve">Показатель возврата инвестиций. 
Цифра показывает сколько денег получено с 1 вложенного рубля.
Определяет наиболее перспективный канал. Чем выше цифра тем эффективней вложение
</t>
        </r>
      </text>
    </comment>
    <comment ref="K977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P978" authorId="0">
      <text>
        <r>
          <rPr>
            <b/>
            <sz val="9"/>
            <color indexed="81"/>
            <rFont val="Tahoma"/>
            <family val="2"/>
            <charset val="204"/>
          </rPr>
          <t>описание статьи расхода</t>
        </r>
      </text>
    </comment>
    <comment ref="Q978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денежная сумма
</t>
        </r>
      </text>
    </comment>
    <comment ref="B979" authorId="0">
      <text>
        <r>
          <rPr>
            <sz val="9"/>
            <color indexed="81"/>
            <rFont val="Tahoma"/>
            <family val="2"/>
            <charset val="204"/>
          </rPr>
          <t>Для сайта - заходы на сайт, для оффлайна - заходы в магазин. Для рассылки - откртие письма</t>
        </r>
      </text>
    </comment>
    <comment ref="A980" authorId="0">
      <text>
        <r>
          <rPr>
            <sz val="9"/>
            <color indexed="81"/>
            <rFont val="Tahoma"/>
            <family val="2"/>
            <charset val="204"/>
          </rPr>
          <t>По умлочанию считаем что в неделе 7 дней. Поскольку в месяце 30-31 день, то одну из недель следует считать длинне, к примеру 10 дней. Вставьте в ячейку количество дней соотвествующее периоду отчета.</t>
        </r>
        <r>
          <rPr>
            <b/>
            <sz val="9"/>
            <color indexed="81"/>
            <rFont val="Tahoma"/>
            <family val="2"/>
            <charset val="204"/>
          </rPr>
          <t xml:space="preserve">
При изменении количества дней в текущей неделе сразу проставьте количество дней на следующих неделях. Общее количество дней в месяце влияет на прогнозы.</t>
        </r>
      </text>
    </comment>
    <comment ref="B980" authorId="0">
      <text>
        <r>
          <rPr>
            <sz val="9"/>
            <color indexed="81"/>
            <rFont val="Tahoma"/>
            <family val="2"/>
            <charset val="204"/>
          </rPr>
          <t>Для сайта - звонки, заполнение форм, оформление заказа на сайте.
Для оффлайна - общение с продавцом, анкета и тд</t>
        </r>
      </text>
    </comment>
    <comment ref="AB980" authorId="0">
      <text>
        <r>
          <rPr>
            <sz val="9"/>
            <color indexed="81"/>
            <rFont val="Tahoma"/>
            <family val="2"/>
            <charset val="204"/>
          </rPr>
          <t xml:space="preserve">В формуле рассчитываются затраты на рекламу как тренд (средние значения по имеющемуся периоду достариваются до месяца) а дополнительные затраты учитываются ПО ФАКТУ. Если вы знаете, что вас в текуещм месяце ожидают доп затраты то лучше внсти их все заранее в любую из недель, прогноз будет точнее. </t>
        </r>
      </text>
    </comment>
    <comment ref="B981" authorId="0">
      <text>
        <r>
          <rPr>
            <sz val="9"/>
            <color indexed="81"/>
            <rFont val="Tahoma"/>
            <family val="2"/>
            <charset val="204"/>
          </rPr>
          <t>количество продаж по факту</t>
        </r>
      </text>
    </comment>
    <comment ref="B982" authorId="0">
      <text>
        <r>
          <rPr>
            <sz val="9"/>
            <color indexed="81"/>
            <rFont val="Tahoma"/>
            <family val="2"/>
            <charset val="204"/>
          </rPr>
          <t>Считается прибыль. Если полуичли с продажи 3200 и товар был закуплен за 1000 то пишем 2200 за кажду продажу</t>
        </r>
      </text>
    </comment>
    <comment ref="B983" authorId="0">
      <text>
        <r>
          <rPr>
            <sz val="9"/>
            <color indexed="81"/>
            <rFont val="Tahoma"/>
            <family val="2"/>
            <charset val="204"/>
          </rPr>
          <t xml:space="preserve">Считается фактическйи расход, данные об этом предоставляют статистики рекламных площадок. Не нужно вписывать 10000 если их положили на рекламу, а по факту они не израсходованы. </t>
        </r>
      </text>
    </comment>
    <comment ref="Y985" authorId="0">
      <text>
        <r>
          <rPr>
            <b/>
            <sz val="9"/>
            <color indexed="81"/>
            <rFont val="Tahoma"/>
            <family val="2"/>
            <charset val="204"/>
          </rPr>
          <t>В нашем случае средняя прибыль с единицы товара</t>
        </r>
      </text>
    </comment>
    <comment ref="B986" authorId="0">
      <text>
        <r>
          <rPr>
            <b/>
            <sz val="9"/>
            <color indexed="81"/>
            <rFont val="Tahoma"/>
            <family val="2"/>
            <charset val="204"/>
          </rPr>
          <t>Прибыль за вычетом расходов (чистая прибыль)</t>
        </r>
      </text>
    </comment>
    <comment ref="B987" authorId="0">
      <text>
        <r>
          <rPr>
            <sz val="9"/>
            <color indexed="81"/>
            <rFont val="Tahoma"/>
            <family val="2"/>
            <charset val="204"/>
          </rPr>
          <t xml:space="preserve">Показатель возврата инвестиций. 
Цифра показывает сколько денег получено с 1 вложенного рубля.
Определяет наиболее перспективный канал. Чем выше цифра тем эффективней вложение
</t>
        </r>
      </text>
    </comment>
    <comment ref="K992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P993" authorId="0">
      <text>
        <r>
          <rPr>
            <b/>
            <sz val="9"/>
            <color indexed="81"/>
            <rFont val="Tahoma"/>
            <family val="2"/>
            <charset val="204"/>
          </rPr>
          <t>описание статьи расхода</t>
        </r>
      </text>
    </comment>
    <comment ref="Q993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денежная сумма
</t>
        </r>
      </text>
    </comment>
    <comment ref="B994" authorId="0">
      <text>
        <r>
          <rPr>
            <sz val="9"/>
            <color indexed="81"/>
            <rFont val="Tahoma"/>
            <family val="2"/>
            <charset val="204"/>
          </rPr>
          <t>Для сайта - заходы на сайт, для оффлайна - заходы в магазин. Для рассылки - откртие письма</t>
        </r>
      </text>
    </comment>
    <comment ref="A995" authorId="0">
      <text>
        <r>
          <rPr>
            <sz val="9"/>
            <color indexed="81"/>
            <rFont val="Tahoma"/>
            <family val="2"/>
            <charset val="204"/>
          </rPr>
          <t xml:space="preserve">По умлочанию считаем что в неделе 7 дней. Поскольку в месяце 30-31 день, то одну из недель следует считать длинне, к примеру 10 дней. Вставьте в ячейку количество дней соотвествующее периоду отчета.
</t>
        </r>
        <r>
          <rPr>
            <b/>
            <sz val="9"/>
            <color indexed="81"/>
            <rFont val="Tahoma"/>
            <family val="2"/>
            <charset val="204"/>
          </rPr>
          <t>При изменении количества дней в текущей неделе сразу проставьте количество дней на следующих неделях. Общее количество дней в месяце влияет на прогнозы.</t>
        </r>
      </text>
    </comment>
    <comment ref="B995" authorId="0">
      <text>
        <r>
          <rPr>
            <sz val="9"/>
            <color indexed="81"/>
            <rFont val="Tahoma"/>
            <family val="2"/>
            <charset val="204"/>
          </rPr>
          <t>Для сайта - звонки, заполнение форм, оформление заказа на сайте.
Для оффлайна - общение с продавцом, анкета и тд</t>
        </r>
      </text>
    </comment>
    <comment ref="B996" authorId="0">
      <text>
        <r>
          <rPr>
            <sz val="9"/>
            <color indexed="81"/>
            <rFont val="Tahoma"/>
            <family val="2"/>
            <charset val="204"/>
          </rPr>
          <t>количество продаж по факту</t>
        </r>
      </text>
    </comment>
    <comment ref="B997" authorId="0">
      <text>
        <r>
          <rPr>
            <sz val="9"/>
            <color indexed="81"/>
            <rFont val="Tahoma"/>
            <family val="2"/>
            <charset val="204"/>
          </rPr>
          <t>Считается прибыль. Если полуичли с продажи 3200 и товар был закуплен за 1000 то пишем 2200 за кажду продажу</t>
        </r>
      </text>
    </comment>
    <comment ref="B998" authorId="0">
      <text>
        <r>
          <rPr>
            <sz val="9"/>
            <color indexed="81"/>
            <rFont val="Tahoma"/>
            <family val="2"/>
            <charset val="204"/>
          </rPr>
          <t xml:space="preserve">Считается фактическйи расход, данные об этом предоставляют статистики рекламных площадок. Не нужно вписывать 10000 если их положили на рекламу, а по факту они не израсходованы. </t>
        </r>
      </text>
    </comment>
    <comment ref="B1001" authorId="0">
      <text>
        <r>
          <rPr>
            <b/>
            <sz val="9"/>
            <color indexed="81"/>
            <rFont val="Tahoma"/>
            <family val="2"/>
            <charset val="204"/>
          </rPr>
          <t>Прибыль за вычетом расходов (чистая прибыль)</t>
        </r>
      </text>
    </comment>
    <comment ref="B1002" authorId="0">
      <text>
        <r>
          <rPr>
            <sz val="9"/>
            <color indexed="81"/>
            <rFont val="Tahoma"/>
            <family val="2"/>
            <charset val="204"/>
          </rPr>
          <t xml:space="preserve">Показатель возврата инвестиций. 
Цифра показывает сколько денег получено с 1 вложенного рубля.
Определяет наиболее перспективный канал. Чем выше цифра тем эффективней вложение
</t>
        </r>
      </text>
    </comment>
    <comment ref="K1007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P1008" authorId="0">
      <text>
        <r>
          <rPr>
            <b/>
            <sz val="9"/>
            <color indexed="81"/>
            <rFont val="Tahoma"/>
            <family val="2"/>
            <charset val="204"/>
          </rPr>
          <t>описание статьи расхода</t>
        </r>
      </text>
    </comment>
    <comment ref="Q1008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денежная сумма
</t>
        </r>
      </text>
    </comment>
    <comment ref="B1009" authorId="0">
      <text>
        <r>
          <rPr>
            <sz val="9"/>
            <color indexed="81"/>
            <rFont val="Tahoma"/>
            <family val="2"/>
            <charset val="204"/>
          </rPr>
          <t>Для сайта - заходы на сайт, для оффлайна - заходы в магазин. Для рассылки - откртие письма</t>
        </r>
      </text>
    </comment>
    <comment ref="A1010" authorId="0">
      <text>
        <r>
          <rPr>
            <sz val="9"/>
            <color indexed="81"/>
            <rFont val="Tahoma"/>
            <family val="2"/>
            <charset val="204"/>
          </rPr>
          <t>По умлочанию считаем что в неделе 7 дней. Поскольку в месяце 30-31 день, то одну из недель следует считать длинне, к примеру 10 дней. Вставьте в ячейку количество дней соотвествующее периоду отчета.</t>
        </r>
        <r>
          <rPr>
            <b/>
            <sz val="9"/>
            <color indexed="81"/>
            <rFont val="Tahoma"/>
            <family val="2"/>
            <charset val="204"/>
          </rPr>
          <t xml:space="preserve">
При изменении количества дней в текущей неделе сразу проставьте количество дней на следующих неделях. Общее количество дней в месяце влияет на прогнозы.</t>
        </r>
      </text>
    </comment>
    <comment ref="B1010" authorId="0">
      <text>
        <r>
          <rPr>
            <sz val="9"/>
            <color indexed="81"/>
            <rFont val="Tahoma"/>
            <family val="2"/>
            <charset val="204"/>
          </rPr>
          <t>Для сайта - звонки, заполнение форм, оформление заказа на сайте.
Для оффлайна - общение с продавцом, анкета и тд</t>
        </r>
      </text>
    </comment>
    <comment ref="B1011" authorId="0">
      <text>
        <r>
          <rPr>
            <sz val="9"/>
            <color indexed="81"/>
            <rFont val="Tahoma"/>
            <family val="2"/>
            <charset val="204"/>
          </rPr>
          <t>количество продаж по факту</t>
        </r>
      </text>
    </comment>
    <comment ref="B1012" authorId="0">
      <text>
        <r>
          <rPr>
            <sz val="9"/>
            <color indexed="81"/>
            <rFont val="Tahoma"/>
            <family val="2"/>
            <charset val="204"/>
          </rPr>
          <t>Считается прибыль. Если полуичли с продажи 3200 и товар был закуплен за 1000 то пишем 2200 за кажду продажу</t>
        </r>
      </text>
    </comment>
    <comment ref="B1013" authorId="0">
      <text>
        <r>
          <rPr>
            <sz val="9"/>
            <color indexed="81"/>
            <rFont val="Tahoma"/>
            <family val="2"/>
            <charset val="204"/>
          </rPr>
          <t xml:space="preserve">Считается фактическйи расход, данные об этом предоставляют статистики рекламных площадок. Не нужно вписывать 10000 если их положили на рекламу, а по факту они не израсходованы. </t>
        </r>
      </text>
    </comment>
    <comment ref="B1016" authorId="0">
      <text>
        <r>
          <rPr>
            <b/>
            <sz val="9"/>
            <color indexed="81"/>
            <rFont val="Tahoma"/>
            <family val="2"/>
            <charset val="204"/>
          </rPr>
          <t>Прибыль за вычетом расходов (чистая прибыль)</t>
        </r>
      </text>
    </comment>
    <comment ref="B1017" authorId="0">
      <text>
        <r>
          <rPr>
            <sz val="9"/>
            <color indexed="81"/>
            <rFont val="Tahoma"/>
            <family val="2"/>
            <charset val="204"/>
          </rPr>
          <t xml:space="preserve">Показатель возврата инвестиций. 
Цифра показывает сколько денег получено с 1 вложенного рубля.
Определяет наиболее перспективный канал. Чем выше цифра тем эффективней вложение
</t>
        </r>
      </text>
    </comment>
    <comment ref="K1022" authorId="0">
      <text>
        <r>
          <rPr>
            <sz val="9"/>
            <color indexed="81"/>
            <rFont val="Tahoma"/>
            <family val="2"/>
            <charset val="204"/>
          </rPr>
          <t xml:space="preserve">Этот столбец менять нельзя, он является отдельным уровнем воронки. Любые другие можно.
</t>
        </r>
      </text>
    </comment>
    <comment ref="B1028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Максимальная цена клика, чтобы не быть в убытке. </t>
        </r>
      </text>
    </comment>
    <comment ref="A1030" authorId="0">
      <text>
        <r>
          <rPr>
            <b/>
            <sz val="9"/>
            <color indexed="81"/>
            <rFont val="Tahoma"/>
            <family val="2"/>
            <charset val="204"/>
          </rPr>
          <t>Количество дней в месяце. Данная цифра влияет на прогноз</t>
        </r>
      </text>
    </comment>
  </commentList>
</comments>
</file>

<file path=xl/comments2.xml><?xml version="1.0" encoding="utf-8"?>
<comments xmlns="http://schemas.openxmlformats.org/spreadsheetml/2006/main">
  <authors>
    <author>truejacko</author>
  </authors>
  <commentList>
    <comment ref="O40" authorId="0">
      <text>
        <r>
          <rPr>
            <b/>
            <sz val="9"/>
            <color indexed="81"/>
            <rFont val="Tahoma"/>
            <family val="2"/>
            <charset val="204"/>
          </rPr>
          <t>Каналы лидогенерации берутся по январю. Если вы измените название канала на то которое вам нужно, в графике это учтется автоматически</t>
        </r>
      </text>
    </comment>
  </commentList>
</comments>
</file>

<file path=xl/sharedStrings.xml><?xml version="1.0" encoding="utf-8"?>
<sst xmlns="http://schemas.openxmlformats.org/spreadsheetml/2006/main" count="2510" uniqueCount="131">
  <si>
    <t>директ</t>
  </si>
  <si>
    <t>adwords</t>
  </si>
  <si>
    <t>поиск</t>
  </si>
  <si>
    <t>откликов</t>
  </si>
  <si>
    <t>продаж</t>
  </si>
  <si>
    <t>получено</t>
  </si>
  <si>
    <t>Всего получено</t>
  </si>
  <si>
    <t>затрачено</t>
  </si>
  <si>
    <t>цена клиента</t>
  </si>
  <si>
    <t>$ в кассе</t>
  </si>
  <si>
    <t>Продаж в месяц</t>
  </si>
  <si>
    <t>$ в кассе за месяц</t>
  </si>
  <si>
    <t>вконтакт</t>
  </si>
  <si>
    <t>ROI на 1 рубль</t>
  </si>
  <si>
    <t>ROI канала общ.</t>
  </si>
  <si>
    <t>Цель</t>
  </si>
  <si>
    <t>По факту</t>
  </si>
  <si>
    <t>Продаж в день</t>
  </si>
  <si>
    <t>-</t>
  </si>
  <si>
    <t>Суточный трафик</t>
  </si>
  <si>
    <t>продаж в день</t>
  </si>
  <si>
    <t>Продаж за месяц</t>
  </si>
  <si>
    <t>Средний чек</t>
  </si>
  <si>
    <t>при текущем среднем чеке</t>
  </si>
  <si>
    <t>при текущих продажах/день</t>
  </si>
  <si>
    <t>При суточном трафике</t>
  </si>
  <si>
    <t>при текущем суточном трафике</t>
  </si>
  <si>
    <t xml:space="preserve">денег за месяц </t>
  </si>
  <si>
    <t xml:space="preserve">при текущих среднемесячных затратах </t>
  </si>
  <si>
    <t>источник n</t>
  </si>
  <si>
    <t>показов</t>
  </si>
  <si>
    <t>показы - заходы</t>
  </si>
  <si>
    <t>цена перехода</t>
  </si>
  <si>
    <t>заходов в месяц</t>
  </si>
  <si>
    <t>заходов</t>
  </si>
  <si>
    <t>Всего заходов</t>
  </si>
  <si>
    <t>откликов в месяц</t>
  </si>
  <si>
    <t>заходы - отклики</t>
  </si>
  <si>
    <t>отклики - продажи</t>
  </si>
  <si>
    <t>заходы-продажи</t>
  </si>
  <si>
    <t>заходы - продажи</t>
  </si>
  <si>
    <t>1 неделя</t>
  </si>
  <si>
    <t>2 неделя</t>
  </si>
  <si>
    <t>3 неделя</t>
  </si>
  <si>
    <t>4 неделя</t>
  </si>
  <si>
    <t>Повторные</t>
  </si>
  <si>
    <t>Что сделано:</t>
  </si>
  <si>
    <t>среднее заходов/день</t>
  </si>
  <si>
    <t>среднее откликов/день</t>
  </si>
  <si>
    <t>среднее продаж/день</t>
  </si>
  <si>
    <t>Средний Чек</t>
  </si>
  <si>
    <t>доп. расходы/неделя</t>
  </si>
  <si>
    <t>При текущей конверсии посетитель-клиент</t>
  </si>
  <si>
    <t>Всего доп. Расходы</t>
  </si>
  <si>
    <t>повторн</t>
  </si>
  <si>
    <t xml:space="preserve"> заходы - отклики:</t>
  </si>
  <si>
    <t>отклики - продажи:</t>
  </si>
  <si>
    <t xml:space="preserve"> Заходы-продажи</t>
  </si>
  <si>
    <t>Продаж - повторн продаж</t>
  </si>
  <si>
    <t>Затрачено $</t>
  </si>
  <si>
    <t>Всего расходы на рекл.</t>
  </si>
  <si>
    <t>Макс цена клика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</si>
  <si>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</si>
  <si>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</si>
  <si>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</si>
  <si>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</si>
  <si>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</si>
  <si>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</si>
  <si>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</si>
  <si>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</si>
  <si>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</si>
  <si>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</si>
  <si>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</si>
  <si>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</si>
  <si>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Денег в кассе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</si>
  <si>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</si>
  <si>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</si>
  <si>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</si>
  <si>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</si>
  <si>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</si>
  <si>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</si>
  <si>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</si>
  <si>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</si>
  <si>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</si>
  <si>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</si>
  <si>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</si>
  <si>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</si>
  <si>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Затраты на рекламу</t>
  </si>
  <si>
    <t>Дополнительные затраты</t>
  </si>
  <si>
    <t>Дней в неделе</t>
  </si>
  <si>
    <t>Дней в месяце</t>
  </si>
  <si>
    <t>ссылки</t>
  </si>
  <si>
    <t>источник m</t>
  </si>
  <si>
    <t>Каналы, ведущие на сайт</t>
  </si>
  <si>
    <t>прямые заходы</t>
  </si>
  <si>
    <t>авито</t>
  </si>
  <si>
    <t>источник k</t>
  </si>
  <si>
    <t>деньги</t>
  </si>
  <si>
    <t>описание затрат</t>
  </si>
  <si>
    <t>Доп. Расходы</t>
  </si>
  <si>
    <t>Доп. расходы</t>
  </si>
  <si>
    <t>сайт</t>
  </si>
  <si>
    <t>площадки</t>
  </si>
  <si>
    <t>Недельная статистика</t>
  </si>
  <si>
    <t>Продающие каналы, не ведущие на сайт</t>
  </si>
  <si>
    <t>затр. на рекламу/неделя</t>
  </si>
  <si>
    <t>вообще</t>
  </si>
  <si>
    <t>За месяц (прогноз по средним)</t>
  </si>
  <si>
    <t>Прогнозы, цели</t>
  </si>
  <si>
    <t>Прогноз относительно среднего чека</t>
  </si>
  <si>
    <t>Прогноз относительно суточного трафика</t>
  </si>
  <si>
    <t>Калькулятор свободных данных</t>
  </si>
  <si>
    <t>При конверсии заход-клиент</t>
  </si>
  <si>
    <t>При среднем чеке</t>
  </si>
  <si>
    <t>При затратах (в месяц)</t>
  </si>
  <si>
    <t>Принесло  чистыми $</t>
  </si>
  <si>
    <t>Заходы-продажи общ</t>
  </si>
  <si>
    <t>Всего откликов</t>
  </si>
  <si>
    <t>Всего продаж</t>
  </si>
  <si>
    <t>Всего денег в кассе</t>
  </si>
  <si>
    <t>Финансовые показатели</t>
  </si>
  <si>
    <t>Денег в кассе по месяцам (чистая прибыль)</t>
  </si>
  <si>
    <t>Количественные показатели</t>
  </si>
  <si>
    <t>Количество заходов</t>
  </si>
  <si>
    <t>Количество откликов</t>
  </si>
  <si>
    <t>Количество продаж</t>
  </si>
  <si>
    <t>Конверсионные показатели</t>
  </si>
  <si>
    <t>Конверсия заходы-продажи</t>
  </si>
  <si>
    <t>Конверсия заходы-отклики</t>
  </si>
  <si>
    <t>Конверсия отклики-продажи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</si>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</sst>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* #,##0&quot;р.&quot;_-;\-* #,##0&quot;р.&quot;_-;_-* &quot;-&quot;&quot;р.&quot;_-;_-@_-"/>
    <numFmt numFmtId="164" formatCode="#,##0&quot;р.&quot;"/>
    <numFmt numFmtId="165" formatCode="#,##0.00&quot;р.&quot;"/>
    <numFmt numFmtId="166" formatCode="0.0"/>
    <numFmt numFmtId="167" formatCode="#,##0_ ;\-#,##0\ "/>
  </numFmts>
  <fonts count="2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36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11"/>
      <color rgb="FFFF0000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9"/>
      <color theme="0" tint="-0.249977111117893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8"/>
      <color theme="0" tint="-0.249977111117893"/>
      <name val="Calibri"/>
      <family val="2"/>
      <charset val="204"/>
      <scheme val="minor"/>
    </font>
    <font>
      <sz val="8"/>
      <color theme="0" tint="-0.14999847407452621"/>
      <name val="Calibri"/>
      <family val="2"/>
      <charset val="204"/>
      <scheme val="minor"/>
    </font>
    <font>
      <u/>
      <sz val="8"/>
      <color theme="0" tint="-0.14999847407452621"/>
      <name val="Calibri"/>
      <family val="2"/>
      <charset val="204"/>
      <scheme val="minor"/>
    </font>
    <font>
      <sz val="8"/>
      <color theme="0" tint="-4.9989318521683403E-2"/>
      <name val="Calibri"/>
      <family val="2"/>
      <charset val="204"/>
      <scheme val="minor"/>
    </font>
    <font>
      <u/>
      <sz val="8"/>
      <color theme="0" tint="-4.9989318521683403E-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37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5" xfId="0" applyNumberFormat="1" applyFill="1" applyBorder="1" applyAlignment="1">
      <alignment horizontal="right"/>
    </xf>
    <xf numFmtId="0" fontId="0" fillId="0" borderId="7" xfId="0" applyBorder="1"/>
    <xf numFmtId="0" fontId="0" fillId="0" borderId="6" xfId="0" applyBorder="1"/>
    <xf numFmtId="0" fontId="0" fillId="0" borderId="1" xfId="0" applyBorder="1"/>
    <xf numFmtId="166" fontId="0" fillId="0" borderId="0" xfId="0" applyNumberFormat="1" applyFill="1" applyBorder="1"/>
    <xf numFmtId="164" fontId="0" fillId="0" borderId="0" xfId="0" applyNumberFormat="1"/>
    <xf numFmtId="166" fontId="0" fillId="2" borderId="5" xfId="0" applyNumberFormat="1" applyFill="1" applyBorder="1"/>
    <xf numFmtId="0" fontId="0" fillId="2" borderId="5" xfId="0" applyFill="1" applyBorder="1" applyAlignment="1">
      <alignment horizontal="right"/>
    </xf>
    <xf numFmtId="0" fontId="0" fillId="0" borderId="0" xfId="0" applyFill="1" applyBorder="1"/>
    <xf numFmtId="164" fontId="0" fillId="0" borderId="0" xfId="0" applyNumberFormat="1" applyFill="1" applyBorder="1"/>
    <xf numFmtId="164" fontId="0" fillId="0" borderId="0" xfId="0" applyNumberFormat="1" applyFill="1" applyBorder="1" applyProtection="1">
      <protection hidden="1"/>
    </xf>
    <xf numFmtId="0" fontId="0" fillId="2" borderId="21" xfId="0" applyFill="1" applyBorder="1" applyAlignment="1">
      <alignment horizontal="right"/>
    </xf>
    <xf numFmtId="0" fontId="1" fillId="2" borderId="20" xfId="0" applyFont="1" applyFill="1" applyBorder="1" applyAlignment="1">
      <alignment horizontal="right"/>
    </xf>
    <xf numFmtId="164" fontId="0" fillId="2" borderId="5" xfId="0" applyNumberForma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164" fontId="1" fillId="0" borderId="0" xfId="0" applyNumberFormat="1" applyFont="1" applyFill="1" applyBorder="1"/>
    <xf numFmtId="1" fontId="0" fillId="0" borderId="0" xfId="0" applyNumberFormat="1" applyFill="1" applyBorder="1"/>
    <xf numFmtId="0" fontId="1" fillId="0" borderId="0" xfId="0" applyFont="1" applyFill="1" applyBorder="1"/>
    <xf numFmtId="0" fontId="0" fillId="0" borderId="0" xfId="0" applyFill="1" applyBorder="1" applyAlignment="1">
      <alignment horizontal="left"/>
    </xf>
    <xf numFmtId="1" fontId="0" fillId="2" borderId="10" xfId="0" applyNumberFormat="1" applyFill="1" applyBorder="1" applyAlignment="1">
      <alignment horizontal="right"/>
    </xf>
    <xf numFmtId="164" fontId="0" fillId="2" borderId="10" xfId="0" applyNumberFormat="1" applyFill="1" applyBorder="1"/>
    <xf numFmtId="164" fontId="4" fillId="2" borderId="16" xfId="0" applyNumberFormat="1" applyFont="1" applyFill="1" applyBorder="1" applyProtection="1">
      <protection hidden="1"/>
    </xf>
    <xf numFmtId="166" fontId="4" fillId="2" borderId="6" xfId="0" applyNumberFormat="1" applyFont="1" applyFill="1" applyBorder="1"/>
    <xf numFmtId="3" fontId="4" fillId="2" borderId="16" xfId="0" applyNumberFormat="1" applyFont="1" applyFill="1" applyBorder="1"/>
    <xf numFmtId="164" fontId="4" fillId="2" borderId="14" xfId="0" applyNumberFormat="1" applyFont="1" applyFill="1" applyBorder="1" applyProtection="1">
      <protection hidden="1"/>
    </xf>
    <xf numFmtId="0" fontId="1" fillId="0" borderId="3" xfId="0" applyFont="1" applyFill="1" applyBorder="1"/>
    <xf numFmtId="164" fontId="0" fillId="5" borderId="3" xfId="0" applyNumberFormat="1" applyFill="1" applyBorder="1"/>
    <xf numFmtId="164" fontId="0" fillId="5" borderId="9" xfId="0" applyNumberFormat="1" applyFill="1" applyBorder="1" applyAlignment="1"/>
    <xf numFmtId="164" fontId="0" fillId="2" borderId="22" xfId="0" applyNumberFormat="1" applyFill="1" applyBorder="1"/>
    <xf numFmtId="0" fontId="0" fillId="6" borderId="27" xfId="0" applyFill="1" applyBorder="1"/>
    <xf numFmtId="1" fontId="0" fillId="2" borderId="22" xfId="0" applyNumberFormat="1" applyFill="1" applyBorder="1" applyAlignment="1">
      <alignment horizontal="right"/>
    </xf>
    <xf numFmtId="0" fontId="0" fillId="6" borderId="28" xfId="0" applyFill="1" applyBorder="1"/>
    <xf numFmtId="0" fontId="0" fillId="2" borderId="23" xfId="0" applyFill="1" applyBorder="1"/>
    <xf numFmtId="166" fontId="0" fillId="2" borderId="23" xfId="0" applyNumberFormat="1" applyFill="1" applyBorder="1"/>
    <xf numFmtId="1" fontId="0" fillId="2" borderId="30" xfId="0" applyNumberFormat="1" applyFill="1" applyBorder="1"/>
    <xf numFmtId="0" fontId="0" fillId="2" borderId="30" xfId="0" applyFill="1" applyBorder="1" applyAlignment="1">
      <alignment horizontal="right"/>
    </xf>
    <xf numFmtId="0" fontId="3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0" fontId="0" fillId="0" borderId="0" xfId="0" applyNumberFormat="1" applyFill="1" applyBorder="1" applyAlignment="1">
      <alignment horizontal="right"/>
    </xf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5" fontId="0" fillId="0" borderId="0" xfId="0" applyNumberFormat="1" applyFill="1" applyBorder="1" applyAlignment="1">
      <alignment horizontal="right"/>
    </xf>
    <xf numFmtId="165" fontId="0" fillId="0" borderId="0" xfId="0" applyNumberFormat="1" applyFill="1" applyBorder="1"/>
    <xf numFmtId="164" fontId="1" fillId="0" borderId="0" xfId="0" applyNumberFormat="1" applyFont="1" applyFill="1" applyBorder="1" applyAlignment="1">
      <alignment horizontal="right"/>
    </xf>
    <xf numFmtId="0" fontId="0" fillId="0" borderId="32" xfId="0" applyBorder="1"/>
    <xf numFmtId="0" fontId="0" fillId="0" borderId="31" xfId="0" applyBorder="1"/>
    <xf numFmtId="0" fontId="0" fillId="2" borderId="18" xfId="0" applyFill="1" applyBorder="1"/>
    <xf numFmtId="0" fontId="0" fillId="0" borderId="3" xfId="0" applyBorder="1"/>
    <xf numFmtId="165" fontId="0" fillId="7" borderId="5" xfId="0" applyNumberFormat="1" applyFill="1" applyBorder="1" applyAlignment="1">
      <alignment horizontal="right"/>
    </xf>
    <xf numFmtId="164" fontId="0" fillId="7" borderId="5" xfId="0" applyNumberFormat="1" applyFill="1" applyBorder="1" applyAlignment="1">
      <alignment horizontal="right"/>
    </xf>
    <xf numFmtId="164" fontId="1" fillId="7" borderId="5" xfId="0" applyNumberFormat="1" applyFont="1" applyFill="1" applyBorder="1" applyAlignment="1">
      <alignment horizontal="right"/>
    </xf>
    <xf numFmtId="0" fontId="0" fillId="7" borderId="5" xfId="0" applyFill="1" applyBorder="1"/>
    <xf numFmtId="10" fontId="0" fillId="7" borderId="5" xfId="0" applyNumberFormat="1" applyFill="1" applyBorder="1"/>
    <xf numFmtId="10" fontId="0" fillId="7" borderId="5" xfId="0" applyNumberFormat="1" applyFill="1" applyBorder="1" applyAlignment="1">
      <alignment horizontal="right"/>
    </xf>
    <xf numFmtId="10" fontId="0" fillId="7" borderId="8" xfId="0" applyNumberFormat="1" applyFill="1" applyBorder="1" applyAlignment="1">
      <alignment horizontal="right"/>
    </xf>
    <xf numFmtId="0" fontId="0" fillId="7" borderId="31" xfId="0" applyFill="1" applyBorder="1"/>
    <xf numFmtId="0" fontId="0" fillId="7" borderId="14" xfId="0" applyFill="1" applyBorder="1"/>
    <xf numFmtId="0" fontId="0" fillId="7" borderId="6" xfId="0" applyFill="1" applyBorder="1"/>
    <xf numFmtId="164" fontId="0" fillId="7" borderId="5" xfId="0" applyNumberFormat="1" applyFill="1" applyBorder="1"/>
    <xf numFmtId="164" fontId="0" fillId="7" borderId="6" xfId="0" applyNumberFormat="1" applyFill="1" applyBorder="1"/>
    <xf numFmtId="1" fontId="0" fillId="7" borderId="5" xfId="0" applyNumberFormat="1" applyFill="1" applyBorder="1"/>
    <xf numFmtId="2" fontId="0" fillId="7" borderId="5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left"/>
    </xf>
    <xf numFmtId="10" fontId="0" fillId="0" borderId="0" xfId="0" applyNumberFormat="1"/>
    <xf numFmtId="10" fontId="0" fillId="0" borderId="0" xfId="0" applyNumberFormat="1" applyAlignment="1">
      <alignment horizontal="right"/>
    </xf>
    <xf numFmtId="166" fontId="1" fillId="7" borderId="5" xfId="0" applyNumberFormat="1" applyFont="1" applyFill="1" applyBorder="1" applyAlignment="1">
      <alignment horizontal="right"/>
    </xf>
    <xf numFmtId="10" fontId="0" fillId="7" borderId="8" xfId="0" applyNumberFormat="1" applyFill="1" applyBorder="1"/>
    <xf numFmtId="10" fontId="0" fillId="0" borderId="0" xfId="0" applyNumberFormat="1" applyAlignment="1">
      <alignment horizontal="center"/>
    </xf>
    <xf numFmtId="164" fontId="0" fillId="7" borderId="19" xfId="0" applyNumberFormat="1" applyFill="1" applyBorder="1" applyAlignment="1">
      <alignment horizontal="right"/>
    </xf>
    <xf numFmtId="164" fontId="1" fillId="7" borderId="19" xfId="0" applyNumberFormat="1" applyFont="1" applyFill="1" applyBorder="1" applyAlignment="1">
      <alignment horizontal="right"/>
    </xf>
    <xf numFmtId="10" fontId="0" fillId="7" borderId="19" xfId="0" applyNumberFormat="1" applyFill="1" applyBorder="1"/>
    <xf numFmtId="10" fontId="0" fillId="7" borderId="25" xfId="0" applyNumberFormat="1" applyFill="1" applyBorder="1"/>
    <xf numFmtId="0" fontId="0" fillId="7" borderId="19" xfId="0" applyFill="1" applyBorder="1"/>
    <xf numFmtId="2" fontId="0" fillId="7" borderId="6" xfId="0" applyNumberFormat="1" applyFill="1" applyBorder="1" applyAlignment="1">
      <alignment horizontal="right"/>
    </xf>
    <xf numFmtId="0" fontId="0" fillId="8" borderId="6" xfId="0" applyFill="1" applyBorder="1" applyAlignment="1">
      <alignment horizontal="right"/>
    </xf>
    <xf numFmtId="164" fontId="0" fillId="8" borderId="6" xfId="0" applyNumberFormat="1" applyFill="1" applyBorder="1" applyAlignment="1">
      <alignment horizontal="right"/>
    </xf>
    <xf numFmtId="165" fontId="0" fillId="8" borderId="6" xfId="0" applyNumberFormat="1" applyFill="1" applyBorder="1" applyAlignment="1">
      <alignment horizontal="right"/>
    </xf>
    <xf numFmtId="164" fontId="1" fillId="8" borderId="6" xfId="0" applyNumberFormat="1" applyFont="1" applyFill="1" applyBorder="1" applyAlignment="1">
      <alignment horizontal="right"/>
    </xf>
    <xf numFmtId="166" fontId="1" fillId="8" borderId="6" xfId="0" applyNumberFormat="1" applyFont="1" applyFill="1" applyBorder="1" applyAlignment="1">
      <alignment horizontal="right"/>
    </xf>
    <xf numFmtId="10" fontId="0" fillId="8" borderId="6" xfId="0" applyNumberFormat="1" applyFill="1" applyBorder="1"/>
    <xf numFmtId="0" fontId="0" fillId="8" borderId="4" xfId="0" applyFill="1" applyBorder="1" applyAlignment="1">
      <alignment horizontal="left" vertical="top"/>
    </xf>
    <xf numFmtId="164" fontId="0" fillId="8" borderId="4" xfId="0" applyNumberFormat="1" applyFill="1" applyBorder="1" applyAlignment="1">
      <alignment horizontal="left" vertical="top"/>
    </xf>
    <xf numFmtId="165" fontId="0" fillId="8" borderId="4" xfId="0" applyNumberFormat="1" applyFill="1" applyBorder="1" applyAlignment="1">
      <alignment horizontal="left" vertical="top"/>
    </xf>
    <xf numFmtId="164" fontId="1" fillId="8" borderId="4" xfId="0" applyNumberFormat="1" applyFont="1" applyFill="1" applyBorder="1" applyAlignment="1">
      <alignment horizontal="left" vertical="top"/>
    </xf>
    <xf numFmtId="166" fontId="1" fillId="8" borderId="4" xfId="0" applyNumberFormat="1" applyFont="1" applyFill="1" applyBorder="1" applyAlignment="1">
      <alignment horizontal="left" vertical="top"/>
    </xf>
    <xf numFmtId="10" fontId="0" fillId="8" borderId="4" xfId="0" applyNumberFormat="1" applyFill="1" applyBorder="1" applyAlignment="1">
      <alignment horizontal="left" vertical="top"/>
    </xf>
    <xf numFmtId="0" fontId="0" fillId="7" borderId="4" xfId="0" applyFill="1" applyBorder="1"/>
    <xf numFmtId="164" fontId="0" fillId="7" borderId="4" xfId="0" applyNumberFormat="1" applyFill="1" applyBorder="1"/>
    <xf numFmtId="0" fontId="0" fillId="7" borderId="32" xfId="0" applyFill="1" applyBorder="1"/>
    <xf numFmtId="0" fontId="0" fillId="8" borderId="14" xfId="0" applyFill="1" applyBorder="1"/>
    <xf numFmtId="0" fontId="0" fillId="0" borderId="0" xfId="0" applyFill="1" applyBorder="1" applyAlignment="1"/>
    <xf numFmtId="0" fontId="0" fillId="8" borderId="19" xfId="0" applyFill="1" applyBorder="1" applyAlignment="1">
      <alignment horizontal="right"/>
    </xf>
    <xf numFmtId="164" fontId="0" fillId="8" borderId="19" xfId="0" applyNumberFormat="1" applyFill="1" applyBorder="1" applyAlignment="1">
      <alignment horizontal="right"/>
    </xf>
    <xf numFmtId="0" fontId="0" fillId="8" borderId="36" xfId="0" applyFill="1" applyBorder="1"/>
    <xf numFmtId="0" fontId="0" fillId="8" borderId="32" xfId="0" applyFill="1" applyBorder="1" applyAlignment="1">
      <alignment horizontal="left" vertical="top"/>
    </xf>
    <xf numFmtId="0" fontId="8" fillId="0" borderId="0" xfId="0" applyFont="1" applyFill="1" applyBorder="1"/>
    <xf numFmtId="164" fontId="8" fillId="0" borderId="0" xfId="0" applyNumberFormat="1" applyFont="1" applyFill="1" applyBorder="1"/>
    <xf numFmtId="2" fontId="0" fillId="7" borderId="4" xfId="0" applyNumberForma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0" fillId="2" borderId="0" xfId="0" applyFill="1" applyBorder="1" applyAlignment="1">
      <alignment horizontal="right"/>
    </xf>
    <xf numFmtId="0" fontId="0" fillId="6" borderId="38" xfId="0" applyFill="1" applyBorder="1"/>
    <xf numFmtId="166" fontId="0" fillId="2" borderId="30" xfId="0" applyNumberFormat="1" applyFill="1" applyBorder="1" applyAlignment="1">
      <alignment horizontal="right"/>
    </xf>
    <xf numFmtId="0" fontId="0" fillId="2" borderId="10" xfId="0" applyFill="1" applyBorder="1" applyAlignment="1">
      <alignment horizontal="right"/>
    </xf>
    <xf numFmtId="166" fontId="4" fillId="2" borderId="16" xfId="0" applyNumberFormat="1" applyFont="1" applyFill="1" applyBorder="1"/>
    <xf numFmtId="10" fontId="0" fillId="5" borderId="6" xfId="0" applyNumberFormat="1" applyFill="1" applyBorder="1"/>
    <xf numFmtId="1" fontId="0" fillId="5" borderId="6" xfId="0" applyNumberFormat="1" applyFill="1" applyBorder="1"/>
    <xf numFmtId="164" fontId="0" fillId="7" borderId="7" xfId="0" applyNumberFormat="1" applyFill="1" applyBorder="1" applyAlignment="1">
      <alignment horizontal="right"/>
    </xf>
    <xf numFmtId="9" fontId="0" fillId="7" borderId="6" xfId="0" applyNumberFormat="1" applyFill="1" applyBorder="1" applyAlignment="1">
      <alignment horizontal="center"/>
    </xf>
    <xf numFmtId="9" fontId="0" fillId="7" borderId="9" xfId="0" applyNumberFormat="1" applyFill="1" applyBorder="1" applyAlignment="1">
      <alignment horizontal="center"/>
    </xf>
    <xf numFmtId="0" fontId="10" fillId="0" borderId="0" xfId="0" applyFont="1"/>
    <xf numFmtId="0" fontId="0" fillId="0" borderId="41" xfId="0" applyBorder="1"/>
    <xf numFmtId="0" fontId="0" fillId="0" borderId="43" xfId="0" applyBorder="1"/>
    <xf numFmtId="0" fontId="0" fillId="0" borderId="44" xfId="0" applyBorder="1"/>
    <xf numFmtId="0" fontId="0" fillId="0" borderId="40" xfId="0" applyBorder="1"/>
    <xf numFmtId="0" fontId="0" fillId="0" borderId="42" xfId="0" applyBorder="1"/>
    <xf numFmtId="164" fontId="0" fillId="0" borderId="0" xfId="0" applyNumberFormat="1" applyAlignment="1">
      <alignment horizontal="center"/>
    </xf>
    <xf numFmtId="0" fontId="11" fillId="0" borderId="0" xfId="0" applyFont="1"/>
    <xf numFmtId="0" fontId="13" fillId="0" borderId="0" xfId="1" applyFont="1"/>
    <xf numFmtId="0" fontId="14" fillId="0" borderId="0" xfId="0" applyFont="1"/>
    <xf numFmtId="0" fontId="15" fillId="0" borderId="0" xfId="1" applyFont="1"/>
    <xf numFmtId="0" fontId="16" fillId="0" borderId="0" xfId="0" applyFont="1"/>
    <xf numFmtId="0" fontId="17" fillId="0" borderId="0" xfId="1" applyFont="1" applyAlignment="1">
      <alignment vertical="center"/>
    </xf>
    <xf numFmtId="0" fontId="16" fillId="0" borderId="0" xfId="0" applyFont="1" applyAlignment="1">
      <alignment horizontal="left" vertical="top" wrapText="1"/>
    </xf>
    <xf numFmtId="0" fontId="0" fillId="0" borderId="2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9" borderId="39" xfId="0" applyFont="1" applyFill="1" applyBorder="1" applyAlignment="1">
      <alignment horizontal="center"/>
    </xf>
    <xf numFmtId="0" fontId="0" fillId="2" borderId="51" xfId="0" applyFill="1" applyBorder="1"/>
    <xf numFmtId="0" fontId="8" fillId="2" borderId="17" xfId="0" applyFont="1" applyFill="1" applyBorder="1" applyAlignment="1">
      <alignment horizontal="center" vertical="center"/>
    </xf>
    <xf numFmtId="0" fontId="0" fillId="2" borderId="32" xfId="0" applyFill="1" applyBorder="1"/>
    <xf numFmtId="0" fontId="0" fillId="2" borderId="4" xfId="0" applyFill="1" applyBorder="1"/>
    <xf numFmtId="0" fontId="1" fillId="2" borderId="4" xfId="0" applyFont="1" applyFill="1" applyBorder="1"/>
    <xf numFmtId="1" fontId="0" fillId="2" borderId="7" xfId="0" applyNumberFormat="1" applyFill="1" applyBorder="1" applyAlignment="1">
      <alignment horizontal="left"/>
    </xf>
    <xf numFmtId="0" fontId="0" fillId="2" borderId="35" xfId="0" applyFill="1" applyBorder="1"/>
    <xf numFmtId="0" fontId="0" fillId="2" borderId="45" xfId="0" applyFill="1" applyBorder="1"/>
    <xf numFmtId="165" fontId="0" fillId="7" borderId="19" xfId="0" applyNumberFormat="1" applyFill="1" applyBorder="1" applyAlignment="1">
      <alignment horizontal="right"/>
    </xf>
    <xf numFmtId="164" fontId="0" fillId="0" borderId="0" xfId="0" applyNumberFormat="1" applyBorder="1" applyAlignment="1"/>
    <xf numFmtId="164" fontId="0" fillId="0" borderId="0" xfId="0" applyNumberFormat="1" applyFill="1" applyBorder="1" applyAlignment="1">
      <alignment horizontal="center"/>
    </xf>
    <xf numFmtId="165" fontId="0" fillId="11" borderId="26" xfId="0" applyNumberFormat="1" applyFill="1" applyBorder="1" applyAlignment="1">
      <alignment horizontal="right"/>
    </xf>
    <xf numFmtId="164" fontId="0" fillId="11" borderId="26" xfId="0" applyNumberFormat="1" applyFill="1" applyBorder="1" applyAlignment="1">
      <alignment horizontal="right"/>
    </xf>
    <xf numFmtId="164" fontId="1" fillId="11" borderId="26" xfId="0" applyNumberFormat="1" applyFont="1" applyFill="1" applyBorder="1" applyAlignment="1">
      <alignment horizontal="right"/>
    </xf>
    <xf numFmtId="166" fontId="1" fillId="11" borderId="26" xfId="0" applyNumberFormat="1" applyFont="1" applyFill="1" applyBorder="1" applyAlignment="1">
      <alignment horizontal="right"/>
    </xf>
    <xf numFmtId="10" fontId="0" fillId="11" borderId="26" xfId="0" applyNumberFormat="1" applyFill="1" applyBorder="1"/>
    <xf numFmtId="10" fontId="0" fillId="11" borderId="53" xfId="0" applyNumberFormat="1" applyFill="1" applyBorder="1"/>
    <xf numFmtId="0" fontId="0" fillId="11" borderId="45" xfId="0" applyFill="1" applyBorder="1" applyProtection="1"/>
    <xf numFmtId="0" fontId="0" fillId="2" borderId="33" xfId="0" applyFill="1" applyBorder="1"/>
    <xf numFmtId="0" fontId="0" fillId="11" borderId="50" xfId="0" applyFill="1" applyBorder="1"/>
    <xf numFmtId="0" fontId="0" fillId="11" borderId="26" xfId="0" applyFill="1" applyBorder="1" applyAlignment="1">
      <alignment horizontal="right"/>
    </xf>
    <xf numFmtId="10" fontId="0" fillId="8" borderId="7" xfId="0" applyNumberFormat="1" applyFill="1" applyBorder="1" applyAlignment="1">
      <alignment horizontal="left" vertical="top"/>
    </xf>
    <xf numFmtId="10" fontId="0" fillId="8" borderId="9" xfId="0" applyNumberFormat="1" applyFill="1" applyBorder="1"/>
    <xf numFmtId="0" fontId="0" fillId="8" borderId="3" xfId="0" applyFill="1" applyBorder="1"/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8" borderId="56" xfId="0" applyFill="1" applyBorder="1"/>
    <xf numFmtId="0" fontId="0" fillId="8" borderId="13" xfId="0" applyFill="1" applyBorder="1" applyAlignment="1">
      <alignment horizontal="right"/>
    </xf>
    <xf numFmtId="164" fontId="0" fillId="8" borderId="13" xfId="0" applyNumberFormat="1" applyFill="1" applyBorder="1" applyAlignment="1">
      <alignment horizontal="right"/>
    </xf>
    <xf numFmtId="165" fontId="0" fillId="7" borderId="13" xfId="0" applyNumberFormat="1" applyFill="1" applyBorder="1" applyAlignment="1">
      <alignment horizontal="right"/>
    </xf>
    <xf numFmtId="165" fontId="0" fillId="7" borderId="6" xfId="0" applyNumberFormat="1" applyFill="1" applyBorder="1" applyAlignment="1">
      <alignment horizontal="right"/>
    </xf>
    <xf numFmtId="164" fontId="0" fillId="7" borderId="13" xfId="0" applyNumberFormat="1" applyFill="1" applyBorder="1" applyAlignment="1">
      <alignment horizontal="right"/>
    </xf>
    <xf numFmtId="164" fontId="0" fillId="7" borderId="6" xfId="0" applyNumberFormat="1" applyFill="1" applyBorder="1" applyAlignment="1">
      <alignment horizontal="right"/>
    </xf>
    <xf numFmtId="164" fontId="1" fillId="7" borderId="13" xfId="0" applyNumberFormat="1" applyFont="1" applyFill="1" applyBorder="1" applyAlignment="1">
      <alignment horizontal="right"/>
    </xf>
    <xf numFmtId="164" fontId="1" fillId="7" borderId="6" xfId="0" applyNumberFormat="1" applyFont="1" applyFill="1" applyBorder="1" applyAlignment="1">
      <alignment horizontal="right"/>
    </xf>
    <xf numFmtId="166" fontId="1" fillId="7" borderId="6" xfId="0" applyNumberFormat="1" applyFont="1" applyFill="1" applyBorder="1" applyAlignment="1">
      <alignment horizontal="right"/>
    </xf>
    <xf numFmtId="10" fontId="0" fillId="7" borderId="13" xfId="0" applyNumberFormat="1" applyFill="1" applyBorder="1"/>
    <xf numFmtId="10" fontId="0" fillId="7" borderId="6" xfId="0" applyNumberFormat="1" applyFill="1" applyBorder="1"/>
    <xf numFmtId="10" fontId="0" fillId="7" borderId="57" xfId="0" applyNumberFormat="1" applyFill="1" applyBorder="1"/>
    <xf numFmtId="10" fontId="0" fillId="7" borderId="16" xfId="0" applyNumberFormat="1" applyFill="1" applyBorder="1"/>
    <xf numFmtId="0" fontId="0" fillId="2" borderId="12" xfId="0" applyFill="1" applyBorder="1"/>
    <xf numFmtId="10" fontId="0" fillId="7" borderId="9" xfId="0" applyNumberFormat="1" applyFill="1" applyBorder="1" applyAlignment="1">
      <alignment horizontal="right"/>
    </xf>
    <xf numFmtId="0" fontId="0" fillId="7" borderId="19" xfId="0" applyFill="1" applyBorder="1" applyAlignment="1">
      <alignment horizontal="left"/>
    </xf>
    <xf numFmtId="0" fontId="1" fillId="7" borderId="19" xfId="0" applyFont="1" applyFill="1" applyBorder="1" applyAlignment="1">
      <alignment horizontal="left"/>
    </xf>
    <xf numFmtId="0" fontId="0" fillId="7" borderId="25" xfId="0" applyFill="1" applyBorder="1"/>
    <xf numFmtId="0" fontId="0" fillId="3" borderId="36" xfId="0" applyFill="1" applyBorder="1"/>
    <xf numFmtId="0" fontId="0" fillId="3" borderId="19" xfId="0" applyFill="1" applyBorder="1" applyAlignment="1">
      <alignment horizontal="left"/>
    </xf>
    <xf numFmtId="0" fontId="0" fillId="7" borderId="36" xfId="0" applyFill="1" applyBorder="1" applyAlignment="1">
      <alignment horizontal="left"/>
    </xf>
    <xf numFmtId="0" fontId="0" fillId="7" borderId="37" xfId="0" applyFill="1" applyBorder="1" applyAlignment="1">
      <alignment horizontal="left"/>
    </xf>
    <xf numFmtId="0" fontId="0" fillId="11" borderId="26" xfId="0" applyFill="1" applyBorder="1"/>
    <xf numFmtId="164" fontId="0" fillId="11" borderId="26" xfId="0" applyNumberFormat="1" applyFill="1" applyBorder="1"/>
    <xf numFmtId="0" fontId="0" fillId="11" borderId="26" xfId="0" applyNumberFormat="1" applyFill="1" applyBorder="1"/>
    <xf numFmtId="2" fontId="0" fillId="11" borderId="26" xfId="0" applyNumberFormat="1" applyFill="1" applyBorder="1" applyAlignment="1">
      <alignment horizontal="right"/>
    </xf>
    <xf numFmtId="10" fontId="0" fillId="11" borderId="54" xfId="0" applyNumberFormat="1" applyFill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165" fontId="0" fillId="7" borderId="4" xfId="0" applyNumberFormat="1" applyFill="1" applyBorder="1" applyAlignment="1">
      <alignment horizontal="right"/>
    </xf>
    <xf numFmtId="164" fontId="0" fillId="7" borderId="4" xfId="0" applyNumberFormat="1" applyFill="1" applyBorder="1" applyAlignment="1">
      <alignment horizontal="right"/>
    </xf>
    <xf numFmtId="164" fontId="1" fillId="7" borderId="4" xfId="0" applyNumberFormat="1" applyFont="1" applyFill="1" applyBorder="1" applyAlignment="1">
      <alignment horizontal="right"/>
    </xf>
    <xf numFmtId="166" fontId="1" fillId="7" borderId="4" xfId="0" applyNumberFormat="1" applyFont="1" applyFill="1" applyBorder="1" applyAlignment="1">
      <alignment horizontal="right"/>
    </xf>
    <xf numFmtId="10" fontId="0" fillId="7" borderId="4" xfId="0" applyNumberFormat="1" applyFill="1" applyBorder="1"/>
    <xf numFmtId="0" fontId="0" fillId="0" borderId="14" xfId="0" applyBorder="1"/>
    <xf numFmtId="10" fontId="0" fillId="7" borderId="6" xfId="0" applyNumberFormat="1" applyFill="1" applyBorder="1" applyAlignment="1">
      <alignment horizontal="right"/>
    </xf>
    <xf numFmtId="10" fontId="0" fillId="7" borderId="7" xfId="0" applyNumberFormat="1" applyFill="1" applyBorder="1"/>
    <xf numFmtId="10" fontId="0" fillId="7" borderId="9" xfId="0" applyNumberFormat="1" applyFill="1" applyBorder="1"/>
    <xf numFmtId="0" fontId="0" fillId="11" borderId="45" xfId="0" applyFill="1" applyBorder="1" applyAlignment="1">
      <alignment horizontal="center"/>
    </xf>
    <xf numFmtId="0" fontId="0" fillId="2" borderId="17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11" borderId="45" xfId="0" applyFill="1" applyBorder="1" applyAlignment="1">
      <alignment horizontal="left"/>
    </xf>
    <xf numFmtId="0" fontId="0" fillId="2" borderId="17" xfId="0" applyFill="1" applyBorder="1" applyAlignment="1" applyProtection="1">
      <alignment horizontal="left"/>
    </xf>
    <xf numFmtId="0" fontId="0" fillId="2" borderId="15" xfId="0" applyFill="1" applyBorder="1" applyAlignment="1" applyProtection="1">
      <alignment horizontal="left"/>
    </xf>
    <xf numFmtId="0" fontId="0" fillId="2" borderId="18" xfId="0" applyFill="1" applyBorder="1" applyAlignment="1" applyProtection="1">
      <alignment horizontal="left"/>
    </xf>
    <xf numFmtId="10" fontId="0" fillId="7" borderId="7" xfId="0" applyNumberFormat="1" applyFill="1" applyBorder="1" applyAlignment="1">
      <alignment horizontal="right"/>
    </xf>
    <xf numFmtId="0" fontId="0" fillId="7" borderId="0" xfId="0" applyFill="1" applyBorder="1"/>
    <xf numFmtId="164" fontId="0" fillId="7" borderId="0" xfId="0" applyNumberFormat="1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2" borderId="48" xfId="0" applyFill="1" applyBorder="1" applyAlignment="1">
      <alignment horizontal="left"/>
    </xf>
    <xf numFmtId="0" fontId="0" fillId="2" borderId="49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8" borderId="55" xfId="0" applyFill="1" applyBorder="1"/>
    <xf numFmtId="0" fontId="0" fillId="8" borderId="20" xfId="0" applyFill="1" applyBorder="1"/>
    <xf numFmtId="165" fontId="0" fillId="7" borderId="5" xfId="0" applyNumberFormat="1" applyFill="1" applyBorder="1"/>
    <xf numFmtId="165" fontId="0" fillId="7" borderId="6" xfId="0" applyNumberFormat="1" applyFill="1" applyBorder="1"/>
    <xf numFmtId="0" fontId="0" fillId="7" borderId="4" xfId="0" applyFill="1" applyBorder="1" applyAlignment="1">
      <alignment horizontal="left" vertical="top"/>
    </xf>
    <xf numFmtId="1" fontId="0" fillId="7" borderId="6" xfId="0" applyNumberFormat="1" applyFill="1" applyBorder="1"/>
    <xf numFmtId="2" fontId="0" fillId="7" borderId="6" xfId="0" applyNumberFormat="1" applyFill="1" applyBorder="1"/>
    <xf numFmtId="0" fontId="0" fillId="7" borderId="7" xfId="0" applyFill="1" applyBorder="1" applyAlignment="1">
      <alignment horizontal="left" vertical="top"/>
    </xf>
    <xf numFmtId="0" fontId="9" fillId="7" borderId="5" xfId="0" applyFont="1" applyFill="1" applyBorder="1" applyAlignment="1">
      <alignment vertical="top"/>
    </xf>
    <xf numFmtId="0" fontId="0" fillId="2" borderId="48" xfId="0" applyFill="1" applyBorder="1" applyAlignment="1"/>
    <xf numFmtId="0" fontId="8" fillId="2" borderId="39" xfId="0" applyFont="1" applyFill="1" applyBorder="1" applyAlignment="1">
      <alignment vertical="center"/>
    </xf>
    <xf numFmtId="1" fontId="0" fillId="8" borderId="4" xfId="0" applyNumberFormat="1" applyFill="1" applyBorder="1" applyAlignment="1">
      <alignment horizontal="center"/>
    </xf>
    <xf numFmtId="0" fontId="8" fillId="2" borderId="33" xfId="0" applyFont="1" applyFill="1" applyBorder="1" applyAlignment="1">
      <alignment horizontal="center" vertical="center"/>
    </xf>
    <xf numFmtId="0" fontId="0" fillId="7" borderId="13" xfId="0" applyFill="1" applyBorder="1" applyAlignment="1">
      <alignment horizontal="left" vertical="top"/>
    </xf>
    <xf numFmtId="0" fontId="0" fillId="7" borderId="41" xfId="0" applyFill="1" applyBorder="1"/>
    <xf numFmtId="10" fontId="0" fillId="7" borderId="41" xfId="0" applyNumberFormat="1" applyFill="1" applyBorder="1"/>
    <xf numFmtId="0" fontId="0" fillId="2" borderId="5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1" fillId="4" borderId="43" xfId="0" applyFont="1" applyFill="1" applyBorder="1"/>
    <xf numFmtId="0" fontId="1" fillId="4" borderId="42" xfId="0" applyFont="1" applyFill="1" applyBorder="1"/>
    <xf numFmtId="164" fontId="1" fillId="4" borderId="44" xfId="0" applyNumberFormat="1" applyFont="1" applyFill="1" applyBorder="1"/>
    <xf numFmtId="0" fontId="0" fillId="11" borderId="17" xfId="0" applyFill="1" applyBorder="1"/>
    <xf numFmtId="166" fontId="0" fillId="2" borderId="19" xfId="0" applyNumberFormat="1" applyFill="1" applyBorder="1"/>
    <xf numFmtId="167" fontId="4" fillId="2" borderId="58" xfId="0" applyNumberFormat="1" applyFont="1" applyFill="1" applyBorder="1"/>
    <xf numFmtId="0" fontId="0" fillId="6" borderId="29" xfId="0" applyFill="1" applyBorder="1"/>
    <xf numFmtId="164" fontId="0" fillId="2" borderId="52" xfId="0" applyNumberFormat="1" applyFill="1" applyBorder="1"/>
    <xf numFmtId="164" fontId="0" fillId="2" borderId="36" xfId="0" applyNumberFormat="1" applyFill="1" applyBorder="1"/>
    <xf numFmtId="164" fontId="1" fillId="0" borderId="44" xfId="0" applyNumberFormat="1" applyFont="1" applyFill="1" applyBorder="1"/>
    <xf numFmtId="2" fontId="0" fillId="0" borderId="0" xfId="0" applyNumberFormat="1"/>
    <xf numFmtId="0" fontId="1" fillId="0" borderId="34" xfId="0" applyFont="1" applyFill="1" applyBorder="1"/>
    <xf numFmtId="166" fontId="0" fillId="5" borderId="6" xfId="0" applyNumberFormat="1" applyFill="1" applyBorder="1"/>
    <xf numFmtId="10" fontId="0" fillId="0" borderId="6" xfId="0" applyNumberFormat="1" applyBorder="1"/>
    <xf numFmtId="164" fontId="0" fillId="0" borderId="6" xfId="0" applyNumberFormat="1" applyBorder="1"/>
    <xf numFmtId="42" fontId="6" fillId="2" borderId="9" xfId="0" applyNumberFormat="1" applyFont="1" applyFill="1" applyBorder="1" applyAlignment="1">
      <alignment horizontal="right"/>
    </xf>
    <xf numFmtId="0" fontId="0" fillId="12" borderId="0" xfId="0" applyFill="1"/>
    <xf numFmtId="0" fontId="0" fillId="2" borderId="51" xfId="0" applyFill="1" applyBorder="1" applyAlignment="1" applyProtection="1">
      <alignment horizontal="left"/>
    </xf>
    <xf numFmtId="165" fontId="0" fillId="7" borderId="26" xfId="0" applyNumberFormat="1" applyFill="1" applyBorder="1" applyAlignment="1">
      <alignment horizontal="right"/>
    </xf>
    <xf numFmtId="164" fontId="0" fillId="7" borderId="26" xfId="0" applyNumberFormat="1" applyFill="1" applyBorder="1" applyAlignment="1">
      <alignment horizontal="right"/>
    </xf>
    <xf numFmtId="164" fontId="1" fillId="7" borderId="26" xfId="0" applyNumberFormat="1" applyFont="1" applyFill="1" applyBorder="1" applyAlignment="1">
      <alignment horizontal="right"/>
    </xf>
    <xf numFmtId="166" fontId="1" fillId="7" borderId="23" xfId="0" applyNumberFormat="1" applyFont="1" applyFill="1" applyBorder="1" applyAlignment="1">
      <alignment horizontal="right"/>
    </xf>
    <xf numFmtId="10" fontId="0" fillId="7" borderId="26" xfId="0" applyNumberFormat="1" applyFill="1" applyBorder="1"/>
    <xf numFmtId="10" fontId="0" fillId="7" borderId="53" xfId="0" applyNumberFormat="1" applyFill="1" applyBorder="1"/>
    <xf numFmtId="164" fontId="0" fillId="11" borderId="28" xfId="0" applyNumberFormat="1" applyFill="1" applyBorder="1" applyAlignment="1">
      <alignment horizontal="right"/>
    </xf>
    <xf numFmtId="165" fontId="0" fillId="11" borderId="28" xfId="0" applyNumberFormat="1" applyFill="1" applyBorder="1" applyAlignment="1">
      <alignment horizontal="right"/>
    </xf>
    <xf numFmtId="164" fontId="1" fillId="11" borderId="28" xfId="0" applyNumberFormat="1" applyFont="1" applyFill="1" applyBorder="1" applyAlignment="1">
      <alignment horizontal="right"/>
    </xf>
    <xf numFmtId="166" fontId="1" fillId="11" borderId="28" xfId="0" applyNumberFormat="1" applyFont="1" applyFill="1" applyBorder="1" applyAlignment="1">
      <alignment horizontal="right"/>
    </xf>
    <xf numFmtId="10" fontId="0" fillId="11" borderId="28" xfId="0" applyNumberFormat="1" applyFill="1" applyBorder="1"/>
    <xf numFmtId="10" fontId="0" fillId="11" borderId="38" xfId="0" applyNumberFormat="1" applyFill="1" applyBorder="1"/>
    <xf numFmtId="9" fontId="0" fillId="7" borderId="4" xfId="0" applyNumberFormat="1" applyFill="1" applyBorder="1" applyAlignment="1">
      <alignment horizontal="right"/>
    </xf>
    <xf numFmtId="9" fontId="0" fillId="7" borderId="5" xfId="0" applyNumberFormat="1" applyFill="1" applyBorder="1" applyAlignment="1">
      <alignment horizontal="right"/>
    </xf>
    <xf numFmtId="9" fontId="0" fillId="7" borderId="6" xfId="0" applyNumberFormat="1" applyFill="1" applyBorder="1" applyAlignment="1">
      <alignment horizontal="right"/>
    </xf>
    <xf numFmtId="9" fontId="0" fillId="11" borderId="26" xfId="0" applyNumberFormat="1" applyFill="1" applyBorder="1" applyAlignment="1">
      <alignment horizontal="right"/>
    </xf>
    <xf numFmtId="165" fontId="0" fillId="7" borderId="4" xfId="0" applyNumberFormat="1" applyFill="1" applyBorder="1"/>
    <xf numFmtId="165" fontId="0" fillId="11" borderId="26" xfId="0" applyNumberFormat="1" applyFill="1" applyBorder="1"/>
    <xf numFmtId="1" fontId="0" fillId="5" borderId="19" xfId="0" applyNumberFormat="1" applyFill="1" applyBorder="1"/>
    <xf numFmtId="2" fontId="0" fillId="5" borderId="19" xfId="0" applyNumberFormat="1" applyFill="1" applyBorder="1"/>
    <xf numFmtId="164" fontId="0" fillId="5" borderId="19" xfId="0" applyNumberFormat="1" applyFill="1" applyBorder="1"/>
    <xf numFmtId="0" fontId="0" fillId="5" borderId="19" xfId="0" applyFill="1" applyBorder="1"/>
    <xf numFmtId="10" fontId="0" fillId="5" borderId="19" xfId="0" applyNumberFormat="1" applyFill="1" applyBorder="1" applyAlignment="1">
      <alignment horizontal="right"/>
    </xf>
    <xf numFmtId="10" fontId="0" fillId="5" borderId="37" xfId="0" applyNumberFormat="1" applyFill="1" applyBorder="1" applyAlignment="1">
      <alignment horizontal="right"/>
    </xf>
    <xf numFmtId="0" fontId="0" fillId="5" borderId="20" xfId="0" applyFill="1" applyBorder="1"/>
    <xf numFmtId="0" fontId="0" fillId="5" borderId="37" xfId="0" applyFill="1" applyBorder="1"/>
    <xf numFmtId="0" fontId="0" fillId="7" borderId="13" xfId="0" applyFill="1" applyBorder="1" applyAlignment="1"/>
    <xf numFmtId="0" fontId="1" fillId="7" borderId="13" xfId="0" applyFont="1" applyFill="1" applyBorder="1" applyAlignment="1">
      <alignment horizontal="left" vertical="top"/>
    </xf>
    <xf numFmtId="0" fontId="0" fillId="7" borderId="61" xfId="0" applyFill="1" applyBorder="1" applyAlignment="1">
      <alignment horizontal="left" vertical="top"/>
    </xf>
    <xf numFmtId="0" fontId="9" fillId="5" borderId="5" xfId="0" applyFont="1" applyFill="1" applyBorder="1" applyAlignment="1">
      <alignment vertical="top"/>
    </xf>
    <xf numFmtId="1" fontId="9" fillId="7" borderId="5" xfId="0" applyNumberFormat="1" applyFont="1" applyFill="1" applyBorder="1" applyAlignment="1">
      <alignment vertical="top"/>
    </xf>
    <xf numFmtId="1" fontId="0" fillId="5" borderId="5" xfId="0" applyNumberFormat="1" applyFill="1" applyBorder="1"/>
    <xf numFmtId="2" fontId="0" fillId="5" borderId="5" xfId="0" applyNumberFormat="1" applyFill="1" applyBorder="1"/>
    <xf numFmtId="164" fontId="0" fillId="5" borderId="5" xfId="0" applyNumberFormat="1" applyFill="1" applyBorder="1"/>
    <xf numFmtId="0" fontId="0" fillId="5" borderId="5" xfId="0" applyFill="1" applyBorder="1"/>
    <xf numFmtId="10" fontId="0" fillId="5" borderId="5" xfId="0" applyNumberFormat="1" applyFill="1" applyBorder="1" applyAlignment="1">
      <alignment horizontal="right"/>
    </xf>
    <xf numFmtId="0" fontId="0" fillId="2" borderId="40" xfId="0" applyFill="1" applyBorder="1" applyAlignment="1"/>
    <xf numFmtId="1" fontId="0" fillId="2" borderId="31" xfId="0" applyNumberFormat="1" applyFont="1" applyFill="1" applyBorder="1" applyAlignment="1">
      <alignment horizontal="center" vertical="top" wrapText="1"/>
    </xf>
    <xf numFmtId="0" fontId="0" fillId="2" borderId="31" xfId="0" applyFont="1" applyFill="1" applyBorder="1" applyAlignment="1">
      <alignment horizontal="center" vertical="top" wrapText="1"/>
    </xf>
    <xf numFmtId="0" fontId="0" fillId="5" borderId="31" xfId="0" applyFont="1" applyFill="1" applyBorder="1" applyAlignment="1">
      <alignment horizontal="center" vertical="top" wrapText="1"/>
    </xf>
    <xf numFmtId="0" fontId="0" fillId="2" borderId="49" xfId="0" applyFont="1" applyFill="1" applyBorder="1" applyAlignment="1">
      <alignment horizontal="center" vertical="top"/>
    </xf>
    <xf numFmtId="0" fontId="0" fillId="5" borderId="60" xfId="0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 vertical="top"/>
    </xf>
    <xf numFmtId="0" fontId="0" fillId="6" borderId="5" xfId="0" applyFill="1" applyBorder="1" applyAlignment="1">
      <alignment horizont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17" borderId="8" xfId="0" applyFill="1" applyBorder="1"/>
    <xf numFmtId="0" fontId="0" fillId="17" borderId="9" xfId="0" applyFill="1" applyBorder="1"/>
    <xf numFmtId="0" fontId="0" fillId="17" borderId="5" xfId="0" applyFill="1" applyBorder="1" applyAlignment="1">
      <alignment horizontal="center"/>
    </xf>
    <xf numFmtId="0" fontId="0" fillId="17" borderId="5" xfId="0" applyFill="1" applyBorder="1"/>
    <xf numFmtId="164" fontId="0" fillId="0" borderId="0" xfId="0" applyNumberFormat="1" applyBorder="1"/>
    <xf numFmtId="164" fontId="0" fillId="10" borderId="5" xfId="0" applyNumberFormat="1" applyFill="1" applyBorder="1"/>
    <xf numFmtId="42" fontId="0" fillId="10" borderId="5" xfId="0" applyNumberFormat="1" applyFill="1" applyBorder="1"/>
    <xf numFmtId="0" fontId="0" fillId="10" borderId="39" xfId="0" applyFill="1" applyBorder="1" applyAlignment="1">
      <alignment horizontal="center"/>
    </xf>
    <xf numFmtId="0" fontId="0" fillId="10" borderId="59" xfId="0" applyFill="1" applyBorder="1" applyAlignment="1">
      <alignment horizontal="center"/>
    </xf>
    <xf numFmtId="0" fontId="0" fillId="10" borderId="62" xfId="0" applyFill="1" applyBorder="1" applyAlignment="1">
      <alignment horizontal="center"/>
    </xf>
    <xf numFmtId="164" fontId="0" fillId="10" borderId="4" xfId="0" applyNumberFormat="1" applyFill="1" applyBorder="1"/>
    <xf numFmtId="164" fontId="0" fillId="10" borderId="6" xfId="0" applyNumberFormat="1" applyFill="1" applyBorder="1"/>
    <xf numFmtId="42" fontId="0" fillId="10" borderId="4" xfId="0" applyNumberFormat="1" applyFill="1" applyBorder="1"/>
    <xf numFmtId="42" fontId="0" fillId="10" borderId="6" xfId="0" applyNumberFormat="1" applyFill="1" applyBorder="1"/>
    <xf numFmtId="0" fontId="0" fillId="10" borderId="6" xfId="0" applyFill="1" applyBorder="1"/>
    <xf numFmtId="0" fontId="1" fillId="8" borderId="40" xfId="0" applyFont="1" applyFill="1" applyBorder="1"/>
    <xf numFmtId="0" fontId="0" fillId="17" borderId="6" xfId="0" applyFill="1" applyBorder="1"/>
    <xf numFmtId="0" fontId="0" fillId="17" borderId="4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17" borderId="4" xfId="0" applyFill="1" applyBorder="1"/>
    <xf numFmtId="0" fontId="0" fillId="14" borderId="40" xfId="0" applyFill="1" applyBorder="1"/>
    <xf numFmtId="0" fontId="0" fillId="14" borderId="0" xfId="0" applyFill="1" applyBorder="1"/>
    <xf numFmtId="0" fontId="0" fillId="14" borderId="41" xfId="0" applyFill="1" applyBorder="1"/>
    <xf numFmtId="0" fontId="0" fillId="17" borderId="7" xfId="0" applyFill="1" applyBorder="1"/>
    <xf numFmtId="0" fontId="0" fillId="16" borderId="4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10" fontId="9" fillId="16" borderId="5" xfId="0" applyNumberFormat="1" applyFont="1" applyFill="1" applyBorder="1"/>
    <xf numFmtId="10" fontId="9" fillId="16" borderId="6" xfId="0" applyNumberFormat="1" applyFont="1" applyFill="1" applyBorder="1"/>
    <xf numFmtId="10" fontId="9" fillId="16" borderId="4" xfId="0" applyNumberFormat="1" applyFont="1" applyFill="1" applyBorder="1"/>
    <xf numFmtId="0" fontId="0" fillId="6" borderId="5" xfId="0" applyFill="1" applyBorder="1"/>
    <xf numFmtId="0" fontId="0" fillId="0" borderId="0" xfId="0" applyBorder="1" applyAlignment="1">
      <alignment horizontal="right"/>
    </xf>
    <xf numFmtId="164" fontId="1" fillId="0" borderId="6" xfId="0" applyNumberFormat="1" applyFont="1" applyFill="1" applyBorder="1"/>
    <xf numFmtId="167" fontId="4" fillId="2" borderId="6" xfId="0" applyNumberFormat="1" applyFont="1" applyFill="1" applyBorder="1"/>
    <xf numFmtId="0" fontId="0" fillId="12" borderId="40" xfId="0" applyFill="1" applyBorder="1"/>
    <xf numFmtId="0" fontId="0" fillId="12" borderId="0" xfId="0" applyFill="1" applyBorder="1"/>
    <xf numFmtId="0" fontId="0" fillId="12" borderId="41" xfId="0" applyFill="1" applyBorder="1"/>
    <xf numFmtId="164" fontId="0" fillId="2" borderId="5" xfId="0" applyNumberFormat="1" applyFill="1" applyBorder="1"/>
    <xf numFmtId="0" fontId="1" fillId="2" borderId="5" xfId="0" applyFont="1" applyFill="1" applyBorder="1" applyAlignment="1">
      <alignment horizontal="right"/>
    </xf>
    <xf numFmtId="0" fontId="0" fillId="0" borderId="0" xfId="0" applyFont="1" applyAlignment="1">
      <alignment horizontal="center"/>
    </xf>
    <xf numFmtId="164" fontId="0" fillId="7" borderId="5" xfId="0" applyNumberFormat="1" applyFill="1" applyBorder="1" applyAlignment="1">
      <alignment horizontal="center"/>
    </xf>
    <xf numFmtId="164" fontId="0" fillId="7" borderId="19" xfId="0" applyNumberForma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1" fillId="7" borderId="5" xfId="0" applyNumberFormat="1" applyFont="1" applyFill="1" applyBorder="1" applyAlignment="1">
      <alignment horizontal="center"/>
    </xf>
    <xf numFmtId="164" fontId="1" fillId="7" borderId="19" xfId="0" applyNumberFormat="1" applyFont="1" applyFill="1" applyBorder="1" applyAlignment="1">
      <alignment horizontal="center"/>
    </xf>
    <xf numFmtId="164" fontId="1" fillId="7" borderId="6" xfId="0" applyNumberFormat="1" applyFont="1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7" fillId="2" borderId="39" xfId="0" applyFont="1" applyFill="1" applyBorder="1" applyAlignment="1">
      <alignment horizontal="center" wrapText="1"/>
    </xf>
    <xf numFmtId="0" fontId="7" fillId="2" borderId="24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left" vertical="top" wrapText="1"/>
    </xf>
    <xf numFmtId="0" fontId="7" fillId="8" borderId="39" xfId="0" applyFont="1" applyFill="1" applyBorder="1" applyAlignment="1">
      <alignment horizontal="left" vertical="top" wrapText="1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9" borderId="33" xfId="0" applyFill="1" applyBorder="1" applyAlignment="1">
      <alignment horizontal="center"/>
    </xf>
    <xf numFmtId="0" fontId="0" fillId="9" borderId="45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6" borderId="48" xfId="0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6" borderId="31" xfId="0" applyFill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0" fontId="0" fillId="6" borderId="1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5" borderId="45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7" borderId="13" xfId="0" applyFill="1" applyBorder="1" applyAlignment="1">
      <alignment horizontal="center" vertical="top"/>
    </xf>
    <xf numFmtId="0" fontId="0" fillId="7" borderId="26" xfId="0" applyFill="1" applyBorder="1" applyAlignment="1">
      <alignment horizontal="center" vertical="top"/>
    </xf>
    <xf numFmtId="0" fontId="0" fillId="7" borderId="23" xfId="0" applyFill="1" applyBorder="1" applyAlignment="1">
      <alignment horizontal="center" vertical="top"/>
    </xf>
    <xf numFmtId="164" fontId="0" fillId="9" borderId="33" xfId="0" applyNumberFormat="1" applyFill="1" applyBorder="1" applyAlignment="1">
      <alignment horizontal="center"/>
    </xf>
    <xf numFmtId="164" fontId="0" fillId="9" borderId="45" xfId="0" applyNumberFormat="1" applyFill="1" applyBorder="1" applyAlignment="1">
      <alignment horizontal="center"/>
    </xf>
    <xf numFmtId="164" fontId="0" fillId="9" borderId="34" xfId="0" applyNumberFormat="1" applyFill="1" applyBorder="1" applyAlignment="1">
      <alignment horizontal="center"/>
    </xf>
    <xf numFmtId="164" fontId="0" fillId="9" borderId="46" xfId="0" applyNumberFormat="1" applyFill="1" applyBorder="1" applyAlignment="1">
      <alignment horizontal="center"/>
    </xf>
    <xf numFmtId="164" fontId="0" fillId="9" borderId="21" xfId="0" applyNumberFormat="1" applyFill="1" applyBorder="1" applyAlignment="1">
      <alignment horizontal="center"/>
    </xf>
    <xf numFmtId="164" fontId="0" fillId="9" borderId="47" xfId="0" applyNumberFormat="1" applyFill="1" applyBorder="1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47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15" borderId="56" xfId="0" applyFill="1" applyBorder="1" applyAlignment="1">
      <alignment horizontal="center"/>
    </xf>
    <xf numFmtId="0" fontId="0" fillId="15" borderId="50" xfId="0" applyFill="1" applyBorder="1" applyAlignment="1">
      <alignment horizontal="center"/>
    </xf>
    <xf numFmtId="0" fontId="0" fillId="15" borderId="58" xfId="0" applyFill="1" applyBorder="1" applyAlignment="1">
      <alignment horizontal="center"/>
    </xf>
    <xf numFmtId="0" fontId="0" fillId="15" borderId="40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5" borderId="41" xfId="0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4" fillId="13" borderId="5" xfId="0" applyFont="1" applyFill="1" applyBorder="1" applyAlignment="1">
      <alignment horizontal="center"/>
    </xf>
    <xf numFmtId="0" fontId="4" fillId="13" borderId="6" xfId="0" applyFont="1" applyFill="1" applyBorder="1" applyAlignment="1">
      <alignment horizontal="center"/>
    </xf>
    <xf numFmtId="0" fontId="19" fillId="10" borderId="4" xfId="0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8" fillId="14" borderId="1" xfId="0" applyFont="1" applyFill="1" applyBorder="1" applyAlignment="1">
      <alignment horizontal="center"/>
    </xf>
    <xf numFmtId="0" fontId="18" fillId="14" borderId="2" xfId="0" applyFont="1" applyFill="1" applyBorder="1" applyAlignment="1">
      <alignment horizontal="center"/>
    </xf>
    <xf numFmtId="0" fontId="18" fillId="14" borderId="3" xfId="0" applyFont="1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19" fillId="17" borderId="4" xfId="0" applyFont="1" applyFill="1" applyBorder="1" applyAlignment="1">
      <alignment horizontal="center"/>
    </xf>
    <xf numFmtId="0" fontId="19" fillId="17" borderId="5" xfId="0" applyFont="1" applyFill="1" applyBorder="1" applyAlignment="1">
      <alignment horizontal="center"/>
    </xf>
    <xf numFmtId="0" fontId="19" fillId="17" borderId="6" xfId="0" applyFont="1" applyFill="1" applyBorder="1" applyAlignment="1">
      <alignment horizontal="center"/>
    </xf>
    <xf numFmtId="0" fontId="19" fillId="17" borderId="40" xfId="0" applyFont="1" applyFill="1" applyBorder="1" applyAlignment="1">
      <alignment horizontal="center"/>
    </xf>
    <xf numFmtId="0" fontId="19" fillId="17" borderId="0" xfId="0" applyFont="1" applyFill="1" applyBorder="1" applyAlignment="1">
      <alignment horizontal="center"/>
    </xf>
    <xf numFmtId="0" fontId="19" fillId="17" borderId="41" xfId="0" applyFont="1" applyFill="1" applyBorder="1" applyAlignment="1">
      <alignment horizontal="center"/>
    </xf>
    <xf numFmtId="0" fontId="18" fillId="15" borderId="1" xfId="0" applyFont="1" applyFill="1" applyBorder="1" applyAlignment="1">
      <alignment horizontal="center"/>
    </xf>
    <xf numFmtId="0" fontId="18" fillId="15" borderId="2" xfId="0" applyFont="1" applyFill="1" applyBorder="1" applyAlignment="1">
      <alignment horizontal="center"/>
    </xf>
    <xf numFmtId="0" fontId="18" fillId="15" borderId="3" xfId="0" applyFont="1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18" fillId="13" borderId="17" xfId="0" applyFont="1" applyFill="1" applyBorder="1" applyAlignment="1">
      <alignment horizontal="center"/>
    </xf>
    <xf numFmtId="0" fontId="18" fillId="13" borderId="15" xfId="0" applyFont="1" applyFill="1" applyBorder="1" applyAlignment="1">
      <alignment horizontal="center"/>
    </xf>
    <xf numFmtId="0" fontId="18" fillId="13" borderId="18" xfId="0" applyFont="1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19" fillId="16" borderId="4" xfId="0" applyFont="1" applyFill="1" applyBorder="1" applyAlignment="1">
      <alignment horizontal="center"/>
    </xf>
    <xf numFmtId="0" fontId="19" fillId="16" borderId="5" xfId="0" applyFont="1" applyFill="1" applyBorder="1" applyAlignment="1">
      <alignment horizontal="center"/>
    </xf>
    <xf numFmtId="0" fontId="19" fillId="16" borderId="6" xfId="0" applyFont="1" applyFill="1" applyBorder="1" applyAlignment="1">
      <alignment horizontal="center"/>
    </xf>
    <xf numFmtId="0" fontId="19" fillId="16" borderId="40" xfId="0" applyFont="1" applyFill="1" applyBorder="1" applyAlignment="1">
      <alignment horizontal="center"/>
    </xf>
    <xf numFmtId="0" fontId="19" fillId="16" borderId="0" xfId="0" applyFont="1" applyFill="1" applyBorder="1" applyAlignment="1">
      <alignment horizontal="center"/>
    </xf>
    <xf numFmtId="0" fontId="19" fillId="16" borderId="41" xfId="0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FFF99"/>
      <color rgb="FFFFFFCC"/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Динамика финансового</a:t>
            </a:r>
            <a:r>
              <a:rPr lang="ru-RU" sz="1100" baseline="0"/>
              <a:t> роста</a:t>
            </a:r>
            <a:endParaRPr lang="ru-RU" sz="1100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$ в кассе</c:v>
          </c:tx>
          <c:marker>
            <c:symbol val="none"/>
          </c:marker>
          <c:cat>
            <c:strRef>
              <c:f>(Воронка!$A$4,Воронка!$A$19,Воронка!$A$34,Воронка!$A$49)</c:f>
              <c:strCache>
                <c:ptCount val="4"/>
                <c:pt idx="0">
                  <c:v>1 неделя</c:v>
                </c:pt>
                <c:pt idx="1">
                  <c:v>2 неделя</c:v>
                </c:pt>
                <c:pt idx="2">
                  <c:v>3 неделя</c:v>
                </c:pt>
                <c:pt idx="3">
                  <c:v>4 неделя</c:v>
                </c:pt>
              </c:strCache>
            </c:strRef>
          </c:cat>
          <c:val>
            <c:numRef>
              <c:f>(Воронка!$T$13,Воронка!$T$28,Воронка!$T$43,Воронка!$T$58)</c:f>
              <c:numCache>
                <c:formatCode>#,##0"р."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4199424"/>
        <c:axId val="224200960"/>
      </c:lineChart>
      <c:catAx>
        <c:axId val="2241994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24200960"/>
        <c:crosses val="autoZero"/>
        <c:auto val="1"/>
        <c:lblAlgn val="ctr"/>
        <c:lblOffset val="100"/>
        <c:noMultiLvlLbl val="0"/>
      </c:catAx>
      <c:valAx>
        <c:axId val="224200960"/>
        <c:scaling>
          <c:orientation val="minMax"/>
        </c:scaling>
        <c:delete val="0"/>
        <c:axPos val="l"/>
        <c:majorGridlines/>
        <c:numFmt formatCode="#,##0&quot;р.&quot;" sourceLinked="1"/>
        <c:majorTickMark val="none"/>
        <c:minorTickMark val="none"/>
        <c:tickLblPos val="nextTo"/>
        <c:crossAx val="224199424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Динамика</a:t>
            </a:r>
            <a:r>
              <a:rPr lang="ru-RU" sz="1100" baseline="0"/>
              <a:t> конверсии заходы - продажи</a:t>
            </a:r>
            <a:endParaRPr lang="ru-RU" sz="11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(Воронка!$W$106,Воронка!$W$121,Воронка!$W$136,Воронка!$W$151)</c:f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5127424"/>
        <c:axId val="225166080"/>
      </c:lineChart>
      <c:catAx>
        <c:axId val="2251274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25166080"/>
        <c:crosses val="autoZero"/>
        <c:auto val="1"/>
        <c:lblAlgn val="ctr"/>
        <c:lblOffset val="100"/>
        <c:noMultiLvlLbl val="0"/>
      </c:catAx>
      <c:valAx>
        <c:axId val="22516608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225127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Динамика финансового</a:t>
            </a:r>
            <a:r>
              <a:rPr lang="ru-RU" sz="1100" baseline="0"/>
              <a:t> роста</a:t>
            </a:r>
            <a:endParaRPr lang="ru-RU" sz="1100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$ в кассе</c:v>
          </c:tx>
          <c:marker>
            <c:symbol val="none"/>
          </c:marker>
          <c:cat>
            <c:strRef>
              <c:f>(Воронка!$A$4,Воронка!$A$19,Воронка!$A$34,Воронка!$A$49)</c:f>
              <c:strCache>
                <c:ptCount val="4"/>
                <c:pt idx="0">
                  <c:v>1 неделя</c:v>
                </c:pt>
                <c:pt idx="1">
                  <c:v>2 неделя</c:v>
                </c:pt>
                <c:pt idx="2">
                  <c:v>3 неделя</c:v>
                </c:pt>
                <c:pt idx="3">
                  <c:v>4 неделя</c:v>
                </c:pt>
              </c:strCache>
            </c:strRef>
          </c:cat>
          <c:val>
            <c:numRef>
              <c:f>(Воронка!$T$188,Воронка!$T$203,Воронка!$T$218,Воронка!$T$233)</c:f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5191040"/>
        <c:axId val="225192576"/>
      </c:lineChart>
      <c:catAx>
        <c:axId val="225191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225192576"/>
        <c:crosses val="autoZero"/>
        <c:auto val="1"/>
        <c:lblAlgn val="ctr"/>
        <c:lblOffset val="100"/>
        <c:noMultiLvlLbl val="0"/>
      </c:catAx>
      <c:valAx>
        <c:axId val="225192576"/>
        <c:scaling>
          <c:orientation val="minMax"/>
        </c:scaling>
        <c:delete val="0"/>
        <c:axPos val="l"/>
        <c:majorGridlines/>
        <c:numFmt formatCode="#,##0&quot;р.&quot;" sourceLinked="1"/>
        <c:majorTickMark val="none"/>
        <c:minorTickMark val="none"/>
        <c:tickLblPos val="nextTo"/>
        <c:crossAx val="225191040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 baseline="0"/>
              <a:t>Прибыль с каналов лидогенерации </a:t>
            </a:r>
            <a:endParaRPr lang="ru-RU" sz="11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1.9105090986799928E-2"/>
          <c:y val="0.15747036522395486"/>
          <c:w val="0.95343915343915353"/>
          <c:h val="0.70340730136005714"/>
        </c:manualLayout>
      </c:layout>
      <c:barChart>
        <c:barDir val="col"/>
        <c:grouping val="clustered"/>
        <c:varyColors val="0"/>
        <c:ser>
          <c:idx val="0"/>
          <c:order val="0"/>
          <c:tx>
            <c:v>Денег в кассе с канала</c:v>
          </c:tx>
          <c:invertIfNegative val="0"/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</c:spPr>
          </c:dPt>
          <c:cat>
            <c:strRef>
              <c:f>(Воронка!$C$64:$I$64,Воронка!$K$64:$N$64)</c:f>
              <c:strCache>
                <c:ptCount val="11"/>
                <c:pt idx="0">
                  <c:v>прямые заходы</c:v>
                </c:pt>
                <c:pt idx="1">
                  <c:v>директ</c:v>
                </c:pt>
                <c:pt idx="2">
                  <c:v>adwords</c:v>
                </c:pt>
                <c:pt idx="3">
                  <c:v>поиск</c:v>
                </c:pt>
                <c:pt idx="4">
                  <c:v>ссылки</c:v>
                </c:pt>
                <c:pt idx="5">
                  <c:v>источник m</c:v>
                </c:pt>
                <c:pt idx="6">
                  <c:v>источник n</c:v>
                </c:pt>
                <c:pt idx="7">
                  <c:v>Повторные</c:v>
                </c:pt>
                <c:pt idx="8">
                  <c:v>авито</c:v>
                </c:pt>
                <c:pt idx="9">
                  <c:v>вконтакт</c:v>
                </c:pt>
                <c:pt idx="10">
                  <c:v>источник k</c:v>
                </c:pt>
              </c:strCache>
            </c:strRef>
          </c:cat>
          <c:val>
            <c:numRef>
              <c:f>(Воронка!$C$243:$I$243,Воронка!$K$243:$N$243)</c:f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25226112"/>
        <c:axId val="225232000"/>
      </c:barChart>
      <c:catAx>
        <c:axId val="225226112"/>
        <c:scaling>
          <c:orientation val="minMax"/>
        </c:scaling>
        <c:delete val="0"/>
        <c:axPos val="b"/>
        <c:majorTickMark val="none"/>
        <c:minorTickMark val="none"/>
        <c:tickLblPos val="nextTo"/>
        <c:crossAx val="225232000"/>
        <c:crosses val="autoZero"/>
        <c:auto val="1"/>
        <c:lblAlgn val="ctr"/>
        <c:lblOffset val="100"/>
        <c:noMultiLvlLbl val="0"/>
      </c:catAx>
      <c:valAx>
        <c:axId val="225232000"/>
        <c:scaling>
          <c:orientation val="minMax"/>
        </c:scaling>
        <c:delete val="1"/>
        <c:axPos val="l"/>
        <c:numFmt formatCode="#,##0&quot;р.&quot;" sourceLinked="1"/>
        <c:majorTickMark val="none"/>
        <c:minorTickMark val="none"/>
        <c:tickLblPos val="none"/>
        <c:crossAx val="225226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Динамика</a:t>
            </a:r>
            <a:r>
              <a:rPr lang="ru-RU" sz="1100" baseline="0"/>
              <a:t> конверсии заходы - отклики</a:t>
            </a:r>
            <a:endParaRPr lang="ru-RU" sz="11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562000489488651"/>
          <c:y val="0.27116518190826105"/>
          <c:w val="0.77864580432269137"/>
          <c:h val="0.5751378184387531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(Воронка!$W$191,Воронка!$W$206,Воронка!$W$221,Воронка!$W$236)</c:f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5277440"/>
        <c:axId val="225278976"/>
      </c:lineChart>
      <c:catAx>
        <c:axId val="225277440"/>
        <c:scaling>
          <c:orientation val="minMax"/>
        </c:scaling>
        <c:delete val="0"/>
        <c:axPos val="b"/>
        <c:majorTickMark val="none"/>
        <c:minorTickMark val="none"/>
        <c:tickLblPos val="nextTo"/>
        <c:crossAx val="225278976"/>
        <c:crosses val="autoZero"/>
        <c:auto val="1"/>
        <c:lblAlgn val="ctr"/>
        <c:lblOffset val="100"/>
        <c:noMultiLvlLbl val="0"/>
      </c:catAx>
      <c:valAx>
        <c:axId val="225278976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225277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Динамика</a:t>
            </a:r>
            <a:r>
              <a:rPr lang="ru-RU" sz="1100" baseline="0"/>
              <a:t> конверсии отклики-продажи</a:t>
            </a:r>
            <a:endParaRPr lang="ru-RU" sz="11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dLbl>
              <c:idx val="0"/>
              <c:layout>
                <c:manualLayout>
                  <c:x val="-1.666666666666667E-2"/>
                  <c:y val="4.69896992659247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(Воронка!$W$192,Воронка!$W$207,Воронка!$W$222,Воронка!$W$237)</c:f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5290112"/>
        <c:axId val="225297152"/>
      </c:lineChart>
      <c:catAx>
        <c:axId val="225290112"/>
        <c:scaling>
          <c:orientation val="minMax"/>
        </c:scaling>
        <c:delete val="0"/>
        <c:axPos val="b"/>
        <c:majorTickMark val="none"/>
        <c:minorTickMark val="none"/>
        <c:tickLblPos val="nextTo"/>
        <c:crossAx val="225297152"/>
        <c:crosses val="autoZero"/>
        <c:auto val="1"/>
        <c:lblAlgn val="ctr"/>
        <c:lblOffset val="100"/>
        <c:noMultiLvlLbl val="0"/>
      </c:catAx>
      <c:valAx>
        <c:axId val="225297152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225290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Динамика</a:t>
            </a:r>
            <a:r>
              <a:rPr lang="ru-RU" sz="1100" baseline="0"/>
              <a:t> конверсии заходы - продажи</a:t>
            </a:r>
            <a:endParaRPr lang="ru-RU" sz="11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(Воронка!$W$193,Воронка!$W$208,Воронка!$W$223,Воронка!$W$238)</c:f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5342208"/>
        <c:axId val="225343744"/>
      </c:lineChart>
      <c:catAx>
        <c:axId val="2253422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25343744"/>
        <c:crosses val="autoZero"/>
        <c:auto val="1"/>
        <c:lblAlgn val="ctr"/>
        <c:lblOffset val="100"/>
        <c:noMultiLvlLbl val="0"/>
      </c:catAx>
      <c:valAx>
        <c:axId val="225343744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225342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Динамика финансового</a:t>
            </a:r>
            <a:r>
              <a:rPr lang="ru-RU" sz="1100" baseline="0"/>
              <a:t> роста</a:t>
            </a:r>
            <a:endParaRPr lang="ru-RU" sz="1100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$ в кассе</c:v>
          </c:tx>
          <c:marker>
            <c:symbol val="none"/>
          </c:marker>
          <c:cat>
            <c:strRef>
              <c:f>(Воронка!$A$266,Воронка!$A$281,Воронка!$A$296,Воронка!$A$311)</c:f>
            </c:strRef>
          </c:cat>
          <c:val>
            <c:numRef>
              <c:f>(Воронка!$T$275,Воронка!$T$290,Воронка!$T$305,Воронка!$T$320)</c:f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5446528"/>
        <c:axId val="225448320"/>
      </c:lineChart>
      <c:catAx>
        <c:axId val="225446528"/>
        <c:scaling>
          <c:orientation val="minMax"/>
        </c:scaling>
        <c:delete val="0"/>
        <c:axPos val="b"/>
        <c:majorTickMark val="none"/>
        <c:minorTickMark val="none"/>
        <c:tickLblPos val="nextTo"/>
        <c:crossAx val="225448320"/>
        <c:crosses val="autoZero"/>
        <c:auto val="1"/>
        <c:lblAlgn val="ctr"/>
        <c:lblOffset val="100"/>
        <c:noMultiLvlLbl val="0"/>
      </c:catAx>
      <c:valAx>
        <c:axId val="225448320"/>
        <c:scaling>
          <c:orientation val="minMax"/>
        </c:scaling>
        <c:delete val="0"/>
        <c:axPos val="l"/>
        <c:majorGridlines/>
        <c:numFmt formatCode="#,##0&quot;р.&quot;" sourceLinked="1"/>
        <c:majorTickMark val="none"/>
        <c:minorTickMark val="none"/>
        <c:tickLblPos val="nextTo"/>
        <c:crossAx val="22544652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 baseline="0"/>
              <a:t>Прибыль с каналов лидогенерации </a:t>
            </a:r>
            <a:endParaRPr lang="ru-RU" sz="11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1.9105090986799928E-2"/>
          <c:y val="0.15747036522395486"/>
          <c:w val="0.95343915343915353"/>
          <c:h val="0.70340730136005714"/>
        </c:manualLayout>
      </c:layout>
      <c:barChart>
        <c:barDir val="col"/>
        <c:grouping val="clustered"/>
        <c:varyColors val="0"/>
        <c:ser>
          <c:idx val="0"/>
          <c:order val="0"/>
          <c:tx>
            <c:v>Денег в кассе с канала</c:v>
          </c:tx>
          <c:invertIfNegative val="0"/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</c:spPr>
          </c:dPt>
          <c:cat>
            <c:strRef>
              <c:f>(Воронка!$C$326:$I$326,Воронка!$K$326:$N$326)</c:f>
            </c:strRef>
          </c:cat>
          <c:val>
            <c:numRef>
              <c:f>(Воронка!$C$330:$I$330,Воронка!$K$330:$N$330)</c:f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25473664"/>
        <c:axId val="225475200"/>
      </c:barChart>
      <c:catAx>
        <c:axId val="225473664"/>
        <c:scaling>
          <c:orientation val="minMax"/>
        </c:scaling>
        <c:delete val="0"/>
        <c:axPos val="b"/>
        <c:majorTickMark val="none"/>
        <c:minorTickMark val="none"/>
        <c:tickLblPos val="nextTo"/>
        <c:crossAx val="225475200"/>
        <c:crosses val="autoZero"/>
        <c:auto val="1"/>
        <c:lblAlgn val="ctr"/>
        <c:lblOffset val="100"/>
        <c:noMultiLvlLbl val="0"/>
      </c:catAx>
      <c:valAx>
        <c:axId val="225475200"/>
        <c:scaling>
          <c:orientation val="minMax"/>
        </c:scaling>
        <c:delete val="1"/>
        <c:axPos val="l"/>
        <c:numFmt formatCode="#,##0&quot;р.&quot;" sourceLinked="1"/>
        <c:majorTickMark val="none"/>
        <c:minorTickMark val="none"/>
        <c:tickLblPos val="none"/>
        <c:crossAx val="225473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Динамика</a:t>
            </a:r>
            <a:r>
              <a:rPr lang="ru-RU" sz="1100" baseline="0"/>
              <a:t> конверсии заходы - отклики</a:t>
            </a:r>
            <a:endParaRPr lang="ru-RU" sz="11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562000489488651"/>
          <c:y val="0.27116518190826105"/>
          <c:w val="0.77864580432269137"/>
          <c:h val="0.5751378184387531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(Воронка!$W$278,Воронка!$W$293,Воронка!$W$308,Воронка!$W$323)</c:f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5483776"/>
        <c:axId val="225587968"/>
      </c:lineChart>
      <c:catAx>
        <c:axId val="225483776"/>
        <c:scaling>
          <c:orientation val="minMax"/>
        </c:scaling>
        <c:delete val="0"/>
        <c:axPos val="b"/>
        <c:majorTickMark val="none"/>
        <c:minorTickMark val="none"/>
        <c:tickLblPos val="nextTo"/>
        <c:crossAx val="225587968"/>
        <c:crosses val="autoZero"/>
        <c:auto val="1"/>
        <c:lblAlgn val="ctr"/>
        <c:lblOffset val="100"/>
        <c:noMultiLvlLbl val="0"/>
      </c:catAx>
      <c:valAx>
        <c:axId val="225587968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225483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Динамика</a:t>
            </a:r>
            <a:r>
              <a:rPr lang="ru-RU" sz="1100" baseline="0"/>
              <a:t> конверсии отклики-продажи</a:t>
            </a:r>
            <a:endParaRPr lang="ru-RU" sz="11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dLbl>
              <c:idx val="0"/>
              <c:layout>
                <c:manualLayout>
                  <c:x val="-1.666666666666667E-2"/>
                  <c:y val="4.69896992659247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(Воронка!$W$279,Воронка!$W$294,Воронка!$W$309,Воронка!$W$324)</c:f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5594752"/>
        <c:axId val="225605888"/>
      </c:lineChart>
      <c:catAx>
        <c:axId val="225594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25605888"/>
        <c:crosses val="autoZero"/>
        <c:auto val="1"/>
        <c:lblAlgn val="ctr"/>
        <c:lblOffset val="100"/>
        <c:noMultiLvlLbl val="0"/>
      </c:catAx>
      <c:valAx>
        <c:axId val="225605888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225594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 baseline="0"/>
              <a:t>Прибыль с каналов лидогенерации </a:t>
            </a:r>
            <a:endParaRPr lang="ru-RU" sz="11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1.9105090986799928E-2"/>
          <c:y val="0.15747036522395486"/>
          <c:w val="0.95343915343915353"/>
          <c:h val="0.70340730136005714"/>
        </c:manualLayout>
      </c:layout>
      <c:barChart>
        <c:barDir val="col"/>
        <c:grouping val="clustered"/>
        <c:varyColors val="0"/>
        <c:ser>
          <c:idx val="0"/>
          <c:order val="0"/>
          <c:tx>
            <c:v>Денег в кассе с канала</c:v>
          </c:tx>
          <c:invertIfNegative val="0"/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</c:spPr>
          </c:dPt>
          <c:cat>
            <c:strRef>
              <c:f>(Воронка!$C$64:$I$64,Воронка!$K$64:$N$64)</c:f>
              <c:strCache>
                <c:ptCount val="11"/>
                <c:pt idx="0">
                  <c:v>прямые заходы</c:v>
                </c:pt>
                <c:pt idx="1">
                  <c:v>директ</c:v>
                </c:pt>
                <c:pt idx="2">
                  <c:v>adwords</c:v>
                </c:pt>
                <c:pt idx="3">
                  <c:v>поиск</c:v>
                </c:pt>
                <c:pt idx="4">
                  <c:v>ссылки</c:v>
                </c:pt>
                <c:pt idx="5">
                  <c:v>источник m</c:v>
                </c:pt>
                <c:pt idx="6">
                  <c:v>источник n</c:v>
                </c:pt>
                <c:pt idx="7">
                  <c:v>Повторные</c:v>
                </c:pt>
                <c:pt idx="8">
                  <c:v>авито</c:v>
                </c:pt>
                <c:pt idx="9">
                  <c:v>вконтакт</c:v>
                </c:pt>
                <c:pt idx="10">
                  <c:v>источник k</c:v>
                </c:pt>
              </c:strCache>
            </c:strRef>
          </c:cat>
          <c:val>
            <c:numRef>
              <c:f>(Воронка!$C$68:$I$68,Воронка!$K$68:$N$68)</c:f>
              <c:numCache>
                <c:formatCode>#,##0"р."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24234496"/>
        <c:axId val="224527104"/>
      </c:barChart>
      <c:catAx>
        <c:axId val="224234496"/>
        <c:scaling>
          <c:orientation val="minMax"/>
        </c:scaling>
        <c:delete val="0"/>
        <c:axPos val="b"/>
        <c:majorTickMark val="none"/>
        <c:minorTickMark val="none"/>
        <c:tickLblPos val="nextTo"/>
        <c:crossAx val="224527104"/>
        <c:crosses val="autoZero"/>
        <c:auto val="1"/>
        <c:lblAlgn val="ctr"/>
        <c:lblOffset val="100"/>
        <c:noMultiLvlLbl val="0"/>
      </c:catAx>
      <c:valAx>
        <c:axId val="224527104"/>
        <c:scaling>
          <c:orientation val="minMax"/>
        </c:scaling>
        <c:delete val="1"/>
        <c:axPos val="l"/>
        <c:numFmt formatCode="#,##0&quot;р.&quot;" sourceLinked="1"/>
        <c:majorTickMark val="none"/>
        <c:minorTickMark val="none"/>
        <c:tickLblPos val="none"/>
        <c:crossAx val="224234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Динамика</a:t>
            </a:r>
            <a:r>
              <a:rPr lang="ru-RU" sz="1100" baseline="0"/>
              <a:t> конверсии заходы - продажи</a:t>
            </a:r>
            <a:endParaRPr lang="ru-RU" sz="11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(Воронка!$W$280,Воронка!$W$295,Воронка!$W$310,Воронка!$W$325)</c:f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5630848"/>
        <c:axId val="225640832"/>
      </c:lineChart>
      <c:catAx>
        <c:axId val="225630848"/>
        <c:scaling>
          <c:orientation val="minMax"/>
        </c:scaling>
        <c:delete val="0"/>
        <c:axPos val="b"/>
        <c:majorTickMark val="none"/>
        <c:minorTickMark val="none"/>
        <c:tickLblPos val="nextTo"/>
        <c:crossAx val="225640832"/>
        <c:crosses val="autoZero"/>
        <c:auto val="1"/>
        <c:lblAlgn val="ctr"/>
        <c:lblOffset val="100"/>
        <c:noMultiLvlLbl val="0"/>
      </c:catAx>
      <c:valAx>
        <c:axId val="225640832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225630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Динамика финансового</a:t>
            </a:r>
            <a:r>
              <a:rPr lang="ru-RU" sz="1100" baseline="0"/>
              <a:t> роста</a:t>
            </a:r>
            <a:endParaRPr lang="ru-RU" sz="1100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$ в кассе</c:v>
          </c:tx>
          <c:marker>
            <c:symbol val="none"/>
          </c:marker>
          <c:cat>
            <c:strRef>
              <c:f>(Воронка!$A$4,Воронка!$A$19,Воронка!$A$34,Воронка!$A$49)</c:f>
              <c:strCache>
                <c:ptCount val="4"/>
                <c:pt idx="0">
                  <c:v>1 неделя</c:v>
                </c:pt>
                <c:pt idx="1">
                  <c:v>2 неделя</c:v>
                </c:pt>
                <c:pt idx="2">
                  <c:v>3 неделя</c:v>
                </c:pt>
                <c:pt idx="3">
                  <c:v>4 неделя</c:v>
                </c:pt>
              </c:strCache>
            </c:strRef>
          </c:cat>
          <c:val>
            <c:numRef>
              <c:f>(Воронка!$T$362,Воронка!$T$377,Воронка!$T$392,Воронка!$T$407)</c:f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5682560"/>
        <c:axId val="225684096"/>
      </c:lineChart>
      <c:catAx>
        <c:axId val="225682560"/>
        <c:scaling>
          <c:orientation val="minMax"/>
        </c:scaling>
        <c:delete val="0"/>
        <c:axPos val="b"/>
        <c:majorTickMark val="none"/>
        <c:minorTickMark val="none"/>
        <c:tickLblPos val="nextTo"/>
        <c:crossAx val="225684096"/>
        <c:crosses val="autoZero"/>
        <c:auto val="1"/>
        <c:lblAlgn val="ctr"/>
        <c:lblOffset val="100"/>
        <c:noMultiLvlLbl val="0"/>
      </c:catAx>
      <c:valAx>
        <c:axId val="225684096"/>
        <c:scaling>
          <c:orientation val="minMax"/>
        </c:scaling>
        <c:delete val="0"/>
        <c:axPos val="l"/>
        <c:majorGridlines/>
        <c:numFmt formatCode="#,##0&quot;р.&quot;" sourceLinked="1"/>
        <c:majorTickMark val="none"/>
        <c:minorTickMark val="none"/>
        <c:tickLblPos val="nextTo"/>
        <c:crossAx val="225682560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 baseline="0"/>
              <a:t>Прибыль с каналов лидогенерации </a:t>
            </a:r>
            <a:endParaRPr lang="ru-RU" sz="11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1.9105090986799928E-2"/>
          <c:y val="0.15747036522395486"/>
          <c:w val="0.95343915343915353"/>
          <c:h val="0.70340730136005714"/>
        </c:manualLayout>
      </c:layout>
      <c:barChart>
        <c:barDir val="col"/>
        <c:grouping val="clustered"/>
        <c:varyColors val="0"/>
        <c:ser>
          <c:idx val="0"/>
          <c:order val="0"/>
          <c:tx>
            <c:v>Денег в кассе с канала</c:v>
          </c:tx>
          <c:invertIfNegative val="0"/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</c:spPr>
          </c:dPt>
          <c:cat>
            <c:strRef>
              <c:f>(Воронка!$C$64:$I$64,Воронка!$K$64:$N$64)</c:f>
              <c:strCache>
                <c:ptCount val="11"/>
                <c:pt idx="0">
                  <c:v>прямые заходы</c:v>
                </c:pt>
                <c:pt idx="1">
                  <c:v>директ</c:v>
                </c:pt>
                <c:pt idx="2">
                  <c:v>adwords</c:v>
                </c:pt>
                <c:pt idx="3">
                  <c:v>поиск</c:v>
                </c:pt>
                <c:pt idx="4">
                  <c:v>ссылки</c:v>
                </c:pt>
                <c:pt idx="5">
                  <c:v>источник m</c:v>
                </c:pt>
                <c:pt idx="6">
                  <c:v>источник n</c:v>
                </c:pt>
                <c:pt idx="7">
                  <c:v>Повторные</c:v>
                </c:pt>
                <c:pt idx="8">
                  <c:v>авито</c:v>
                </c:pt>
                <c:pt idx="9">
                  <c:v>вконтакт</c:v>
                </c:pt>
                <c:pt idx="10">
                  <c:v>источник k</c:v>
                </c:pt>
              </c:strCache>
            </c:strRef>
          </c:cat>
          <c:val>
            <c:numRef>
              <c:f>(Воронка!$C$417:$I$417,Воронка!$K$417:$N$417)</c:f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25979776"/>
        <c:axId val="225985664"/>
      </c:barChart>
      <c:catAx>
        <c:axId val="225979776"/>
        <c:scaling>
          <c:orientation val="minMax"/>
        </c:scaling>
        <c:delete val="0"/>
        <c:axPos val="b"/>
        <c:majorTickMark val="none"/>
        <c:minorTickMark val="none"/>
        <c:tickLblPos val="nextTo"/>
        <c:crossAx val="225985664"/>
        <c:crosses val="autoZero"/>
        <c:auto val="1"/>
        <c:lblAlgn val="ctr"/>
        <c:lblOffset val="100"/>
        <c:noMultiLvlLbl val="0"/>
      </c:catAx>
      <c:valAx>
        <c:axId val="225985664"/>
        <c:scaling>
          <c:orientation val="minMax"/>
        </c:scaling>
        <c:delete val="1"/>
        <c:axPos val="l"/>
        <c:numFmt formatCode="#,##0&quot;р.&quot;" sourceLinked="1"/>
        <c:majorTickMark val="none"/>
        <c:minorTickMark val="none"/>
        <c:tickLblPos val="none"/>
        <c:crossAx val="225979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Динамика</a:t>
            </a:r>
            <a:r>
              <a:rPr lang="ru-RU" sz="1100" baseline="0"/>
              <a:t> конверсии заходы - отклики</a:t>
            </a:r>
            <a:endParaRPr lang="ru-RU" sz="11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562000489488651"/>
          <c:y val="0.27116518190826105"/>
          <c:w val="0.77864580432269137"/>
          <c:h val="0.5751378184387531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(Воронка!$W$365,Воронка!$W$380,Воронка!$W$395,Воронка!$W$410)</c:f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6015104"/>
        <c:axId val="226016640"/>
      </c:lineChart>
      <c:catAx>
        <c:axId val="226015104"/>
        <c:scaling>
          <c:orientation val="minMax"/>
        </c:scaling>
        <c:delete val="0"/>
        <c:axPos val="b"/>
        <c:majorTickMark val="none"/>
        <c:minorTickMark val="none"/>
        <c:tickLblPos val="nextTo"/>
        <c:crossAx val="226016640"/>
        <c:crosses val="autoZero"/>
        <c:auto val="1"/>
        <c:lblAlgn val="ctr"/>
        <c:lblOffset val="100"/>
        <c:noMultiLvlLbl val="0"/>
      </c:catAx>
      <c:valAx>
        <c:axId val="22601664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226015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Динамика</a:t>
            </a:r>
            <a:r>
              <a:rPr lang="ru-RU" sz="1100" baseline="0"/>
              <a:t> конверсии отклики-продажи</a:t>
            </a:r>
            <a:endParaRPr lang="ru-RU" sz="11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dLbl>
              <c:idx val="0"/>
              <c:layout>
                <c:manualLayout>
                  <c:x val="-1.666666666666667E-2"/>
                  <c:y val="4.69896992659247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(Воронка!$W$366,Воронка!$W$381,Воронка!$W$396,Воронка!$W$411)</c:f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5779712"/>
        <c:axId val="225780864"/>
      </c:lineChart>
      <c:catAx>
        <c:axId val="225779712"/>
        <c:scaling>
          <c:orientation val="minMax"/>
        </c:scaling>
        <c:delete val="0"/>
        <c:axPos val="b"/>
        <c:majorTickMark val="none"/>
        <c:minorTickMark val="none"/>
        <c:tickLblPos val="nextTo"/>
        <c:crossAx val="225780864"/>
        <c:crosses val="autoZero"/>
        <c:auto val="1"/>
        <c:lblAlgn val="ctr"/>
        <c:lblOffset val="100"/>
        <c:noMultiLvlLbl val="0"/>
      </c:catAx>
      <c:valAx>
        <c:axId val="225780864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225779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Динамика</a:t>
            </a:r>
            <a:r>
              <a:rPr lang="ru-RU" sz="1100" baseline="0"/>
              <a:t> конверсии заходы - продажи</a:t>
            </a:r>
            <a:endParaRPr lang="ru-RU" sz="11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(Воронка!$W$367,Воронка!$W$382,Воронка!$W$397,Воронка!$W$412)</c:f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5809536"/>
        <c:axId val="225811072"/>
      </c:lineChart>
      <c:catAx>
        <c:axId val="225809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225811072"/>
        <c:crosses val="autoZero"/>
        <c:auto val="1"/>
        <c:lblAlgn val="ctr"/>
        <c:lblOffset val="100"/>
        <c:noMultiLvlLbl val="0"/>
      </c:catAx>
      <c:valAx>
        <c:axId val="225811072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225809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Динамика финансового</a:t>
            </a:r>
            <a:r>
              <a:rPr lang="ru-RU" sz="1100" baseline="0"/>
              <a:t> роста</a:t>
            </a:r>
            <a:endParaRPr lang="ru-RU" sz="1100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$ в кассе</c:v>
          </c:tx>
          <c:marker>
            <c:symbol val="none"/>
          </c:marker>
          <c:cat>
            <c:strRef>
              <c:f>(Воронка!$A$4,Воронка!$A$19,Воронка!$A$34,Воронка!$A$49)</c:f>
              <c:strCache>
                <c:ptCount val="4"/>
                <c:pt idx="0">
                  <c:v>1 неделя</c:v>
                </c:pt>
                <c:pt idx="1">
                  <c:v>2 неделя</c:v>
                </c:pt>
                <c:pt idx="2">
                  <c:v>3 неделя</c:v>
                </c:pt>
                <c:pt idx="3">
                  <c:v>4 неделя</c:v>
                </c:pt>
              </c:strCache>
            </c:strRef>
          </c:cat>
          <c:val>
            <c:numRef>
              <c:f>(Воронка!$T$449,Воронка!$T$464,Воронка!$T$479,Воронка!$T$494)</c:f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5823744"/>
        <c:axId val="225870592"/>
      </c:lineChart>
      <c:catAx>
        <c:axId val="225823744"/>
        <c:scaling>
          <c:orientation val="minMax"/>
        </c:scaling>
        <c:delete val="0"/>
        <c:axPos val="b"/>
        <c:majorTickMark val="none"/>
        <c:minorTickMark val="none"/>
        <c:tickLblPos val="nextTo"/>
        <c:crossAx val="225870592"/>
        <c:crosses val="autoZero"/>
        <c:auto val="1"/>
        <c:lblAlgn val="ctr"/>
        <c:lblOffset val="100"/>
        <c:noMultiLvlLbl val="0"/>
      </c:catAx>
      <c:valAx>
        <c:axId val="225870592"/>
        <c:scaling>
          <c:orientation val="minMax"/>
        </c:scaling>
        <c:delete val="0"/>
        <c:axPos val="l"/>
        <c:majorGridlines/>
        <c:numFmt formatCode="#,##0&quot;р.&quot;" sourceLinked="1"/>
        <c:majorTickMark val="none"/>
        <c:minorTickMark val="none"/>
        <c:tickLblPos val="nextTo"/>
        <c:crossAx val="225823744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 baseline="0"/>
              <a:t>Прибыль с каналов лидогенерации </a:t>
            </a:r>
            <a:endParaRPr lang="ru-RU" sz="11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1.9105090986799928E-2"/>
          <c:y val="0.15747036522395486"/>
          <c:w val="0.95343915343915353"/>
          <c:h val="0.70340730136005714"/>
        </c:manualLayout>
      </c:layout>
      <c:barChart>
        <c:barDir val="col"/>
        <c:grouping val="clustered"/>
        <c:varyColors val="0"/>
        <c:ser>
          <c:idx val="0"/>
          <c:order val="0"/>
          <c:tx>
            <c:v>Денег в кассе с канала</c:v>
          </c:tx>
          <c:invertIfNegative val="0"/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</c:spPr>
          </c:dPt>
          <c:cat>
            <c:strRef>
              <c:f>(Воронка!$C$64:$I$64,Воронка!$K$64:$N$64)</c:f>
              <c:strCache>
                <c:ptCount val="11"/>
                <c:pt idx="0">
                  <c:v>прямые заходы</c:v>
                </c:pt>
                <c:pt idx="1">
                  <c:v>директ</c:v>
                </c:pt>
                <c:pt idx="2">
                  <c:v>adwords</c:v>
                </c:pt>
                <c:pt idx="3">
                  <c:v>поиск</c:v>
                </c:pt>
                <c:pt idx="4">
                  <c:v>ссылки</c:v>
                </c:pt>
                <c:pt idx="5">
                  <c:v>источник m</c:v>
                </c:pt>
                <c:pt idx="6">
                  <c:v>источник n</c:v>
                </c:pt>
                <c:pt idx="7">
                  <c:v>Повторные</c:v>
                </c:pt>
                <c:pt idx="8">
                  <c:v>авито</c:v>
                </c:pt>
                <c:pt idx="9">
                  <c:v>вконтакт</c:v>
                </c:pt>
                <c:pt idx="10">
                  <c:v>источник k</c:v>
                </c:pt>
              </c:strCache>
            </c:strRef>
          </c:cat>
          <c:val>
            <c:numRef>
              <c:f>(Воронка!$C$504:$I$504,Воронка!$K$504:$N$504)</c:f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25887744"/>
        <c:axId val="225889280"/>
      </c:barChart>
      <c:catAx>
        <c:axId val="225887744"/>
        <c:scaling>
          <c:orientation val="minMax"/>
        </c:scaling>
        <c:delete val="0"/>
        <c:axPos val="b"/>
        <c:majorTickMark val="none"/>
        <c:minorTickMark val="none"/>
        <c:tickLblPos val="nextTo"/>
        <c:crossAx val="225889280"/>
        <c:crosses val="autoZero"/>
        <c:auto val="1"/>
        <c:lblAlgn val="ctr"/>
        <c:lblOffset val="100"/>
        <c:noMultiLvlLbl val="0"/>
      </c:catAx>
      <c:valAx>
        <c:axId val="225889280"/>
        <c:scaling>
          <c:orientation val="minMax"/>
        </c:scaling>
        <c:delete val="1"/>
        <c:axPos val="l"/>
        <c:numFmt formatCode="#,##0&quot;р.&quot;" sourceLinked="1"/>
        <c:majorTickMark val="none"/>
        <c:minorTickMark val="none"/>
        <c:tickLblPos val="none"/>
        <c:crossAx val="225887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Динамика</a:t>
            </a:r>
            <a:r>
              <a:rPr lang="ru-RU" sz="1100" baseline="0"/>
              <a:t> конверсии заходы - отклики</a:t>
            </a:r>
            <a:endParaRPr lang="ru-RU" sz="11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562000489488651"/>
          <c:y val="0.27116518190826105"/>
          <c:w val="0.77864580432269137"/>
          <c:h val="0.5751378184387531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(Воронка!$W$452,Воронка!$W$467,Воронка!$W$482,Воронка!$W$497)</c:f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5918336"/>
        <c:axId val="225920128"/>
      </c:lineChart>
      <c:catAx>
        <c:axId val="225918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225920128"/>
        <c:crosses val="autoZero"/>
        <c:auto val="1"/>
        <c:lblAlgn val="ctr"/>
        <c:lblOffset val="100"/>
        <c:noMultiLvlLbl val="0"/>
      </c:catAx>
      <c:valAx>
        <c:axId val="225920128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225918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Динамика</a:t>
            </a:r>
            <a:r>
              <a:rPr lang="ru-RU" sz="1100" baseline="0"/>
              <a:t> конверсии отклики-продажи</a:t>
            </a:r>
            <a:endParaRPr lang="ru-RU" sz="11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dLbl>
              <c:idx val="0"/>
              <c:layout>
                <c:manualLayout>
                  <c:x val="-1.666666666666667E-2"/>
                  <c:y val="4.69896992659247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(Воронка!$W$453,Воронка!$W$468,Воронка!$W$483,Воронка!$W$498)</c:f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5947648"/>
        <c:axId val="225950336"/>
      </c:lineChart>
      <c:catAx>
        <c:axId val="225947648"/>
        <c:scaling>
          <c:orientation val="minMax"/>
        </c:scaling>
        <c:delete val="0"/>
        <c:axPos val="b"/>
        <c:majorTickMark val="none"/>
        <c:minorTickMark val="none"/>
        <c:tickLblPos val="nextTo"/>
        <c:crossAx val="225950336"/>
        <c:crosses val="autoZero"/>
        <c:auto val="1"/>
        <c:lblAlgn val="ctr"/>
        <c:lblOffset val="100"/>
        <c:noMultiLvlLbl val="0"/>
      </c:catAx>
      <c:valAx>
        <c:axId val="225950336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225947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Динамика</a:t>
            </a:r>
            <a:r>
              <a:rPr lang="ru-RU" sz="1100" baseline="0"/>
              <a:t> конверсии заходы - отклики</a:t>
            </a:r>
            <a:endParaRPr lang="ru-RU" sz="11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562000489488651"/>
          <c:y val="0.27116518190826105"/>
          <c:w val="0.77864580432269137"/>
          <c:h val="0.5751378184387531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(Воронка!$W$16,Воронка!$W$31,Воронка!$W$46,Воронка!$W$61)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4565888"/>
        <c:axId val="224571776"/>
      </c:lineChart>
      <c:catAx>
        <c:axId val="224565888"/>
        <c:scaling>
          <c:orientation val="minMax"/>
        </c:scaling>
        <c:delete val="0"/>
        <c:axPos val="b"/>
        <c:majorTickMark val="none"/>
        <c:minorTickMark val="none"/>
        <c:tickLblPos val="nextTo"/>
        <c:crossAx val="224571776"/>
        <c:crosses val="autoZero"/>
        <c:auto val="1"/>
        <c:lblAlgn val="ctr"/>
        <c:lblOffset val="100"/>
        <c:noMultiLvlLbl val="0"/>
      </c:catAx>
      <c:valAx>
        <c:axId val="224571776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224565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Динамика</a:t>
            </a:r>
            <a:r>
              <a:rPr lang="ru-RU" sz="1100" baseline="0"/>
              <a:t> конверсии заходы - продажи</a:t>
            </a:r>
            <a:endParaRPr lang="ru-RU" sz="11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(Воронка!$W$454,Воронка!$W$469,Воронка!$W$484,Воронка!$W$499)</c:f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6049024"/>
        <c:axId val="226054912"/>
      </c:lineChart>
      <c:catAx>
        <c:axId val="2260490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26054912"/>
        <c:crosses val="autoZero"/>
        <c:auto val="1"/>
        <c:lblAlgn val="ctr"/>
        <c:lblOffset val="100"/>
        <c:noMultiLvlLbl val="0"/>
      </c:catAx>
      <c:valAx>
        <c:axId val="226054912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226049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Динамика финансового</a:t>
            </a:r>
            <a:r>
              <a:rPr lang="ru-RU" sz="1100" baseline="0"/>
              <a:t> роста</a:t>
            </a:r>
            <a:endParaRPr lang="ru-RU" sz="1100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$ в кассе</c:v>
          </c:tx>
          <c:marker>
            <c:symbol val="none"/>
          </c:marker>
          <c:cat>
            <c:strRef>
              <c:f>(Воронка!$A$4,Воронка!$A$19,Воронка!$A$34,Воронка!$A$49)</c:f>
              <c:strCache>
                <c:ptCount val="4"/>
                <c:pt idx="0">
                  <c:v>1 неделя</c:v>
                </c:pt>
                <c:pt idx="1">
                  <c:v>2 неделя</c:v>
                </c:pt>
                <c:pt idx="2">
                  <c:v>3 неделя</c:v>
                </c:pt>
                <c:pt idx="3">
                  <c:v>4 неделя</c:v>
                </c:pt>
              </c:strCache>
            </c:strRef>
          </c:cat>
          <c:val>
            <c:numRef>
              <c:f>(Воронка!$T$536,Воронка!$T$551,Воронка!$T$566,Воронка!$T$581)</c:f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6092160"/>
        <c:axId val="226093696"/>
      </c:lineChart>
      <c:catAx>
        <c:axId val="226092160"/>
        <c:scaling>
          <c:orientation val="minMax"/>
        </c:scaling>
        <c:delete val="0"/>
        <c:axPos val="b"/>
        <c:majorTickMark val="none"/>
        <c:minorTickMark val="none"/>
        <c:tickLblPos val="nextTo"/>
        <c:crossAx val="226093696"/>
        <c:crosses val="autoZero"/>
        <c:auto val="1"/>
        <c:lblAlgn val="ctr"/>
        <c:lblOffset val="100"/>
        <c:noMultiLvlLbl val="0"/>
      </c:catAx>
      <c:valAx>
        <c:axId val="226093696"/>
        <c:scaling>
          <c:orientation val="minMax"/>
        </c:scaling>
        <c:delete val="0"/>
        <c:axPos val="l"/>
        <c:majorGridlines/>
        <c:numFmt formatCode="#,##0&quot;р.&quot;" sourceLinked="1"/>
        <c:majorTickMark val="none"/>
        <c:minorTickMark val="none"/>
        <c:tickLblPos val="nextTo"/>
        <c:crossAx val="226092160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 baseline="0"/>
              <a:t>Прибыль с каналов лидогенерации </a:t>
            </a:r>
            <a:endParaRPr lang="ru-RU" sz="11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1.9105090986799928E-2"/>
          <c:y val="0.15747036522395486"/>
          <c:w val="0.95343915343915353"/>
          <c:h val="0.70340730136005714"/>
        </c:manualLayout>
      </c:layout>
      <c:barChart>
        <c:barDir val="col"/>
        <c:grouping val="clustered"/>
        <c:varyColors val="0"/>
        <c:ser>
          <c:idx val="0"/>
          <c:order val="0"/>
          <c:tx>
            <c:v>Денег в кассе с канала</c:v>
          </c:tx>
          <c:invertIfNegative val="0"/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</c:spPr>
          </c:dPt>
          <c:cat>
            <c:strRef>
              <c:f>(Воронка!$C$64:$I$64,Воронка!$K$64:$N$64)</c:f>
              <c:strCache>
                <c:ptCount val="11"/>
                <c:pt idx="0">
                  <c:v>прямые заходы</c:v>
                </c:pt>
                <c:pt idx="1">
                  <c:v>директ</c:v>
                </c:pt>
                <c:pt idx="2">
                  <c:v>adwords</c:v>
                </c:pt>
                <c:pt idx="3">
                  <c:v>поиск</c:v>
                </c:pt>
                <c:pt idx="4">
                  <c:v>ссылки</c:v>
                </c:pt>
                <c:pt idx="5">
                  <c:v>источник m</c:v>
                </c:pt>
                <c:pt idx="6">
                  <c:v>источник n</c:v>
                </c:pt>
                <c:pt idx="7">
                  <c:v>Повторные</c:v>
                </c:pt>
                <c:pt idx="8">
                  <c:v>авито</c:v>
                </c:pt>
                <c:pt idx="9">
                  <c:v>вконтакт</c:v>
                </c:pt>
                <c:pt idx="10">
                  <c:v>источник k</c:v>
                </c:pt>
              </c:strCache>
            </c:strRef>
          </c:cat>
          <c:val>
            <c:numRef>
              <c:f>(Воронка!$C$591:$I$591,Воронка!$K$591:$N$591)</c:f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26110848"/>
        <c:axId val="226120832"/>
      </c:barChart>
      <c:catAx>
        <c:axId val="226110848"/>
        <c:scaling>
          <c:orientation val="minMax"/>
        </c:scaling>
        <c:delete val="0"/>
        <c:axPos val="b"/>
        <c:majorTickMark val="none"/>
        <c:minorTickMark val="none"/>
        <c:tickLblPos val="nextTo"/>
        <c:crossAx val="226120832"/>
        <c:crosses val="autoZero"/>
        <c:auto val="1"/>
        <c:lblAlgn val="ctr"/>
        <c:lblOffset val="100"/>
        <c:noMultiLvlLbl val="0"/>
      </c:catAx>
      <c:valAx>
        <c:axId val="226120832"/>
        <c:scaling>
          <c:orientation val="minMax"/>
        </c:scaling>
        <c:delete val="1"/>
        <c:axPos val="l"/>
        <c:numFmt formatCode="#,##0&quot;р.&quot;" sourceLinked="1"/>
        <c:majorTickMark val="none"/>
        <c:minorTickMark val="none"/>
        <c:tickLblPos val="none"/>
        <c:crossAx val="226110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Динамика</a:t>
            </a:r>
            <a:r>
              <a:rPr lang="ru-RU" sz="1100" baseline="0"/>
              <a:t> конверсии заходы - отклики</a:t>
            </a:r>
            <a:endParaRPr lang="ru-RU" sz="11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562000489488651"/>
          <c:y val="0.27116518190826105"/>
          <c:w val="0.77864580432269137"/>
          <c:h val="0.5751378184387531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(Воронка!$W$539,Воронка!$W$554,Воронка!$W$569,Воронка!$W$584)</c:f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6161792"/>
        <c:axId val="226163328"/>
      </c:lineChart>
      <c:catAx>
        <c:axId val="2261617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26163328"/>
        <c:crosses val="autoZero"/>
        <c:auto val="1"/>
        <c:lblAlgn val="ctr"/>
        <c:lblOffset val="100"/>
        <c:noMultiLvlLbl val="0"/>
      </c:catAx>
      <c:valAx>
        <c:axId val="226163328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226161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Динамика</a:t>
            </a:r>
            <a:r>
              <a:rPr lang="ru-RU" sz="1100" baseline="0"/>
              <a:t> конверсии отклики-продажи</a:t>
            </a:r>
            <a:endParaRPr lang="ru-RU" sz="11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dLbl>
              <c:idx val="0"/>
              <c:layout>
                <c:manualLayout>
                  <c:x val="-1.666666666666667E-2"/>
                  <c:y val="4.69896992659247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(Воронка!$W$540,Воронка!$W$555,Воронка!$W$570,Воронка!$W$585)</c:f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6174464"/>
        <c:axId val="226210176"/>
      </c:lineChart>
      <c:catAx>
        <c:axId val="226174464"/>
        <c:scaling>
          <c:orientation val="minMax"/>
        </c:scaling>
        <c:delete val="0"/>
        <c:axPos val="b"/>
        <c:majorTickMark val="none"/>
        <c:minorTickMark val="none"/>
        <c:tickLblPos val="nextTo"/>
        <c:crossAx val="226210176"/>
        <c:crosses val="autoZero"/>
        <c:auto val="1"/>
        <c:lblAlgn val="ctr"/>
        <c:lblOffset val="100"/>
        <c:noMultiLvlLbl val="0"/>
      </c:catAx>
      <c:valAx>
        <c:axId val="226210176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226174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Динамика</a:t>
            </a:r>
            <a:r>
              <a:rPr lang="ru-RU" sz="1100" baseline="0"/>
              <a:t> конверсии заходы - продажи</a:t>
            </a:r>
            <a:endParaRPr lang="ru-RU" sz="11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(Воронка!$W$541,Воронка!$W$556,Воронка!$W$571,Воронка!$W$586)</c:f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6366208"/>
        <c:axId val="226367744"/>
      </c:lineChart>
      <c:catAx>
        <c:axId val="2263662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26367744"/>
        <c:crosses val="autoZero"/>
        <c:auto val="1"/>
        <c:lblAlgn val="ctr"/>
        <c:lblOffset val="100"/>
        <c:noMultiLvlLbl val="0"/>
      </c:catAx>
      <c:valAx>
        <c:axId val="226367744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226366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Динамика финансового</a:t>
            </a:r>
            <a:r>
              <a:rPr lang="ru-RU" sz="1100" baseline="0"/>
              <a:t> роста</a:t>
            </a:r>
            <a:endParaRPr lang="ru-RU" sz="1100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$ в кассе</c:v>
          </c:tx>
          <c:marker>
            <c:symbol val="none"/>
          </c:marker>
          <c:cat>
            <c:strRef>
              <c:f>(Воронка!$A$4,Воронка!$A$19,Воронка!$A$34,Воронка!$A$49)</c:f>
              <c:strCache>
                <c:ptCount val="4"/>
                <c:pt idx="0">
                  <c:v>1 неделя</c:v>
                </c:pt>
                <c:pt idx="1">
                  <c:v>2 неделя</c:v>
                </c:pt>
                <c:pt idx="2">
                  <c:v>3 неделя</c:v>
                </c:pt>
                <c:pt idx="3">
                  <c:v>4 неделя</c:v>
                </c:pt>
              </c:strCache>
            </c:strRef>
          </c:cat>
          <c:val>
            <c:numRef>
              <c:f>(Воронка!$T$623,Воронка!$T$638,Воронка!$T$653,Воронка!$T$668)</c:f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6388608"/>
        <c:axId val="226394496"/>
      </c:lineChart>
      <c:catAx>
        <c:axId val="2263886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26394496"/>
        <c:crosses val="autoZero"/>
        <c:auto val="1"/>
        <c:lblAlgn val="ctr"/>
        <c:lblOffset val="100"/>
        <c:noMultiLvlLbl val="0"/>
      </c:catAx>
      <c:valAx>
        <c:axId val="226394496"/>
        <c:scaling>
          <c:orientation val="minMax"/>
        </c:scaling>
        <c:delete val="0"/>
        <c:axPos val="l"/>
        <c:majorGridlines/>
        <c:numFmt formatCode="#,##0&quot;р.&quot;" sourceLinked="1"/>
        <c:majorTickMark val="none"/>
        <c:minorTickMark val="none"/>
        <c:tickLblPos val="nextTo"/>
        <c:crossAx val="22638860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 baseline="0"/>
              <a:t>Прибыль с каналов лидогенерации </a:t>
            </a:r>
            <a:endParaRPr lang="ru-RU" sz="11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1.9105090986799928E-2"/>
          <c:y val="0.15747036522395486"/>
          <c:w val="0.95343915343915353"/>
          <c:h val="0.70340730136005714"/>
        </c:manualLayout>
      </c:layout>
      <c:barChart>
        <c:barDir val="col"/>
        <c:grouping val="clustered"/>
        <c:varyColors val="0"/>
        <c:ser>
          <c:idx val="0"/>
          <c:order val="0"/>
          <c:tx>
            <c:v>Денег в кассе с канала</c:v>
          </c:tx>
          <c:invertIfNegative val="0"/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</c:spPr>
          </c:dPt>
          <c:cat>
            <c:strRef>
              <c:f>(Воронка!$C$64:$I$64,Воронка!$K$64:$N$64)</c:f>
              <c:strCache>
                <c:ptCount val="11"/>
                <c:pt idx="0">
                  <c:v>прямые заходы</c:v>
                </c:pt>
                <c:pt idx="1">
                  <c:v>директ</c:v>
                </c:pt>
                <c:pt idx="2">
                  <c:v>adwords</c:v>
                </c:pt>
                <c:pt idx="3">
                  <c:v>поиск</c:v>
                </c:pt>
                <c:pt idx="4">
                  <c:v>ссылки</c:v>
                </c:pt>
                <c:pt idx="5">
                  <c:v>источник m</c:v>
                </c:pt>
                <c:pt idx="6">
                  <c:v>источник n</c:v>
                </c:pt>
                <c:pt idx="7">
                  <c:v>Повторные</c:v>
                </c:pt>
                <c:pt idx="8">
                  <c:v>авито</c:v>
                </c:pt>
                <c:pt idx="9">
                  <c:v>вконтакт</c:v>
                </c:pt>
                <c:pt idx="10">
                  <c:v>источник k</c:v>
                </c:pt>
              </c:strCache>
            </c:strRef>
          </c:cat>
          <c:val>
            <c:numRef>
              <c:f>(Воронка!$C$678:$I$678,Воронка!$K$678:$N$678)</c:f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26702464"/>
        <c:axId val="226704000"/>
      </c:barChart>
      <c:catAx>
        <c:axId val="226702464"/>
        <c:scaling>
          <c:orientation val="minMax"/>
        </c:scaling>
        <c:delete val="0"/>
        <c:axPos val="b"/>
        <c:majorTickMark val="none"/>
        <c:minorTickMark val="none"/>
        <c:tickLblPos val="nextTo"/>
        <c:crossAx val="226704000"/>
        <c:crosses val="autoZero"/>
        <c:auto val="1"/>
        <c:lblAlgn val="ctr"/>
        <c:lblOffset val="100"/>
        <c:noMultiLvlLbl val="0"/>
      </c:catAx>
      <c:valAx>
        <c:axId val="226704000"/>
        <c:scaling>
          <c:orientation val="minMax"/>
        </c:scaling>
        <c:delete val="1"/>
        <c:axPos val="l"/>
        <c:numFmt formatCode="#,##0&quot;р.&quot;" sourceLinked="1"/>
        <c:majorTickMark val="none"/>
        <c:minorTickMark val="none"/>
        <c:tickLblPos val="none"/>
        <c:crossAx val="226702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Динамика</a:t>
            </a:r>
            <a:r>
              <a:rPr lang="ru-RU" sz="1100" baseline="0"/>
              <a:t> конверсии заходы - отклики</a:t>
            </a:r>
            <a:endParaRPr lang="ru-RU" sz="11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562000489488651"/>
          <c:y val="0.27116518190826105"/>
          <c:w val="0.77864580432269137"/>
          <c:h val="0.5751378184387531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(Воронка!$W$626,Воронка!$W$641,Воронка!$W$656,Воронка!$W$671)</c:f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6724864"/>
        <c:axId val="226730752"/>
      </c:lineChart>
      <c:catAx>
        <c:axId val="226724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226730752"/>
        <c:crosses val="autoZero"/>
        <c:auto val="1"/>
        <c:lblAlgn val="ctr"/>
        <c:lblOffset val="100"/>
        <c:noMultiLvlLbl val="0"/>
      </c:catAx>
      <c:valAx>
        <c:axId val="226730752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226724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Динамика</a:t>
            </a:r>
            <a:r>
              <a:rPr lang="ru-RU" sz="1100" baseline="0"/>
              <a:t> конверсии отклики-продажи</a:t>
            </a:r>
            <a:endParaRPr lang="ru-RU" sz="11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dLbl>
              <c:idx val="0"/>
              <c:layout>
                <c:manualLayout>
                  <c:x val="-1.666666666666667E-2"/>
                  <c:y val="4.69896992659247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(Воронка!$W$627,Воронка!$W$642,Воронка!$W$657,Воронка!$W$672)</c:f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6428032"/>
        <c:axId val="226745728"/>
      </c:lineChart>
      <c:catAx>
        <c:axId val="226428032"/>
        <c:scaling>
          <c:orientation val="minMax"/>
        </c:scaling>
        <c:delete val="0"/>
        <c:axPos val="b"/>
        <c:majorTickMark val="none"/>
        <c:minorTickMark val="none"/>
        <c:tickLblPos val="nextTo"/>
        <c:crossAx val="226745728"/>
        <c:crosses val="autoZero"/>
        <c:auto val="1"/>
        <c:lblAlgn val="ctr"/>
        <c:lblOffset val="100"/>
        <c:noMultiLvlLbl val="0"/>
      </c:catAx>
      <c:valAx>
        <c:axId val="226745728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226428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Динамика</a:t>
            </a:r>
            <a:r>
              <a:rPr lang="ru-RU" sz="1100" baseline="0"/>
              <a:t> конверсии отклики-продажи</a:t>
            </a:r>
            <a:endParaRPr lang="ru-RU" sz="11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dLbl>
              <c:idx val="0"/>
              <c:layout>
                <c:manualLayout>
                  <c:x val="-1.666666666666667E-2"/>
                  <c:y val="4.69896992659247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(Воронка!$W$17,Воронка!$W$32,Воронка!$W$47,Воронка!$W$62)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4578560"/>
        <c:axId val="224589696"/>
      </c:lineChart>
      <c:catAx>
        <c:axId val="224578560"/>
        <c:scaling>
          <c:orientation val="minMax"/>
        </c:scaling>
        <c:delete val="0"/>
        <c:axPos val="b"/>
        <c:majorTickMark val="none"/>
        <c:minorTickMark val="none"/>
        <c:tickLblPos val="nextTo"/>
        <c:crossAx val="224589696"/>
        <c:crosses val="autoZero"/>
        <c:auto val="1"/>
        <c:lblAlgn val="ctr"/>
        <c:lblOffset val="100"/>
        <c:noMultiLvlLbl val="0"/>
      </c:catAx>
      <c:valAx>
        <c:axId val="224589696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224578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Динамика</a:t>
            </a:r>
            <a:r>
              <a:rPr lang="ru-RU" sz="1100" baseline="0"/>
              <a:t> конверсии заходы - продажи</a:t>
            </a:r>
            <a:endParaRPr lang="ru-RU" sz="11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(Воронка!$W$628,Воронка!$W$643,Воронка!$W$658,Воронка!$W$673)</c:f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6470528"/>
        <c:axId val="226476416"/>
      </c:lineChart>
      <c:catAx>
        <c:axId val="226470528"/>
        <c:scaling>
          <c:orientation val="minMax"/>
        </c:scaling>
        <c:delete val="0"/>
        <c:axPos val="b"/>
        <c:majorTickMark val="none"/>
        <c:minorTickMark val="none"/>
        <c:tickLblPos val="nextTo"/>
        <c:crossAx val="226476416"/>
        <c:crosses val="autoZero"/>
        <c:auto val="1"/>
        <c:lblAlgn val="ctr"/>
        <c:lblOffset val="100"/>
        <c:noMultiLvlLbl val="0"/>
      </c:catAx>
      <c:valAx>
        <c:axId val="226476416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226470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Динамика финансового</a:t>
            </a:r>
            <a:r>
              <a:rPr lang="ru-RU" sz="1100" baseline="0"/>
              <a:t> роста</a:t>
            </a:r>
            <a:endParaRPr lang="ru-RU" sz="1100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$ в кассе</c:v>
          </c:tx>
          <c:marker>
            <c:symbol val="none"/>
          </c:marker>
          <c:cat>
            <c:strRef>
              <c:f>(Воронка!$A$4,Воронка!$A$19,Воронка!$A$34,Воронка!$A$49)</c:f>
              <c:strCache>
                <c:ptCount val="4"/>
                <c:pt idx="0">
                  <c:v>1 неделя</c:v>
                </c:pt>
                <c:pt idx="1">
                  <c:v>2 неделя</c:v>
                </c:pt>
                <c:pt idx="2">
                  <c:v>3 неделя</c:v>
                </c:pt>
                <c:pt idx="3">
                  <c:v>4 неделя</c:v>
                </c:pt>
              </c:strCache>
            </c:strRef>
          </c:cat>
          <c:val>
            <c:numRef>
              <c:f>(Воронка!$T$710,Воронка!$T$725,Воронка!$T$740,Воронка!$T$755)</c:f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351616"/>
        <c:axId val="38353152"/>
      </c:lineChart>
      <c:catAx>
        <c:axId val="38351616"/>
        <c:scaling>
          <c:orientation val="minMax"/>
        </c:scaling>
        <c:delete val="0"/>
        <c:axPos val="b"/>
        <c:majorTickMark val="none"/>
        <c:minorTickMark val="none"/>
        <c:tickLblPos val="nextTo"/>
        <c:crossAx val="38353152"/>
        <c:crosses val="autoZero"/>
        <c:auto val="1"/>
        <c:lblAlgn val="ctr"/>
        <c:lblOffset val="100"/>
        <c:noMultiLvlLbl val="0"/>
      </c:catAx>
      <c:valAx>
        <c:axId val="38353152"/>
        <c:scaling>
          <c:orientation val="minMax"/>
        </c:scaling>
        <c:delete val="0"/>
        <c:axPos val="l"/>
        <c:majorGridlines/>
        <c:numFmt formatCode="#,##0&quot;р.&quot;" sourceLinked="1"/>
        <c:majorTickMark val="none"/>
        <c:minorTickMark val="none"/>
        <c:tickLblPos val="nextTo"/>
        <c:crossAx val="38351616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 baseline="0"/>
              <a:t>Прибыль с каналов лидогенерации </a:t>
            </a:r>
            <a:endParaRPr lang="ru-RU" sz="11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1.9105090986799928E-2"/>
          <c:y val="0.15747036522395486"/>
          <c:w val="0.95343915343915353"/>
          <c:h val="0.70340730136005714"/>
        </c:manualLayout>
      </c:layout>
      <c:barChart>
        <c:barDir val="col"/>
        <c:grouping val="clustered"/>
        <c:varyColors val="0"/>
        <c:ser>
          <c:idx val="0"/>
          <c:order val="0"/>
          <c:tx>
            <c:v>Денег в кассе с канала</c:v>
          </c:tx>
          <c:invertIfNegative val="0"/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</c:spPr>
          </c:dPt>
          <c:cat>
            <c:strRef>
              <c:f>(Воронка!$C$64:$I$64,Воронка!$K$64:$N$64)</c:f>
              <c:strCache>
                <c:ptCount val="11"/>
                <c:pt idx="0">
                  <c:v>прямые заходы</c:v>
                </c:pt>
                <c:pt idx="1">
                  <c:v>директ</c:v>
                </c:pt>
                <c:pt idx="2">
                  <c:v>adwords</c:v>
                </c:pt>
                <c:pt idx="3">
                  <c:v>поиск</c:v>
                </c:pt>
                <c:pt idx="4">
                  <c:v>ссылки</c:v>
                </c:pt>
                <c:pt idx="5">
                  <c:v>источник m</c:v>
                </c:pt>
                <c:pt idx="6">
                  <c:v>источник n</c:v>
                </c:pt>
                <c:pt idx="7">
                  <c:v>Повторные</c:v>
                </c:pt>
                <c:pt idx="8">
                  <c:v>авито</c:v>
                </c:pt>
                <c:pt idx="9">
                  <c:v>вконтакт</c:v>
                </c:pt>
                <c:pt idx="10">
                  <c:v>источник k</c:v>
                </c:pt>
              </c:strCache>
            </c:strRef>
          </c:cat>
          <c:val>
            <c:numRef>
              <c:f>(Воронка!$C$765:$I$765,Воронка!$K$765:$N$765)</c:f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8362112"/>
        <c:axId val="221426432"/>
      </c:barChart>
      <c:catAx>
        <c:axId val="38362112"/>
        <c:scaling>
          <c:orientation val="minMax"/>
        </c:scaling>
        <c:delete val="0"/>
        <c:axPos val="b"/>
        <c:majorTickMark val="none"/>
        <c:minorTickMark val="none"/>
        <c:tickLblPos val="nextTo"/>
        <c:crossAx val="221426432"/>
        <c:crosses val="autoZero"/>
        <c:auto val="1"/>
        <c:lblAlgn val="ctr"/>
        <c:lblOffset val="100"/>
        <c:noMultiLvlLbl val="0"/>
      </c:catAx>
      <c:valAx>
        <c:axId val="221426432"/>
        <c:scaling>
          <c:orientation val="minMax"/>
        </c:scaling>
        <c:delete val="1"/>
        <c:axPos val="l"/>
        <c:numFmt formatCode="#,##0&quot;р.&quot;" sourceLinked="1"/>
        <c:majorTickMark val="none"/>
        <c:minorTickMark val="none"/>
        <c:tickLblPos val="none"/>
        <c:crossAx val="38362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Динамика</a:t>
            </a:r>
            <a:r>
              <a:rPr lang="ru-RU" sz="1100" baseline="0"/>
              <a:t> конверсии заходы - отклики</a:t>
            </a:r>
            <a:endParaRPr lang="ru-RU" sz="11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562000489488651"/>
          <c:y val="0.27116518190826105"/>
          <c:w val="0.77864580432269137"/>
          <c:h val="0.5751378184387531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(Воронка!$W$713,Воронка!$W$728,Воронка!$W$743,Воронка!$W$758)</c:f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421632"/>
        <c:axId val="38423168"/>
      </c:lineChart>
      <c:catAx>
        <c:axId val="38421632"/>
        <c:scaling>
          <c:orientation val="minMax"/>
        </c:scaling>
        <c:delete val="0"/>
        <c:axPos val="b"/>
        <c:majorTickMark val="none"/>
        <c:minorTickMark val="none"/>
        <c:tickLblPos val="nextTo"/>
        <c:crossAx val="38423168"/>
        <c:crosses val="autoZero"/>
        <c:auto val="1"/>
        <c:lblAlgn val="ctr"/>
        <c:lblOffset val="100"/>
        <c:noMultiLvlLbl val="0"/>
      </c:catAx>
      <c:valAx>
        <c:axId val="38423168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38421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Динамика</a:t>
            </a:r>
            <a:r>
              <a:rPr lang="ru-RU" sz="1100" baseline="0"/>
              <a:t> конверсии отклики-продажи</a:t>
            </a:r>
            <a:endParaRPr lang="ru-RU" sz="11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dLbl>
              <c:idx val="0"/>
              <c:layout>
                <c:manualLayout>
                  <c:x val="-1.666666666666667E-2"/>
                  <c:y val="4.69896992659247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(Воронка!$W$714,Воронка!$W$729,Воронка!$W$744,Воронка!$W$759)</c:f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446592"/>
        <c:axId val="38457728"/>
      </c:lineChart>
      <c:catAx>
        <c:axId val="38446592"/>
        <c:scaling>
          <c:orientation val="minMax"/>
        </c:scaling>
        <c:delete val="0"/>
        <c:axPos val="b"/>
        <c:majorTickMark val="none"/>
        <c:minorTickMark val="none"/>
        <c:tickLblPos val="nextTo"/>
        <c:crossAx val="38457728"/>
        <c:crosses val="autoZero"/>
        <c:auto val="1"/>
        <c:lblAlgn val="ctr"/>
        <c:lblOffset val="100"/>
        <c:noMultiLvlLbl val="0"/>
      </c:catAx>
      <c:valAx>
        <c:axId val="38457728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38446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Динамика</a:t>
            </a:r>
            <a:r>
              <a:rPr lang="ru-RU" sz="1100" baseline="0"/>
              <a:t> конверсии заходы - продажи</a:t>
            </a:r>
            <a:endParaRPr lang="ru-RU" sz="11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(Воронка!$W$715,Воронка!$W$730,Воронка!$W$745,Воронка!$W$760)</c:f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490880"/>
        <c:axId val="38492416"/>
      </c:lineChart>
      <c:catAx>
        <c:axId val="38490880"/>
        <c:scaling>
          <c:orientation val="minMax"/>
        </c:scaling>
        <c:delete val="0"/>
        <c:axPos val="b"/>
        <c:majorTickMark val="none"/>
        <c:minorTickMark val="none"/>
        <c:tickLblPos val="nextTo"/>
        <c:crossAx val="38492416"/>
        <c:crosses val="autoZero"/>
        <c:auto val="1"/>
        <c:lblAlgn val="ctr"/>
        <c:lblOffset val="100"/>
        <c:noMultiLvlLbl val="0"/>
      </c:catAx>
      <c:valAx>
        <c:axId val="38492416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38490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Динамика финансового</a:t>
            </a:r>
            <a:r>
              <a:rPr lang="ru-RU" sz="1100" baseline="0"/>
              <a:t> роста</a:t>
            </a:r>
            <a:endParaRPr lang="ru-RU" sz="1100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$ в кассе</c:v>
          </c:tx>
          <c:marker>
            <c:symbol val="none"/>
          </c:marker>
          <c:cat>
            <c:strRef>
              <c:f>(Воронка!$A$4,Воронка!$A$19,Воронка!$A$34,Воронка!$A$49)</c:f>
              <c:strCache>
                <c:ptCount val="4"/>
                <c:pt idx="0">
                  <c:v>1 неделя</c:v>
                </c:pt>
                <c:pt idx="1">
                  <c:v>2 неделя</c:v>
                </c:pt>
                <c:pt idx="2">
                  <c:v>3 неделя</c:v>
                </c:pt>
                <c:pt idx="3">
                  <c:v>4 неделя</c:v>
                </c:pt>
              </c:strCache>
            </c:strRef>
          </c:cat>
          <c:val>
            <c:numRef>
              <c:f>(Воронка!$T$797,Воронка!$T$812,Воронка!$T$827,Воронка!$T$842)</c:f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521472"/>
        <c:axId val="38523264"/>
      </c:lineChart>
      <c:catAx>
        <c:axId val="38521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38523264"/>
        <c:crosses val="autoZero"/>
        <c:auto val="1"/>
        <c:lblAlgn val="ctr"/>
        <c:lblOffset val="100"/>
        <c:noMultiLvlLbl val="0"/>
      </c:catAx>
      <c:valAx>
        <c:axId val="38523264"/>
        <c:scaling>
          <c:orientation val="minMax"/>
        </c:scaling>
        <c:delete val="0"/>
        <c:axPos val="l"/>
        <c:majorGridlines/>
        <c:numFmt formatCode="#,##0&quot;р.&quot;" sourceLinked="1"/>
        <c:majorTickMark val="none"/>
        <c:minorTickMark val="none"/>
        <c:tickLblPos val="nextTo"/>
        <c:crossAx val="3852147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 baseline="0"/>
              <a:t>Прибыль с каналов лидогенерации </a:t>
            </a:r>
            <a:endParaRPr lang="ru-RU" sz="11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1.9105090986799928E-2"/>
          <c:y val="0.15747036522395486"/>
          <c:w val="0.95343915343915353"/>
          <c:h val="0.70340730136005714"/>
        </c:manualLayout>
      </c:layout>
      <c:barChart>
        <c:barDir val="col"/>
        <c:grouping val="clustered"/>
        <c:varyColors val="0"/>
        <c:ser>
          <c:idx val="0"/>
          <c:order val="0"/>
          <c:tx>
            <c:v>Денег в кассе с канала</c:v>
          </c:tx>
          <c:invertIfNegative val="0"/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</c:spPr>
          </c:dPt>
          <c:cat>
            <c:strRef>
              <c:f>(Воронка!$C$64:$I$64,Воронка!$K$64:$N$64)</c:f>
              <c:strCache>
                <c:ptCount val="11"/>
                <c:pt idx="0">
                  <c:v>прямые заходы</c:v>
                </c:pt>
                <c:pt idx="1">
                  <c:v>директ</c:v>
                </c:pt>
                <c:pt idx="2">
                  <c:v>adwords</c:v>
                </c:pt>
                <c:pt idx="3">
                  <c:v>поиск</c:v>
                </c:pt>
                <c:pt idx="4">
                  <c:v>ссылки</c:v>
                </c:pt>
                <c:pt idx="5">
                  <c:v>источник m</c:v>
                </c:pt>
                <c:pt idx="6">
                  <c:v>источник n</c:v>
                </c:pt>
                <c:pt idx="7">
                  <c:v>Повторные</c:v>
                </c:pt>
                <c:pt idx="8">
                  <c:v>авито</c:v>
                </c:pt>
                <c:pt idx="9">
                  <c:v>вконтакт</c:v>
                </c:pt>
                <c:pt idx="10">
                  <c:v>источник k</c:v>
                </c:pt>
              </c:strCache>
            </c:strRef>
          </c:cat>
          <c:val>
            <c:numRef>
              <c:f>(Воронка!$C$852:$I$852,Воронка!$K$852:$N$852)</c:f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8622720"/>
        <c:axId val="38624256"/>
      </c:barChart>
      <c:catAx>
        <c:axId val="38622720"/>
        <c:scaling>
          <c:orientation val="minMax"/>
        </c:scaling>
        <c:delete val="0"/>
        <c:axPos val="b"/>
        <c:majorTickMark val="none"/>
        <c:minorTickMark val="none"/>
        <c:tickLblPos val="nextTo"/>
        <c:crossAx val="38624256"/>
        <c:crosses val="autoZero"/>
        <c:auto val="1"/>
        <c:lblAlgn val="ctr"/>
        <c:lblOffset val="100"/>
        <c:noMultiLvlLbl val="0"/>
      </c:catAx>
      <c:valAx>
        <c:axId val="38624256"/>
        <c:scaling>
          <c:orientation val="minMax"/>
        </c:scaling>
        <c:delete val="1"/>
        <c:axPos val="l"/>
        <c:numFmt formatCode="#,##0&quot;р.&quot;" sourceLinked="1"/>
        <c:majorTickMark val="none"/>
        <c:minorTickMark val="none"/>
        <c:tickLblPos val="none"/>
        <c:crossAx val="38622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Динамика</a:t>
            </a:r>
            <a:r>
              <a:rPr lang="ru-RU" sz="1100" baseline="0"/>
              <a:t> конверсии заходы - отклики</a:t>
            </a:r>
            <a:endParaRPr lang="ru-RU" sz="11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562000489488651"/>
          <c:y val="0.27116518190826105"/>
          <c:w val="0.77864580432269137"/>
          <c:h val="0.5751378184387531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(Воронка!$W$800,Воронка!$W$815,Воронка!$W$830,Воронка!$W$845)</c:f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645120"/>
        <c:axId val="38663296"/>
      </c:lineChart>
      <c:catAx>
        <c:axId val="38645120"/>
        <c:scaling>
          <c:orientation val="minMax"/>
        </c:scaling>
        <c:delete val="0"/>
        <c:axPos val="b"/>
        <c:majorTickMark val="none"/>
        <c:minorTickMark val="none"/>
        <c:tickLblPos val="nextTo"/>
        <c:crossAx val="38663296"/>
        <c:crosses val="autoZero"/>
        <c:auto val="1"/>
        <c:lblAlgn val="ctr"/>
        <c:lblOffset val="100"/>
        <c:noMultiLvlLbl val="0"/>
      </c:catAx>
      <c:valAx>
        <c:axId val="38663296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38645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Динамика</a:t>
            </a:r>
            <a:r>
              <a:rPr lang="ru-RU" sz="1100" baseline="0"/>
              <a:t> конверсии отклики-продажи</a:t>
            </a:r>
            <a:endParaRPr lang="ru-RU" sz="11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dLbl>
              <c:idx val="0"/>
              <c:layout>
                <c:manualLayout>
                  <c:x val="-1.666666666666667E-2"/>
                  <c:y val="4.69896992659247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(Воронка!$W$801,Воронка!$W$816,Воронка!$W$831,Воронка!$W$846)</c:f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760448"/>
        <c:axId val="38763136"/>
      </c:lineChart>
      <c:catAx>
        <c:axId val="38760448"/>
        <c:scaling>
          <c:orientation val="minMax"/>
        </c:scaling>
        <c:delete val="0"/>
        <c:axPos val="b"/>
        <c:majorTickMark val="none"/>
        <c:minorTickMark val="none"/>
        <c:tickLblPos val="nextTo"/>
        <c:crossAx val="38763136"/>
        <c:crosses val="autoZero"/>
        <c:auto val="1"/>
        <c:lblAlgn val="ctr"/>
        <c:lblOffset val="100"/>
        <c:noMultiLvlLbl val="0"/>
      </c:catAx>
      <c:valAx>
        <c:axId val="38763136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38760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Динамика</a:t>
            </a:r>
            <a:r>
              <a:rPr lang="ru-RU" sz="1100" baseline="0"/>
              <a:t> конверсии заходы - продажи</a:t>
            </a:r>
            <a:endParaRPr lang="ru-RU" sz="11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(Воронка!$W$18,Воронка!$W$33,Воронка!$W$48,Воронка!$W$63)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4884992"/>
        <c:axId val="224894976"/>
      </c:lineChart>
      <c:catAx>
        <c:axId val="2248849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24894976"/>
        <c:crosses val="autoZero"/>
        <c:auto val="1"/>
        <c:lblAlgn val="ctr"/>
        <c:lblOffset val="100"/>
        <c:noMultiLvlLbl val="0"/>
      </c:catAx>
      <c:valAx>
        <c:axId val="224894976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224884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Динамика</a:t>
            </a:r>
            <a:r>
              <a:rPr lang="ru-RU" sz="1100" baseline="0"/>
              <a:t> конверсии заходы - продажи</a:t>
            </a:r>
            <a:endParaRPr lang="ru-RU" sz="11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(Воронка!$W$802,Воронка!$W$817,Воронка!$W$832,Воронка!$W$847)</c:f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784000"/>
        <c:axId val="38806272"/>
      </c:lineChart>
      <c:catAx>
        <c:axId val="38784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38806272"/>
        <c:crosses val="autoZero"/>
        <c:auto val="1"/>
        <c:lblAlgn val="ctr"/>
        <c:lblOffset val="100"/>
        <c:noMultiLvlLbl val="0"/>
      </c:catAx>
      <c:valAx>
        <c:axId val="38806272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38784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Динамика финансового</a:t>
            </a:r>
            <a:r>
              <a:rPr lang="ru-RU" sz="1100" baseline="0"/>
              <a:t> роста</a:t>
            </a:r>
            <a:endParaRPr lang="ru-RU" sz="1100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$ в кассе</c:v>
          </c:tx>
          <c:marker>
            <c:symbol val="none"/>
          </c:marker>
          <c:cat>
            <c:strRef>
              <c:f>(Воронка!$A$4,Воронка!$A$19,Воронка!$A$34,Воронка!$A$49)</c:f>
              <c:strCache>
                <c:ptCount val="4"/>
                <c:pt idx="0">
                  <c:v>1 неделя</c:v>
                </c:pt>
                <c:pt idx="1">
                  <c:v>2 неделя</c:v>
                </c:pt>
                <c:pt idx="2">
                  <c:v>3 неделя</c:v>
                </c:pt>
                <c:pt idx="3">
                  <c:v>4 неделя</c:v>
                </c:pt>
              </c:strCache>
            </c:strRef>
          </c:cat>
          <c:val>
            <c:numRef>
              <c:f>(Воронка!$T$884,Воронка!$T$899,Воронка!$T$914,Воронка!$T$929)</c:f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843520"/>
        <c:axId val="38845056"/>
      </c:lineChart>
      <c:catAx>
        <c:axId val="38843520"/>
        <c:scaling>
          <c:orientation val="minMax"/>
        </c:scaling>
        <c:delete val="0"/>
        <c:axPos val="b"/>
        <c:majorTickMark val="none"/>
        <c:minorTickMark val="none"/>
        <c:tickLblPos val="nextTo"/>
        <c:crossAx val="38845056"/>
        <c:crosses val="autoZero"/>
        <c:auto val="1"/>
        <c:lblAlgn val="ctr"/>
        <c:lblOffset val="100"/>
        <c:noMultiLvlLbl val="0"/>
      </c:catAx>
      <c:valAx>
        <c:axId val="38845056"/>
        <c:scaling>
          <c:orientation val="minMax"/>
        </c:scaling>
        <c:delete val="0"/>
        <c:axPos val="l"/>
        <c:majorGridlines/>
        <c:numFmt formatCode="#,##0&quot;р.&quot;" sourceLinked="1"/>
        <c:majorTickMark val="none"/>
        <c:minorTickMark val="none"/>
        <c:tickLblPos val="nextTo"/>
        <c:crossAx val="38843520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 baseline="0"/>
              <a:t>Прибыль с каналов лидогенерации </a:t>
            </a:r>
            <a:endParaRPr lang="ru-RU" sz="11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1.9105090986799928E-2"/>
          <c:y val="0.15747036522395486"/>
          <c:w val="0.95343915343915353"/>
          <c:h val="0.70340730136005714"/>
        </c:manualLayout>
      </c:layout>
      <c:barChart>
        <c:barDir val="col"/>
        <c:grouping val="clustered"/>
        <c:varyColors val="0"/>
        <c:ser>
          <c:idx val="0"/>
          <c:order val="0"/>
          <c:tx>
            <c:v>Денег в кассе с канала</c:v>
          </c:tx>
          <c:invertIfNegative val="0"/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</c:spPr>
          </c:dPt>
          <c:cat>
            <c:strRef>
              <c:f>(Воронка!$C$64:$I$64,Воронка!$K$64:$N$64)</c:f>
              <c:strCache>
                <c:ptCount val="11"/>
                <c:pt idx="0">
                  <c:v>прямые заходы</c:v>
                </c:pt>
                <c:pt idx="1">
                  <c:v>директ</c:v>
                </c:pt>
                <c:pt idx="2">
                  <c:v>adwords</c:v>
                </c:pt>
                <c:pt idx="3">
                  <c:v>поиск</c:v>
                </c:pt>
                <c:pt idx="4">
                  <c:v>ссылки</c:v>
                </c:pt>
                <c:pt idx="5">
                  <c:v>источник m</c:v>
                </c:pt>
                <c:pt idx="6">
                  <c:v>источник n</c:v>
                </c:pt>
                <c:pt idx="7">
                  <c:v>Повторные</c:v>
                </c:pt>
                <c:pt idx="8">
                  <c:v>авито</c:v>
                </c:pt>
                <c:pt idx="9">
                  <c:v>вконтакт</c:v>
                </c:pt>
                <c:pt idx="10">
                  <c:v>источник k</c:v>
                </c:pt>
              </c:strCache>
            </c:strRef>
          </c:cat>
          <c:val>
            <c:numRef>
              <c:f>(Воронка!$C$939:$I$939,Воронка!$K$939:$N$939)</c:f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9132544"/>
        <c:axId val="39142528"/>
      </c:barChart>
      <c:catAx>
        <c:axId val="39132544"/>
        <c:scaling>
          <c:orientation val="minMax"/>
        </c:scaling>
        <c:delete val="0"/>
        <c:axPos val="b"/>
        <c:majorTickMark val="none"/>
        <c:minorTickMark val="none"/>
        <c:tickLblPos val="nextTo"/>
        <c:crossAx val="39142528"/>
        <c:crosses val="autoZero"/>
        <c:auto val="1"/>
        <c:lblAlgn val="ctr"/>
        <c:lblOffset val="100"/>
        <c:noMultiLvlLbl val="0"/>
      </c:catAx>
      <c:valAx>
        <c:axId val="39142528"/>
        <c:scaling>
          <c:orientation val="minMax"/>
        </c:scaling>
        <c:delete val="1"/>
        <c:axPos val="l"/>
        <c:numFmt formatCode="#,##0&quot;р.&quot;" sourceLinked="1"/>
        <c:majorTickMark val="none"/>
        <c:minorTickMark val="none"/>
        <c:tickLblPos val="none"/>
        <c:crossAx val="39132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Динамика</a:t>
            </a:r>
            <a:r>
              <a:rPr lang="ru-RU" sz="1100" baseline="0"/>
              <a:t> конверсии заходы - отклики</a:t>
            </a:r>
            <a:endParaRPr lang="ru-RU" sz="11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562000489488651"/>
          <c:y val="0.27116518190826105"/>
          <c:w val="0.77864580432269137"/>
          <c:h val="0.5751378184387531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(Воронка!$W$887,Воронка!$W$902,Воронка!$W$917,Воронка!$W$932)</c:f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167488"/>
        <c:axId val="39169024"/>
      </c:lineChart>
      <c:catAx>
        <c:axId val="39167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39169024"/>
        <c:crosses val="autoZero"/>
        <c:auto val="1"/>
        <c:lblAlgn val="ctr"/>
        <c:lblOffset val="100"/>
        <c:noMultiLvlLbl val="0"/>
      </c:catAx>
      <c:valAx>
        <c:axId val="39169024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39167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Динамика</a:t>
            </a:r>
            <a:r>
              <a:rPr lang="ru-RU" sz="1100" baseline="0"/>
              <a:t> конверсии отклики-продажи</a:t>
            </a:r>
            <a:endParaRPr lang="ru-RU" sz="11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dLbl>
              <c:idx val="0"/>
              <c:layout>
                <c:manualLayout>
                  <c:x val="-1.666666666666667E-2"/>
                  <c:y val="4.69896992659247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(Воронка!$W$888,Воронка!$W$903,Воронка!$W$918,Воронка!$W$933)</c:f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938496"/>
        <c:axId val="38945536"/>
      </c:lineChart>
      <c:catAx>
        <c:axId val="38938496"/>
        <c:scaling>
          <c:orientation val="minMax"/>
        </c:scaling>
        <c:delete val="0"/>
        <c:axPos val="b"/>
        <c:majorTickMark val="none"/>
        <c:minorTickMark val="none"/>
        <c:tickLblPos val="nextTo"/>
        <c:crossAx val="38945536"/>
        <c:crosses val="autoZero"/>
        <c:auto val="1"/>
        <c:lblAlgn val="ctr"/>
        <c:lblOffset val="100"/>
        <c:noMultiLvlLbl val="0"/>
      </c:catAx>
      <c:valAx>
        <c:axId val="38945536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38938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Динамика</a:t>
            </a:r>
            <a:r>
              <a:rPr lang="ru-RU" sz="1100" baseline="0"/>
              <a:t> конверсии заходы - продажи</a:t>
            </a:r>
            <a:endParaRPr lang="ru-RU" sz="11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(Воронка!$W$889,Воронка!$W$904,Воронка!$W$919,Воронка!$W$934)</c:f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978688"/>
        <c:axId val="38980224"/>
      </c:lineChart>
      <c:catAx>
        <c:axId val="38978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38980224"/>
        <c:crosses val="autoZero"/>
        <c:auto val="1"/>
        <c:lblAlgn val="ctr"/>
        <c:lblOffset val="100"/>
        <c:noMultiLvlLbl val="0"/>
      </c:catAx>
      <c:valAx>
        <c:axId val="38980224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38978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Динамика финансового</a:t>
            </a:r>
            <a:r>
              <a:rPr lang="ru-RU" sz="1100" baseline="0"/>
              <a:t> роста</a:t>
            </a:r>
            <a:endParaRPr lang="ru-RU" sz="1100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$ в кассе</c:v>
          </c:tx>
          <c:marker>
            <c:symbol val="none"/>
          </c:marker>
          <c:cat>
            <c:strRef>
              <c:f>(Воронка!$A$4,Воронка!$A$19,Воронка!$A$34,Воронка!$A$49)</c:f>
              <c:strCache>
                <c:ptCount val="4"/>
                <c:pt idx="0">
                  <c:v>1 неделя</c:v>
                </c:pt>
                <c:pt idx="1">
                  <c:v>2 неделя</c:v>
                </c:pt>
                <c:pt idx="2">
                  <c:v>3 неделя</c:v>
                </c:pt>
                <c:pt idx="3">
                  <c:v>4 неделя</c:v>
                </c:pt>
              </c:strCache>
            </c:strRef>
          </c:cat>
          <c:val>
            <c:numRef>
              <c:f>(Воронка!$T$971,Воронка!$T$986,Воронка!$T$1001,Воронка!$T$1016)</c:f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992896"/>
        <c:axId val="39011072"/>
      </c:lineChart>
      <c:catAx>
        <c:axId val="38992896"/>
        <c:scaling>
          <c:orientation val="minMax"/>
        </c:scaling>
        <c:delete val="0"/>
        <c:axPos val="b"/>
        <c:majorTickMark val="none"/>
        <c:minorTickMark val="none"/>
        <c:tickLblPos val="nextTo"/>
        <c:crossAx val="39011072"/>
        <c:crosses val="autoZero"/>
        <c:auto val="1"/>
        <c:lblAlgn val="ctr"/>
        <c:lblOffset val="100"/>
        <c:noMultiLvlLbl val="0"/>
      </c:catAx>
      <c:valAx>
        <c:axId val="39011072"/>
        <c:scaling>
          <c:orientation val="minMax"/>
        </c:scaling>
        <c:delete val="0"/>
        <c:axPos val="l"/>
        <c:majorGridlines/>
        <c:numFmt formatCode="#,##0&quot;р.&quot;" sourceLinked="1"/>
        <c:majorTickMark val="none"/>
        <c:minorTickMark val="none"/>
        <c:tickLblPos val="nextTo"/>
        <c:crossAx val="38992896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 baseline="0"/>
              <a:t>Прибыль с каналов лидогенерации </a:t>
            </a:r>
            <a:endParaRPr lang="ru-RU" sz="11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1.9105090986799928E-2"/>
          <c:y val="0.15747036522395486"/>
          <c:w val="0.95343915343915353"/>
          <c:h val="0.70340730136005714"/>
        </c:manualLayout>
      </c:layout>
      <c:barChart>
        <c:barDir val="col"/>
        <c:grouping val="clustered"/>
        <c:varyColors val="0"/>
        <c:ser>
          <c:idx val="0"/>
          <c:order val="0"/>
          <c:tx>
            <c:v>Денег в кассе с канала</c:v>
          </c:tx>
          <c:invertIfNegative val="0"/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</c:spPr>
          </c:dPt>
          <c:cat>
            <c:strRef>
              <c:f>(Воронка!$C$64:$I$64,Воронка!$K$64:$N$64)</c:f>
              <c:strCache>
                <c:ptCount val="11"/>
                <c:pt idx="0">
                  <c:v>прямые заходы</c:v>
                </c:pt>
                <c:pt idx="1">
                  <c:v>директ</c:v>
                </c:pt>
                <c:pt idx="2">
                  <c:v>adwords</c:v>
                </c:pt>
                <c:pt idx="3">
                  <c:v>поиск</c:v>
                </c:pt>
                <c:pt idx="4">
                  <c:v>ссылки</c:v>
                </c:pt>
                <c:pt idx="5">
                  <c:v>источник m</c:v>
                </c:pt>
                <c:pt idx="6">
                  <c:v>источник n</c:v>
                </c:pt>
                <c:pt idx="7">
                  <c:v>Повторные</c:v>
                </c:pt>
                <c:pt idx="8">
                  <c:v>авито</c:v>
                </c:pt>
                <c:pt idx="9">
                  <c:v>вконтакт</c:v>
                </c:pt>
                <c:pt idx="10">
                  <c:v>источник k</c:v>
                </c:pt>
              </c:strCache>
            </c:strRef>
          </c:cat>
          <c:val>
            <c:numRef>
              <c:f>(Воронка!$C$1026:$I$1026,Воронка!$K$1026:$N$1026)</c:f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9031936"/>
        <c:axId val="39033472"/>
      </c:barChart>
      <c:catAx>
        <c:axId val="39031936"/>
        <c:scaling>
          <c:orientation val="minMax"/>
        </c:scaling>
        <c:delete val="0"/>
        <c:axPos val="b"/>
        <c:majorTickMark val="none"/>
        <c:minorTickMark val="none"/>
        <c:tickLblPos val="nextTo"/>
        <c:crossAx val="39033472"/>
        <c:crosses val="autoZero"/>
        <c:auto val="1"/>
        <c:lblAlgn val="ctr"/>
        <c:lblOffset val="100"/>
        <c:noMultiLvlLbl val="0"/>
      </c:catAx>
      <c:valAx>
        <c:axId val="39033472"/>
        <c:scaling>
          <c:orientation val="minMax"/>
        </c:scaling>
        <c:delete val="1"/>
        <c:axPos val="l"/>
        <c:numFmt formatCode="#,##0&quot;р.&quot;" sourceLinked="1"/>
        <c:majorTickMark val="none"/>
        <c:minorTickMark val="none"/>
        <c:tickLblPos val="none"/>
        <c:crossAx val="39031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Динамика</a:t>
            </a:r>
            <a:r>
              <a:rPr lang="ru-RU" sz="1100" baseline="0"/>
              <a:t> конверсии заходы - отклики</a:t>
            </a:r>
            <a:endParaRPr lang="ru-RU" sz="11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562000489488651"/>
          <c:y val="0.27116518190826105"/>
          <c:w val="0.77864580432269137"/>
          <c:h val="0.5751378184387531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(Воронка!$W$974,Воронка!$W$989,Воронка!$W$1004,Воронка!$W$1019)</c:f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046144"/>
        <c:axId val="39473920"/>
      </c:lineChart>
      <c:catAx>
        <c:axId val="39046144"/>
        <c:scaling>
          <c:orientation val="minMax"/>
        </c:scaling>
        <c:delete val="0"/>
        <c:axPos val="b"/>
        <c:majorTickMark val="none"/>
        <c:minorTickMark val="none"/>
        <c:tickLblPos val="nextTo"/>
        <c:crossAx val="39473920"/>
        <c:crosses val="autoZero"/>
        <c:auto val="1"/>
        <c:lblAlgn val="ctr"/>
        <c:lblOffset val="100"/>
        <c:noMultiLvlLbl val="0"/>
      </c:catAx>
      <c:valAx>
        <c:axId val="3947392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39046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Динамика</a:t>
            </a:r>
            <a:r>
              <a:rPr lang="ru-RU" sz="1100" baseline="0"/>
              <a:t> конверсии отклики-продажи</a:t>
            </a:r>
            <a:endParaRPr lang="ru-RU" sz="11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dLbl>
              <c:idx val="0"/>
              <c:layout>
                <c:manualLayout>
                  <c:x val="-1.666666666666667E-2"/>
                  <c:y val="4.69896992659247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(Воронка!$W$975,Воронка!$W$990,Воронка!$W$1005,Воронка!$W$1020)</c:f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492992"/>
        <c:axId val="39504128"/>
      </c:lineChart>
      <c:catAx>
        <c:axId val="39492992"/>
        <c:scaling>
          <c:orientation val="minMax"/>
        </c:scaling>
        <c:delete val="0"/>
        <c:axPos val="b"/>
        <c:majorTickMark val="none"/>
        <c:minorTickMark val="none"/>
        <c:tickLblPos val="nextTo"/>
        <c:crossAx val="39504128"/>
        <c:crosses val="autoZero"/>
        <c:auto val="1"/>
        <c:lblAlgn val="ctr"/>
        <c:lblOffset val="100"/>
        <c:noMultiLvlLbl val="0"/>
      </c:catAx>
      <c:valAx>
        <c:axId val="39504128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39492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Динамика финансового</a:t>
            </a:r>
            <a:r>
              <a:rPr lang="ru-RU" sz="1100" baseline="0"/>
              <a:t> роста</a:t>
            </a:r>
            <a:endParaRPr lang="ru-RU" sz="1100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$ в кассе</c:v>
          </c:tx>
          <c:marker>
            <c:symbol val="none"/>
          </c:marker>
          <c:cat>
            <c:strRef>
              <c:f>(Воронка!$A$4,Воронка!$A$19,Воронка!$A$34,Воронка!$A$49)</c:f>
              <c:strCache>
                <c:ptCount val="4"/>
                <c:pt idx="0">
                  <c:v>1 неделя</c:v>
                </c:pt>
                <c:pt idx="1">
                  <c:v>2 неделя</c:v>
                </c:pt>
                <c:pt idx="2">
                  <c:v>3 неделя</c:v>
                </c:pt>
                <c:pt idx="3">
                  <c:v>4 неделя</c:v>
                </c:pt>
              </c:strCache>
            </c:strRef>
          </c:cat>
          <c:val>
            <c:numRef>
              <c:f>(Воронка!$T$101,Воронка!$T$116,Воронка!$T$131,Воронка!$T$146)</c:f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4957568"/>
        <c:axId val="224959104"/>
      </c:lineChart>
      <c:catAx>
        <c:axId val="224957568"/>
        <c:scaling>
          <c:orientation val="minMax"/>
        </c:scaling>
        <c:delete val="0"/>
        <c:axPos val="b"/>
        <c:majorTickMark val="none"/>
        <c:minorTickMark val="none"/>
        <c:tickLblPos val="nextTo"/>
        <c:crossAx val="224959104"/>
        <c:crosses val="autoZero"/>
        <c:auto val="1"/>
        <c:lblAlgn val="ctr"/>
        <c:lblOffset val="100"/>
        <c:noMultiLvlLbl val="0"/>
      </c:catAx>
      <c:valAx>
        <c:axId val="224959104"/>
        <c:scaling>
          <c:orientation val="minMax"/>
        </c:scaling>
        <c:delete val="0"/>
        <c:axPos val="l"/>
        <c:majorGridlines/>
        <c:numFmt formatCode="#,##0&quot;р.&quot;" sourceLinked="1"/>
        <c:majorTickMark val="none"/>
        <c:minorTickMark val="none"/>
        <c:tickLblPos val="nextTo"/>
        <c:crossAx val="22495756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Динамика</a:t>
            </a:r>
            <a:r>
              <a:rPr lang="ru-RU" sz="1100" baseline="0"/>
              <a:t> конверсии заходы - продажи</a:t>
            </a:r>
            <a:endParaRPr lang="ru-RU" sz="11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(Воронка!$W$976,Воронка!$W$991,Воронка!$W$1006,Воронка!$W$1021)</c:f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213696"/>
        <c:axId val="39219584"/>
      </c:lineChart>
      <c:catAx>
        <c:axId val="39213696"/>
        <c:scaling>
          <c:orientation val="minMax"/>
        </c:scaling>
        <c:delete val="0"/>
        <c:axPos val="b"/>
        <c:majorTickMark val="none"/>
        <c:minorTickMark val="none"/>
        <c:tickLblPos val="nextTo"/>
        <c:crossAx val="39219584"/>
        <c:crosses val="autoZero"/>
        <c:auto val="1"/>
        <c:lblAlgn val="ctr"/>
        <c:lblOffset val="100"/>
        <c:noMultiLvlLbl val="0"/>
      </c:catAx>
      <c:valAx>
        <c:axId val="39219584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39213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0647173936536409E-2"/>
          <c:y val="0.20010089647884921"/>
          <c:w val="0.98653050244975571"/>
          <c:h val="0.5781962671332751"/>
        </c:manualLayout>
      </c:layout>
      <c:lineChart>
        <c:grouping val="standard"/>
        <c:varyColors val="0"/>
        <c:ser>
          <c:idx val="0"/>
          <c:order val="0"/>
          <c:spPr>
            <a:ln w="34925" cmpd="sng">
              <a:solidFill>
                <a:srgbClr val="FF0000"/>
              </a:solidFill>
            </a:ln>
            <a:effectLst/>
          </c:spPr>
          <c:marker>
            <c:symbol val="circle"/>
            <c:size val="7"/>
            <c:spPr>
              <a:ln>
                <a:solidFill>
                  <a:srgbClr val="FFFF00"/>
                </a:solidFill>
              </a:ln>
            </c:spPr>
          </c:marker>
          <c:dLbls>
            <c:dLbl>
              <c:idx val="0"/>
              <c:layout>
                <c:manualLayout>
                  <c:x val="-4.4096443037719958E-2"/>
                  <c:y val="-3.33333333333333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8007133269570182E-2"/>
                  <c:y val="-6.1884696893450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3030364004700748E-2"/>
                  <c:y val="-5.06329338219138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959474731009611E-2"/>
                  <c:y val="-3.97163298001138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120900215245131E-2"/>
                  <c:y val="-3.40425684000975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'Годовая статистика'!$B$3:$M$3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'Годовая статистика'!$B$6:$M$6</c:f>
              <c:numCache>
                <c:formatCode>#,##0"р."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724928"/>
        <c:axId val="39731968"/>
      </c:lineChart>
      <c:catAx>
        <c:axId val="3972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525">
            <a:noFill/>
          </a:ln>
        </c:spPr>
        <c:crossAx val="39731968"/>
        <c:crosses val="autoZero"/>
        <c:auto val="1"/>
        <c:lblAlgn val="ctr"/>
        <c:lblOffset val="100"/>
        <c:noMultiLvlLbl val="0"/>
      </c:catAx>
      <c:valAx>
        <c:axId val="39731968"/>
        <c:scaling>
          <c:orientation val="minMax"/>
        </c:scaling>
        <c:delete val="1"/>
        <c:axPos val="l"/>
        <c:numFmt formatCode="#,##0&quot;р.&quot;" sourceLinked="1"/>
        <c:majorTickMark val="none"/>
        <c:minorTickMark val="none"/>
        <c:tickLblPos val="none"/>
        <c:crossAx val="39724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0647173936536409E-2"/>
          <c:y val="0.20010089647884921"/>
          <c:w val="0.98653050244975571"/>
          <c:h val="0.578196267133275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dLbls>
            <c:dLbl>
              <c:idx val="1"/>
              <c:layout>
                <c:manualLayout>
                  <c:x val="-2.8007133269570182E-2"/>
                  <c:y val="-6.1884696893450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3030364004700748E-2"/>
                  <c:y val="-5.06329338219138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959474731009611E-2"/>
                  <c:y val="-3.97163298001138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120900215245131E-2"/>
                  <c:y val="-3.40425684000975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'Годовая статистика'!$B$3:$M$3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'Годовая статистика'!$B$19:$M$19</c:f>
              <c:numCache>
                <c:formatCode>_("р."* #,##0_);_("р."* \(#,##0\);_("р."*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750656"/>
        <c:axId val="39769984"/>
      </c:lineChart>
      <c:catAx>
        <c:axId val="3975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525">
            <a:noFill/>
          </a:ln>
        </c:spPr>
        <c:crossAx val="39769984"/>
        <c:crosses val="autoZero"/>
        <c:auto val="1"/>
        <c:lblAlgn val="ctr"/>
        <c:lblOffset val="100"/>
        <c:noMultiLvlLbl val="0"/>
      </c:catAx>
      <c:valAx>
        <c:axId val="39769984"/>
        <c:scaling>
          <c:orientation val="minMax"/>
        </c:scaling>
        <c:delete val="1"/>
        <c:axPos val="l"/>
        <c:numFmt formatCode="_(&quot;р.&quot;* #,##0_);_(&quot;р.&quot;* \(#,##0\);_(&quot;р.&quot;* &quot;-&quot;_);_(@_)" sourceLinked="1"/>
        <c:majorTickMark val="none"/>
        <c:minorTickMark val="none"/>
        <c:tickLblPos val="none"/>
        <c:crossAx val="39750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0647173936536409E-2"/>
          <c:y val="0.20010089647884921"/>
          <c:w val="0.98653050244975571"/>
          <c:h val="0.5781962671332751"/>
        </c:manualLayout>
      </c:layout>
      <c:lineChart>
        <c:grouping val="standard"/>
        <c:varyColors val="0"/>
        <c:ser>
          <c:idx val="0"/>
          <c:order val="0"/>
          <c:tx>
            <c:v>Затраты на рекламу</c:v>
          </c:tx>
          <c:marker>
            <c:symbol val="none"/>
          </c:marker>
          <c:dLbls>
            <c:dLbl>
              <c:idx val="1"/>
              <c:layout>
                <c:manualLayout>
                  <c:x val="-2.8007133269570182E-2"/>
                  <c:y val="-6.1884696893450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3030364004700748E-2"/>
                  <c:y val="-5.06329338219138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959474731009611E-2"/>
                  <c:y val="-3.97163298001138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120900215245131E-2"/>
                  <c:y val="-3.40425684000975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'Годовая статистика'!$B$3:$M$3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'Годовая статистика'!$B$30:$M$30</c:f>
              <c:numCache>
                <c:formatCode>#,##0"р."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378752"/>
        <c:axId val="40381440"/>
      </c:lineChart>
      <c:catAx>
        <c:axId val="4037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525">
            <a:noFill/>
          </a:ln>
        </c:spPr>
        <c:crossAx val="40381440"/>
        <c:crosses val="autoZero"/>
        <c:auto val="1"/>
        <c:lblAlgn val="ctr"/>
        <c:lblOffset val="100"/>
        <c:noMultiLvlLbl val="0"/>
      </c:catAx>
      <c:valAx>
        <c:axId val="40381440"/>
        <c:scaling>
          <c:orientation val="minMax"/>
        </c:scaling>
        <c:delete val="1"/>
        <c:axPos val="l"/>
        <c:numFmt formatCode="#,##0&quot;р.&quot;" sourceLinked="1"/>
        <c:majorTickMark val="none"/>
        <c:minorTickMark val="none"/>
        <c:tickLblPos val="none"/>
        <c:crossAx val="40378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0647173936536409E-2"/>
          <c:y val="0.20010089647884921"/>
          <c:w val="0.98653050244975571"/>
          <c:h val="0.5781962671332751"/>
        </c:manualLayout>
      </c:layout>
      <c:lineChart>
        <c:grouping val="standard"/>
        <c:varyColors val="0"/>
        <c:ser>
          <c:idx val="0"/>
          <c:order val="0"/>
          <c:tx>
            <c:v>Затраты на рекламу</c:v>
          </c:tx>
          <c:marker>
            <c:symbol val="none"/>
          </c:marker>
          <c:dLbls>
            <c:dLbl>
              <c:idx val="1"/>
              <c:layout>
                <c:manualLayout>
                  <c:x val="-2.8007133269570182E-2"/>
                  <c:y val="-6.1884696893450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3030364004700748E-2"/>
                  <c:y val="-5.06329338219138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959474731009611E-2"/>
                  <c:y val="-3.97163298001138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120900215245131E-2"/>
                  <c:y val="-3.40425684000975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'Годовая статистика'!$B$3:$M$3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'Годовая статистика'!$B$39:$M$39</c:f>
              <c:numCache>
                <c:formatCode>#,##0"р."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412672"/>
        <c:axId val="40419712"/>
      </c:lineChart>
      <c:catAx>
        <c:axId val="4041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525">
            <a:noFill/>
          </a:ln>
        </c:spPr>
        <c:crossAx val="40419712"/>
        <c:crosses val="autoZero"/>
        <c:auto val="1"/>
        <c:lblAlgn val="ctr"/>
        <c:lblOffset val="100"/>
        <c:noMultiLvlLbl val="0"/>
      </c:catAx>
      <c:valAx>
        <c:axId val="40419712"/>
        <c:scaling>
          <c:orientation val="minMax"/>
        </c:scaling>
        <c:delete val="1"/>
        <c:axPos val="l"/>
        <c:numFmt formatCode="#,##0&quot;р.&quot;" sourceLinked="1"/>
        <c:majorTickMark val="none"/>
        <c:minorTickMark val="none"/>
        <c:tickLblPos val="none"/>
        <c:crossAx val="4041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0647173936536409E-2"/>
          <c:y val="0.20010089647884921"/>
          <c:w val="0.98653050244975571"/>
          <c:h val="0.5781962671332751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"/>
              <c:layout>
                <c:manualLayout>
                  <c:x val="-2.8007133269570182E-2"/>
                  <c:y val="-6.1884696893450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3030364004700748E-2"/>
                  <c:y val="-5.06329338219138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959474731009611E-2"/>
                  <c:y val="-3.97163298001138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120900215245131E-2"/>
                  <c:y val="-3.40425684000975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'Годовая статистика'!$B$3:$M$3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'Годовая статистика'!$AD$6:$AO$6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438400"/>
        <c:axId val="40457728"/>
      </c:lineChart>
      <c:catAx>
        <c:axId val="4043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525">
            <a:noFill/>
          </a:ln>
        </c:spPr>
        <c:crossAx val="40457728"/>
        <c:crosses val="autoZero"/>
        <c:auto val="1"/>
        <c:lblAlgn val="ctr"/>
        <c:lblOffset val="100"/>
        <c:noMultiLvlLbl val="0"/>
      </c:catAx>
      <c:valAx>
        <c:axId val="404577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40438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0647173936536409E-2"/>
          <c:y val="0.20010089647884921"/>
          <c:w val="0.98653050244975571"/>
          <c:h val="0.5781962671332751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"/>
              <c:layout>
                <c:manualLayout>
                  <c:x val="-2.8007133269570182E-2"/>
                  <c:y val="-6.1884696893450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3030364004700748E-2"/>
                  <c:y val="-5.06329338219138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959474731009611E-2"/>
                  <c:y val="-3.97163298001138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120900215245131E-2"/>
                  <c:y val="-3.40425684000975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'Годовая статистика'!$B$3:$M$3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'Годовая статистика'!$AD$19:$AO$19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493056"/>
        <c:axId val="40495744"/>
      </c:lineChart>
      <c:catAx>
        <c:axId val="4049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525">
            <a:noFill/>
          </a:ln>
        </c:spPr>
        <c:crossAx val="40495744"/>
        <c:crosses val="autoZero"/>
        <c:auto val="1"/>
        <c:lblAlgn val="ctr"/>
        <c:lblOffset val="100"/>
        <c:noMultiLvlLbl val="0"/>
      </c:catAx>
      <c:valAx>
        <c:axId val="40495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40493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0647173936536409E-2"/>
          <c:y val="0.20010089647884921"/>
          <c:w val="0.98653050244975571"/>
          <c:h val="0.5781962671332751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"/>
              <c:layout>
                <c:manualLayout>
                  <c:x val="-2.8007133269570182E-2"/>
                  <c:y val="-6.1884696893450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3030364004700748E-2"/>
                  <c:y val="-5.06329338219138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959474731009611E-2"/>
                  <c:y val="-3.97163298001138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120900215245131E-2"/>
                  <c:y val="-3.40425684000975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'Годовая статистика'!$B$3:$M$3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'Годовая статистика'!$AD$30:$AO$30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514688"/>
        <c:axId val="40525824"/>
      </c:lineChart>
      <c:catAx>
        <c:axId val="4051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525">
            <a:noFill/>
          </a:ln>
        </c:spPr>
        <c:crossAx val="40525824"/>
        <c:crosses val="autoZero"/>
        <c:auto val="1"/>
        <c:lblAlgn val="ctr"/>
        <c:lblOffset val="100"/>
        <c:noMultiLvlLbl val="0"/>
      </c:catAx>
      <c:valAx>
        <c:axId val="405258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40514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0647173936536409E-2"/>
          <c:y val="0.20010089647884921"/>
          <c:w val="0.98653050244975571"/>
          <c:h val="0.5781962671332751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5"/>
          </c:marker>
          <c:dLbls>
            <c:dLbl>
              <c:idx val="1"/>
              <c:layout>
                <c:manualLayout>
                  <c:x val="-2.8007133269570182E-2"/>
                  <c:y val="-6.1884696893450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3030364004700748E-2"/>
                  <c:y val="-5.06329338219138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959474731009611E-2"/>
                  <c:y val="-3.97163298001138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120900215245131E-2"/>
                  <c:y val="-3.40425684000975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'Годовая статистика'!$B$3:$M$3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'Годовая статистика'!$P$6:$AA$6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532224"/>
        <c:axId val="40551552"/>
      </c:lineChart>
      <c:catAx>
        <c:axId val="4053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525">
            <a:noFill/>
          </a:ln>
        </c:spPr>
        <c:crossAx val="40551552"/>
        <c:crosses val="autoZero"/>
        <c:auto val="1"/>
        <c:lblAlgn val="ctr"/>
        <c:lblOffset val="100"/>
        <c:noMultiLvlLbl val="0"/>
      </c:catAx>
      <c:valAx>
        <c:axId val="4055155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one"/>
        <c:crossAx val="40532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0647173936536409E-2"/>
          <c:y val="0.20010089647884921"/>
          <c:w val="0.98653050244975571"/>
          <c:h val="0.5781962671332751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5"/>
          </c:marker>
          <c:dLbls>
            <c:dLbl>
              <c:idx val="1"/>
              <c:layout>
                <c:manualLayout>
                  <c:x val="-2.8007133269570182E-2"/>
                  <c:y val="-6.1884696893450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3030364004700748E-2"/>
                  <c:y val="-5.06329338219138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959474731009611E-2"/>
                  <c:y val="-3.97163298001138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120900215245131E-2"/>
                  <c:y val="-3.40425684000975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'Годовая статистика'!$B$3:$M$3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'Годовая статистика'!$P$19:$AA$19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566144"/>
        <c:axId val="40712448"/>
      </c:lineChart>
      <c:catAx>
        <c:axId val="4056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525">
            <a:noFill/>
          </a:ln>
        </c:spPr>
        <c:crossAx val="40712448"/>
        <c:crosses val="autoZero"/>
        <c:auto val="1"/>
        <c:lblAlgn val="ctr"/>
        <c:lblOffset val="100"/>
        <c:noMultiLvlLbl val="0"/>
      </c:catAx>
      <c:valAx>
        <c:axId val="4071244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one"/>
        <c:crossAx val="40566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 baseline="0"/>
              <a:t>Прибыль с каналов лидогенерации </a:t>
            </a:r>
            <a:endParaRPr lang="ru-RU" sz="11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1.9105090986799928E-2"/>
          <c:y val="0.15747036522395486"/>
          <c:w val="0.95343915343915353"/>
          <c:h val="0.70340730136005714"/>
        </c:manualLayout>
      </c:layout>
      <c:barChart>
        <c:barDir val="col"/>
        <c:grouping val="clustered"/>
        <c:varyColors val="0"/>
        <c:ser>
          <c:idx val="0"/>
          <c:order val="0"/>
          <c:tx>
            <c:v>Денег в кассе с канала</c:v>
          </c:tx>
          <c:invertIfNegative val="0"/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</c:spPr>
          </c:dPt>
          <c:cat>
            <c:strRef>
              <c:f>(Воронка!$C$64:$I$64,Воронка!$K$64:$N$64)</c:f>
              <c:strCache>
                <c:ptCount val="11"/>
                <c:pt idx="0">
                  <c:v>прямые заходы</c:v>
                </c:pt>
                <c:pt idx="1">
                  <c:v>директ</c:v>
                </c:pt>
                <c:pt idx="2">
                  <c:v>adwords</c:v>
                </c:pt>
                <c:pt idx="3">
                  <c:v>поиск</c:v>
                </c:pt>
                <c:pt idx="4">
                  <c:v>ссылки</c:v>
                </c:pt>
                <c:pt idx="5">
                  <c:v>источник m</c:v>
                </c:pt>
                <c:pt idx="6">
                  <c:v>источник n</c:v>
                </c:pt>
                <c:pt idx="7">
                  <c:v>Повторные</c:v>
                </c:pt>
                <c:pt idx="8">
                  <c:v>авито</c:v>
                </c:pt>
                <c:pt idx="9">
                  <c:v>вконтакт</c:v>
                </c:pt>
                <c:pt idx="10">
                  <c:v>источник k</c:v>
                </c:pt>
              </c:strCache>
            </c:strRef>
          </c:cat>
          <c:val>
            <c:numRef>
              <c:f>(Воронка!$C$156:$I$156,Воронка!$K$156:$N$156)</c:f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24987008"/>
        <c:axId val="224988544"/>
      </c:barChart>
      <c:catAx>
        <c:axId val="2249870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24988544"/>
        <c:crosses val="autoZero"/>
        <c:auto val="1"/>
        <c:lblAlgn val="ctr"/>
        <c:lblOffset val="100"/>
        <c:noMultiLvlLbl val="0"/>
      </c:catAx>
      <c:valAx>
        <c:axId val="224988544"/>
        <c:scaling>
          <c:orientation val="minMax"/>
        </c:scaling>
        <c:delete val="1"/>
        <c:axPos val="l"/>
        <c:numFmt formatCode="#,##0&quot;р.&quot;" sourceLinked="1"/>
        <c:majorTickMark val="none"/>
        <c:minorTickMark val="none"/>
        <c:tickLblPos val="none"/>
        <c:crossAx val="224987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0647173936536409E-2"/>
          <c:y val="0.20010089647884921"/>
          <c:w val="0.98653050244975571"/>
          <c:h val="0.5781962671332751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5"/>
          </c:marker>
          <c:dLbls>
            <c:dLbl>
              <c:idx val="1"/>
              <c:layout>
                <c:manualLayout>
                  <c:x val="-2.8007133269570182E-2"/>
                  <c:y val="-6.1884696893450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3030364004700748E-2"/>
                  <c:y val="-5.06329338219138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959474731009611E-2"/>
                  <c:y val="-3.97163298001138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120900215245131E-2"/>
                  <c:y val="-3.40425684000975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'Годовая статистика'!$B$3:$M$3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'Годовая статистика'!$P$30:$AA$30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735488"/>
        <c:axId val="40738176"/>
      </c:lineChart>
      <c:catAx>
        <c:axId val="4073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525">
            <a:noFill/>
          </a:ln>
        </c:spPr>
        <c:crossAx val="40738176"/>
        <c:crosses val="autoZero"/>
        <c:auto val="1"/>
        <c:lblAlgn val="ctr"/>
        <c:lblOffset val="100"/>
        <c:noMultiLvlLbl val="0"/>
      </c:catAx>
      <c:valAx>
        <c:axId val="40738176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one"/>
        <c:crossAx val="40735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ru-RU" sz="1400"/>
              <a:t>Прибыль с каналов лидогенерации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'Годовая статистика'!$Q$42</c:f>
              <c:strCache>
                <c:ptCount val="1"/>
                <c:pt idx="0">
                  <c:v>прямые заходы</c:v>
                </c:pt>
              </c:strCache>
            </c:strRef>
          </c:tx>
          <c:invertIfNegative val="0"/>
          <c:cat>
            <c:strRef>
              <c:f>'Годовая статистика'!$P$43:$P$54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'Годовая статистика'!$Q$43:$Q$54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'Годовая статистика'!$R$42</c:f>
              <c:strCache>
                <c:ptCount val="1"/>
                <c:pt idx="0">
                  <c:v>директ</c:v>
                </c:pt>
              </c:strCache>
            </c:strRef>
          </c:tx>
          <c:invertIfNegative val="0"/>
          <c:cat>
            <c:strRef>
              <c:f>'Годовая статистика'!$P$43:$P$54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'Годовая статистика'!$R$43:$R$54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'Годовая статистика'!$S$42</c:f>
              <c:strCache>
                <c:ptCount val="1"/>
                <c:pt idx="0">
                  <c:v>adwords</c:v>
                </c:pt>
              </c:strCache>
            </c:strRef>
          </c:tx>
          <c:invertIfNegative val="0"/>
          <c:cat>
            <c:strRef>
              <c:f>'Годовая статистика'!$P$43:$P$54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'Годовая статистика'!$S$43:$S$54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'Годовая статистика'!$T$42</c:f>
              <c:strCache>
                <c:ptCount val="1"/>
                <c:pt idx="0">
                  <c:v>поиск</c:v>
                </c:pt>
              </c:strCache>
            </c:strRef>
          </c:tx>
          <c:invertIfNegative val="0"/>
          <c:cat>
            <c:strRef>
              <c:f>'Годовая статистика'!$P$43:$P$54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'Годовая статистика'!$T$43:$T$54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'Годовая статистика'!$U$42</c:f>
              <c:strCache>
                <c:ptCount val="1"/>
                <c:pt idx="0">
                  <c:v>ссылки</c:v>
                </c:pt>
              </c:strCache>
            </c:strRef>
          </c:tx>
          <c:invertIfNegative val="0"/>
          <c:cat>
            <c:strRef>
              <c:f>'Годовая статистика'!$P$43:$P$54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'Годовая статистика'!$U$43:$U$54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'Годовая статистика'!$V$42</c:f>
              <c:strCache>
                <c:ptCount val="1"/>
                <c:pt idx="0">
                  <c:v>источник m</c:v>
                </c:pt>
              </c:strCache>
            </c:strRef>
          </c:tx>
          <c:invertIfNegative val="0"/>
          <c:cat>
            <c:strRef>
              <c:f>'Годовая статистика'!$P$43:$P$54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'Годовая статистика'!$V$43:$V$54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'Годовая статистика'!$W$42</c:f>
              <c:strCache>
                <c:ptCount val="1"/>
                <c:pt idx="0">
                  <c:v>источник n</c:v>
                </c:pt>
              </c:strCache>
            </c:strRef>
          </c:tx>
          <c:invertIfNegative val="0"/>
          <c:cat>
            <c:strRef>
              <c:f>'Годовая статистика'!$P$43:$P$54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'Годовая статистика'!$W$43:$W$54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7"/>
          <c:order val="7"/>
          <c:tx>
            <c:strRef>
              <c:f>'Годовая статистика'!$X$42</c:f>
              <c:strCache>
                <c:ptCount val="1"/>
                <c:pt idx="0">
                  <c:v>Повторные</c:v>
                </c:pt>
              </c:strCache>
            </c:strRef>
          </c:tx>
          <c:invertIfNegative val="0"/>
          <c:cat>
            <c:strRef>
              <c:f>'Годовая статистика'!$P$43:$P$54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'Годовая статистика'!$X$43:$X$54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8"/>
          <c:order val="8"/>
          <c:tx>
            <c:strRef>
              <c:f>'Годовая статистика'!$Y$42</c:f>
              <c:strCache>
                <c:ptCount val="1"/>
                <c:pt idx="0">
                  <c:v>авито</c:v>
                </c:pt>
              </c:strCache>
            </c:strRef>
          </c:tx>
          <c:invertIfNegative val="0"/>
          <c:cat>
            <c:strRef>
              <c:f>'Годовая статистика'!$P$43:$P$54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'Годовая статистика'!$Y$43:$Y$54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9"/>
          <c:order val="9"/>
          <c:tx>
            <c:strRef>
              <c:f>'Годовая статистика'!$Z$42</c:f>
              <c:strCache>
                <c:ptCount val="1"/>
                <c:pt idx="0">
                  <c:v>вконтакт</c:v>
                </c:pt>
              </c:strCache>
            </c:strRef>
          </c:tx>
          <c:invertIfNegative val="0"/>
          <c:cat>
            <c:strRef>
              <c:f>'Годовая статистика'!$P$43:$P$54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'Годовая статистика'!$Z$43:$Z$54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'Годовая статистика'!$AA$42</c:f>
              <c:strCache>
                <c:ptCount val="1"/>
                <c:pt idx="0">
                  <c:v>источник k</c:v>
                </c:pt>
              </c:strCache>
            </c:strRef>
          </c:tx>
          <c:invertIfNegative val="0"/>
          <c:cat>
            <c:strRef>
              <c:f>'Годовая статистика'!$P$43:$P$54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'Годовая статистика'!$AA$43:$AA$54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11136"/>
        <c:axId val="40825216"/>
      </c:barChart>
      <c:catAx>
        <c:axId val="40811136"/>
        <c:scaling>
          <c:orientation val="minMax"/>
        </c:scaling>
        <c:delete val="0"/>
        <c:axPos val="b"/>
        <c:majorTickMark val="none"/>
        <c:minorTickMark val="none"/>
        <c:tickLblPos val="nextTo"/>
        <c:crossAx val="40825216"/>
        <c:crosses val="autoZero"/>
        <c:auto val="1"/>
        <c:lblAlgn val="ctr"/>
        <c:lblOffset val="100"/>
        <c:noMultiLvlLbl val="0"/>
      </c:catAx>
      <c:valAx>
        <c:axId val="40825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Чистая прибыль (руб.)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08111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Динамика</a:t>
            </a:r>
            <a:r>
              <a:rPr lang="ru-RU" sz="1100" baseline="0"/>
              <a:t> конверсии заходы - отклики</a:t>
            </a:r>
            <a:endParaRPr lang="ru-RU" sz="11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562000489488651"/>
          <c:y val="0.27116518190826105"/>
          <c:w val="0.77864580432269137"/>
          <c:h val="0.5751378184387531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(Воронка!$W$104,Воронка!$W$119,Воронка!$W$134,Воронка!$W$149)</c:f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5018240"/>
        <c:axId val="225019776"/>
      </c:lineChart>
      <c:catAx>
        <c:axId val="225018240"/>
        <c:scaling>
          <c:orientation val="minMax"/>
        </c:scaling>
        <c:delete val="0"/>
        <c:axPos val="b"/>
        <c:majorTickMark val="none"/>
        <c:minorTickMark val="none"/>
        <c:tickLblPos val="nextTo"/>
        <c:crossAx val="225019776"/>
        <c:crosses val="autoZero"/>
        <c:auto val="1"/>
        <c:lblAlgn val="ctr"/>
        <c:lblOffset val="100"/>
        <c:noMultiLvlLbl val="0"/>
      </c:catAx>
      <c:valAx>
        <c:axId val="225019776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225018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Динамика</a:t>
            </a:r>
            <a:r>
              <a:rPr lang="ru-RU" sz="1100" baseline="0"/>
              <a:t> конверсии отклики-продажи</a:t>
            </a:r>
            <a:endParaRPr lang="ru-RU" sz="11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dLbl>
              <c:idx val="0"/>
              <c:layout>
                <c:manualLayout>
                  <c:x val="-1.666666666666667E-2"/>
                  <c:y val="4.69896992659247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(Воронка!$W$105,Воронка!$W$120,Воронка!$W$135,Воронка!$W$150)</c:f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5116544"/>
        <c:axId val="225119232"/>
      </c:lineChart>
      <c:catAx>
        <c:axId val="225116544"/>
        <c:scaling>
          <c:orientation val="minMax"/>
        </c:scaling>
        <c:delete val="0"/>
        <c:axPos val="b"/>
        <c:majorTickMark val="none"/>
        <c:minorTickMark val="none"/>
        <c:tickLblPos val="nextTo"/>
        <c:crossAx val="225119232"/>
        <c:crosses val="autoZero"/>
        <c:auto val="1"/>
        <c:lblAlgn val="ctr"/>
        <c:lblOffset val="100"/>
        <c:noMultiLvlLbl val="0"/>
      </c:catAx>
      <c:valAx>
        <c:axId val="225119232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225116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5" Type="http://schemas.openxmlformats.org/officeDocument/2006/relationships/chart" Target="../charts/chart65.xml"/><Relationship Id="rId10" Type="http://schemas.openxmlformats.org/officeDocument/2006/relationships/chart" Target="../charts/chart70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1028700</xdr:colOff>
      <xdr:row>32</xdr:row>
      <xdr:rowOff>57149</xdr:rowOff>
    </xdr:from>
    <xdr:to>
      <xdr:col>27</xdr:col>
      <xdr:colOff>838200</xdr:colOff>
      <xdr:row>35</xdr:row>
      <xdr:rowOff>47624</xdr:rowOff>
    </xdr:to>
    <xdr:sp macro="" textlink="">
      <xdr:nvSpPr>
        <xdr:cNvPr id="9" name="Блок-схема: ручное управление 8"/>
        <xdr:cNvSpPr/>
      </xdr:nvSpPr>
      <xdr:spPr>
        <a:xfrm>
          <a:off x="18040350" y="6153149"/>
          <a:ext cx="2562225" cy="561975"/>
        </a:xfrm>
        <a:prstGeom prst="flowChartManualOperation">
          <a:avLst/>
        </a:prstGeom>
        <a:solidFill>
          <a:schemeClr val="accent1">
            <a:alpha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0</xdr:colOff>
      <xdr:row>72</xdr:row>
      <xdr:rowOff>38100</xdr:rowOff>
    </xdr:from>
    <xdr:to>
      <xdr:col>4</xdr:col>
      <xdr:colOff>304799</xdr:colOff>
      <xdr:row>87</xdr:row>
      <xdr:rowOff>47625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314325</xdr:colOff>
      <xdr:row>72</xdr:row>
      <xdr:rowOff>47626</xdr:rowOff>
    </xdr:from>
    <xdr:to>
      <xdr:col>17</xdr:col>
      <xdr:colOff>28575</xdr:colOff>
      <xdr:row>87</xdr:row>
      <xdr:rowOff>57151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381000</xdr:colOff>
      <xdr:row>35</xdr:row>
      <xdr:rowOff>57615</xdr:rowOff>
    </xdr:from>
    <xdr:to>
      <xdr:col>27</xdr:col>
      <xdr:colOff>333375</xdr:colOff>
      <xdr:row>38</xdr:row>
      <xdr:rowOff>76200</xdr:rowOff>
    </xdr:to>
    <xdr:sp macro="" textlink="">
      <xdr:nvSpPr>
        <xdr:cNvPr id="11" name="Блок-схема: ручное управление 10"/>
        <xdr:cNvSpPr/>
      </xdr:nvSpPr>
      <xdr:spPr>
        <a:xfrm>
          <a:off x="18545175" y="6725115"/>
          <a:ext cx="1552575" cy="590085"/>
        </a:xfrm>
        <a:prstGeom prst="flowChartManualOperation">
          <a:avLst/>
        </a:prstGeom>
        <a:solidFill>
          <a:srgbClr val="92D050">
            <a:alpha val="3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685799</xdr:colOff>
      <xdr:row>38</xdr:row>
      <xdr:rowOff>67141</xdr:rowOff>
    </xdr:from>
    <xdr:to>
      <xdr:col>27</xdr:col>
      <xdr:colOff>28574</xdr:colOff>
      <xdr:row>41</xdr:row>
      <xdr:rowOff>38100</xdr:rowOff>
    </xdr:to>
    <xdr:sp macro="" textlink="">
      <xdr:nvSpPr>
        <xdr:cNvPr id="13" name="Блок-схема: ручное управление 12"/>
        <xdr:cNvSpPr/>
      </xdr:nvSpPr>
      <xdr:spPr>
        <a:xfrm>
          <a:off x="18849974" y="7306141"/>
          <a:ext cx="942975" cy="542459"/>
        </a:xfrm>
        <a:prstGeom prst="flowChartManualOperation">
          <a:avLst/>
        </a:prstGeom>
        <a:solidFill>
          <a:schemeClr val="accent6">
            <a:lumMod val="60000"/>
            <a:lumOff val="40000"/>
            <a:alpha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28</xdr:col>
      <xdr:colOff>47625</xdr:colOff>
      <xdr:row>35</xdr:row>
      <xdr:rowOff>19050</xdr:rowOff>
    </xdr:from>
    <xdr:to>
      <xdr:col>28</xdr:col>
      <xdr:colOff>47625</xdr:colOff>
      <xdr:row>37</xdr:row>
      <xdr:rowOff>0</xdr:rowOff>
    </xdr:to>
    <xdr:sp macro="" textlink="">
      <xdr:nvSpPr>
        <xdr:cNvPr id="19" name="Двойная стрелка вверх/вниз 18"/>
        <xdr:cNvSpPr/>
      </xdr:nvSpPr>
      <xdr:spPr>
        <a:xfrm>
          <a:off x="19812000" y="6686550"/>
          <a:ext cx="0" cy="361950"/>
        </a:xfrm>
        <a:prstGeom prst="upDown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23</xdr:col>
      <xdr:colOff>171450</xdr:colOff>
      <xdr:row>45</xdr:row>
      <xdr:rowOff>123824</xdr:rowOff>
    </xdr:from>
    <xdr:to>
      <xdr:col>26</xdr:col>
      <xdr:colOff>704850</xdr:colOff>
      <xdr:row>56</xdr:row>
      <xdr:rowOff>161925</xdr:rowOff>
    </xdr:to>
    <xdr:graphicFrame macro="">
      <xdr:nvGraphicFramePr>
        <xdr:cNvPr id="27" name="Диаграмма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723902</xdr:colOff>
      <xdr:row>45</xdr:row>
      <xdr:rowOff>123825</xdr:rowOff>
    </xdr:from>
    <xdr:to>
      <xdr:col>30</xdr:col>
      <xdr:colOff>476250</xdr:colOff>
      <xdr:row>56</xdr:row>
      <xdr:rowOff>152401</xdr:rowOff>
    </xdr:to>
    <xdr:graphicFrame macro="">
      <xdr:nvGraphicFramePr>
        <xdr:cNvPr id="28" name="Диаграмма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161925</xdr:colOff>
      <xdr:row>56</xdr:row>
      <xdr:rowOff>152400</xdr:rowOff>
    </xdr:from>
    <xdr:to>
      <xdr:col>30</xdr:col>
      <xdr:colOff>476250</xdr:colOff>
      <xdr:row>67</xdr:row>
      <xdr:rowOff>180976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180976</xdr:colOff>
      <xdr:row>41</xdr:row>
      <xdr:rowOff>38567</xdr:rowOff>
    </xdr:from>
    <xdr:to>
      <xdr:col>26</xdr:col>
      <xdr:colOff>752476</xdr:colOff>
      <xdr:row>43</xdr:row>
      <xdr:rowOff>57150</xdr:rowOff>
    </xdr:to>
    <xdr:sp macro="" textlink="">
      <xdr:nvSpPr>
        <xdr:cNvPr id="16" name="Блок-схема: ручное управление 15"/>
        <xdr:cNvSpPr/>
      </xdr:nvSpPr>
      <xdr:spPr>
        <a:xfrm>
          <a:off x="19030951" y="7849067"/>
          <a:ext cx="571500" cy="399583"/>
        </a:xfrm>
        <a:prstGeom prst="flowChartManualOperation">
          <a:avLst/>
        </a:prstGeom>
        <a:solidFill>
          <a:srgbClr val="FF0000">
            <a:alpha val="3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1828800</xdr:colOff>
      <xdr:row>122</xdr:row>
      <xdr:rowOff>19050</xdr:rowOff>
    </xdr:from>
    <xdr:to>
      <xdr:col>26</xdr:col>
      <xdr:colOff>1990725</xdr:colOff>
      <xdr:row>124</xdr:row>
      <xdr:rowOff>0</xdr:rowOff>
    </xdr:to>
    <xdr:sp macro="" textlink="">
      <xdr:nvSpPr>
        <xdr:cNvPr id="31" name="Двойная стрелка вверх/вниз 30"/>
        <xdr:cNvSpPr/>
      </xdr:nvSpPr>
      <xdr:spPr>
        <a:xfrm>
          <a:off x="16163925" y="6753225"/>
          <a:ext cx="0" cy="361950"/>
        </a:xfrm>
        <a:prstGeom prst="upDown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1828800</xdr:colOff>
      <xdr:row>209</xdr:row>
      <xdr:rowOff>19050</xdr:rowOff>
    </xdr:from>
    <xdr:to>
      <xdr:col>26</xdr:col>
      <xdr:colOff>1990725</xdr:colOff>
      <xdr:row>211</xdr:row>
      <xdr:rowOff>0</xdr:rowOff>
    </xdr:to>
    <xdr:sp macro="" textlink="">
      <xdr:nvSpPr>
        <xdr:cNvPr id="46" name="Двойная стрелка вверх/вниз 45"/>
        <xdr:cNvSpPr/>
      </xdr:nvSpPr>
      <xdr:spPr>
        <a:xfrm>
          <a:off x="16163925" y="6753225"/>
          <a:ext cx="0" cy="361950"/>
        </a:xfrm>
        <a:prstGeom prst="upDown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1828800</xdr:colOff>
      <xdr:row>296</xdr:row>
      <xdr:rowOff>19050</xdr:rowOff>
    </xdr:from>
    <xdr:to>
      <xdr:col>26</xdr:col>
      <xdr:colOff>1990725</xdr:colOff>
      <xdr:row>298</xdr:row>
      <xdr:rowOff>0</xdr:rowOff>
    </xdr:to>
    <xdr:sp macro="" textlink="">
      <xdr:nvSpPr>
        <xdr:cNvPr id="61" name="Двойная стрелка вверх/вниз 60"/>
        <xdr:cNvSpPr/>
      </xdr:nvSpPr>
      <xdr:spPr>
        <a:xfrm>
          <a:off x="16163925" y="6753225"/>
          <a:ext cx="0" cy="361950"/>
        </a:xfrm>
        <a:prstGeom prst="upDown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1828800</xdr:colOff>
      <xdr:row>383</xdr:row>
      <xdr:rowOff>19050</xdr:rowOff>
    </xdr:from>
    <xdr:to>
      <xdr:col>26</xdr:col>
      <xdr:colOff>1990725</xdr:colOff>
      <xdr:row>385</xdr:row>
      <xdr:rowOff>0</xdr:rowOff>
    </xdr:to>
    <xdr:sp macro="" textlink="">
      <xdr:nvSpPr>
        <xdr:cNvPr id="76" name="Двойная стрелка вверх/вниз 75"/>
        <xdr:cNvSpPr/>
      </xdr:nvSpPr>
      <xdr:spPr>
        <a:xfrm>
          <a:off x="16163925" y="6753225"/>
          <a:ext cx="0" cy="361950"/>
        </a:xfrm>
        <a:prstGeom prst="upDown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1828800</xdr:colOff>
      <xdr:row>470</xdr:row>
      <xdr:rowOff>19050</xdr:rowOff>
    </xdr:from>
    <xdr:to>
      <xdr:col>26</xdr:col>
      <xdr:colOff>1990725</xdr:colOff>
      <xdr:row>472</xdr:row>
      <xdr:rowOff>0</xdr:rowOff>
    </xdr:to>
    <xdr:sp macro="" textlink="">
      <xdr:nvSpPr>
        <xdr:cNvPr id="91" name="Двойная стрелка вверх/вниз 90"/>
        <xdr:cNvSpPr/>
      </xdr:nvSpPr>
      <xdr:spPr>
        <a:xfrm>
          <a:off x="16163925" y="6753225"/>
          <a:ext cx="0" cy="361950"/>
        </a:xfrm>
        <a:prstGeom prst="upDown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1828800</xdr:colOff>
      <xdr:row>557</xdr:row>
      <xdr:rowOff>19050</xdr:rowOff>
    </xdr:from>
    <xdr:to>
      <xdr:col>26</xdr:col>
      <xdr:colOff>1990725</xdr:colOff>
      <xdr:row>559</xdr:row>
      <xdr:rowOff>0</xdr:rowOff>
    </xdr:to>
    <xdr:sp macro="" textlink="">
      <xdr:nvSpPr>
        <xdr:cNvPr id="106" name="Двойная стрелка вверх/вниз 105"/>
        <xdr:cNvSpPr/>
      </xdr:nvSpPr>
      <xdr:spPr>
        <a:xfrm>
          <a:off x="16163925" y="6753225"/>
          <a:ext cx="0" cy="361950"/>
        </a:xfrm>
        <a:prstGeom prst="upDown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1828800</xdr:colOff>
      <xdr:row>644</xdr:row>
      <xdr:rowOff>19050</xdr:rowOff>
    </xdr:from>
    <xdr:to>
      <xdr:col>26</xdr:col>
      <xdr:colOff>1990725</xdr:colOff>
      <xdr:row>646</xdr:row>
      <xdr:rowOff>0</xdr:rowOff>
    </xdr:to>
    <xdr:sp macro="" textlink="">
      <xdr:nvSpPr>
        <xdr:cNvPr id="121" name="Двойная стрелка вверх/вниз 120"/>
        <xdr:cNvSpPr/>
      </xdr:nvSpPr>
      <xdr:spPr>
        <a:xfrm>
          <a:off x="16163925" y="6753225"/>
          <a:ext cx="0" cy="361950"/>
        </a:xfrm>
        <a:prstGeom prst="upDown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1828800</xdr:colOff>
      <xdr:row>731</xdr:row>
      <xdr:rowOff>19050</xdr:rowOff>
    </xdr:from>
    <xdr:to>
      <xdr:col>26</xdr:col>
      <xdr:colOff>1990725</xdr:colOff>
      <xdr:row>733</xdr:row>
      <xdr:rowOff>0</xdr:rowOff>
    </xdr:to>
    <xdr:sp macro="" textlink="">
      <xdr:nvSpPr>
        <xdr:cNvPr id="136" name="Двойная стрелка вверх/вниз 135"/>
        <xdr:cNvSpPr/>
      </xdr:nvSpPr>
      <xdr:spPr>
        <a:xfrm>
          <a:off x="16163925" y="6753225"/>
          <a:ext cx="0" cy="361950"/>
        </a:xfrm>
        <a:prstGeom prst="upDown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1828800</xdr:colOff>
      <xdr:row>818</xdr:row>
      <xdr:rowOff>19050</xdr:rowOff>
    </xdr:from>
    <xdr:to>
      <xdr:col>26</xdr:col>
      <xdr:colOff>1990725</xdr:colOff>
      <xdr:row>820</xdr:row>
      <xdr:rowOff>0</xdr:rowOff>
    </xdr:to>
    <xdr:sp macro="" textlink="">
      <xdr:nvSpPr>
        <xdr:cNvPr id="151" name="Двойная стрелка вверх/вниз 150"/>
        <xdr:cNvSpPr/>
      </xdr:nvSpPr>
      <xdr:spPr>
        <a:xfrm>
          <a:off x="16163925" y="6753225"/>
          <a:ext cx="0" cy="361950"/>
        </a:xfrm>
        <a:prstGeom prst="upDown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1828800</xdr:colOff>
      <xdr:row>905</xdr:row>
      <xdr:rowOff>19050</xdr:rowOff>
    </xdr:from>
    <xdr:to>
      <xdr:col>26</xdr:col>
      <xdr:colOff>1990725</xdr:colOff>
      <xdr:row>907</xdr:row>
      <xdr:rowOff>0</xdr:rowOff>
    </xdr:to>
    <xdr:sp macro="" textlink="">
      <xdr:nvSpPr>
        <xdr:cNvPr id="166" name="Двойная стрелка вверх/вниз 165"/>
        <xdr:cNvSpPr/>
      </xdr:nvSpPr>
      <xdr:spPr>
        <a:xfrm>
          <a:off x="16163925" y="6753225"/>
          <a:ext cx="0" cy="361950"/>
        </a:xfrm>
        <a:prstGeom prst="upDown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1828800</xdr:colOff>
      <xdr:row>992</xdr:row>
      <xdr:rowOff>19050</xdr:rowOff>
    </xdr:from>
    <xdr:to>
      <xdr:col>26</xdr:col>
      <xdr:colOff>1990725</xdr:colOff>
      <xdr:row>994</xdr:row>
      <xdr:rowOff>0</xdr:rowOff>
    </xdr:to>
    <xdr:sp macro="" textlink="">
      <xdr:nvSpPr>
        <xdr:cNvPr id="181" name="Двойная стрелка вверх/вниз 180"/>
        <xdr:cNvSpPr/>
      </xdr:nvSpPr>
      <xdr:spPr>
        <a:xfrm>
          <a:off x="16163925" y="6753225"/>
          <a:ext cx="0" cy="361950"/>
        </a:xfrm>
        <a:prstGeom prst="upDown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1828800</xdr:colOff>
      <xdr:row>35</xdr:row>
      <xdr:rowOff>19050</xdr:rowOff>
    </xdr:from>
    <xdr:to>
      <xdr:col>26</xdr:col>
      <xdr:colOff>1990725</xdr:colOff>
      <xdr:row>37</xdr:row>
      <xdr:rowOff>0</xdr:rowOff>
    </xdr:to>
    <xdr:sp macro="" textlink="">
      <xdr:nvSpPr>
        <xdr:cNvPr id="196" name="Двойная стрелка вверх/вниз 195"/>
        <xdr:cNvSpPr/>
      </xdr:nvSpPr>
      <xdr:spPr>
        <a:xfrm>
          <a:off x="16640175" y="6724650"/>
          <a:ext cx="0" cy="361950"/>
        </a:xfrm>
        <a:prstGeom prst="upDown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1828800</xdr:colOff>
      <xdr:row>122</xdr:row>
      <xdr:rowOff>19050</xdr:rowOff>
    </xdr:from>
    <xdr:to>
      <xdr:col>26</xdr:col>
      <xdr:colOff>1990725</xdr:colOff>
      <xdr:row>124</xdr:row>
      <xdr:rowOff>0</xdr:rowOff>
    </xdr:to>
    <xdr:sp macro="" textlink="">
      <xdr:nvSpPr>
        <xdr:cNvPr id="211" name="Двойная стрелка вверх/вниз 210"/>
        <xdr:cNvSpPr/>
      </xdr:nvSpPr>
      <xdr:spPr>
        <a:xfrm>
          <a:off x="16640175" y="23669625"/>
          <a:ext cx="0" cy="361950"/>
        </a:xfrm>
        <a:prstGeom prst="upDown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1828800</xdr:colOff>
      <xdr:row>209</xdr:row>
      <xdr:rowOff>19050</xdr:rowOff>
    </xdr:from>
    <xdr:to>
      <xdr:col>26</xdr:col>
      <xdr:colOff>1990725</xdr:colOff>
      <xdr:row>211</xdr:row>
      <xdr:rowOff>0</xdr:rowOff>
    </xdr:to>
    <xdr:sp macro="" textlink="">
      <xdr:nvSpPr>
        <xdr:cNvPr id="226" name="Двойная стрелка вверх/вниз 225"/>
        <xdr:cNvSpPr/>
      </xdr:nvSpPr>
      <xdr:spPr>
        <a:xfrm>
          <a:off x="16640175" y="40967025"/>
          <a:ext cx="0" cy="361950"/>
        </a:xfrm>
        <a:prstGeom prst="upDown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1828800</xdr:colOff>
      <xdr:row>296</xdr:row>
      <xdr:rowOff>19050</xdr:rowOff>
    </xdr:from>
    <xdr:to>
      <xdr:col>26</xdr:col>
      <xdr:colOff>1990725</xdr:colOff>
      <xdr:row>298</xdr:row>
      <xdr:rowOff>0</xdr:rowOff>
    </xdr:to>
    <xdr:sp macro="" textlink="">
      <xdr:nvSpPr>
        <xdr:cNvPr id="241" name="Двойная стрелка вверх/вниз 240"/>
        <xdr:cNvSpPr/>
      </xdr:nvSpPr>
      <xdr:spPr>
        <a:xfrm>
          <a:off x="16640175" y="58264425"/>
          <a:ext cx="0" cy="361950"/>
        </a:xfrm>
        <a:prstGeom prst="upDown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1828800</xdr:colOff>
      <xdr:row>383</xdr:row>
      <xdr:rowOff>19050</xdr:rowOff>
    </xdr:from>
    <xdr:to>
      <xdr:col>26</xdr:col>
      <xdr:colOff>1990725</xdr:colOff>
      <xdr:row>385</xdr:row>
      <xdr:rowOff>0</xdr:rowOff>
    </xdr:to>
    <xdr:sp macro="" textlink="">
      <xdr:nvSpPr>
        <xdr:cNvPr id="256" name="Двойная стрелка вверх/вниз 255"/>
        <xdr:cNvSpPr/>
      </xdr:nvSpPr>
      <xdr:spPr>
        <a:xfrm>
          <a:off x="16640175" y="75561825"/>
          <a:ext cx="0" cy="361950"/>
        </a:xfrm>
        <a:prstGeom prst="upDown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1828800</xdr:colOff>
      <xdr:row>470</xdr:row>
      <xdr:rowOff>19050</xdr:rowOff>
    </xdr:from>
    <xdr:to>
      <xdr:col>26</xdr:col>
      <xdr:colOff>1990725</xdr:colOff>
      <xdr:row>472</xdr:row>
      <xdr:rowOff>0</xdr:rowOff>
    </xdr:to>
    <xdr:sp macro="" textlink="">
      <xdr:nvSpPr>
        <xdr:cNvPr id="271" name="Двойная стрелка вверх/вниз 270"/>
        <xdr:cNvSpPr/>
      </xdr:nvSpPr>
      <xdr:spPr>
        <a:xfrm>
          <a:off x="16640175" y="92859225"/>
          <a:ext cx="0" cy="361950"/>
        </a:xfrm>
        <a:prstGeom prst="upDown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1828800</xdr:colOff>
      <xdr:row>557</xdr:row>
      <xdr:rowOff>19050</xdr:rowOff>
    </xdr:from>
    <xdr:to>
      <xdr:col>26</xdr:col>
      <xdr:colOff>1990725</xdr:colOff>
      <xdr:row>559</xdr:row>
      <xdr:rowOff>0</xdr:rowOff>
    </xdr:to>
    <xdr:sp macro="" textlink="">
      <xdr:nvSpPr>
        <xdr:cNvPr id="286" name="Двойная стрелка вверх/вниз 285"/>
        <xdr:cNvSpPr/>
      </xdr:nvSpPr>
      <xdr:spPr>
        <a:xfrm>
          <a:off x="16640175" y="110156625"/>
          <a:ext cx="0" cy="361950"/>
        </a:xfrm>
        <a:prstGeom prst="upDown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1828800</xdr:colOff>
      <xdr:row>644</xdr:row>
      <xdr:rowOff>19050</xdr:rowOff>
    </xdr:from>
    <xdr:to>
      <xdr:col>26</xdr:col>
      <xdr:colOff>1990725</xdr:colOff>
      <xdr:row>646</xdr:row>
      <xdr:rowOff>0</xdr:rowOff>
    </xdr:to>
    <xdr:sp macro="" textlink="">
      <xdr:nvSpPr>
        <xdr:cNvPr id="301" name="Двойная стрелка вверх/вниз 300"/>
        <xdr:cNvSpPr/>
      </xdr:nvSpPr>
      <xdr:spPr>
        <a:xfrm>
          <a:off x="16640175" y="127454025"/>
          <a:ext cx="0" cy="361950"/>
        </a:xfrm>
        <a:prstGeom prst="upDown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1828800</xdr:colOff>
      <xdr:row>731</xdr:row>
      <xdr:rowOff>19050</xdr:rowOff>
    </xdr:from>
    <xdr:to>
      <xdr:col>26</xdr:col>
      <xdr:colOff>1990725</xdr:colOff>
      <xdr:row>733</xdr:row>
      <xdr:rowOff>0</xdr:rowOff>
    </xdr:to>
    <xdr:sp macro="" textlink="">
      <xdr:nvSpPr>
        <xdr:cNvPr id="316" name="Двойная стрелка вверх/вниз 315"/>
        <xdr:cNvSpPr/>
      </xdr:nvSpPr>
      <xdr:spPr>
        <a:xfrm>
          <a:off x="16640175" y="144751425"/>
          <a:ext cx="0" cy="361950"/>
        </a:xfrm>
        <a:prstGeom prst="upDown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1828800</xdr:colOff>
      <xdr:row>818</xdr:row>
      <xdr:rowOff>19050</xdr:rowOff>
    </xdr:from>
    <xdr:to>
      <xdr:col>26</xdr:col>
      <xdr:colOff>1990725</xdr:colOff>
      <xdr:row>820</xdr:row>
      <xdr:rowOff>0</xdr:rowOff>
    </xdr:to>
    <xdr:sp macro="" textlink="">
      <xdr:nvSpPr>
        <xdr:cNvPr id="331" name="Двойная стрелка вверх/вниз 330"/>
        <xdr:cNvSpPr/>
      </xdr:nvSpPr>
      <xdr:spPr>
        <a:xfrm>
          <a:off x="16640175" y="162048825"/>
          <a:ext cx="0" cy="361950"/>
        </a:xfrm>
        <a:prstGeom prst="upDown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1828800</xdr:colOff>
      <xdr:row>905</xdr:row>
      <xdr:rowOff>19050</xdr:rowOff>
    </xdr:from>
    <xdr:to>
      <xdr:col>26</xdr:col>
      <xdr:colOff>1990725</xdr:colOff>
      <xdr:row>907</xdr:row>
      <xdr:rowOff>0</xdr:rowOff>
    </xdr:to>
    <xdr:sp macro="" textlink="">
      <xdr:nvSpPr>
        <xdr:cNvPr id="346" name="Двойная стрелка вверх/вниз 345"/>
        <xdr:cNvSpPr/>
      </xdr:nvSpPr>
      <xdr:spPr>
        <a:xfrm>
          <a:off x="16640175" y="179346225"/>
          <a:ext cx="0" cy="361950"/>
        </a:xfrm>
        <a:prstGeom prst="upDown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1828800</xdr:colOff>
      <xdr:row>992</xdr:row>
      <xdr:rowOff>19050</xdr:rowOff>
    </xdr:from>
    <xdr:to>
      <xdr:col>26</xdr:col>
      <xdr:colOff>1990725</xdr:colOff>
      <xdr:row>994</xdr:row>
      <xdr:rowOff>0</xdr:rowOff>
    </xdr:to>
    <xdr:sp macro="" textlink="">
      <xdr:nvSpPr>
        <xdr:cNvPr id="361" name="Двойная стрелка вверх/вниз 360"/>
        <xdr:cNvSpPr/>
      </xdr:nvSpPr>
      <xdr:spPr>
        <a:xfrm>
          <a:off x="16640175" y="196643625"/>
          <a:ext cx="0" cy="361950"/>
        </a:xfrm>
        <a:prstGeom prst="upDown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57151</xdr:colOff>
      <xdr:row>34</xdr:row>
      <xdr:rowOff>114301</xdr:rowOff>
    </xdr:from>
    <xdr:to>
      <xdr:col>25</xdr:col>
      <xdr:colOff>228600</xdr:colOff>
      <xdr:row>40</xdr:row>
      <xdr:rowOff>0</xdr:rowOff>
    </xdr:to>
    <xdr:sp macro="" textlink="">
      <xdr:nvSpPr>
        <xdr:cNvPr id="3" name="Левая фигурная скобка 2"/>
        <xdr:cNvSpPr/>
      </xdr:nvSpPr>
      <xdr:spPr>
        <a:xfrm>
          <a:off x="18040351" y="6810376"/>
          <a:ext cx="171449" cy="1038224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0</xdr:colOff>
      <xdr:row>160</xdr:row>
      <xdr:rowOff>0</xdr:rowOff>
    </xdr:from>
    <xdr:to>
      <xdr:col>4</xdr:col>
      <xdr:colOff>304799</xdr:colOff>
      <xdr:row>174</xdr:row>
      <xdr:rowOff>123825</xdr:rowOff>
    </xdr:to>
    <xdr:graphicFrame macro="">
      <xdr:nvGraphicFramePr>
        <xdr:cNvPr id="383" name="Диаграмма 3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314325</xdr:colOff>
      <xdr:row>160</xdr:row>
      <xdr:rowOff>1</xdr:rowOff>
    </xdr:from>
    <xdr:to>
      <xdr:col>17</xdr:col>
      <xdr:colOff>28575</xdr:colOff>
      <xdr:row>174</xdr:row>
      <xdr:rowOff>152400</xdr:rowOff>
    </xdr:to>
    <xdr:graphicFrame macro="">
      <xdr:nvGraphicFramePr>
        <xdr:cNvPr id="384" name="Диаграмма 3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1828800</xdr:colOff>
      <xdr:row>123</xdr:row>
      <xdr:rowOff>19050</xdr:rowOff>
    </xdr:from>
    <xdr:to>
      <xdr:col>26</xdr:col>
      <xdr:colOff>1990725</xdr:colOff>
      <xdr:row>125</xdr:row>
      <xdr:rowOff>0</xdr:rowOff>
    </xdr:to>
    <xdr:sp macro="" textlink="">
      <xdr:nvSpPr>
        <xdr:cNvPr id="387" name="Двойная стрелка вверх/вниз 386"/>
        <xdr:cNvSpPr/>
      </xdr:nvSpPr>
      <xdr:spPr>
        <a:xfrm>
          <a:off x="19535775" y="6905625"/>
          <a:ext cx="0" cy="361950"/>
        </a:xfrm>
        <a:prstGeom prst="upDown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23</xdr:col>
      <xdr:colOff>171450</xdr:colOff>
      <xdr:row>133</xdr:row>
      <xdr:rowOff>123824</xdr:rowOff>
    </xdr:from>
    <xdr:to>
      <xdr:col>26</xdr:col>
      <xdr:colOff>704850</xdr:colOff>
      <xdr:row>144</xdr:row>
      <xdr:rowOff>161925</xdr:rowOff>
    </xdr:to>
    <xdr:graphicFrame macro="">
      <xdr:nvGraphicFramePr>
        <xdr:cNvPr id="388" name="Диаграмма 3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704851</xdr:colOff>
      <xdr:row>133</xdr:row>
      <xdr:rowOff>133350</xdr:rowOff>
    </xdr:from>
    <xdr:to>
      <xdr:col>30</xdr:col>
      <xdr:colOff>371474</xdr:colOff>
      <xdr:row>144</xdr:row>
      <xdr:rowOff>161926</xdr:rowOff>
    </xdr:to>
    <xdr:graphicFrame macro="">
      <xdr:nvGraphicFramePr>
        <xdr:cNvPr id="389" name="Диаграмма 3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152399</xdr:colOff>
      <xdr:row>144</xdr:row>
      <xdr:rowOff>161925</xdr:rowOff>
    </xdr:from>
    <xdr:to>
      <xdr:col>30</xdr:col>
      <xdr:colOff>361949</xdr:colOff>
      <xdr:row>156</xdr:row>
      <xdr:rowOff>1</xdr:rowOff>
    </xdr:to>
    <xdr:graphicFrame macro="">
      <xdr:nvGraphicFramePr>
        <xdr:cNvPr id="390" name="Диаграмма 3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1828800</xdr:colOff>
      <xdr:row>123</xdr:row>
      <xdr:rowOff>19050</xdr:rowOff>
    </xdr:from>
    <xdr:to>
      <xdr:col>26</xdr:col>
      <xdr:colOff>1990725</xdr:colOff>
      <xdr:row>125</xdr:row>
      <xdr:rowOff>0</xdr:rowOff>
    </xdr:to>
    <xdr:sp macro="" textlink="">
      <xdr:nvSpPr>
        <xdr:cNvPr id="392" name="Двойная стрелка вверх/вниз 391"/>
        <xdr:cNvSpPr/>
      </xdr:nvSpPr>
      <xdr:spPr>
        <a:xfrm>
          <a:off x="19535775" y="6905625"/>
          <a:ext cx="0" cy="361950"/>
        </a:xfrm>
        <a:prstGeom prst="upDown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0</xdr:colOff>
      <xdr:row>247</xdr:row>
      <xdr:rowOff>38100</xdr:rowOff>
    </xdr:from>
    <xdr:to>
      <xdr:col>4</xdr:col>
      <xdr:colOff>304799</xdr:colOff>
      <xdr:row>261</xdr:row>
      <xdr:rowOff>171450</xdr:rowOff>
    </xdr:to>
    <xdr:graphicFrame macro="">
      <xdr:nvGraphicFramePr>
        <xdr:cNvPr id="398" name="Диаграмма 3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314325</xdr:colOff>
      <xdr:row>247</xdr:row>
      <xdr:rowOff>47626</xdr:rowOff>
    </xdr:from>
    <xdr:to>
      <xdr:col>17</xdr:col>
      <xdr:colOff>28575</xdr:colOff>
      <xdr:row>261</xdr:row>
      <xdr:rowOff>161925</xdr:rowOff>
    </xdr:to>
    <xdr:graphicFrame macro="">
      <xdr:nvGraphicFramePr>
        <xdr:cNvPr id="399" name="Диаграмма 3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1828800</xdr:colOff>
      <xdr:row>210</xdr:row>
      <xdr:rowOff>19050</xdr:rowOff>
    </xdr:from>
    <xdr:to>
      <xdr:col>26</xdr:col>
      <xdr:colOff>1990725</xdr:colOff>
      <xdr:row>212</xdr:row>
      <xdr:rowOff>0</xdr:rowOff>
    </xdr:to>
    <xdr:sp macro="" textlink="">
      <xdr:nvSpPr>
        <xdr:cNvPr id="402" name="Двойная стрелка вверх/вниз 401"/>
        <xdr:cNvSpPr/>
      </xdr:nvSpPr>
      <xdr:spPr>
        <a:xfrm>
          <a:off x="19535775" y="6905625"/>
          <a:ext cx="0" cy="361950"/>
        </a:xfrm>
        <a:prstGeom prst="upDown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23</xdr:col>
      <xdr:colOff>171450</xdr:colOff>
      <xdr:row>220</xdr:row>
      <xdr:rowOff>123824</xdr:rowOff>
    </xdr:from>
    <xdr:to>
      <xdr:col>26</xdr:col>
      <xdr:colOff>704850</xdr:colOff>
      <xdr:row>231</xdr:row>
      <xdr:rowOff>161925</xdr:rowOff>
    </xdr:to>
    <xdr:graphicFrame macro="">
      <xdr:nvGraphicFramePr>
        <xdr:cNvPr id="403" name="Диаграмма 4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714376</xdr:colOff>
      <xdr:row>220</xdr:row>
      <xdr:rowOff>133350</xdr:rowOff>
    </xdr:from>
    <xdr:to>
      <xdr:col>30</xdr:col>
      <xdr:colOff>380999</xdr:colOff>
      <xdr:row>231</xdr:row>
      <xdr:rowOff>161926</xdr:rowOff>
    </xdr:to>
    <xdr:graphicFrame macro="">
      <xdr:nvGraphicFramePr>
        <xdr:cNvPr id="404" name="Диаграмма 4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161925</xdr:colOff>
      <xdr:row>231</xdr:row>
      <xdr:rowOff>152400</xdr:rowOff>
    </xdr:from>
    <xdr:to>
      <xdr:col>30</xdr:col>
      <xdr:colOff>381000</xdr:colOff>
      <xdr:row>242</xdr:row>
      <xdr:rowOff>180976</xdr:rowOff>
    </xdr:to>
    <xdr:graphicFrame macro="">
      <xdr:nvGraphicFramePr>
        <xdr:cNvPr id="405" name="Диаграмма 4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1828800</xdr:colOff>
      <xdr:row>210</xdr:row>
      <xdr:rowOff>19050</xdr:rowOff>
    </xdr:from>
    <xdr:to>
      <xdr:col>26</xdr:col>
      <xdr:colOff>1990725</xdr:colOff>
      <xdr:row>212</xdr:row>
      <xdr:rowOff>0</xdr:rowOff>
    </xdr:to>
    <xdr:sp macro="" textlink="">
      <xdr:nvSpPr>
        <xdr:cNvPr id="407" name="Двойная стрелка вверх/вниз 406"/>
        <xdr:cNvSpPr/>
      </xdr:nvSpPr>
      <xdr:spPr>
        <a:xfrm>
          <a:off x="19535775" y="6905625"/>
          <a:ext cx="0" cy="361950"/>
        </a:xfrm>
        <a:prstGeom prst="upDown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0</xdr:colOff>
      <xdr:row>334</xdr:row>
      <xdr:rowOff>38101</xdr:rowOff>
    </xdr:from>
    <xdr:to>
      <xdr:col>4</xdr:col>
      <xdr:colOff>304799</xdr:colOff>
      <xdr:row>348</xdr:row>
      <xdr:rowOff>133351</xdr:rowOff>
    </xdr:to>
    <xdr:graphicFrame macro="">
      <xdr:nvGraphicFramePr>
        <xdr:cNvPr id="413" name="Диаграмма 4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323850</xdr:colOff>
      <xdr:row>334</xdr:row>
      <xdr:rowOff>38101</xdr:rowOff>
    </xdr:from>
    <xdr:to>
      <xdr:col>17</xdr:col>
      <xdr:colOff>38100</xdr:colOff>
      <xdr:row>348</xdr:row>
      <xdr:rowOff>133350</xdr:rowOff>
    </xdr:to>
    <xdr:graphicFrame macro="">
      <xdr:nvGraphicFramePr>
        <xdr:cNvPr id="414" name="Диаграмма 4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1828800</xdr:colOff>
      <xdr:row>297</xdr:row>
      <xdr:rowOff>19050</xdr:rowOff>
    </xdr:from>
    <xdr:to>
      <xdr:col>26</xdr:col>
      <xdr:colOff>1990725</xdr:colOff>
      <xdr:row>299</xdr:row>
      <xdr:rowOff>0</xdr:rowOff>
    </xdr:to>
    <xdr:sp macro="" textlink="">
      <xdr:nvSpPr>
        <xdr:cNvPr id="417" name="Двойная стрелка вверх/вниз 416"/>
        <xdr:cNvSpPr/>
      </xdr:nvSpPr>
      <xdr:spPr>
        <a:xfrm>
          <a:off x="19535775" y="6905625"/>
          <a:ext cx="0" cy="361950"/>
        </a:xfrm>
        <a:prstGeom prst="upDown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23</xdr:col>
      <xdr:colOff>171450</xdr:colOff>
      <xdr:row>307</xdr:row>
      <xdr:rowOff>123824</xdr:rowOff>
    </xdr:from>
    <xdr:to>
      <xdr:col>26</xdr:col>
      <xdr:colOff>704850</xdr:colOff>
      <xdr:row>318</xdr:row>
      <xdr:rowOff>161925</xdr:rowOff>
    </xdr:to>
    <xdr:graphicFrame macro="">
      <xdr:nvGraphicFramePr>
        <xdr:cNvPr id="418" name="Диаграмма 4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695327</xdr:colOff>
      <xdr:row>307</xdr:row>
      <xdr:rowOff>123825</xdr:rowOff>
    </xdr:from>
    <xdr:to>
      <xdr:col>30</xdr:col>
      <xdr:colOff>333375</xdr:colOff>
      <xdr:row>318</xdr:row>
      <xdr:rowOff>152401</xdr:rowOff>
    </xdr:to>
    <xdr:graphicFrame macro="">
      <xdr:nvGraphicFramePr>
        <xdr:cNvPr id="419" name="Диаграмма 4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161925</xdr:colOff>
      <xdr:row>318</xdr:row>
      <xdr:rowOff>152400</xdr:rowOff>
    </xdr:from>
    <xdr:to>
      <xdr:col>30</xdr:col>
      <xdr:colOff>361950</xdr:colOff>
      <xdr:row>329</xdr:row>
      <xdr:rowOff>180976</xdr:rowOff>
    </xdr:to>
    <xdr:graphicFrame macro="">
      <xdr:nvGraphicFramePr>
        <xdr:cNvPr id="420" name="Диаграмма 4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26</xdr:col>
      <xdr:colOff>1828800</xdr:colOff>
      <xdr:row>297</xdr:row>
      <xdr:rowOff>19050</xdr:rowOff>
    </xdr:from>
    <xdr:to>
      <xdr:col>26</xdr:col>
      <xdr:colOff>1990725</xdr:colOff>
      <xdr:row>299</xdr:row>
      <xdr:rowOff>0</xdr:rowOff>
    </xdr:to>
    <xdr:sp macro="" textlink="">
      <xdr:nvSpPr>
        <xdr:cNvPr id="422" name="Двойная стрелка вверх/вниз 421"/>
        <xdr:cNvSpPr/>
      </xdr:nvSpPr>
      <xdr:spPr>
        <a:xfrm>
          <a:off x="19535775" y="6905625"/>
          <a:ext cx="0" cy="361950"/>
        </a:xfrm>
        <a:prstGeom prst="upDown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0</xdr:colOff>
      <xdr:row>421</xdr:row>
      <xdr:rowOff>38100</xdr:rowOff>
    </xdr:from>
    <xdr:to>
      <xdr:col>4</xdr:col>
      <xdr:colOff>304799</xdr:colOff>
      <xdr:row>435</xdr:row>
      <xdr:rowOff>85725</xdr:rowOff>
    </xdr:to>
    <xdr:graphicFrame macro="">
      <xdr:nvGraphicFramePr>
        <xdr:cNvPr id="428" name="Диаграмма 4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314325</xdr:colOff>
      <xdr:row>421</xdr:row>
      <xdr:rowOff>47627</xdr:rowOff>
    </xdr:from>
    <xdr:to>
      <xdr:col>17</xdr:col>
      <xdr:colOff>28575</xdr:colOff>
      <xdr:row>435</xdr:row>
      <xdr:rowOff>85725</xdr:rowOff>
    </xdr:to>
    <xdr:graphicFrame macro="">
      <xdr:nvGraphicFramePr>
        <xdr:cNvPr id="429" name="Диаграмма 4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26</xdr:col>
      <xdr:colOff>1828800</xdr:colOff>
      <xdr:row>384</xdr:row>
      <xdr:rowOff>19050</xdr:rowOff>
    </xdr:from>
    <xdr:to>
      <xdr:col>26</xdr:col>
      <xdr:colOff>1990725</xdr:colOff>
      <xdr:row>386</xdr:row>
      <xdr:rowOff>0</xdr:rowOff>
    </xdr:to>
    <xdr:sp macro="" textlink="">
      <xdr:nvSpPr>
        <xdr:cNvPr id="432" name="Двойная стрелка вверх/вниз 431"/>
        <xdr:cNvSpPr/>
      </xdr:nvSpPr>
      <xdr:spPr>
        <a:xfrm>
          <a:off x="19535775" y="6905625"/>
          <a:ext cx="0" cy="361950"/>
        </a:xfrm>
        <a:prstGeom prst="upDown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23</xdr:col>
      <xdr:colOff>171450</xdr:colOff>
      <xdr:row>394</xdr:row>
      <xdr:rowOff>123824</xdr:rowOff>
    </xdr:from>
    <xdr:to>
      <xdr:col>26</xdr:col>
      <xdr:colOff>704850</xdr:colOff>
      <xdr:row>405</xdr:row>
      <xdr:rowOff>161925</xdr:rowOff>
    </xdr:to>
    <xdr:graphicFrame macro="">
      <xdr:nvGraphicFramePr>
        <xdr:cNvPr id="433" name="Диаграмма 4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26</xdr:col>
      <xdr:colOff>714377</xdr:colOff>
      <xdr:row>394</xdr:row>
      <xdr:rowOff>142875</xdr:rowOff>
    </xdr:from>
    <xdr:to>
      <xdr:col>30</xdr:col>
      <xdr:colOff>447675</xdr:colOff>
      <xdr:row>405</xdr:row>
      <xdr:rowOff>171451</xdr:rowOff>
    </xdr:to>
    <xdr:graphicFrame macro="">
      <xdr:nvGraphicFramePr>
        <xdr:cNvPr id="434" name="Диаграмма 4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23</xdr:col>
      <xdr:colOff>161924</xdr:colOff>
      <xdr:row>405</xdr:row>
      <xdr:rowOff>152400</xdr:rowOff>
    </xdr:from>
    <xdr:to>
      <xdr:col>30</xdr:col>
      <xdr:colOff>447674</xdr:colOff>
      <xdr:row>416</xdr:row>
      <xdr:rowOff>180976</xdr:rowOff>
    </xdr:to>
    <xdr:graphicFrame macro="">
      <xdr:nvGraphicFramePr>
        <xdr:cNvPr id="435" name="Диаграмма 4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26</xdr:col>
      <xdr:colOff>1828800</xdr:colOff>
      <xdr:row>384</xdr:row>
      <xdr:rowOff>19050</xdr:rowOff>
    </xdr:from>
    <xdr:to>
      <xdr:col>26</xdr:col>
      <xdr:colOff>1990725</xdr:colOff>
      <xdr:row>386</xdr:row>
      <xdr:rowOff>0</xdr:rowOff>
    </xdr:to>
    <xdr:sp macro="" textlink="">
      <xdr:nvSpPr>
        <xdr:cNvPr id="437" name="Двойная стрелка вверх/вниз 436"/>
        <xdr:cNvSpPr/>
      </xdr:nvSpPr>
      <xdr:spPr>
        <a:xfrm>
          <a:off x="19535775" y="6905625"/>
          <a:ext cx="0" cy="361950"/>
        </a:xfrm>
        <a:prstGeom prst="upDown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0</xdr:colOff>
      <xdr:row>508</xdr:row>
      <xdr:rowOff>38100</xdr:rowOff>
    </xdr:from>
    <xdr:to>
      <xdr:col>4</xdr:col>
      <xdr:colOff>304799</xdr:colOff>
      <xdr:row>522</xdr:row>
      <xdr:rowOff>85725</xdr:rowOff>
    </xdr:to>
    <xdr:graphicFrame macro="">
      <xdr:nvGraphicFramePr>
        <xdr:cNvPr id="443" name="Диаграмма 4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314325</xdr:colOff>
      <xdr:row>508</xdr:row>
      <xdr:rowOff>47627</xdr:rowOff>
    </xdr:from>
    <xdr:to>
      <xdr:col>17</xdr:col>
      <xdr:colOff>28575</xdr:colOff>
      <xdr:row>522</xdr:row>
      <xdr:rowOff>76201</xdr:rowOff>
    </xdr:to>
    <xdr:graphicFrame macro="">
      <xdr:nvGraphicFramePr>
        <xdr:cNvPr id="444" name="Диаграмма 4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26</xdr:col>
      <xdr:colOff>1828800</xdr:colOff>
      <xdr:row>471</xdr:row>
      <xdr:rowOff>19050</xdr:rowOff>
    </xdr:from>
    <xdr:to>
      <xdr:col>26</xdr:col>
      <xdr:colOff>1990725</xdr:colOff>
      <xdr:row>473</xdr:row>
      <xdr:rowOff>0</xdr:rowOff>
    </xdr:to>
    <xdr:sp macro="" textlink="">
      <xdr:nvSpPr>
        <xdr:cNvPr id="447" name="Двойная стрелка вверх/вниз 446"/>
        <xdr:cNvSpPr/>
      </xdr:nvSpPr>
      <xdr:spPr>
        <a:xfrm>
          <a:off x="19535775" y="6905625"/>
          <a:ext cx="0" cy="361950"/>
        </a:xfrm>
        <a:prstGeom prst="upDown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23</xdr:col>
      <xdr:colOff>190500</xdr:colOff>
      <xdr:row>481</xdr:row>
      <xdr:rowOff>85724</xdr:rowOff>
    </xdr:from>
    <xdr:to>
      <xdr:col>26</xdr:col>
      <xdr:colOff>723900</xdr:colOff>
      <xdr:row>492</xdr:row>
      <xdr:rowOff>123825</xdr:rowOff>
    </xdr:to>
    <xdr:graphicFrame macro="">
      <xdr:nvGraphicFramePr>
        <xdr:cNvPr id="448" name="Диаграмма 4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26</xdr:col>
      <xdr:colOff>733426</xdr:colOff>
      <xdr:row>481</xdr:row>
      <xdr:rowOff>85725</xdr:rowOff>
    </xdr:from>
    <xdr:to>
      <xdr:col>30</xdr:col>
      <xdr:colOff>400049</xdr:colOff>
      <xdr:row>492</xdr:row>
      <xdr:rowOff>114301</xdr:rowOff>
    </xdr:to>
    <xdr:graphicFrame macro="">
      <xdr:nvGraphicFramePr>
        <xdr:cNvPr id="449" name="Диаграмма 4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23</xdr:col>
      <xdr:colOff>161924</xdr:colOff>
      <xdr:row>492</xdr:row>
      <xdr:rowOff>152400</xdr:rowOff>
    </xdr:from>
    <xdr:to>
      <xdr:col>30</xdr:col>
      <xdr:colOff>390524</xdr:colOff>
      <xdr:row>503</xdr:row>
      <xdr:rowOff>180976</xdr:rowOff>
    </xdr:to>
    <xdr:graphicFrame macro="">
      <xdr:nvGraphicFramePr>
        <xdr:cNvPr id="450" name="Диаграмма 4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26</xdr:col>
      <xdr:colOff>1828800</xdr:colOff>
      <xdr:row>471</xdr:row>
      <xdr:rowOff>19050</xdr:rowOff>
    </xdr:from>
    <xdr:to>
      <xdr:col>26</xdr:col>
      <xdr:colOff>1990725</xdr:colOff>
      <xdr:row>473</xdr:row>
      <xdr:rowOff>0</xdr:rowOff>
    </xdr:to>
    <xdr:sp macro="" textlink="">
      <xdr:nvSpPr>
        <xdr:cNvPr id="452" name="Двойная стрелка вверх/вниз 451"/>
        <xdr:cNvSpPr/>
      </xdr:nvSpPr>
      <xdr:spPr>
        <a:xfrm>
          <a:off x="19535775" y="6905625"/>
          <a:ext cx="0" cy="361950"/>
        </a:xfrm>
        <a:prstGeom prst="upDown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0</xdr:colOff>
      <xdr:row>595</xdr:row>
      <xdr:rowOff>38100</xdr:rowOff>
    </xdr:from>
    <xdr:to>
      <xdr:col>4</xdr:col>
      <xdr:colOff>304799</xdr:colOff>
      <xdr:row>609</xdr:row>
      <xdr:rowOff>123825</xdr:rowOff>
    </xdr:to>
    <xdr:graphicFrame macro="">
      <xdr:nvGraphicFramePr>
        <xdr:cNvPr id="458" name="Диаграмма 4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</xdr:col>
      <xdr:colOff>314325</xdr:colOff>
      <xdr:row>595</xdr:row>
      <xdr:rowOff>47627</xdr:rowOff>
    </xdr:from>
    <xdr:to>
      <xdr:col>17</xdr:col>
      <xdr:colOff>28575</xdr:colOff>
      <xdr:row>609</xdr:row>
      <xdr:rowOff>114301</xdr:rowOff>
    </xdr:to>
    <xdr:graphicFrame macro="">
      <xdr:nvGraphicFramePr>
        <xdr:cNvPr id="459" name="Диаграмма 4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26</xdr:col>
      <xdr:colOff>1828800</xdr:colOff>
      <xdr:row>558</xdr:row>
      <xdr:rowOff>19050</xdr:rowOff>
    </xdr:from>
    <xdr:to>
      <xdr:col>26</xdr:col>
      <xdr:colOff>1990725</xdr:colOff>
      <xdr:row>560</xdr:row>
      <xdr:rowOff>0</xdr:rowOff>
    </xdr:to>
    <xdr:sp macro="" textlink="">
      <xdr:nvSpPr>
        <xdr:cNvPr id="462" name="Двойная стрелка вверх/вниз 461"/>
        <xdr:cNvSpPr/>
      </xdr:nvSpPr>
      <xdr:spPr>
        <a:xfrm>
          <a:off x="19535775" y="6905625"/>
          <a:ext cx="0" cy="361950"/>
        </a:xfrm>
        <a:prstGeom prst="upDown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23</xdr:col>
      <xdr:colOff>171450</xdr:colOff>
      <xdr:row>568</xdr:row>
      <xdr:rowOff>123824</xdr:rowOff>
    </xdr:from>
    <xdr:to>
      <xdr:col>26</xdr:col>
      <xdr:colOff>704850</xdr:colOff>
      <xdr:row>579</xdr:row>
      <xdr:rowOff>161925</xdr:rowOff>
    </xdr:to>
    <xdr:graphicFrame macro="">
      <xdr:nvGraphicFramePr>
        <xdr:cNvPr id="463" name="Диаграмма 4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26</xdr:col>
      <xdr:colOff>723901</xdr:colOff>
      <xdr:row>568</xdr:row>
      <xdr:rowOff>152400</xdr:rowOff>
    </xdr:from>
    <xdr:to>
      <xdr:col>30</xdr:col>
      <xdr:colOff>371474</xdr:colOff>
      <xdr:row>579</xdr:row>
      <xdr:rowOff>180976</xdr:rowOff>
    </xdr:to>
    <xdr:graphicFrame macro="">
      <xdr:nvGraphicFramePr>
        <xdr:cNvPr id="464" name="Диаграмма 4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23</xdr:col>
      <xdr:colOff>161925</xdr:colOff>
      <xdr:row>579</xdr:row>
      <xdr:rowOff>152400</xdr:rowOff>
    </xdr:from>
    <xdr:to>
      <xdr:col>30</xdr:col>
      <xdr:colOff>381000</xdr:colOff>
      <xdr:row>590</xdr:row>
      <xdr:rowOff>180976</xdr:rowOff>
    </xdr:to>
    <xdr:graphicFrame macro="">
      <xdr:nvGraphicFramePr>
        <xdr:cNvPr id="465" name="Диаграмма 4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26</xdr:col>
      <xdr:colOff>1828800</xdr:colOff>
      <xdr:row>558</xdr:row>
      <xdr:rowOff>19050</xdr:rowOff>
    </xdr:from>
    <xdr:to>
      <xdr:col>26</xdr:col>
      <xdr:colOff>1990725</xdr:colOff>
      <xdr:row>560</xdr:row>
      <xdr:rowOff>0</xdr:rowOff>
    </xdr:to>
    <xdr:sp macro="" textlink="">
      <xdr:nvSpPr>
        <xdr:cNvPr id="467" name="Двойная стрелка вверх/вниз 466"/>
        <xdr:cNvSpPr/>
      </xdr:nvSpPr>
      <xdr:spPr>
        <a:xfrm>
          <a:off x="19535775" y="6905625"/>
          <a:ext cx="0" cy="361950"/>
        </a:xfrm>
        <a:prstGeom prst="upDown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0</xdr:colOff>
      <xdr:row>682</xdr:row>
      <xdr:rowOff>38101</xdr:rowOff>
    </xdr:from>
    <xdr:to>
      <xdr:col>4</xdr:col>
      <xdr:colOff>304799</xdr:colOff>
      <xdr:row>696</xdr:row>
      <xdr:rowOff>76201</xdr:rowOff>
    </xdr:to>
    <xdr:graphicFrame macro="">
      <xdr:nvGraphicFramePr>
        <xdr:cNvPr id="473" name="Диаграмма 4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4</xdr:col>
      <xdr:colOff>314325</xdr:colOff>
      <xdr:row>682</xdr:row>
      <xdr:rowOff>47627</xdr:rowOff>
    </xdr:from>
    <xdr:to>
      <xdr:col>17</xdr:col>
      <xdr:colOff>28575</xdr:colOff>
      <xdr:row>696</xdr:row>
      <xdr:rowOff>66675</xdr:rowOff>
    </xdr:to>
    <xdr:graphicFrame macro="">
      <xdr:nvGraphicFramePr>
        <xdr:cNvPr id="474" name="Диаграмма 4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26</xdr:col>
      <xdr:colOff>1828800</xdr:colOff>
      <xdr:row>645</xdr:row>
      <xdr:rowOff>19050</xdr:rowOff>
    </xdr:from>
    <xdr:to>
      <xdr:col>26</xdr:col>
      <xdr:colOff>1990725</xdr:colOff>
      <xdr:row>647</xdr:row>
      <xdr:rowOff>0</xdr:rowOff>
    </xdr:to>
    <xdr:sp macro="" textlink="">
      <xdr:nvSpPr>
        <xdr:cNvPr id="477" name="Двойная стрелка вверх/вниз 476"/>
        <xdr:cNvSpPr/>
      </xdr:nvSpPr>
      <xdr:spPr>
        <a:xfrm>
          <a:off x="19535775" y="6905625"/>
          <a:ext cx="0" cy="361950"/>
        </a:xfrm>
        <a:prstGeom prst="upDown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23</xdr:col>
      <xdr:colOff>171450</xdr:colOff>
      <xdr:row>655</xdr:row>
      <xdr:rowOff>123824</xdr:rowOff>
    </xdr:from>
    <xdr:to>
      <xdr:col>26</xdr:col>
      <xdr:colOff>704850</xdr:colOff>
      <xdr:row>666</xdr:row>
      <xdr:rowOff>161925</xdr:rowOff>
    </xdr:to>
    <xdr:graphicFrame macro="">
      <xdr:nvGraphicFramePr>
        <xdr:cNvPr id="478" name="Диаграмма 4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26</xdr:col>
      <xdr:colOff>723901</xdr:colOff>
      <xdr:row>655</xdr:row>
      <xdr:rowOff>123825</xdr:rowOff>
    </xdr:from>
    <xdr:to>
      <xdr:col>30</xdr:col>
      <xdr:colOff>457200</xdr:colOff>
      <xdr:row>666</xdr:row>
      <xdr:rowOff>152401</xdr:rowOff>
    </xdr:to>
    <xdr:graphicFrame macro="">
      <xdr:nvGraphicFramePr>
        <xdr:cNvPr id="479" name="Диаграмма 4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23</xdr:col>
      <xdr:colOff>161924</xdr:colOff>
      <xdr:row>666</xdr:row>
      <xdr:rowOff>152400</xdr:rowOff>
    </xdr:from>
    <xdr:to>
      <xdr:col>30</xdr:col>
      <xdr:colOff>447674</xdr:colOff>
      <xdr:row>677</xdr:row>
      <xdr:rowOff>180976</xdr:rowOff>
    </xdr:to>
    <xdr:graphicFrame macro="">
      <xdr:nvGraphicFramePr>
        <xdr:cNvPr id="480" name="Диаграмма 4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26</xdr:col>
      <xdr:colOff>1828800</xdr:colOff>
      <xdr:row>645</xdr:row>
      <xdr:rowOff>19050</xdr:rowOff>
    </xdr:from>
    <xdr:to>
      <xdr:col>26</xdr:col>
      <xdr:colOff>1990725</xdr:colOff>
      <xdr:row>647</xdr:row>
      <xdr:rowOff>0</xdr:rowOff>
    </xdr:to>
    <xdr:sp macro="" textlink="">
      <xdr:nvSpPr>
        <xdr:cNvPr id="482" name="Двойная стрелка вверх/вниз 481"/>
        <xdr:cNvSpPr/>
      </xdr:nvSpPr>
      <xdr:spPr>
        <a:xfrm>
          <a:off x="19535775" y="6905625"/>
          <a:ext cx="0" cy="361950"/>
        </a:xfrm>
        <a:prstGeom prst="upDown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0</xdr:colOff>
      <xdr:row>769</xdr:row>
      <xdr:rowOff>38101</xdr:rowOff>
    </xdr:from>
    <xdr:to>
      <xdr:col>4</xdr:col>
      <xdr:colOff>304799</xdr:colOff>
      <xdr:row>783</xdr:row>
      <xdr:rowOff>123825</xdr:rowOff>
    </xdr:to>
    <xdr:graphicFrame macro="">
      <xdr:nvGraphicFramePr>
        <xdr:cNvPr id="488" name="Диаграмма 4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4</xdr:col>
      <xdr:colOff>314325</xdr:colOff>
      <xdr:row>769</xdr:row>
      <xdr:rowOff>47627</xdr:rowOff>
    </xdr:from>
    <xdr:to>
      <xdr:col>17</xdr:col>
      <xdr:colOff>28575</xdr:colOff>
      <xdr:row>783</xdr:row>
      <xdr:rowOff>123825</xdr:rowOff>
    </xdr:to>
    <xdr:graphicFrame macro="">
      <xdr:nvGraphicFramePr>
        <xdr:cNvPr id="489" name="Диаграмма 4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26</xdr:col>
      <xdr:colOff>1828800</xdr:colOff>
      <xdr:row>732</xdr:row>
      <xdr:rowOff>19050</xdr:rowOff>
    </xdr:from>
    <xdr:to>
      <xdr:col>26</xdr:col>
      <xdr:colOff>1990725</xdr:colOff>
      <xdr:row>734</xdr:row>
      <xdr:rowOff>0</xdr:rowOff>
    </xdr:to>
    <xdr:sp macro="" textlink="">
      <xdr:nvSpPr>
        <xdr:cNvPr id="492" name="Двойная стрелка вверх/вниз 491"/>
        <xdr:cNvSpPr/>
      </xdr:nvSpPr>
      <xdr:spPr>
        <a:xfrm>
          <a:off x="19535775" y="6905625"/>
          <a:ext cx="0" cy="361950"/>
        </a:xfrm>
        <a:prstGeom prst="upDown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23</xdr:col>
      <xdr:colOff>171450</xdr:colOff>
      <xdr:row>742</xdr:row>
      <xdr:rowOff>123824</xdr:rowOff>
    </xdr:from>
    <xdr:to>
      <xdr:col>26</xdr:col>
      <xdr:colOff>704850</xdr:colOff>
      <xdr:row>753</xdr:row>
      <xdr:rowOff>161925</xdr:rowOff>
    </xdr:to>
    <xdr:graphicFrame macro="">
      <xdr:nvGraphicFramePr>
        <xdr:cNvPr id="493" name="Диаграмма 4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26</xdr:col>
      <xdr:colOff>704852</xdr:colOff>
      <xdr:row>742</xdr:row>
      <xdr:rowOff>133350</xdr:rowOff>
    </xdr:from>
    <xdr:to>
      <xdr:col>30</xdr:col>
      <xdr:colOff>419100</xdr:colOff>
      <xdr:row>753</xdr:row>
      <xdr:rowOff>161926</xdr:rowOff>
    </xdr:to>
    <xdr:graphicFrame macro="">
      <xdr:nvGraphicFramePr>
        <xdr:cNvPr id="494" name="Диаграмма 4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23</xdr:col>
      <xdr:colOff>161924</xdr:colOff>
      <xdr:row>753</xdr:row>
      <xdr:rowOff>152400</xdr:rowOff>
    </xdr:from>
    <xdr:to>
      <xdr:col>30</xdr:col>
      <xdr:colOff>428624</xdr:colOff>
      <xdr:row>764</xdr:row>
      <xdr:rowOff>180976</xdr:rowOff>
    </xdr:to>
    <xdr:graphicFrame macro="">
      <xdr:nvGraphicFramePr>
        <xdr:cNvPr id="495" name="Диаграмма 4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26</xdr:col>
      <xdr:colOff>1828800</xdr:colOff>
      <xdr:row>732</xdr:row>
      <xdr:rowOff>19050</xdr:rowOff>
    </xdr:from>
    <xdr:to>
      <xdr:col>26</xdr:col>
      <xdr:colOff>1990725</xdr:colOff>
      <xdr:row>734</xdr:row>
      <xdr:rowOff>0</xdr:rowOff>
    </xdr:to>
    <xdr:sp macro="" textlink="">
      <xdr:nvSpPr>
        <xdr:cNvPr id="497" name="Двойная стрелка вверх/вниз 496"/>
        <xdr:cNvSpPr/>
      </xdr:nvSpPr>
      <xdr:spPr>
        <a:xfrm>
          <a:off x="19535775" y="6905625"/>
          <a:ext cx="0" cy="361950"/>
        </a:xfrm>
        <a:prstGeom prst="upDown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0</xdr:colOff>
      <xdr:row>856</xdr:row>
      <xdr:rowOff>38100</xdr:rowOff>
    </xdr:from>
    <xdr:to>
      <xdr:col>4</xdr:col>
      <xdr:colOff>304799</xdr:colOff>
      <xdr:row>870</xdr:row>
      <xdr:rowOff>142875</xdr:rowOff>
    </xdr:to>
    <xdr:graphicFrame macro="">
      <xdr:nvGraphicFramePr>
        <xdr:cNvPr id="503" name="Диаграмма 5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</xdr:col>
      <xdr:colOff>314325</xdr:colOff>
      <xdr:row>856</xdr:row>
      <xdr:rowOff>47627</xdr:rowOff>
    </xdr:from>
    <xdr:to>
      <xdr:col>17</xdr:col>
      <xdr:colOff>28575</xdr:colOff>
      <xdr:row>870</xdr:row>
      <xdr:rowOff>133351</xdr:rowOff>
    </xdr:to>
    <xdr:graphicFrame macro="">
      <xdr:nvGraphicFramePr>
        <xdr:cNvPr id="504" name="Диаграмма 5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26</xdr:col>
      <xdr:colOff>1828800</xdr:colOff>
      <xdr:row>819</xdr:row>
      <xdr:rowOff>19050</xdr:rowOff>
    </xdr:from>
    <xdr:to>
      <xdr:col>26</xdr:col>
      <xdr:colOff>1990725</xdr:colOff>
      <xdr:row>821</xdr:row>
      <xdr:rowOff>0</xdr:rowOff>
    </xdr:to>
    <xdr:sp macro="" textlink="">
      <xdr:nvSpPr>
        <xdr:cNvPr id="507" name="Двойная стрелка вверх/вниз 506"/>
        <xdr:cNvSpPr/>
      </xdr:nvSpPr>
      <xdr:spPr>
        <a:xfrm>
          <a:off x="19535775" y="6905625"/>
          <a:ext cx="0" cy="361950"/>
        </a:xfrm>
        <a:prstGeom prst="upDown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23</xdr:col>
      <xdr:colOff>171450</xdr:colOff>
      <xdr:row>829</xdr:row>
      <xdr:rowOff>123824</xdr:rowOff>
    </xdr:from>
    <xdr:to>
      <xdr:col>26</xdr:col>
      <xdr:colOff>704850</xdr:colOff>
      <xdr:row>840</xdr:row>
      <xdr:rowOff>161925</xdr:rowOff>
    </xdr:to>
    <xdr:graphicFrame macro="">
      <xdr:nvGraphicFramePr>
        <xdr:cNvPr id="508" name="Диаграмма 5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26</xdr:col>
      <xdr:colOff>714377</xdr:colOff>
      <xdr:row>829</xdr:row>
      <xdr:rowOff>123825</xdr:rowOff>
    </xdr:from>
    <xdr:to>
      <xdr:col>30</xdr:col>
      <xdr:colOff>390525</xdr:colOff>
      <xdr:row>840</xdr:row>
      <xdr:rowOff>152401</xdr:rowOff>
    </xdr:to>
    <xdr:graphicFrame macro="">
      <xdr:nvGraphicFramePr>
        <xdr:cNvPr id="509" name="Диаграмма 5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23</xdr:col>
      <xdr:colOff>161924</xdr:colOff>
      <xdr:row>840</xdr:row>
      <xdr:rowOff>152400</xdr:rowOff>
    </xdr:from>
    <xdr:to>
      <xdr:col>30</xdr:col>
      <xdr:colOff>409574</xdr:colOff>
      <xdr:row>851</xdr:row>
      <xdr:rowOff>180976</xdr:rowOff>
    </xdr:to>
    <xdr:graphicFrame macro="">
      <xdr:nvGraphicFramePr>
        <xdr:cNvPr id="510" name="Диаграмма 5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26</xdr:col>
      <xdr:colOff>1828800</xdr:colOff>
      <xdr:row>819</xdr:row>
      <xdr:rowOff>19050</xdr:rowOff>
    </xdr:from>
    <xdr:to>
      <xdr:col>26</xdr:col>
      <xdr:colOff>1990725</xdr:colOff>
      <xdr:row>821</xdr:row>
      <xdr:rowOff>0</xdr:rowOff>
    </xdr:to>
    <xdr:sp macro="" textlink="">
      <xdr:nvSpPr>
        <xdr:cNvPr id="512" name="Двойная стрелка вверх/вниз 511"/>
        <xdr:cNvSpPr/>
      </xdr:nvSpPr>
      <xdr:spPr>
        <a:xfrm>
          <a:off x="19535775" y="6905625"/>
          <a:ext cx="0" cy="361950"/>
        </a:xfrm>
        <a:prstGeom prst="upDown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0</xdr:colOff>
      <xdr:row>943</xdr:row>
      <xdr:rowOff>38100</xdr:rowOff>
    </xdr:from>
    <xdr:to>
      <xdr:col>4</xdr:col>
      <xdr:colOff>304799</xdr:colOff>
      <xdr:row>957</xdr:row>
      <xdr:rowOff>133349</xdr:rowOff>
    </xdr:to>
    <xdr:graphicFrame macro="">
      <xdr:nvGraphicFramePr>
        <xdr:cNvPr id="518" name="Диаграмма 5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4</xdr:col>
      <xdr:colOff>314325</xdr:colOff>
      <xdr:row>943</xdr:row>
      <xdr:rowOff>47627</xdr:rowOff>
    </xdr:from>
    <xdr:to>
      <xdr:col>17</xdr:col>
      <xdr:colOff>28575</xdr:colOff>
      <xdr:row>957</xdr:row>
      <xdr:rowOff>133351</xdr:rowOff>
    </xdr:to>
    <xdr:graphicFrame macro="">
      <xdr:nvGraphicFramePr>
        <xdr:cNvPr id="519" name="Диаграмма 5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26</xdr:col>
      <xdr:colOff>1828800</xdr:colOff>
      <xdr:row>906</xdr:row>
      <xdr:rowOff>19050</xdr:rowOff>
    </xdr:from>
    <xdr:to>
      <xdr:col>26</xdr:col>
      <xdr:colOff>1990725</xdr:colOff>
      <xdr:row>908</xdr:row>
      <xdr:rowOff>0</xdr:rowOff>
    </xdr:to>
    <xdr:sp macro="" textlink="">
      <xdr:nvSpPr>
        <xdr:cNvPr id="522" name="Двойная стрелка вверх/вниз 521"/>
        <xdr:cNvSpPr/>
      </xdr:nvSpPr>
      <xdr:spPr>
        <a:xfrm>
          <a:off x="19535775" y="6905625"/>
          <a:ext cx="0" cy="361950"/>
        </a:xfrm>
        <a:prstGeom prst="upDown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23</xdr:col>
      <xdr:colOff>171450</xdr:colOff>
      <xdr:row>916</xdr:row>
      <xdr:rowOff>123824</xdr:rowOff>
    </xdr:from>
    <xdr:to>
      <xdr:col>26</xdr:col>
      <xdr:colOff>704850</xdr:colOff>
      <xdr:row>927</xdr:row>
      <xdr:rowOff>161925</xdr:rowOff>
    </xdr:to>
    <xdr:graphicFrame macro="">
      <xdr:nvGraphicFramePr>
        <xdr:cNvPr id="523" name="Диаграмма 5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26</xdr:col>
      <xdr:colOff>714377</xdr:colOff>
      <xdr:row>916</xdr:row>
      <xdr:rowOff>142875</xdr:rowOff>
    </xdr:from>
    <xdr:to>
      <xdr:col>30</xdr:col>
      <xdr:colOff>390525</xdr:colOff>
      <xdr:row>927</xdr:row>
      <xdr:rowOff>171451</xdr:rowOff>
    </xdr:to>
    <xdr:graphicFrame macro="">
      <xdr:nvGraphicFramePr>
        <xdr:cNvPr id="524" name="Диаграмма 5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23</xdr:col>
      <xdr:colOff>161925</xdr:colOff>
      <xdr:row>927</xdr:row>
      <xdr:rowOff>152400</xdr:rowOff>
    </xdr:from>
    <xdr:to>
      <xdr:col>30</xdr:col>
      <xdr:colOff>400050</xdr:colOff>
      <xdr:row>938</xdr:row>
      <xdr:rowOff>180976</xdr:rowOff>
    </xdr:to>
    <xdr:graphicFrame macro="">
      <xdr:nvGraphicFramePr>
        <xdr:cNvPr id="525" name="Диаграмма 5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26</xdr:col>
      <xdr:colOff>1828800</xdr:colOff>
      <xdr:row>906</xdr:row>
      <xdr:rowOff>19050</xdr:rowOff>
    </xdr:from>
    <xdr:to>
      <xdr:col>26</xdr:col>
      <xdr:colOff>1990725</xdr:colOff>
      <xdr:row>908</xdr:row>
      <xdr:rowOff>0</xdr:rowOff>
    </xdr:to>
    <xdr:sp macro="" textlink="">
      <xdr:nvSpPr>
        <xdr:cNvPr id="527" name="Двойная стрелка вверх/вниз 526"/>
        <xdr:cNvSpPr/>
      </xdr:nvSpPr>
      <xdr:spPr>
        <a:xfrm>
          <a:off x="19535775" y="6905625"/>
          <a:ext cx="0" cy="361950"/>
        </a:xfrm>
        <a:prstGeom prst="upDown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0</xdr:colOff>
      <xdr:row>1030</xdr:row>
      <xdr:rowOff>38100</xdr:rowOff>
    </xdr:from>
    <xdr:to>
      <xdr:col>4</xdr:col>
      <xdr:colOff>304799</xdr:colOff>
      <xdr:row>1045</xdr:row>
      <xdr:rowOff>47625</xdr:rowOff>
    </xdr:to>
    <xdr:graphicFrame macro="">
      <xdr:nvGraphicFramePr>
        <xdr:cNvPr id="533" name="Диаграмма 5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4</xdr:col>
      <xdr:colOff>314325</xdr:colOff>
      <xdr:row>1030</xdr:row>
      <xdr:rowOff>47626</xdr:rowOff>
    </xdr:from>
    <xdr:to>
      <xdr:col>17</xdr:col>
      <xdr:colOff>28575</xdr:colOff>
      <xdr:row>1045</xdr:row>
      <xdr:rowOff>57151</xdr:rowOff>
    </xdr:to>
    <xdr:graphicFrame macro="">
      <xdr:nvGraphicFramePr>
        <xdr:cNvPr id="534" name="Диаграмма 5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26</xdr:col>
      <xdr:colOff>1828800</xdr:colOff>
      <xdr:row>993</xdr:row>
      <xdr:rowOff>19050</xdr:rowOff>
    </xdr:from>
    <xdr:to>
      <xdr:col>26</xdr:col>
      <xdr:colOff>1990725</xdr:colOff>
      <xdr:row>995</xdr:row>
      <xdr:rowOff>0</xdr:rowOff>
    </xdr:to>
    <xdr:sp macro="" textlink="">
      <xdr:nvSpPr>
        <xdr:cNvPr id="537" name="Двойная стрелка вверх/вниз 536"/>
        <xdr:cNvSpPr/>
      </xdr:nvSpPr>
      <xdr:spPr>
        <a:xfrm>
          <a:off x="19535775" y="6905625"/>
          <a:ext cx="0" cy="361950"/>
        </a:xfrm>
        <a:prstGeom prst="upDown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23</xdr:col>
      <xdr:colOff>171450</xdr:colOff>
      <xdr:row>1003</xdr:row>
      <xdr:rowOff>123824</xdr:rowOff>
    </xdr:from>
    <xdr:to>
      <xdr:col>26</xdr:col>
      <xdr:colOff>704850</xdr:colOff>
      <xdr:row>1014</xdr:row>
      <xdr:rowOff>161925</xdr:rowOff>
    </xdr:to>
    <xdr:graphicFrame macro="">
      <xdr:nvGraphicFramePr>
        <xdr:cNvPr id="538" name="Диаграмма 5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26</xdr:col>
      <xdr:colOff>695326</xdr:colOff>
      <xdr:row>1003</xdr:row>
      <xdr:rowOff>123825</xdr:rowOff>
    </xdr:from>
    <xdr:to>
      <xdr:col>30</xdr:col>
      <xdr:colOff>333375</xdr:colOff>
      <xdr:row>1014</xdr:row>
      <xdr:rowOff>152401</xdr:rowOff>
    </xdr:to>
    <xdr:graphicFrame macro="">
      <xdr:nvGraphicFramePr>
        <xdr:cNvPr id="539" name="Диаграмма 5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23</xdr:col>
      <xdr:colOff>161924</xdr:colOff>
      <xdr:row>1014</xdr:row>
      <xdr:rowOff>152400</xdr:rowOff>
    </xdr:from>
    <xdr:to>
      <xdr:col>30</xdr:col>
      <xdr:colOff>333374</xdr:colOff>
      <xdr:row>1025</xdr:row>
      <xdr:rowOff>180976</xdr:rowOff>
    </xdr:to>
    <xdr:graphicFrame macro="">
      <xdr:nvGraphicFramePr>
        <xdr:cNvPr id="540" name="Диаграмма 5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26</xdr:col>
      <xdr:colOff>1828800</xdr:colOff>
      <xdr:row>993</xdr:row>
      <xdr:rowOff>19050</xdr:rowOff>
    </xdr:from>
    <xdr:to>
      <xdr:col>26</xdr:col>
      <xdr:colOff>1990725</xdr:colOff>
      <xdr:row>995</xdr:row>
      <xdr:rowOff>0</xdr:rowOff>
    </xdr:to>
    <xdr:sp macro="" textlink="">
      <xdr:nvSpPr>
        <xdr:cNvPr id="542" name="Двойная стрелка вверх/вниз 541"/>
        <xdr:cNvSpPr/>
      </xdr:nvSpPr>
      <xdr:spPr>
        <a:xfrm>
          <a:off x="19535775" y="6905625"/>
          <a:ext cx="0" cy="361950"/>
        </a:xfrm>
        <a:prstGeom prst="upDown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27</xdr:col>
      <xdr:colOff>409575</xdr:colOff>
      <xdr:row>35</xdr:row>
      <xdr:rowOff>0</xdr:rowOff>
    </xdr:from>
    <xdr:to>
      <xdr:col>27</xdr:col>
      <xdr:colOff>455294</xdr:colOff>
      <xdr:row>37</xdr:row>
      <xdr:rowOff>0</xdr:rowOff>
    </xdr:to>
    <xdr:sp macro="" textlink="">
      <xdr:nvSpPr>
        <xdr:cNvPr id="4" name="Правая фигурная скобка 3"/>
        <xdr:cNvSpPr/>
      </xdr:nvSpPr>
      <xdr:spPr>
        <a:xfrm>
          <a:off x="20173950" y="6667500"/>
          <a:ext cx="45719" cy="381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27</xdr:col>
      <xdr:colOff>266700</xdr:colOff>
      <xdr:row>38</xdr:row>
      <xdr:rowOff>0</xdr:rowOff>
    </xdr:from>
    <xdr:to>
      <xdr:col>27</xdr:col>
      <xdr:colOff>312419</xdr:colOff>
      <xdr:row>40</xdr:row>
      <xdr:rowOff>0</xdr:rowOff>
    </xdr:to>
    <xdr:sp macro="" textlink="">
      <xdr:nvSpPr>
        <xdr:cNvPr id="205" name="Правая фигурная скобка 204"/>
        <xdr:cNvSpPr/>
      </xdr:nvSpPr>
      <xdr:spPr>
        <a:xfrm>
          <a:off x="20031075" y="7239000"/>
          <a:ext cx="45719" cy="381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885825</xdr:colOff>
      <xdr:row>40</xdr:row>
      <xdr:rowOff>104775</xdr:rowOff>
    </xdr:from>
    <xdr:to>
      <xdr:col>27</xdr:col>
      <xdr:colOff>17144</xdr:colOff>
      <xdr:row>42</xdr:row>
      <xdr:rowOff>104775</xdr:rowOff>
    </xdr:to>
    <xdr:sp macro="" textlink="">
      <xdr:nvSpPr>
        <xdr:cNvPr id="206" name="Правая фигурная скобка 205"/>
        <xdr:cNvSpPr/>
      </xdr:nvSpPr>
      <xdr:spPr>
        <a:xfrm>
          <a:off x="19735800" y="7724775"/>
          <a:ext cx="45719" cy="381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24</xdr:col>
      <xdr:colOff>1019175</xdr:colOff>
      <xdr:row>120</xdr:row>
      <xdr:rowOff>38100</xdr:rowOff>
    </xdr:from>
    <xdr:to>
      <xdr:col>27</xdr:col>
      <xdr:colOff>847725</xdr:colOff>
      <xdr:row>123</xdr:row>
      <xdr:rowOff>28575</xdr:rowOff>
    </xdr:to>
    <xdr:sp macro="" textlink="">
      <xdr:nvSpPr>
        <xdr:cNvPr id="216" name="Блок-схема: ручное управление 215"/>
        <xdr:cNvSpPr/>
      </xdr:nvSpPr>
      <xdr:spPr>
        <a:xfrm>
          <a:off x="18030825" y="22898100"/>
          <a:ext cx="2581275" cy="561975"/>
        </a:xfrm>
        <a:prstGeom prst="flowChartManualOperation">
          <a:avLst/>
        </a:prstGeom>
        <a:solidFill>
          <a:schemeClr val="accent1">
            <a:alpha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381000</xdr:colOff>
      <xdr:row>123</xdr:row>
      <xdr:rowOff>29041</xdr:rowOff>
    </xdr:from>
    <xdr:to>
      <xdr:col>27</xdr:col>
      <xdr:colOff>333375</xdr:colOff>
      <xdr:row>126</xdr:row>
      <xdr:rowOff>47626</xdr:rowOff>
    </xdr:to>
    <xdr:sp macro="" textlink="">
      <xdr:nvSpPr>
        <xdr:cNvPr id="217" name="Блок-схема: ручное управление 216"/>
        <xdr:cNvSpPr/>
      </xdr:nvSpPr>
      <xdr:spPr>
        <a:xfrm>
          <a:off x="18545175" y="23460541"/>
          <a:ext cx="1552575" cy="590085"/>
        </a:xfrm>
        <a:prstGeom prst="flowChartManualOperation">
          <a:avLst/>
        </a:prstGeom>
        <a:solidFill>
          <a:srgbClr val="92D050">
            <a:alpha val="3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685799</xdr:colOff>
      <xdr:row>126</xdr:row>
      <xdr:rowOff>38567</xdr:rowOff>
    </xdr:from>
    <xdr:to>
      <xdr:col>27</xdr:col>
      <xdr:colOff>28574</xdr:colOff>
      <xdr:row>129</xdr:row>
      <xdr:rowOff>9526</xdr:rowOff>
    </xdr:to>
    <xdr:sp macro="" textlink="">
      <xdr:nvSpPr>
        <xdr:cNvPr id="218" name="Блок-схема: ручное управление 217"/>
        <xdr:cNvSpPr/>
      </xdr:nvSpPr>
      <xdr:spPr>
        <a:xfrm>
          <a:off x="18849974" y="24041567"/>
          <a:ext cx="942975" cy="542459"/>
        </a:xfrm>
        <a:prstGeom prst="flowChartManualOperation">
          <a:avLst/>
        </a:prstGeom>
        <a:solidFill>
          <a:schemeClr val="accent6">
            <a:lumMod val="60000"/>
            <a:lumOff val="40000"/>
            <a:alpha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180976</xdr:colOff>
      <xdr:row>129</xdr:row>
      <xdr:rowOff>9993</xdr:rowOff>
    </xdr:from>
    <xdr:to>
      <xdr:col>26</xdr:col>
      <xdr:colOff>752476</xdr:colOff>
      <xdr:row>131</xdr:row>
      <xdr:rowOff>28576</xdr:rowOff>
    </xdr:to>
    <xdr:sp macro="" textlink="">
      <xdr:nvSpPr>
        <xdr:cNvPr id="219" name="Блок-схема: ручное управление 218"/>
        <xdr:cNvSpPr/>
      </xdr:nvSpPr>
      <xdr:spPr>
        <a:xfrm>
          <a:off x="19030951" y="24584493"/>
          <a:ext cx="571500" cy="399583"/>
        </a:xfrm>
        <a:prstGeom prst="flowChartManualOperation">
          <a:avLst/>
        </a:prstGeom>
        <a:solidFill>
          <a:srgbClr val="FF0000">
            <a:alpha val="3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57151</xdr:colOff>
      <xdr:row>122</xdr:row>
      <xdr:rowOff>85727</xdr:rowOff>
    </xdr:from>
    <xdr:to>
      <xdr:col>25</xdr:col>
      <xdr:colOff>228600</xdr:colOff>
      <xdr:row>127</xdr:row>
      <xdr:rowOff>161926</xdr:rowOff>
    </xdr:to>
    <xdr:sp macro="" textlink="">
      <xdr:nvSpPr>
        <xdr:cNvPr id="220" name="Левая фигурная скобка 219"/>
        <xdr:cNvSpPr/>
      </xdr:nvSpPr>
      <xdr:spPr>
        <a:xfrm>
          <a:off x="18221326" y="23326727"/>
          <a:ext cx="171449" cy="1028699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27</xdr:col>
      <xdr:colOff>419100</xdr:colOff>
      <xdr:row>122</xdr:row>
      <xdr:rowOff>180976</xdr:rowOff>
    </xdr:from>
    <xdr:to>
      <xdr:col>27</xdr:col>
      <xdr:colOff>464819</xdr:colOff>
      <xdr:row>124</xdr:row>
      <xdr:rowOff>180976</xdr:rowOff>
    </xdr:to>
    <xdr:sp macro="" textlink="">
      <xdr:nvSpPr>
        <xdr:cNvPr id="221" name="Правая фигурная скобка 220"/>
        <xdr:cNvSpPr/>
      </xdr:nvSpPr>
      <xdr:spPr>
        <a:xfrm>
          <a:off x="20183475" y="23421976"/>
          <a:ext cx="45719" cy="381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27</xdr:col>
      <xdr:colOff>266700</xdr:colOff>
      <xdr:row>125</xdr:row>
      <xdr:rowOff>161926</xdr:rowOff>
    </xdr:from>
    <xdr:to>
      <xdr:col>27</xdr:col>
      <xdr:colOff>312419</xdr:colOff>
      <xdr:row>127</xdr:row>
      <xdr:rowOff>161926</xdr:rowOff>
    </xdr:to>
    <xdr:sp macro="" textlink="">
      <xdr:nvSpPr>
        <xdr:cNvPr id="222" name="Правая фигурная скобка 221"/>
        <xdr:cNvSpPr/>
      </xdr:nvSpPr>
      <xdr:spPr>
        <a:xfrm>
          <a:off x="20031075" y="23974426"/>
          <a:ext cx="45719" cy="381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885825</xdr:colOff>
      <xdr:row>128</xdr:row>
      <xdr:rowOff>76201</xdr:rowOff>
    </xdr:from>
    <xdr:to>
      <xdr:col>27</xdr:col>
      <xdr:colOff>17144</xdr:colOff>
      <xdr:row>130</xdr:row>
      <xdr:rowOff>76201</xdr:rowOff>
    </xdr:to>
    <xdr:sp macro="" textlink="">
      <xdr:nvSpPr>
        <xdr:cNvPr id="223" name="Правая фигурная скобка 222"/>
        <xdr:cNvSpPr/>
      </xdr:nvSpPr>
      <xdr:spPr>
        <a:xfrm>
          <a:off x="19735800" y="24460201"/>
          <a:ext cx="45719" cy="381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24</xdr:col>
      <xdr:colOff>1028700</xdr:colOff>
      <xdr:row>207</xdr:row>
      <xdr:rowOff>57150</xdr:rowOff>
    </xdr:from>
    <xdr:to>
      <xdr:col>27</xdr:col>
      <xdr:colOff>857250</xdr:colOff>
      <xdr:row>210</xdr:row>
      <xdr:rowOff>47625</xdr:rowOff>
    </xdr:to>
    <xdr:sp macro="" textlink="">
      <xdr:nvSpPr>
        <xdr:cNvPr id="224" name="Блок-схема: ручное управление 223"/>
        <xdr:cNvSpPr/>
      </xdr:nvSpPr>
      <xdr:spPr>
        <a:xfrm>
          <a:off x="18040350" y="39490650"/>
          <a:ext cx="2581275" cy="561975"/>
        </a:xfrm>
        <a:prstGeom prst="flowChartManualOperation">
          <a:avLst/>
        </a:prstGeom>
        <a:solidFill>
          <a:schemeClr val="accent1">
            <a:alpha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390525</xdr:colOff>
      <xdr:row>210</xdr:row>
      <xdr:rowOff>48091</xdr:rowOff>
    </xdr:from>
    <xdr:to>
      <xdr:col>27</xdr:col>
      <xdr:colOff>342900</xdr:colOff>
      <xdr:row>213</xdr:row>
      <xdr:rowOff>66676</xdr:rowOff>
    </xdr:to>
    <xdr:sp macro="" textlink="">
      <xdr:nvSpPr>
        <xdr:cNvPr id="225" name="Блок-схема: ручное управление 224"/>
        <xdr:cNvSpPr/>
      </xdr:nvSpPr>
      <xdr:spPr>
        <a:xfrm>
          <a:off x="18554700" y="40053091"/>
          <a:ext cx="1552575" cy="590085"/>
        </a:xfrm>
        <a:prstGeom prst="flowChartManualOperation">
          <a:avLst/>
        </a:prstGeom>
        <a:solidFill>
          <a:srgbClr val="92D050">
            <a:alpha val="3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9524</xdr:colOff>
      <xdr:row>213</xdr:row>
      <xdr:rowOff>57617</xdr:rowOff>
    </xdr:from>
    <xdr:to>
      <xdr:col>27</xdr:col>
      <xdr:colOff>38099</xdr:colOff>
      <xdr:row>216</xdr:row>
      <xdr:rowOff>28576</xdr:rowOff>
    </xdr:to>
    <xdr:sp macro="" textlink="">
      <xdr:nvSpPr>
        <xdr:cNvPr id="227" name="Блок-схема: ручное управление 226"/>
        <xdr:cNvSpPr/>
      </xdr:nvSpPr>
      <xdr:spPr>
        <a:xfrm>
          <a:off x="18859499" y="40634117"/>
          <a:ext cx="942975" cy="542459"/>
        </a:xfrm>
        <a:prstGeom prst="flowChartManualOperation">
          <a:avLst/>
        </a:prstGeom>
        <a:solidFill>
          <a:schemeClr val="accent6">
            <a:lumMod val="60000"/>
            <a:lumOff val="40000"/>
            <a:alpha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190501</xdr:colOff>
      <xdr:row>216</xdr:row>
      <xdr:rowOff>29043</xdr:rowOff>
    </xdr:from>
    <xdr:to>
      <xdr:col>26</xdr:col>
      <xdr:colOff>762001</xdr:colOff>
      <xdr:row>218</xdr:row>
      <xdr:rowOff>47626</xdr:rowOff>
    </xdr:to>
    <xdr:sp macro="" textlink="">
      <xdr:nvSpPr>
        <xdr:cNvPr id="228" name="Блок-схема: ручное управление 227"/>
        <xdr:cNvSpPr/>
      </xdr:nvSpPr>
      <xdr:spPr>
        <a:xfrm>
          <a:off x="19040476" y="41177043"/>
          <a:ext cx="571500" cy="399583"/>
        </a:xfrm>
        <a:prstGeom prst="flowChartManualOperation">
          <a:avLst/>
        </a:prstGeom>
        <a:solidFill>
          <a:srgbClr val="FF0000">
            <a:alpha val="3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66676</xdr:colOff>
      <xdr:row>209</xdr:row>
      <xdr:rowOff>104777</xdr:rowOff>
    </xdr:from>
    <xdr:to>
      <xdr:col>25</xdr:col>
      <xdr:colOff>238125</xdr:colOff>
      <xdr:row>214</xdr:row>
      <xdr:rowOff>180976</xdr:rowOff>
    </xdr:to>
    <xdr:sp macro="" textlink="">
      <xdr:nvSpPr>
        <xdr:cNvPr id="229" name="Левая фигурная скобка 228"/>
        <xdr:cNvSpPr/>
      </xdr:nvSpPr>
      <xdr:spPr>
        <a:xfrm>
          <a:off x="18230851" y="39919277"/>
          <a:ext cx="171449" cy="1028699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27</xdr:col>
      <xdr:colOff>428625</xdr:colOff>
      <xdr:row>210</xdr:row>
      <xdr:rowOff>9526</xdr:rowOff>
    </xdr:from>
    <xdr:to>
      <xdr:col>27</xdr:col>
      <xdr:colOff>474344</xdr:colOff>
      <xdr:row>212</xdr:row>
      <xdr:rowOff>9526</xdr:rowOff>
    </xdr:to>
    <xdr:sp macro="" textlink="">
      <xdr:nvSpPr>
        <xdr:cNvPr id="230" name="Правая фигурная скобка 229"/>
        <xdr:cNvSpPr/>
      </xdr:nvSpPr>
      <xdr:spPr>
        <a:xfrm>
          <a:off x="20193000" y="40014526"/>
          <a:ext cx="45719" cy="381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27</xdr:col>
      <xdr:colOff>276225</xdr:colOff>
      <xdr:row>212</xdr:row>
      <xdr:rowOff>180976</xdr:rowOff>
    </xdr:from>
    <xdr:to>
      <xdr:col>27</xdr:col>
      <xdr:colOff>321944</xdr:colOff>
      <xdr:row>214</xdr:row>
      <xdr:rowOff>180976</xdr:rowOff>
    </xdr:to>
    <xdr:sp macro="" textlink="">
      <xdr:nvSpPr>
        <xdr:cNvPr id="231" name="Правая фигурная скобка 230"/>
        <xdr:cNvSpPr/>
      </xdr:nvSpPr>
      <xdr:spPr>
        <a:xfrm>
          <a:off x="20040600" y="40566976"/>
          <a:ext cx="45719" cy="381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895350</xdr:colOff>
      <xdr:row>215</xdr:row>
      <xdr:rowOff>95251</xdr:rowOff>
    </xdr:from>
    <xdr:to>
      <xdr:col>27</xdr:col>
      <xdr:colOff>26669</xdr:colOff>
      <xdr:row>217</xdr:row>
      <xdr:rowOff>95251</xdr:rowOff>
    </xdr:to>
    <xdr:sp macro="" textlink="">
      <xdr:nvSpPr>
        <xdr:cNvPr id="232" name="Правая фигурная скобка 231"/>
        <xdr:cNvSpPr/>
      </xdr:nvSpPr>
      <xdr:spPr>
        <a:xfrm>
          <a:off x="19745325" y="41052751"/>
          <a:ext cx="45719" cy="381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24</xdr:col>
      <xdr:colOff>1028700</xdr:colOff>
      <xdr:row>294</xdr:row>
      <xdr:rowOff>57150</xdr:rowOff>
    </xdr:from>
    <xdr:to>
      <xdr:col>27</xdr:col>
      <xdr:colOff>857250</xdr:colOff>
      <xdr:row>297</xdr:row>
      <xdr:rowOff>47625</xdr:rowOff>
    </xdr:to>
    <xdr:sp macro="" textlink="">
      <xdr:nvSpPr>
        <xdr:cNvPr id="233" name="Блок-схема: ручное управление 232"/>
        <xdr:cNvSpPr/>
      </xdr:nvSpPr>
      <xdr:spPr>
        <a:xfrm>
          <a:off x="18040350" y="56064150"/>
          <a:ext cx="2581275" cy="561975"/>
        </a:xfrm>
        <a:prstGeom prst="flowChartManualOperation">
          <a:avLst/>
        </a:prstGeom>
        <a:solidFill>
          <a:schemeClr val="accent1">
            <a:alpha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390525</xdr:colOff>
      <xdr:row>297</xdr:row>
      <xdr:rowOff>48091</xdr:rowOff>
    </xdr:from>
    <xdr:to>
      <xdr:col>27</xdr:col>
      <xdr:colOff>342900</xdr:colOff>
      <xdr:row>300</xdr:row>
      <xdr:rowOff>66676</xdr:rowOff>
    </xdr:to>
    <xdr:sp macro="" textlink="">
      <xdr:nvSpPr>
        <xdr:cNvPr id="234" name="Блок-схема: ручное управление 233"/>
        <xdr:cNvSpPr/>
      </xdr:nvSpPr>
      <xdr:spPr>
        <a:xfrm>
          <a:off x="18554700" y="56626591"/>
          <a:ext cx="1552575" cy="590085"/>
        </a:xfrm>
        <a:prstGeom prst="flowChartManualOperation">
          <a:avLst/>
        </a:prstGeom>
        <a:solidFill>
          <a:srgbClr val="92D050">
            <a:alpha val="3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9524</xdr:colOff>
      <xdr:row>300</xdr:row>
      <xdr:rowOff>57617</xdr:rowOff>
    </xdr:from>
    <xdr:to>
      <xdr:col>27</xdr:col>
      <xdr:colOff>38099</xdr:colOff>
      <xdr:row>303</xdr:row>
      <xdr:rowOff>28576</xdr:rowOff>
    </xdr:to>
    <xdr:sp macro="" textlink="">
      <xdr:nvSpPr>
        <xdr:cNvPr id="235" name="Блок-схема: ручное управление 234"/>
        <xdr:cNvSpPr/>
      </xdr:nvSpPr>
      <xdr:spPr>
        <a:xfrm>
          <a:off x="18859499" y="57207617"/>
          <a:ext cx="942975" cy="542459"/>
        </a:xfrm>
        <a:prstGeom prst="flowChartManualOperation">
          <a:avLst/>
        </a:prstGeom>
        <a:solidFill>
          <a:schemeClr val="accent6">
            <a:lumMod val="60000"/>
            <a:lumOff val="40000"/>
            <a:alpha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190501</xdr:colOff>
      <xdr:row>303</xdr:row>
      <xdr:rowOff>29043</xdr:rowOff>
    </xdr:from>
    <xdr:to>
      <xdr:col>26</xdr:col>
      <xdr:colOff>762001</xdr:colOff>
      <xdr:row>305</xdr:row>
      <xdr:rowOff>47626</xdr:rowOff>
    </xdr:to>
    <xdr:sp macro="" textlink="">
      <xdr:nvSpPr>
        <xdr:cNvPr id="236" name="Блок-схема: ручное управление 235"/>
        <xdr:cNvSpPr/>
      </xdr:nvSpPr>
      <xdr:spPr>
        <a:xfrm>
          <a:off x="19040476" y="57750543"/>
          <a:ext cx="571500" cy="399583"/>
        </a:xfrm>
        <a:prstGeom prst="flowChartManualOperation">
          <a:avLst/>
        </a:prstGeom>
        <a:solidFill>
          <a:srgbClr val="FF0000">
            <a:alpha val="3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66676</xdr:colOff>
      <xdr:row>296</xdr:row>
      <xdr:rowOff>104777</xdr:rowOff>
    </xdr:from>
    <xdr:to>
      <xdr:col>25</xdr:col>
      <xdr:colOff>238125</xdr:colOff>
      <xdr:row>301</xdr:row>
      <xdr:rowOff>180976</xdr:rowOff>
    </xdr:to>
    <xdr:sp macro="" textlink="">
      <xdr:nvSpPr>
        <xdr:cNvPr id="237" name="Левая фигурная скобка 236"/>
        <xdr:cNvSpPr/>
      </xdr:nvSpPr>
      <xdr:spPr>
        <a:xfrm>
          <a:off x="18230851" y="56492777"/>
          <a:ext cx="171449" cy="1028699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27</xdr:col>
      <xdr:colOff>428625</xdr:colOff>
      <xdr:row>297</xdr:row>
      <xdr:rowOff>9526</xdr:rowOff>
    </xdr:from>
    <xdr:to>
      <xdr:col>27</xdr:col>
      <xdr:colOff>474344</xdr:colOff>
      <xdr:row>299</xdr:row>
      <xdr:rowOff>9526</xdr:rowOff>
    </xdr:to>
    <xdr:sp macro="" textlink="">
      <xdr:nvSpPr>
        <xdr:cNvPr id="238" name="Правая фигурная скобка 237"/>
        <xdr:cNvSpPr/>
      </xdr:nvSpPr>
      <xdr:spPr>
        <a:xfrm>
          <a:off x="20193000" y="56588026"/>
          <a:ext cx="45719" cy="381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27</xdr:col>
      <xdr:colOff>276225</xdr:colOff>
      <xdr:row>299</xdr:row>
      <xdr:rowOff>180976</xdr:rowOff>
    </xdr:from>
    <xdr:to>
      <xdr:col>27</xdr:col>
      <xdr:colOff>321944</xdr:colOff>
      <xdr:row>301</xdr:row>
      <xdr:rowOff>180976</xdr:rowOff>
    </xdr:to>
    <xdr:sp macro="" textlink="">
      <xdr:nvSpPr>
        <xdr:cNvPr id="239" name="Правая фигурная скобка 238"/>
        <xdr:cNvSpPr/>
      </xdr:nvSpPr>
      <xdr:spPr>
        <a:xfrm>
          <a:off x="20040600" y="57140476"/>
          <a:ext cx="45719" cy="381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895350</xdr:colOff>
      <xdr:row>302</xdr:row>
      <xdr:rowOff>95251</xdr:rowOff>
    </xdr:from>
    <xdr:to>
      <xdr:col>27</xdr:col>
      <xdr:colOff>26669</xdr:colOff>
      <xdr:row>304</xdr:row>
      <xdr:rowOff>95251</xdr:rowOff>
    </xdr:to>
    <xdr:sp macro="" textlink="">
      <xdr:nvSpPr>
        <xdr:cNvPr id="240" name="Правая фигурная скобка 239"/>
        <xdr:cNvSpPr/>
      </xdr:nvSpPr>
      <xdr:spPr>
        <a:xfrm>
          <a:off x="19745325" y="57626251"/>
          <a:ext cx="45719" cy="381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24</xdr:col>
      <xdr:colOff>1028700</xdr:colOff>
      <xdr:row>381</xdr:row>
      <xdr:rowOff>66675</xdr:rowOff>
    </xdr:from>
    <xdr:to>
      <xdr:col>27</xdr:col>
      <xdr:colOff>857250</xdr:colOff>
      <xdr:row>384</xdr:row>
      <xdr:rowOff>57150</xdr:rowOff>
    </xdr:to>
    <xdr:sp macro="" textlink="">
      <xdr:nvSpPr>
        <xdr:cNvPr id="242" name="Блок-схема: ручное управление 241"/>
        <xdr:cNvSpPr/>
      </xdr:nvSpPr>
      <xdr:spPr>
        <a:xfrm>
          <a:off x="18040350" y="72647175"/>
          <a:ext cx="2581275" cy="561975"/>
        </a:xfrm>
        <a:prstGeom prst="flowChartManualOperation">
          <a:avLst/>
        </a:prstGeom>
        <a:solidFill>
          <a:schemeClr val="accent1">
            <a:alpha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390525</xdr:colOff>
      <xdr:row>384</xdr:row>
      <xdr:rowOff>57616</xdr:rowOff>
    </xdr:from>
    <xdr:to>
      <xdr:col>27</xdr:col>
      <xdr:colOff>342900</xdr:colOff>
      <xdr:row>387</xdr:row>
      <xdr:rowOff>76201</xdr:rowOff>
    </xdr:to>
    <xdr:sp macro="" textlink="">
      <xdr:nvSpPr>
        <xdr:cNvPr id="243" name="Блок-схема: ручное управление 242"/>
        <xdr:cNvSpPr/>
      </xdr:nvSpPr>
      <xdr:spPr>
        <a:xfrm>
          <a:off x="18554700" y="73209616"/>
          <a:ext cx="1552575" cy="590085"/>
        </a:xfrm>
        <a:prstGeom prst="flowChartManualOperation">
          <a:avLst/>
        </a:prstGeom>
        <a:solidFill>
          <a:srgbClr val="92D050">
            <a:alpha val="3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9524</xdr:colOff>
      <xdr:row>387</xdr:row>
      <xdr:rowOff>67142</xdr:rowOff>
    </xdr:from>
    <xdr:to>
      <xdr:col>27</xdr:col>
      <xdr:colOff>38099</xdr:colOff>
      <xdr:row>390</xdr:row>
      <xdr:rowOff>38101</xdr:rowOff>
    </xdr:to>
    <xdr:sp macro="" textlink="">
      <xdr:nvSpPr>
        <xdr:cNvPr id="244" name="Блок-схема: ручное управление 243"/>
        <xdr:cNvSpPr/>
      </xdr:nvSpPr>
      <xdr:spPr>
        <a:xfrm>
          <a:off x="18859499" y="73790642"/>
          <a:ext cx="942975" cy="542459"/>
        </a:xfrm>
        <a:prstGeom prst="flowChartManualOperation">
          <a:avLst/>
        </a:prstGeom>
        <a:solidFill>
          <a:schemeClr val="accent6">
            <a:lumMod val="60000"/>
            <a:lumOff val="40000"/>
            <a:alpha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190501</xdr:colOff>
      <xdr:row>390</xdr:row>
      <xdr:rowOff>38568</xdr:rowOff>
    </xdr:from>
    <xdr:to>
      <xdr:col>26</xdr:col>
      <xdr:colOff>762001</xdr:colOff>
      <xdr:row>392</xdr:row>
      <xdr:rowOff>57151</xdr:rowOff>
    </xdr:to>
    <xdr:sp macro="" textlink="">
      <xdr:nvSpPr>
        <xdr:cNvPr id="245" name="Блок-схема: ручное управление 244"/>
        <xdr:cNvSpPr/>
      </xdr:nvSpPr>
      <xdr:spPr>
        <a:xfrm>
          <a:off x="19040476" y="74333568"/>
          <a:ext cx="571500" cy="399583"/>
        </a:xfrm>
        <a:prstGeom prst="flowChartManualOperation">
          <a:avLst/>
        </a:prstGeom>
        <a:solidFill>
          <a:srgbClr val="FF0000">
            <a:alpha val="3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66676</xdr:colOff>
      <xdr:row>383</xdr:row>
      <xdr:rowOff>114302</xdr:rowOff>
    </xdr:from>
    <xdr:to>
      <xdr:col>25</xdr:col>
      <xdr:colOff>238125</xdr:colOff>
      <xdr:row>389</xdr:row>
      <xdr:rowOff>1</xdr:rowOff>
    </xdr:to>
    <xdr:sp macro="" textlink="">
      <xdr:nvSpPr>
        <xdr:cNvPr id="246" name="Левая фигурная скобка 245"/>
        <xdr:cNvSpPr/>
      </xdr:nvSpPr>
      <xdr:spPr>
        <a:xfrm>
          <a:off x="18230851" y="73075802"/>
          <a:ext cx="171449" cy="1028699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27</xdr:col>
      <xdr:colOff>428625</xdr:colOff>
      <xdr:row>384</xdr:row>
      <xdr:rowOff>19051</xdr:rowOff>
    </xdr:from>
    <xdr:to>
      <xdr:col>27</xdr:col>
      <xdr:colOff>474344</xdr:colOff>
      <xdr:row>386</xdr:row>
      <xdr:rowOff>19051</xdr:rowOff>
    </xdr:to>
    <xdr:sp macro="" textlink="">
      <xdr:nvSpPr>
        <xdr:cNvPr id="247" name="Правая фигурная скобка 246"/>
        <xdr:cNvSpPr/>
      </xdr:nvSpPr>
      <xdr:spPr>
        <a:xfrm>
          <a:off x="20193000" y="73171051"/>
          <a:ext cx="45719" cy="381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27</xdr:col>
      <xdr:colOff>276225</xdr:colOff>
      <xdr:row>387</xdr:row>
      <xdr:rowOff>1</xdr:rowOff>
    </xdr:from>
    <xdr:to>
      <xdr:col>27</xdr:col>
      <xdr:colOff>321944</xdr:colOff>
      <xdr:row>389</xdr:row>
      <xdr:rowOff>1</xdr:rowOff>
    </xdr:to>
    <xdr:sp macro="" textlink="">
      <xdr:nvSpPr>
        <xdr:cNvPr id="248" name="Правая фигурная скобка 247"/>
        <xdr:cNvSpPr/>
      </xdr:nvSpPr>
      <xdr:spPr>
        <a:xfrm>
          <a:off x="20040600" y="73723501"/>
          <a:ext cx="45719" cy="381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895350</xdr:colOff>
      <xdr:row>389</xdr:row>
      <xdr:rowOff>104776</xdr:rowOff>
    </xdr:from>
    <xdr:to>
      <xdr:col>27</xdr:col>
      <xdr:colOff>26669</xdr:colOff>
      <xdr:row>391</xdr:row>
      <xdr:rowOff>104776</xdr:rowOff>
    </xdr:to>
    <xdr:sp macro="" textlink="">
      <xdr:nvSpPr>
        <xdr:cNvPr id="249" name="Правая фигурная скобка 248"/>
        <xdr:cNvSpPr/>
      </xdr:nvSpPr>
      <xdr:spPr>
        <a:xfrm>
          <a:off x="19745325" y="74209276"/>
          <a:ext cx="45719" cy="381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24</xdr:col>
      <xdr:colOff>1009650</xdr:colOff>
      <xdr:row>468</xdr:row>
      <xdr:rowOff>66675</xdr:rowOff>
    </xdr:from>
    <xdr:to>
      <xdr:col>27</xdr:col>
      <xdr:colOff>838200</xdr:colOff>
      <xdr:row>471</xdr:row>
      <xdr:rowOff>57150</xdr:rowOff>
    </xdr:to>
    <xdr:sp macro="" textlink="">
      <xdr:nvSpPr>
        <xdr:cNvPr id="250" name="Блок-схема: ручное управление 249"/>
        <xdr:cNvSpPr/>
      </xdr:nvSpPr>
      <xdr:spPr>
        <a:xfrm>
          <a:off x="18021300" y="89220675"/>
          <a:ext cx="2581275" cy="561975"/>
        </a:xfrm>
        <a:prstGeom prst="flowChartManualOperation">
          <a:avLst/>
        </a:prstGeom>
        <a:solidFill>
          <a:schemeClr val="accent1">
            <a:alpha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371475</xdr:colOff>
      <xdr:row>471</xdr:row>
      <xdr:rowOff>57616</xdr:rowOff>
    </xdr:from>
    <xdr:to>
      <xdr:col>27</xdr:col>
      <xdr:colOff>323850</xdr:colOff>
      <xdr:row>474</xdr:row>
      <xdr:rowOff>76201</xdr:rowOff>
    </xdr:to>
    <xdr:sp macro="" textlink="">
      <xdr:nvSpPr>
        <xdr:cNvPr id="251" name="Блок-схема: ручное управление 250"/>
        <xdr:cNvSpPr/>
      </xdr:nvSpPr>
      <xdr:spPr>
        <a:xfrm>
          <a:off x="18535650" y="89783116"/>
          <a:ext cx="1552575" cy="590085"/>
        </a:xfrm>
        <a:prstGeom prst="flowChartManualOperation">
          <a:avLst/>
        </a:prstGeom>
        <a:solidFill>
          <a:srgbClr val="92D050">
            <a:alpha val="3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676274</xdr:colOff>
      <xdr:row>474</xdr:row>
      <xdr:rowOff>67142</xdr:rowOff>
    </xdr:from>
    <xdr:to>
      <xdr:col>27</xdr:col>
      <xdr:colOff>19049</xdr:colOff>
      <xdr:row>477</xdr:row>
      <xdr:rowOff>38101</xdr:rowOff>
    </xdr:to>
    <xdr:sp macro="" textlink="">
      <xdr:nvSpPr>
        <xdr:cNvPr id="252" name="Блок-схема: ручное управление 251"/>
        <xdr:cNvSpPr/>
      </xdr:nvSpPr>
      <xdr:spPr>
        <a:xfrm>
          <a:off x="18840449" y="90364142"/>
          <a:ext cx="942975" cy="542459"/>
        </a:xfrm>
        <a:prstGeom prst="flowChartManualOperation">
          <a:avLst/>
        </a:prstGeom>
        <a:solidFill>
          <a:schemeClr val="accent6">
            <a:lumMod val="60000"/>
            <a:lumOff val="40000"/>
            <a:alpha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171451</xdr:colOff>
      <xdr:row>477</xdr:row>
      <xdr:rowOff>38568</xdr:rowOff>
    </xdr:from>
    <xdr:to>
      <xdr:col>26</xdr:col>
      <xdr:colOff>742951</xdr:colOff>
      <xdr:row>479</xdr:row>
      <xdr:rowOff>57151</xdr:rowOff>
    </xdr:to>
    <xdr:sp macro="" textlink="">
      <xdr:nvSpPr>
        <xdr:cNvPr id="253" name="Блок-схема: ручное управление 252"/>
        <xdr:cNvSpPr/>
      </xdr:nvSpPr>
      <xdr:spPr>
        <a:xfrm>
          <a:off x="19021426" y="90907068"/>
          <a:ext cx="571500" cy="399583"/>
        </a:xfrm>
        <a:prstGeom prst="flowChartManualOperation">
          <a:avLst/>
        </a:prstGeom>
        <a:solidFill>
          <a:srgbClr val="FF0000">
            <a:alpha val="3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47626</xdr:colOff>
      <xdr:row>470</xdr:row>
      <xdr:rowOff>114302</xdr:rowOff>
    </xdr:from>
    <xdr:to>
      <xdr:col>25</xdr:col>
      <xdr:colOff>219075</xdr:colOff>
      <xdr:row>476</xdr:row>
      <xdr:rowOff>1</xdr:rowOff>
    </xdr:to>
    <xdr:sp macro="" textlink="">
      <xdr:nvSpPr>
        <xdr:cNvPr id="254" name="Левая фигурная скобка 253"/>
        <xdr:cNvSpPr/>
      </xdr:nvSpPr>
      <xdr:spPr>
        <a:xfrm>
          <a:off x="18211801" y="89649302"/>
          <a:ext cx="171449" cy="1028699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27</xdr:col>
      <xdr:colOff>409575</xdr:colOff>
      <xdr:row>471</xdr:row>
      <xdr:rowOff>19051</xdr:rowOff>
    </xdr:from>
    <xdr:to>
      <xdr:col>27</xdr:col>
      <xdr:colOff>455294</xdr:colOff>
      <xdr:row>473</xdr:row>
      <xdr:rowOff>19051</xdr:rowOff>
    </xdr:to>
    <xdr:sp macro="" textlink="">
      <xdr:nvSpPr>
        <xdr:cNvPr id="255" name="Правая фигурная скобка 254"/>
        <xdr:cNvSpPr/>
      </xdr:nvSpPr>
      <xdr:spPr>
        <a:xfrm>
          <a:off x="20173950" y="89744551"/>
          <a:ext cx="45719" cy="381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27</xdr:col>
      <xdr:colOff>257175</xdr:colOff>
      <xdr:row>474</xdr:row>
      <xdr:rowOff>1</xdr:rowOff>
    </xdr:from>
    <xdr:to>
      <xdr:col>27</xdr:col>
      <xdr:colOff>302894</xdr:colOff>
      <xdr:row>476</xdr:row>
      <xdr:rowOff>1</xdr:rowOff>
    </xdr:to>
    <xdr:sp macro="" textlink="">
      <xdr:nvSpPr>
        <xdr:cNvPr id="257" name="Правая фигурная скобка 256"/>
        <xdr:cNvSpPr/>
      </xdr:nvSpPr>
      <xdr:spPr>
        <a:xfrm>
          <a:off x="20021550" y="90297001"/>
          <a:ext cx="45719" cy="381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876300</xdr:colOff>
      <xdr:row>476</xdr:row>
      <xdr:rowOff>104776</xdr:rowOff>
    </xdr:from>
    <xdr:to>
      <xdr:col>27</xdr:col>
      <xdr:colOff>7619</xdr:colOff>
      <xdr:row>478</xdr:row>
      <xdr:rowOff>104776</xdr:rowOff>
    </xdr:to>
    <xdr:sp macro="" textlink="">
      <xdr:nvSpPr>
        <xdr:cNvPr id="258" name="Правая фигурная скобка 257"/>
        <xdr:cNvSpPr/>
      </xdr:nvSpPr>
      <xdr:spPr>
        <a:xfrm>
          <a:off x="19726275" y="90782776"/>
          <a:ext cx="45719" cy="381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24</xdr:col>
      <xdr:colOff>1000125</xdr:colOff>
      <xdr:row>555</xdr:row>
      <xdr:rowOff>57150</xdr:rowOff>
    </xdr:from>
    <xdr:to>
      <xdr:col>27</xdr:col>
      <xdr:colOff>828675</xdr:colOff>
      <xdr:row>558</xdr:row>
      <xdr:rowOff>47625</xdr:rowOff>
    </xdr:to>
    <xdr:sp macro="" textlink="">
      <xdr:nvSpPr>
        <xdr:cNvPr id="259" name="Блок-схема: ручное управление 258"/>
        <xdr:cNvSpPr/>
      </xdr:nvSpPr>
      <xdr:spPr>
        <a:xfrm>
          <a:off x="18011775" y="105784650"/>
          <a:ext cx="2581275" cy="561975"/>
        </a:xfrm>
        <a:prstGeom prst="flowChartManualOperation">
          <a:avLst/>
        </a:prstGeom>
        <a:solidFill>
          <a:schemeClr val="accent1">
            <a:alpha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361950</xdr:colOff>
      <xdr:row>558</xdr:row>
      <xdr:rowOff>48091</xdr:rowOff>
    </xdr:from>
    <xdr:to>
      <xdr:col>27</xdr:col>
      <xdr:colOff>314325</xdr:colOff>
      <xdr:row>561</xdr:row>
      <xdr:rowOff>66676</xdr:rowOff>
    </xdr:to>
    <xdr:sp macro="" textlink="">
      <xdr:nvSpPr>
        <xdr:cNvPr id="260" name="Блок-схема: ручное управление 259"/>
        <xdr:cNvSpPr/>
      </xdr:nvSpPr>
      <xdr:spPr>
        <a:xfrm>
          <a:off x="18526125" y="106347091"/>
          <a:ext cx="1552575" cy="590085"/>
        </a:xfrm>
        <a:prstGeom prst="flowChartManualOperation">
          <a:avLst/>
        </a:prstGeom>
        <a:solidFill>
          <a:srgbClr val="92D050">
            <a:alpha val="3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666749</xdr:colOff>
      <xdr:row>561</xdr:row>
      <xdr:rowOff>57617</xdr:rowOff>
    </xdr:from>
    <xdr:to>
      <xdr:col>27</xdr:col>
      <xdr:colOff>9524</xdr:colOff>
      <xdr:row>564</xdr:row>
      <xdr:rowOff>28576</xdr:rowOff>
    </xdr:to>
    <xdr:sp macro="" textlink="">
      <xdr:nvSpPr>
        <xdr:cNvPr id="261" name="Блок-схема: ручное управление 260"/>
        <xdr:cNvSpPr/>
      </xdr:nvSpPr>
      <xdr:spPr>
        <a:xfrm>
          <a:off x="18830924" y="106928117"/>
          <a:ext cx="942975" cy="542459"/>
        </a:xfrm>
        <a:prstGeom prst="flowChartManualOperation">
          <a:avLst/>
        </a:prstGeom>
        <a:solidFill>
          <a:schemeClr val="accent6">
            <a:lumMod val="60000"/>
            <a:lumOff val="40000"/>
            <a:alpha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161926</xdr:colOff>
      <xdr:row>564</xdr:row>
      <xdr:rowOff>29043</xdr:rowOff>
    </xdr:from>
    <xdr:to>
      <xdr:col>26</xdr:col>
      <xdr:colOff>733426</xdr:colOff>
      <xdr:row>566</xdr:row>
      <xdr:rowOff>47626</xdr:rowOff>
    </xdr:to>
    <xdr:sp macro="" textlink="">
      <xdr:nvSpPr>
        <xdr:cNvPr id="262" name="Блок-схема: ручное управление 261"/>
        <xdr:cNvSpPr/>
      </xdr:nvSpPr>
      <xdr:spPr>
        <a:xfrm>
          <a:off x="19011901" y="107471043"/>
          <a:ext cx="571500" cy="399583"/>
        </a:xfrm>
        <a:prstGeom prst="flowChartManualOperation">
          <a:avLst/>
        </a:prstGeom>
        <a:solidFill>
          <a:srgbClr val="FF0000">
            <a:alpha val="3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38101</xdr:colOff>
      <xdr:row>557</xdr:row>
      <xdr:rowOff>104777</xdr:rowOff>
    </xdr:from>
    <xdr:to>
      <xdr:col>25</xdr:col>
      <xdr:colOff>209550</xdr:colOff>
      <xdr:row>562</xdr:row>
      <xdr:rowOff>180976</xdr:rowOff>
    </xdr:to>
    <xdr:sp macro="" textlink="">
      <xdr:nvSpPr>
        <xdr:cNvPr id="263" name="Левая фигурная скобка 262"/>
        <xdr:cNvSpPr/>
      </xdr:nvSpPr>
      <xdr:spPr>
        <a:xfrm>
          <a:off x="18202276" y="106213277"/>
          <a:ext cx="171449" cy="1028699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27</xdr:col>
      <xdr:colOff>400050</xdr:colOff>
      <xdr:row>558</xdr:row>
      <xdr:rowOff>9526</xdr:rowOff>
    </xdr:from>
    <xdr:to>
      <xdr:col>27</xdr:col>
      <xdr:colOff>445769</xdr:colOff>
      <xdr:row>560</xdr:row>
      <xdr:rowOff>9526</xdr:rowOff>
    </xdr:to>
    <xdr:sp macro="" textlink="">
      <xdr:nvSpPr>
        <xdr:cNvPr id="264" name="Правая фигурная скобка 263"/>
        <xdr:cNvSpPr/>
      </xdr:nvSpPr>
      <xdr:spPr>
        <a:xfrm>
          <a:off x="20164425" y="106308526"/>
          <a:ext cx="45719" cy="381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27</xdr:col>
      <xdr:colOff>247650</xdr:colOff>
      <xdr:row>560</xdr:row>
      <xdr:rowOff>180976</xdr:rowOff>
    </xdr:from>
    <xdr:to>
      <xdr:col>27</xdr:col>
      <xdr:colOff>293369</xdr:colOff>
      <xdr:row>562</xdr:row>
      <xdr:rowOff>180976</xdr:rowOff>
    </xdr:to>
    <xdr:sp macro="" textlink="">
      <xdr:nvSpPr>
        <xdr:cNvPr id="265" name="Правая фигурная скобка 264"/>
        <xdr:cNvSpPr/>
      </xdr:nvSpPr>
      <xdr:spPr>
        <a:xfrm>
          <a:off x="20012025" y="106860976"/>
          <a:ext cx="45719" cy="381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866775</xdr:colOff>
      <xdr:row>563</xdr:row>
      <xdr:rowOff>95251</xdr:rowOff>
    </xdr:from>
    <xdr:to>
      <xdr:col>26</xdr:col>
      <xdr:colOff>912494</xdr:colOff>
      <xdr:row>565</xdr:row>
      <xdr:rowOff>95251</xdr:rowOff>
    </xdr:to>
    <xdr:sp macro="" textlink="">
      <xdr:nvSpPr>
        <xdr:cNvPr id="266" name="Правая фигурная скобка 265"/>
        <xdr:cNvSpPr/>
      </xdr:nvSpPr>
      <xdr:spPr>
        <a:xfrm>
          <a:off x="19716750" y="107346751"/>
          <a:ext cx="45719" cy="381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24</xdr:col>
      <xdr:colOff>1028700</xdr:colOff>
      <xdr:row>642</xdr:row>
      <xdr:rowOff>57150</xdr:rowOff>
    </xdr:from>
    <xdr:to>
      <xdr:col>27</xdr:col>
      <xdr:colOff>857250</xdr:colOff>
      <xdr:row>645</xdr:row>
      <xdr:rowOff>47625</xdr:rowOff>
    </xdr:to>
    <xdr:sp macro="" textlink="">
      <xdr:nvSpPr>
        <xdr:cNvPr id="267" name="Блок-схема: ручное управление 266"/>
        <xdr:cNvSpPr/>
      </xdr:nvSpPr>
      <xdr:spPr>
        <a:xfrm>
          <a:off x="18040350" y="122358150"/>
          <a:ext cx="2581275" cy="561975"/>
        </a:xfrm>
        <a:prstGeom prst="flowChartManualOperation">
          <a:avLst/>
        </a:prstGeom>
        <a:solidFill>
          <a:schemeClr val="accent1">
            <a:alpha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390525</xdr:colOff>
      <xdr:row>645</xdr:row>
      <xdr:rowOff>48091</xdr:rowOff>
    </xdr:from>
    <xdr:to>
      <xdr:col>27</xdr:col>
      <xdr:colOff>342900</xdr:colOff>
      <xdr:row>648</xdr:row>
      <xdr:rowOff>66676</xdr:rowOff>
    </xdr:to>
    <xdr:sp macro="" textlink="">
      <xdr:nvSpPr>
        <xdr:cNvPr id="268" name="Блок-схема: ручное управление 267"/>
        <xdr:cNvSpPr/>
      </xdr:nvSpPr>
      <xdr:spPr>
        <a:xfrm>
          <a:off x="18554700" y="122920591"/>
          <a:ext cx="1552575" cy="590085"/>
        </a:xfrm>
        <a:prstGeom prst="flowChartManualOperation">
          <a:avLst/>
        </a:prstGeom>
        <a:solidFill>
          <a:srgbClr val="92D050">
            <a:alpha val="3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9524</xdr:colOff>
      <xdr:row>648</xdr:row>
      <xdr:rowOff>57617</xdr:rowOff>
    </xdr:from>
    <xdr:to>
      <xdr:col>27</xdr:col>
      <xdr:colOff>38099</xdr:colOff>
      <xdr:row>651</xdr:row>
      <xdr:rowOff>28576</xdr:rowOff>
    </xdr:to>
    <xdr:sp macro="" textlink="">
      <xdr:nvSpPr>
        <xdr:cNvPr id="269" name="Блок-схема: ручное управление 268"/>
        <xdr:cNvSpPr/>
      </xdr:nvSpPr>
      <xdr:spPr>
        <a:xfrm>
          <a:off x="18859499" y="123501617"/>
          <a:ext cx="942975" cy="542459"/>
        </a:xfrm>
        <a:prstGeom prst="flowChartManualOperation">
          <a:avLst/>
        </a:prstGeom>
        <a:solidFill>
          <a:schemeClr val="accent6">
            <a:lumMod val="60000"/>
            <a:lumOff val="40000"/>
            <a:alpha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190501</xdr:colOff>
      <xdr:row>651</xdr:row>
      <xdr:rowOff>29043</xdr:rowOff>
    </xdr:from>
    <xdr:to>
      <xdr:col>26</xdr:col>
      <xdr:colOff>762001</xdr:colOff>
      <xdr:row>653</xdr:row>
      <xdr:rowOff>47626</xdr:rowOff>
    </xdr:to>
    <xdr:sp macro="" textlink="">
      <xdr:nvSpPr>
        <xdr:cNvPr id="270" name="Блок-схема: ручное управление 269"/>
        <xdr:cNvSpPr/>
      </xdr:nvSpPr>
      <xdr:spPr>
        <a:xfrm>
          <a:off x="19040476" y="124044543"/>
          <a:ext cx="571500" cy="399583"/>
        </a:xfrm>
        <a:prstGeom prst="flowChartManualOperation">
          <a:avLst/>
        </a:prstGeom>
        <a:solidFill>
          <a:srgbClr val="FF0000">
            <a:alpha val="3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66676</xdr:colOff>
      <xdr:row>644</xdr:row>
      <xdr:rowOff>104777</xdr:rowOff>
    </xdr:from>
    <xdr:to>
      <xdr:col>25</xdr:col>
      <xdr:colOff>238125</xdr:colOff>
      <xdr:row>649</xdr:row>
      <xdr:rowOff>180976</xdr:rowOff>
    </xdr:to>
    <xdr:sp macro="" textlink="">
      <xdr:nvSpPr>
        <xdr:cNvPr id="272" name="Левая фигурная скобка 271"/>
        <xdr:cNvSpPr/>
      </xdr:nvSpPr>
      <xdr:spPr>
        <a:xfrm>
          <a:off x="18230851" y="122786777"/>
          <a:ext cx="171449" cy="1028699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27</xdr:col>
      <xdr:colOff>428625</xdr:colOff>
      <xdr:row>645</xdr:row>
      <xdr:rowOff>9526</xdr:rowOff>
    </xdr:from>
    <xdr:to>
      <xdr:col>27</xdr:col>
      <xdr:colOff>474344</xdr:colOff>
      <xdr:row>647</xdr:row>
      <xdr:rowOff>9526</xdr:rowOff>
    </xdr:to>
    <xdr:sp macro="" textlink="">
      <xdr:nvSpPr>
        <xdr:cNvPr id="273" name="Правая фигурная скобка 272"/>
        <xdr:cNvSpPr/>
      </xdr:nvSpPr>
      <xdr:spPr>
        <a:xfrm>
          <a:off x="20193000" y="122882026"/>
          <a:ext cx="45719" cy="381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27</xdr:col>
      <xdr:colOff>276225</xdr:colOff>
      <xdr:row>647</xdr:row>
      <xdr:rowOff>180976</xdr:rowOff>
    </xdr:from>
    <xdr:to>
      <xdr:col>27</xdr:col>
      <xdr:colOff>321944</xdr:colOff>
      <xdr:row>649</xdr:row>
      <xdr:rowOff>180976</xdr:rowOff>
    </xdr:to>
    <xdr:sp macro="" textlink="">
      <xdr:nvSpPr>
        <xdr:cNvPr id="274" name="Правая фигурная скобка 273"/>
        <xdr:cNvSpPr/>
      </xdr:nvSpPr>
      <xdr:spPr>
        <a:xfrm>
          <a:off x="20040600" y="123434476"/>
          <a:ext cx="45719" cy="381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895350</xdr:colOff>
      <xdr:row>650</xdr:row>
      <xdr:rowOff>95251</xdr:rowOff>
    </xdr:from>
    <xdr:to>
      <xdr:col>27</xdr:col>
      <xdr:colOff>26669</xdr:colOff>
      <xdr:row>652</xdr:row>
      <xdr:rowOff>95251</xdr:rowOff>
    </xdr:to>
    <xdr:sp macro="" textlink="">
      <xdr:nvSpPr>
        <xdr:cNvPr id="275" name="Правая фигурная скобка 274"/>
        <xdr:cNvSpPr/>
      </xdr:nvSpPr>
      <xdr:spPr>
        <a:xfrm>
          <a:off x="19745325" y="123920251"/>
          <a:ext cx="45719" cy="381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24</xdr:col>
      <xdr:colOff>1009650</xdr:colOff>
      <xdr:row>729</xdr:row>
      <xdr:rowOff>57150</xdr:rowOff>
    </xdr:from>
    <xdr:to>
      <xdr:col>27</xdr:col>
      <xdr:colOff>838200</xdr:colOff>
      <xdr:row>732</xdr:row>
      <xdr:rowOff>47625</xdr:rowOff>
    </xdr:to>
    <xdr:sp macro="" textlink="">
      <xdr:nvSpPr>
        <xdr:cNvPr id="276" name="Блок-схема: ручное управление 275"/>
        <xdr:cNvSpPr/>
      </xdr:nvSpPr>
      <xdr:spPr>
        <a:xfrm>
          <a:off x="18021300" y="138931650"/>
          <a:ext cx="2581275" cy="561975"/>
        </a:xfrm>
        <a:prstGeom prst="flowChartManualOperation">
          <a:avLst/>
        </a:prstGeom>
        <a:solidFill>
          <a:schemeClr val="accent1">
            <a:alpha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371475</xdr:colOff>
      <xdr:row>732</xdr:row>
      <xdr:rowOff>48091</xdr:rowOff>
    </xdr:from>
    <xdr:to>
      <xdr:col>27</xdr:col>
      <xdr:colOff>323850</xdr:colOff>
      <xdr:row>735</xdr:row>
      <xdr:rowOff>66676</xdr:rowOff>
    </xdr:to>
    <xdr:sp macro="" textlink="">
      <xdr:nvSpPr>
        <xdr:cNvPr id="277" name="Блок-схема: ручное управление 276"/>
        <xdr:cNvSpPr/>
      </xdr:nvSpPr>
      <xdr:spPr>
        <a:xfrm>
          <a:off x="18535650" y="139494091"/>
          <a:ext cx="1552575" cy="590085"/>
        </a:xfrm>
        <a:prstGeom prst="flowChartManualOperation">
          <a:avLst/>
        </a:prstGeom>
        <a:solidFill>
          <a:srgbClr val="92D050">
            <a:alpha val="3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676274</xdr:colOff>
      <xdr:row>735</xdr:row>
      <xdr:rowOff>57617</xdr:rowOff>
    </xdr:from>
    <xdr:to>
      <xdr:col>27</xdr:col>
      <xdr:colOff>19049</xdr:colOff>
      <xdr:row>738</xdr:row>
      <xdr:rowOff>28576</xdr:rowOff>
    </xdr:to>
    <xdr:sp macro="" textlink="">
      <xdr:nvSpPr>
        <xdr:cNvPr id="278" name="Блок-схема: ручное управление 277"/>
        <xdr:cNvSpPr/>
      </xdr:nvSpPr>
      <xdr:spPr>
        <a:xfrm>
          <a:off x="18840449" y="140075117"/>
          <a:ext cx="942975" cy="542459"/>
        </a:xfrm>
        <a:prstGeom prst="flowChartManualOperation">
          <a:avLst/>
        </a:prstGeom>
        <a:solidFill>
          <a:schemeClr val="accent6">
            <a:lumMod val="60000"/>
            <a:lumOff val="40000"/>
            <a:alpha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171451</xdr:colOff>
      <xdr:row>738</xdr:row>
      <xdr:rowOff>29043</xdr:rowOff>
    </xdr:from>
    <xdr:to>
      <xdr:col>26</xdr:col>
      <xdr:colOff>742951</xdr:colOff>
      <xdr:row>740</xdr:row>
      <xdr:rowOff>47626</xdr:rowOff>
    </xdr:to>
    <xdr:sp macro="" textlink="">
      <xdr:nvSpPr>
        <xdr:cNvPr id="279" name="Блок-схема: ручное управление 278"/>
        <xdr:cNvSpPr/>
      </xdr:nvSpPr>
      <xdr:spPr>
        <a:xfrm>
          <a:off x="19021426" y="140618043"/>
          <a:ext cx="571500" cy="399583"/>
        </a:xfrm>
        <a:prstGeom prst="flowChartManualOperation">
          <a:avLst/>
        </a:prstGeom>
        <a:solidFill>
          <a:srgbClr val="FF0000">
            <a:alpha val="3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47626</xdr:colOff>
      <xdr:row>731</xdr:row>
      <xdr:rowOff>104777</xdr:rowOff>
    </xdr:from>
    <xdr:to>
      <xdr:col>25</xdr:col>
      <xdr:colOff>219075</xdr:colOff>
      <xdr:row>736</xdr:row>
      <xdr:rowOff>180976</xdr:rowOff>
    </xdr:to>
    <xdr:sp macro="" textlink="">
      <xdr:nvSpPr>
        <xdr:cNvPr id="280" name="Левая фигурная скобка 279"/>
        <xdr:cNvSpPr/>
      </xdr:nvSpPr>
      <xdr:spPr>
        <a:xfrm>
          <a:off x="18211801" y="139360277"/>
          <a:ext cx="171449" cy="1028699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27</xdr:col>
      <xdr:colOff>409575</xdr:colOff>
      <xdr:row>732</xdr:row>
      <xdr:rowOff>9526</xdr:rowOff>
    </xdr:from>
    <xdr:to>
      <xdr:col>27</xdr:col>
      <xdr:colOff>455294</xdr:colOff>
      <xdr:row>734</xdr:row>
      <xdr:rowOff>9526</xdr:rowOff>
    </xdr:to>
    <xdr:sp macro="" textlink="">
      <xdr:nvSpPr>
        <xdr:cNvPr id="281" name="Правая фигурная скобка 280"/>
        <xdr:cNvSpPr/>
      </xdr:nvSpPr>
      <xdr:spPr>
        <a:xfrm>
          <a:off x="20173950" y="139455526"/>
          <a:ext cx="45719" cy="381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27</xdr:col>
      <xdr:colOff>257175</xdr:colOff>
      <xdr:row>734</xdr:row>
      <xdr:rowOff>180976</xdr:rowOff>
    </xdr:from>
    <xdr:to>
      <xdr:col>27</xdr:col>
      <xdr:colOff>302894</xdr:colOff>
      <xdr:row>736</xdr:row>
      <xdr:rowOff>180976</xdr:rowOff>
    </xdr:to>
    <xdr:sp macro="" textlink="">
      <xdr:nvSpPr>
        <xdr:cNvPr id="283" name="Правая фигурная скобка 282"/>
        <xdr:cNvSpPr/>
      </xdr:nvSpPr>
      <xdr:spPr>
        <a:xfrm>
          <a:off x="20021550" y="140007976"/>
          <a:ext cx="45719" cy="381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876300</xdr:colOff>
      <xdr:row>737</xdr:row>
      <xdr:rowOff>95251</xdr:rowOff>
    </xdr:from>
    <xdr:to>
      <xdr:col>27</xdr:col>
      <xdr:colOff>7619</xdr:colOff>
      <xdr:row>739</xdr:row>
      <xdr:rowOff>95251</xdr:rowOff>
    </xdr:to>
    <xdr:sp macro="" textlink="">
      <xdr:nvSpPr>
        <xdr:cNvPr id="284" name="Правая фигурная скобка 283"/>
        <xdr:cNvSpPr/>
      </xdr:nvSpPr>
      <xdr:spPr>
        <a:xfrm>
          <a:off x="19726275" y="140493751"/>
          <a:ext cx="45719" cy="381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24</xdr:col>
      <xdr:colOff>1019175</xdr:colOff>
      <xdr:row>816</xdr:row>
      <xdr:rowOff>66675</xdr:rowOff>
    </xdr:from>
    <xdr:to>
      <xdr:col>27</xdr:col>
      <xdr:colOff>847725</xdr:colOff>
      <xdr:row>819</xdr:row>
      <xdr:rowOff>57150</xdr:rowOff>
    </xdr:to>
    <xdr:sp macro="" textlink="">
      <xdr:nvSpPr>
        <xdr:cNvPr id="285" name="Блок-схема: ручное управление 284"/>
        <xdr:cNvSpPr/>
      </xdr:nvSpPr>
      <xdr:spPr>
        <a:xfrm>
          <a:off x="18030825" y="155514675"/>
          <a:ext cx="2581275" cy="561975"/>
        </a:xfrm>
        <a:prstGeom prst="flowChartManualOperation">
          <a:avLst/>
        </a:prstGeom>
        <a:solidFill>
          <a:schemeClr val="accent1">
            <a:alpha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381000</xdr:colOff>
      <xdr:row>819</xdr:row>
      <xdr:rowOff>57616</xdr:rowOff>
    </xdr:from>
    <xdr:to>
      <xdr:col>27</xdr:col>
      <xdr:colOff>333375</xdr:colOff>
      <xdr:row>822</xdr:row>
      <xdr:rowOff>76201</xdr:rowOff>
    </xdr:to>
    <xdr:sp macro="" textlink="">
      <xdr:nvSpPr>
        <xdr:cNvPr id="287" name="Блок-схема: ручное управление 286"/>
        <xdr:cNvSpPr/>
      </xdr:nvSpPr>
      <xdr:spPr>
        <a:xfrm>
          <a:off x="18545175" y="156077116"/>
          <a:ext cx="1552575" cy="590085"/>
        </a:xfrm>
        <a:prstGeom prst="flowChartManualOperation">
          <a:avLst/>
        </a:prstGeom>
        <a:solidFill>
          <a:srgbClr val="92D050">
            <a:alpha val="3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685799</xdr:colOff>
      <xdr:row>822</xdr:row>
      <xdr:rowOff>67142</xdr:rowOff>
    </xdr:from>
    <xdr:to>
      <xdr:col>27</xdr:col>
      <xdr:colOff>28574</xdr:colOff>
      <xdr:row>825</xdr:row>
      <xdr:rowOff>38101</xdr:rowOff>
    </xdr:to>
    <xdr:sp macro="" textlink="">
      <xdr:nvSpPr>
        <xdr:cNvPr id="289" name="Блок-схема: ручное управление 288"/>
        <xdr:cNvSpPr/>
      </xdr:nvSpPr>
      <xdr:spPr>
        <a:xfrm>
          <a:off x="18849974" y="156658142"/>
          <a:ext cx="942975" cy="542459"/>
        </a:xfrm>
        <a:prstGeom prst="flowChartManualOperation">
          <a:avLst/>
        </a:prstGeom>
        <a:solidFill>
          <a:schemeClr val="accent6">
            <a:lumMod val="60000"/>
            <a:lumOff val="40000"/>
            <a:alpha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180976</xdr:colOff>
      <xdr:row>825</xdr:row>
      <xdr:rowOff>38568</xdr:rowOff>
    </xdr:from>
    <xdr:to>
      <xdr:col>26</xdr:col>
      <xdr:colOff>752476</xdr:colOff>
      <xdr:row>827</xdr:row>
      <xdr:rowOff>57151</xdr:rowOff>
    </xdr:to>
    <xdr:sp macro="" textlink="">
      <xdr:nvSpPr>
        <xdr:cNvPr id="290" name="Блок-схема: ручное управление 289"/>
        <xdr:cNvSpPr/>
      </xdr:nvSpPr>
      <xdr:spPr>
        <a:xfrm>
          <a:off x="19030951" y="157201068"/>
          <a:ext cx="571500" cy="399583"/>
        </a:xfrm>
        <a:prstGeom prst="flowChartManualOperation">
          <a:avLst/>
        </a:prstGeom>
        <a:solidFill>
          <a:srgbClr val="FF0000">
            <a:alpha val="3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57151</xdr:colOff>
      <xdr:row>818</xdr:row>
      <xdr:rowOff>114302</xdr:rowOff>
    </xdr:from>
    <xdr:to>
      <xdr:col>25</xdr:col>
      <xdr:colOff>228600</xdr:colOff>
      <xdr:row>824</xdr:row>
      <xdr:rowOff>1</xdr:rowOff>
    </xdr:to>
    <xdr:sp macro="" textlink="">
      <xdr:nvSpPr>
        <xdr:cNvPr id="291" name="Левая фигурная скобка 290"/>
        <xdr:cNvSpPr/>
      </xdr:nvSpPr>
      <xdr:spPr>
        <a:xfrm>
          <a:off x="18221326" y="155943302"/>
          <a:ext cx="171449" cy="1028699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27</xdr:col>
      <xdr:colOff>419100</xdr:colOff>
      <xdr:row>819</xdr:row>
      <xdr:rowOff>19051</xdr:rowOff>
    </xdr:from>
    <xdr:to>
      <xdr:col>27</xdr:col>
      <xdr:colOff>464819</xdr:colOff>
      <xdr:row>821</xdr:row>
      <xdr:rowOff>19051</xdr:rowOff>
    </xdr:to>
    <xdr:sp macro="" textlink="">
      <xdr:nvSpPr>
        <xdr:cNvPr id="292" name="Правая фигурная скобка 291"/>
        <xdr:cNvSpPr/>
      </xdr:nvSpPr>
      <xdr:spPr>
        <a:xfrm>
          <a:off x="20183475" y="156038551"/>
          <a:ext cx="45719" cy="381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27</xdr:col>
      <xdr:colOff>266700</xdr:colOff>
      <xdr:row>822</xdr:row>
      <xdr:rowOff>1</xdr:rowOff>
    </xdr:from>
    <xdr:to>
      <xdr:col>27</xdr:col>
      <xdr:colOff>312419</xdr:colOff>
      <xdr:row>824</xdr:row>
      <xdr:rowOff>1</xdr:rowOff>
    </xdr:to>
    <xdr:sp macro="" textlink="">
      <xdr:nvSpPr>
        <xdr:cNvPr id="293" name="Правая фигурная скобка 292"/>
        <xdr:cNvSpPr/>
      </xdr:nvSpPr>
      <xdr:spPr>
        <a:xfrm>
          <a:off x="20031075" y="156591001"/>
          <a:ext cx="45719" cy="381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885825</xdr:colOff>
      <xdr:row>824</xdr:row>
      <xdr:rowOff>104776</xdr:rowOff>
    </xdr:from>
    <xdr:to>
      <xdr:col>27</xdr:col>
      <xdr:colOff>17144</xdr:colOff>
      <xdr:row>826</xdr:row>
      <xdr:rowOff>104776</xdr:rowOff>
    </xdr:to>
    <xdr:sp macro="" textlink="">
      <xdr:nvSpPr>
        <xdr:cNvPr id="294" name="Правая фигурная скобка 293"/>
        <xdr:cNvSpPr/>
      </xdr:nvSpPr>
      <xdr:spPr>
        <a:xfrm>
          <a:off x="19735800" y="157076776"/>
          <a:ext cx="45719" cy="381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24</xdr:col>
      <xdr:colOff>1028700</xdr:colOff>
      <xdr:row>903</xdr:row>
      <xdr:rowOff>47625</xdr:rowOff>
    </xdr:from>
    <xdr:to>
      <xdr:col>27</xdr:col>
      <xdr:colOff>857250</xdr:colOff>
      <xdr:row>906</xdr:row>
      <xdr:rowOff>38100</xdr:rowOff>
    </xdr:to>
    <xdr:sp macro="" textlink="">
      <xdr:nvSpPr>
        <xdr:cNvPr id="295" name="Блок-схема: ручное управление 294"/>
        <xdr:cNvSpPr/>
      </xdr:nvSpPr>
      <xdr:spPr>
        <a:xfrm>
          <a:off x="18040350" y="172069125"/>
          <a:ext cx="2581275" cy="561975"/>
        </a:xfrm>
        <a:prstGeom prst="flowChartManualOperation">
          <a:avLst/>
        </a:prstGeom>
        <a:solidFill>
          <a:schemeClr val="accent1">
            <a:alpha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390525</xdr:colOff>
      <xdr:row>906</xdr:row>
      <xdr:rowOff>38566</xdr:rowOff>
    </xdr:from>
    <xdr:to>
      <xdr:col>27</xdr:col>
      <xdr:colOff>342900</xdr:colOff>
      <xdr:row>909</xdr:row>
      <xdr:rowOff>57151</xdr:rowOff>
    </xdr:to>
    <xdr:sp macro="" textlink="">
      <xdr:nvSpPr>
        <xdr:cNvPr id="296" name="Блок-схема: ручное управление 295"/>
        <xdr:cNvSpPr/>
      </xdr:nvSpPr>
      <xdr:spPr>
        <a:xfrm>
          <a:off x="18554700" y="172631566"/>
          <a:ext cx="1552575" cy="590085"/>
        </a:xfrm>
        <a:prstGeom prst="flowChartManualOperation">
          <a:avLst/>
        </a:prstGeom>
        <a:solidFill>
          <a:srgbClr val="92D050">
            <a:alpha val="3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9524</xdr:colOff>
      <xdr:row>909</xdr:row>
      <xdr:rowOff>48092</xdr:rowOff>
    </xdr:from>
    <xdr:to>
      <xdr:col>27</xdr:col>
      <xdr:colOff>38099</xdr:colOff>
      <xdr:row>912</xdr:row>
      <xdr:rowOff>19051</xdr:rowOff>
    </xdr:to>
    <xdr:sp macro="" textlink="">
      <xdr:nvSpPr>
        <xdr:cNvPr id="297" name="Блок-схема: ручное управление 296"/>
        <xdr:cNvSpPr/>
      </xdr:nvSpPr>
      <xdr:spPr>
        <a:xfrm>
          <a:off x="18859499" y="173212592"/>
          <a:ext cx="942975" cy="542459"/>
        </a:xfrm>
        <a:prstGeom prst="flowChartManualOperation">
          <a:avLst/>
        </a:prstGeom>
        <a:solidFill>
          <a:schemeClr val="accent6">
            <a:lumMod val="60000"/>
            <a:lumOff val="40000"/>
            <a:alpha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190501</xdr:colOff>
      <xdr:row>912</xdr:row>
      <xdr:rowOff>19518</xdr:rowOff>
    </xdr:from>
    <xdr:to>
      <xdr:col>26</xdr:col>
      <xdr:colOff>762001</xdr:colOff>
      <xdr:row>914</xdr:row>
      <xdr:rowOff>38101</xdr:rowOff>
    </xdr:to>
    <xdr:sp macro="" textlink="">
      <xdr:nvSpPr>
        <xdr:cNvPr id="298" name="Блок-схема: ручное управление 297"/>
        <xdr:cNvSpPr/>
      </xdr:nvSpPr>
      <xdr:spPr>
        <a:xfrm>
          <a:off x="19040476" y="173755518"/>
          <a:ext cx="571500" cy="399583"/>
        </a:xfrm>
        <a:prstGeom prst="flowChartManualOperation">
          <a:avLst/>
        </a:prstGeom>
        <a:solidFill>
          <a:srgbClr val="FF0000">
            <a:alpha val="3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66676</xdr:colOff>
      <xdr:row>905</xdr:row>
      <xdr:rowOff>95252</xdr:rowOff>
    </xdr:from>
    <xdr:to>
      <xdr:col>25</xdr:col>
      <xdr:colOff>238125</xdr:colOff>
      <xdr:row>910</xdr:row>
      <xdr:rowOff>171451</xdr:rowOff>
    </xdr:to>
    <xdr:sp macro="" textlink="">
      <xdr:nvSpPr>
        <xdr:cNvPr id="299" name="Левая фигурная скобка 298"/>
        <xdr:cNvSpPr/>
      </xdr:nvSpPr>
      <xdr:spPr>
        <a:xfrm>
          <a:off x="18230851" y="172497752"/>
          <a:ext cx="171449" cy="1028699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27</xdr:col>
      <xdr:colOff>428625</xdr:colOff>
      <xdr:row>906</xdr:row>
      <xdr:rowOff>1</xdr:rowOff>
    </xdr:from>
    <xdr:to>
      <xdr:col>27</xdr:col>
      <xdr:colOff>474344</xdr:colOff>
      <xdr:row>908</xdr:row>
      <xdr:rowOff>1</xdr:rowOff>
    </xdr:to>
    <xdr:sp macro="" textlink="">
      <xdr:nvSpPr>
        <xdr:cNvPr id="300" name="Правая фигурная скобка 299"/>
        <xdr:cNvSpPr/>
      </xdr:nvSpPr>
      <xdr:spPr>
        <a:xfrm>
          <a:off x="20193000" y="172593001"/>
          <a:ext cx="45719" cy="381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27</xdr:col>
      <xdr:colOff>276225</xdr:colOff>
      <xdr:row>908</xdr:row>
      <xdr:rowOff>171451</xdr:rowOff>
    </xdr:from>
    <xdr:to>
      <xdr:col>27</xdr:col>
      <xdr:colOff>321944</xdr:colOff>
      <xdr:row>910</xdr:row>
      <xdr:rowOff>171451</xdr:rowOff>
    </xdr:to>
    <xdr:sp macro="" textlink="">
      <xdr:nvSpPr>
        <xdr:cNvPr id="302" name="Правая фигурная скобка 301"/>
        <xdr:cNvSpPr/>
      </xdr:nvSpPr>
      <xdr:spPr>
        <a:xfrm>
          <a:off x="20040600" y="173145451"/>
          <a:ext cx="45719" cy="381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895350</xdr:colOff>
      <xdr:row>911</xdr:row>
      <xdr:rowOff>85726</xdr:rowOff>
    </xdr:from>
    <xdr:to>
      <xdr:col>27</xdr:col>
      <xdr:colOff>26669</xdr:colOff>
      <xdr:row>913</xdr:row>
      <xdr:rowOff>85726</xdr:rowOff>
    </xdr:to>
    <xdr:sp macro="" textlink="">
      <xdr:nvSpPr>
        <xdr:cNvPr id="303" name="Правая фигурная скобка 302"/>
        <xdr:cNvSpPr/>
      </xdr:nvSpPr>
      <xdr:spPr>
        <a:xfrm>
          <a:off x="19745325" y="173631226"/>
          <a:ext cx="45719" cy="381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24</xdr:col>
      <xdr:colOff>1009650</xdr:colOff>
      <xdr:row>990</xdr:row>
      <xdr:rowOff>47625</xdr:rowOff>
    </xdr:from>
    <xdr:to>
      <xdr:col>27</xdr:col>
      <xdr:colOff>838200</xdr:colOff>
      <xdr:row>993</xdr:row>
      <xdr:rowOff>38100</xdr:rowOff>
    </xdr:to>
    <xdr:sp macro="" textlink="">
      <xdr:nvSpPr>
        <xdr:cNvPr id="304" name="Блок-схема: ручное управление 303"/>
        <xdr:cNvSpPr/>
      </xdr:nvSpPr>
      <xdr:spPr>
        <a:xfrm>
          <a:off x="18021300" y="188642625"/>
          <a:ext cx="2581275" cy="561975"/>
        </a:xfrm>
        <a:prstGeom prst="flowChartManualOperation">
          <a:avLst/>
        </a:prstGeom>
        <a:solidFill>
          <a:schemeClr val="accent1">
            <a:alpha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371475</xdr:colOff>
      <xdr:row>993</xdr:row>
      <xdr:rowOff>38566</xdr:rowOff>
    </xdr:from>
    <xdr:to>
      <xdr:col>27</xdr:col>
      <xdr:colOff>323850</xdr:colOff>
      <xdr:row>996</xdr:row>
      <xdr:rowOff>57151</xdr:rowOff>
    </xdr:to>
    <xdr:sp macro="" textlink="">
      <xdr:nvSpPr>
        <xdr:cNvPr id="305" name="Блок-схема: ручное управление 304"/>
        <xdr:cNvSpPr/>
      </xdr:nvSpPr>
      <xdr:spPr>
        <a:xfrm>
          <a:off x="18535650" y="189205066"/>
          <a:ext cx="1552575" cy="590085"/>
        </a:xfrm>
        <a:prstGeom prst="flowChartManualOperation">
          <a:avLst/>
        </a:prstGeom>
        <a:solidFill>
          <a:srgbClr val="92D050">
            <a:alpha val="3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676274</xdr:colOff>
      <xdr:row>996</xdr:row>
      <xdr:rowOff>48092</xdr:rowOff>
    </xdr:from>
    <xdr:to>
      <xdr:col>27</xdr:col>
      <xdr:colOff>19049</xdr:colOff>
      <xdr:row>999</xdr:row>
      <xdr:rowOff>19051</xdr:rowOff>
    </xdr:to>
    <xdr:sp macro="" textlink="">
      <xdr:nvSpPr>
        <xdr:cNvPr id="306" name="Блок-схема: ручное управление 305"/>
        <xdr:cNvSpPr/>
      </xdr:nvSpPr>
      <xdr:spPr>
        <a:xfrm>
          <a:off x="18840449" y="189786092"/>
          <a:ext cx="942975" cy="542459"/>
        </a:xfrm>
        <a:prstGeom prst="flowChartManualOperation">
          <a:avLst/>
        </a:prstGeom>
        <a:solidFill>
          <a:schemeClr val="accent6">
            <a:lumMod val="60000"/>
            <a:lumOff val="40000"/>
            <a:alpha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171451</xdr:colOff>
      <xdr:row>999</xdr:row>
      <xdr:rowOff>19518</xdr:rowOff>
    </xdr:from>
    <xdr:to>
      <xdr:col>26</xdr:col>
      <xdr:colOff>742951</xdr:colOff>
      <xdr:row>1001</xdr:row>
      <xdr:rowOff>38101</xdr:rowOff>
    </xdr:to>
    <xdr:sp macro="" textlink="">
      <xdr:nvSpPr>
        <xdr:cNvPr id="307" name="Блок-схема: ручное управление 306"/>
        <xdr:cNvSpPr/>
      </xdr:nvSpPr>
      <xdr:spPr>
        <a:xfrm>
          <a:off x="19021426" y="190329018"/>
          <a:ext cx="571500" cy="399583"/>
        </a:xfrm>
        <a:prstGeom prst="flowChartManualOperation">
          <a:avLst/>
        </a:prstGeom>
        <a:solidFill>
          <a:srgbClr val="FF0000">
            <a:alpha val="3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47626</xdr:colOff>
      <xdr:row>992</xdr:row>
      <xdr:rowOff>95252</xdr:rowOff>
    </xdr:from>
    <xdr:to>
      <xdr:col>25</xdr:col>
      <xdr:colOff>219075</xdr:colOff>
      <xdr:row>997</xdr:row>
      <xdr:rowOff>171451</xdr:rowOff>
    </xdr:to>
    <xdr:sp macro="" textlink="">
      <xdr:nvSpPr>
        <xdr:cNvPr id="308" name="Левая фигурная скобка 307"/>
        <xdr:cNvSpPr/>
      </xdr:nvSpPr>
      <xdr:spPr>
        <a:xfrm>
          <a:off x="18211801" y="189071252"/>
          <a:ext cx="171449" cy="1028699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27</xdr:col>
      <xdr:colOff>409575</xdr:colOff>
      <xdr:row>993</xdr:row>
      <xdr:rowOff>1</xdr:rowOff>
    </xdr:from>
    <xdr:to>
      <xdr:col>27</xdr:col>
      <xdr:colOff>455294</xdr:colOff>
      <xdr:row>995</xdr:row>
      <xdr:rowOff>1</xdr:rowOff>
    </xdr:to>
    <xdr:sp macro="" textlink="">
      <xdr:nvSpPr>
        <xdr:cNvPr id="309" name="Правая фигурная скобка 308"/>
        <xdr:cNvSpPr/>
      </xdr:nvSpPr>
      <xdr:spPr>
        <a:xfrm>
          <a:off x="20173950" y="189166501"/>
          <a:ext cx="45719" cy="381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27</xdr:col>
      <xdr:colOff>257175</xdr:colOff>
      <xdr:row>995</xdr:row>
      <xdr:rowOff>171451</xdr:rowOff>
    </xdr:from>
    <xdr:to>
      <xdr:col>27</xdr:col>
      <xdr:colOff>302894</xdr:colOff>
      <xdr:row>997</xdr:row>
      <xdr:rowOff>171451</xdr:rowOff>
    </xdr:to>
    <xdr:sp macro="" textlink="">
      <xdr:nvSpPr>
        <xdr:cNvPr id="310" name="Правая фигурная скобка 309"/>
        <xdr:cNvSpPr/>
      </xdr:nvSpPr>
      <xdr:spPr>
        <a:xfrm>
          <a:off x="20021550" y="189718951"/>
          <a:ext cx="45719" cy="381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876300</xdr:colOff>
      <xdr:row>998</xdr:row>
      <xdr:rowOff>85726</xdr:rowOff>
    </xdr:from>
    <xdr:to>
      <xdr:col>27</xdr:col>
      <xdr:colOff>7619</xdr:colOff>
      <xdr:row>1000</xdr:row>
      <xdr:rowOff>85726</xdr:rowOff>
    </xdr:to>
    <xdr:sp macro="" textlink="">
      <xdr:nvSpPr>
        <xdr:cNvPr id="311" name="Правая фигурная скобка 310"/>
        <xdr:cNvSpPr/>
      </xdr:nvSpPr>
      <xdr:spPr>
        <a:xfrm>
          <a:off x="19726275" y="190204726"/>
          <a:ext cx="45719" cy="381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6</xdr:row>
      <xdr:rowOff>0</xdr:rowOff>
    </xdr:from>
    <xdr:to>
      <xdr:col>12</xdr:col>
      <xdr:colOff>704851</xdr:colOff>
      <xdr:row>16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1</xdr:rowOff>
    </xdr:from>
    <xdr:to>
      <xdr:col>12</xdr:col>
      <xdr:colOff>704850</xdr:colOff>
      <xdr:row>27</xdr:row>
      <xdr:rowOff>9525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29</xdr:row>
      <xdr:rowOff>190499</xdr:rowOff>
    </xdr:from>
    <xdr:to>
      <xdr:col>12</xdr:col>
      <xdr:colOff>704851</xdr:colOff>
      <xdr:row>36</xdr:row>
      <xdr:rowOff>180974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</xdr:colOff>
      <xdr:row>39</xdr:row>
      <xdr:rowOff>0</xdr:rowOff>
    </xdr:from>
    <xdr:to>
      <xdr:col>12</xdr:col>
      <xdr:colOff>704851</xdr:colOff>
      <xdr:row>45</xdr:row>
      <xdr:rowOff>180975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</xdr:colOff>
      <xdr:row>6</xdr:row>
      <xdr:rowOff>0</xdr:rowOff>
    </xdr:from>
    <xdr:to>
      <xdr:col>40</xdr:col>
      <xdr:colOff>628650</xdr:colOff>
      <xdr:row>16</xdr:row>
      <xdr:rowOff>0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200024</xdr:colOff>
      <xdr:row>19</xdr:row>
      <xdr:rowOff>0</xdr:rowOff>
    </xdr:from>
    <xdr:to>
      <xdr:col>40</xdr:col>
      <xdr:colOff>561975</xdr:colOff>
      <xdr:row>27</xdr:row>
      <xdr:rowOff>0</xdr:rowOff>
    </xdr:to>
    <xdr:graphicFrame macro="">
      <xdr:nvGraphicFramePr>
        <xdr:cNvPr id="18" name="Диаграмма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200024</xdr:colOff>
      <xdr:row>30</xdr:row>
      <xdr:rowOff>0</xdr:rowOff>
    </xdr:from>
    <xdr:to>
      <xdr:col>40</xdr:col>
      <xdr:colOff>628650</xdr:colOff>
      <xdr:row>37</xdr:row>
      <xdr:rowOff>190500</xdr:rowOff>
    </xdr:to>
    <xdr:graphicFrame macro="">
      <xdr:nvGraphicFramePr>
        <xdr:cNvPr id="19" name="Диаграмма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9526</xdr:colOff>
      <xdr:row>6</xdr:row>
      <xdr:rowOff>9525</xdr:rowOff>
    </xdr:from>
    <xdr:to>
      <xdr:col>26</xdr:col>
      <xdr:colOff>590551</xdr:colOff>
      <xdr:row>16</xdr:row>
      <xdr:rowOff>9525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9525</xdr:colOff>
      <xdr:row>19</xdr:row>
      <xdr:rowOff>9525</xdr:rowOff>
    </xdr:from>
    <xdr:to>
      <xdr:col>26</xdr:col>
      <xdr:colOff>581025</xdr:colOff>
      <xdr:row>27</xdr:row>
      <xdr:rowOff>9525</xdr:rowOff>
    </xdr:to>
    <xdr:graphicFrame macro="">
      <xdr:nvGraphicFramePr>
        <xdr:cNvPr id="21" name="Диаграмма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30</xdr:row>
      <xdr:rowOff>0</xdr:rowOff>
    </xdr:from>
    <xdr:to>
      <xdr:col>26</xdr:col>
      <xdr:colOff>590550</xdr:colOff>
      <xdr:row>37</xdr:row>
      <xdr:rowOff>190500</xdr:rowOff>
    </xdr:to>
    <xdr:graphicFrame macro="">
      <xdr:nvGraphicFramePr>
        <xdr:cNvPr id="22" name="Диаграмма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39</xdr:row>
      <xdr:rowOff>0</xdr:rowOff>
    </xdr:from>
    <xdr:to>
      <xdr:col>40</xdr:col>
      <xdr:colOff>552450</xdr:colOff>
      <xdr:row>67</xdr:row>
      <xdr:rowOff>171450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AD1049"/>
  <sheetViews>
    <sheetView tabSelected="1" zoomScaleNormal="100" workbookViewId="0">
      <selection activeCell="AB277" sqref="AB277"/>
    </sheetView>
  </sheetViews>
  <sheetFormatPr defaultRowHeight="15" outlineLevelRow="1" x14ac:dyDescent="0.25"/>
  <cols>
    <col min="1" max="1" width="19.28515625" customWidth="1"/>
    <col min="2" max="2" width="20.5703125" customWidth="1"/>
    <col min="3" max="3" width="12.140625" customWidth="1"/>
    <col min="5" max="5" width="10.5703125" bestFit="1" customWidth="1"/>
    <col min="6" max="6" width="8.85546875" customWidth="1"/>
    <col min="7" max="7" width="9" customWidth="1"/>
    <col min="8" max="8" width="11" customWidth="1"/>
    <col min="9" max="9" width="12.42578125" customWidth="1"/>
    <col min="10" max="10" width="1.7109375" customWidth="1"/>
    <col min="11" max="11" width="11.85546875" customWidth="1"/>
    <col min="12" max="12" width="7.85546875" customWidth="1"/>
    <col min="13" max="13" width="8.85546875" customWidth="1"/>
    <col min="14" max="14" width="11.7109375" customWidth="1"/>
    <col min="15" max="15" width="1.7109375" customWidth="1"/>
    <col min="16" max="16" width="18.140625" customWidth="1"/>
    <col min="17" max="17" width="10" customWidth="1"/>
    <col min="18" max="18" width="7.28515625" customWidth="1"/>
    <col min="19" max="19" width="24" customWidth="1"/>
    <col min="20" max="20" width="9.140625" customWidth="1"/>
    <col min="21" max="21" width="10.28515625" customWidth="1"/>
    <col min="22" max="22" width="0.5703125" customWidth="1"/>
    <col min="23" max="23" width="9.85546875" customWidth="1"/>
    <col min="25" max="25" width="17.28515625" customWidth="1"/>
    <col min="26" max="26" width="10.28515625" customWidth="1"/>
    <col min="27" max="27" width="13.7109375" customWidth="1"/>
    <col min="28" max="28" width="13" customWidth="1"/>
    <col min="29" max="29" width="9.85546875" customWidth="1"/>
    <col min="30" max="30" width="15.42578125" customWidth="1"/>
    <col min="31" max="43" width="11.85546875" customWidth="1"/>
  </cols>
  <sheetData>
    <row r="1" spans="1:30" ht="15" customHeight="1" x14ac:dyDescent="0.25">
      <c r="A1" s="133"/>
      <c r="B1" s="132"/>
      <c r="C1" s="131"/>
    </row>
    <row r="2" spans="1:30" ht="15" customHeight="1" thickBot="1" x14ac:dyDescent="0.3">
      <c r="A2" s="303" t="s">
        <v>62</v>
      </c>
      <c r="B2" s="126">
        <f>W69</f>
        <v>0</v>
      </c>
      <c r="C2" s="126"/>
    </row>
    <row r="3" spans="1:30" ht="15" customHeight="1" outlineLevel="1" thickBot="1" x14ac:dyDescent="0.4">
      <c r="A3" s="120"/>
      <c r="B3" s="126"/>
      <c r="C3" s="385" t="s">
        <v>93</v>
      </c>
      <c r="D3" s="386"/>
      <c r="E3" s="386"/>
      <c r="F3" s="386"/>
      <c r="G3" s="386"/>
      <c r="H3" s="386"/>
      <c r="I3" s="387"/>
      <c r="J3" s="148"/>
      <c r="K3" s="388" t="s">
        <v>104</v>
      </c>
      <c r="L3" s="389"/>
      <c r="M3" s="389"/>
      <c r="N3" s="390"/>
      <c r="O3" s="149"/>
      <c r="P3" s="391" t="s">
        <v>99</v>
      </c>
      <c r="Q3" s="392"/>
      <c r="S3" s="361" t="s">
        <v>103</v>
      </c>
      <c r="T3" s="362"/>
      <c r="U3" s="362"/>
      <c r="V3" s="362"/>
      <c r="W3" s="363"/>
      <c r="Y3" s="361" t="s">
        <v>108</v>
      </c>
      <c r="Z3" s="362"/>
      <c r="AA3" s="362"/>
      <c r="AB3" s="363"/>
      <c r="AD3" s="251"/>
    </row>
    <row r="4" spans="1:30" ht="15" customHeight="1" outlineLevel="1" thickBot="1" x14ac:dyDescent="0.3">
      <c r="A4" s="140" t="s">
        <v>41</v>
      </c>
      <c r="B4" s="146"/>
      <c r="C4" s="207" t="s">
        <v>94</v>
      </c>
      <c r="D4" s="208" t="s">
        <v>0</v>
      </c>
      <c r="E4" s="208" t="s">
        <v>1</v>
      </c>
      <c r="F4" s="208" t="s">
        <v>2</v>
      </c>
      <c r="G4" s="208" t="s">
        <v>91</v>
      </c>
      <c r="H4" s="208" t="s">
        <v>92</v>
      </c>
      <c r="I4" s="209" t="s">
        <v>29</v>
      </c>
      <c r="J4" s="240"/>
      <c r="K4" s="258" t="s">
        <v>45</v>
      </c>
      <c r="L4" s="212" t="s">
        <v>95</v>
      </c>
      <c r="M4" s="212" t="s">
        <v>12</v>
      </c>
      <c r="N4" s="213" t="s">
        <v>96</v>
      </c>
      <c r="O4" s="156"/>
      <c r="P4" s="163" t="s">
        <v>98</v>
      </c>
      <c r="Q4" s="164" t="s">
        <v>97</v>
      </c>
      <c r="S4" s="295"/>
      <c r="T4" s="297" t="s">
        <v>101</v>
      </c>
      <c r="U4" s="297" t="s">
        <v>102</v>
      </c>
      <c r="V4" s="298"/>
      <c r="W4" s="296" t="s">
        <v>106</v>
      </c>
      <c r="Y4" s="370"/>
      <c r="Z4" s="365" t="s">
        <v>16</v>
      </c>
      <c r="AA4" s="372" t="s">
        <v>107</v>
      </c>
      <c r="AB4" s="374" t="s">
        <v>15</v>
      </c>
      <c r="AD4" s="251"/>
    </row>
    <row r="5" spans="1:30" ht="15" customHeight="1" outlineLevel="1" x14ac:dyDescent="0.25">
      <c r="A5" s="233"/>
      <c r="B5" s="184" t="s">
        <v>30</v>
      </c>
      <c r="C5" s="52"/>
      <c r="D5" s="53"/>
      <c r="E5" s="53"/>
      <c r="F5" s="53"/>
      <c r="G5" s="53"/>
      <c r="H5" s="53"/>
      <c r="I5" s="202"/>
      <c r="J5" s="158"/>
      <c r="K5" s="223"/>
      <c r="L5" s="224"/>
      <c r="M5" s="224"/>
      <c r="N5" s="162"/>
      <c r="O5" s="158"/>
      <c r="P5" s="104"/>
      <c r="Q5" s="99"/>
      <c r="R5" s="1"/>
      <c r="S5" s="285"/>
      <c r="T5" s="231"/>
      <c r="U5" s="231"/>
      <c r="V5" s="288"/>
      <c r="W5" s="289"/>
      <c r="Y5" s="371"/>
      <c r="Z5" s="367"/>
      <c r="AA5" s="373"/>
      <c r="AB5" s="375"/>
    </row>
    <row r="6" spans="1:30" ht="15" customHeight="1" outlineLevel="1" x14ac:dyDescent="0.25">
      <c r="A6" s="138" t="s">
        <v>89</v>
      </c>
      <c r="B6" s="185" t="s">
        <v>34</v>
      </c>
      <c r="C6" s="193"/>
      <c r="D6" s="4"/>
      <c r="E6" s="4"/>
      <c r="F6" s="3"/>
      <c r="G6" s="3"/>
      <c r="H6" s="3"/>
      <c r="I6" s="194"/>
      <c r="J6" s="159"/>
      <c r="K6" s="166"/>
      <c r="L6" s="101"/>
      <c r="M6" s="101"/>
      <c r="N6" s="84"/>
      <c r="O6" s="159"/>
      <c r="P6" s="90"/>
      <c r="Q6" s="84"/>
      <c r="S6" s="236" t="s">
        <v>47</v>
      </c>
      <c r="T6" s="68" t="str">
        <f>IF(SUM(C6:I6)=0,"",SUM(C6:I6)/A7)</f>
        <v/>
      </c>
      <c r="U6" s="68" t="str">
        <f>IF(SUM(K6:N6)=0,"",SUM(K6:N6)/A7)</f>
        <v/>
      </c>
      <c r="V6" s="290"/>
      <c r="W6" s="68" t="str">
        <f>IF(SUM(C6:N6)=0,"",SUM(C6:N6)/A7)</f>
        <v/>
      </c>
      <c r="Y6" s="364"/>
      <c r="Z6" s="367"/>
      <c r="AA6" s="373"/>
      <c r="AB6" s="375"/>
      <c r="AD6" s="251"/>
    </row>
    <row r="7" spans="1:30" ht="15" customHeight="1" outlineLevel="1" x14ac:dyDescent="0.25">
      <c r="A7" s="234">
        <v>7</v>
      </c>
      <c r="B7" s="185" t="s">
        <v>3</v>
      </c>
      <c r="C7" s="193"/>
      <c r="D7" s="3"/>
      <c r="E7" s="3"/>
      <c r="F7" s="3"/>
      <c r="G7" s="3"/>
      <c r="H7" s="3"/>
      <c r="I7" s="194"/>
      <c r="J7" s="159"/>
      <c r="K7" s="166"/>
      <c r="L7" s="101"/>
      <c r="M7" s="101"/>
      <c r="N7" s="84"/>
      <c r="O7" s="159"/>
      <c r="P7" s="90"/>
      <c r="Q7" s="84"/>
      <c r="S7" s="236" t="s">
        <v>48</v>
      </c>
      <c r="T7" s="69">
        <f>SUM(C7:I7)/A7</f>
        <v>0</v>
      </c>
      <c r="U7" s="69">
        <f>SUM(K7:N7)/A7</f>
        <v>0</v>
      </c>
      <c r="V7" s="291"/>
      <c r="W7" s="69">
        <f>SUM(C7:N7)/A7</f>
        <v>0</v>
      </c>
      <c r="Y7" s="247" t="s">
        <v>9</v>
      </c>
      <c r="Z7" s="248">
        <f>W69</f>
        <v>0</v>
      </c>
      <c r="AA7" s="249">
        <f>IF(SUM(W8,W23,W38,W53)=0,0,AVERAGE(W8,W23,W38,W53)*AVERAGE(W29,W14,W44,W59)*A72-AB22)</f>
        <v>0</v>
      </c>
      <c r="AB7" s="337"/>
    </row>
    <row r="8" spans="1:30" ht="15" customHeight="1" outlineLevel="1" x14ac:dyDescent="0.25">
      <c r="A8" s="353" t="s">
        <v>46</v>
      </c>
      <c r="B8" s="185" t="s">
        <v>4</v>
      </c>
      <c r="C8" s="193"/>
      <c r="D8" s="3"/>
      <c r="E8" s="3"/>
      <c r="F8" s="3"/>
      <c r="G8" s="3"/>
      <c r="H8" s="3"/>
      <c r="I8" s="194"/>
      <c r="J8" s="159"/>
      <c r="K8" s="166"/>
      <c r="L8" s="101"/>
      <c r="M8" s="101"/>
      <c r="N8" s="84"/>
      <c r="O8" s="159"/>
      <c r="P8" s="90"/>
      <c r="Q8" s="84"/>
      <c r="S8" s="236" t="s">
        <v>49</v>
      </c>
      <c r="T8" s="69" t="str">
        <f>IF(SUM(C8:I8)=0,"",SUM(C8:I8)/A7)</f>
        <v/>
      </c>
      <c r="U8" s="69" t="str">
        <f>IF(SUM(K8:N8)=0,"",SUM(K8:N8)/A7)</f>
        <v/>
      </c>
      <c r="V8" s="291"/>
      <c r="W8" s="69" t="str">
        <f>IF(SUM(C8:N8)=0,"",SUM(C8:N8)/A7)</f>
        <v/>
      </c>
      <c r="Y8" s="37" t="s">
        <v>21</v>
      </c>
      <c r="Z8" s="38">
        <f>W68</f>
        <v>0</v>
      </c>
      <c r="AA8" s="245">
        <f>Z9*A72</f>
        <v>0</v>
      </c>
      <c r="AB8" s="338" t="str">
        <f>IF(AB7="","введите цель",(AB7+AB22)/AVERAGE(W14,W29,W44,W59))</f>
        <v>введите цель</v>
      </c>
    </row>
    <row r="9" spans="1:30" ht="15" customHeight="1" outlineLevel="1" thickBot="1" x14ac:dyDescent="0.3">
      <c r="A9" s="354"/>
      <c r="B9" s="185" t="s">
        <v>5</v>
      </c>
      <c r="C9" s="195"/>
      <c r="D9" s="6"/>
      <c r="E9" s="6"/>
      <c r="F9" s="5"/>
      <c r="G9" s="5"/>
      <c r="H9" s="5"/>
      <c r="I9" s="196"/>
      <c r="J9" s="151"/>
      <c r="K9" s="167"/>
      <c r="L9" s="102"/>
      <c r="M9" s="102"/>
      <c r="N9" s="85"/>
      <c r="O9" s="151"/>
      <c r="P9" s="91"/>
      <c r="Q9" s="85"/>
      <c r="S9" s="236" t="s">
        <v>6</v>
      </c>
      <c r="T9" s="66">
        <f>SUM(C9:I9)</f>
        <v>0</v>
      </c>
      <c r="U9" s="66">
        <f>SUM(K9:N9)</f>
        <v>0</v>
      </c>
      <c r="V9" s="292"/>
      <c r="W9" s="66">
        <f>SUM(C9:N9)</f>
        <v>0</v>
      </c>
      <c r="Y9" s="37" t="s">
        <v>17</v>
      </c>
      <c r="Z9" s="39">
        <f>IF(SUM(W8,W23,W38,W53)=0,0,AVERAGE(W8,W23,W38,W53))</f>
        <v>0</v>
      </c>
      <c r="AA9" s="13" t="s">
        <v>18</v>
      </c>
      <c r="AB9" s="28" t="str">
        <f>IF(AB8="введите цель","введите цель",AB8/A72)</f>
        <v>введите цель</v>
      </c>
    </row>
    <row r="10" spans="1:30" ht="15" customHeight="1" outlineLevel="1" thickBot="1" x14ac:dyDescent="0.3">
      <c r="A10" s="355"/>
      <c r="B10" s="185" t="s">
        <v>7</v>
      </c>
      <c r="C10" s="195"/>
      <c r="D10" s="5"/>
      <c r="E10" s="5"/>
      <c r="F10" s="5"/>
      <c r="G10" s="5"/>
      <c r="H10" s="5"/>
      <c r="I10" s="196"/>
      <c r="J10" s="151"/>
      <c r="K10" s="167"/>
      <c r="L10" s="102"/>
      <c r="M10" s="102"/>
      <c r="N10" s="85"/>
      <c r="O10" s="151"/>
      <c r="P10" s="91"/>
      <c r="Q10" s="85"/>
      <c r="S10" s="236" t="s">
        <v>105</v>
      </c>
      <c r="T10" s="59" t="str">
        <f>IF(SUM(C10:I10)=0,"",SUM(C10:I10))</f>
        <v/>
      </c>
      <c r="U10" s="59" t="str">
        <f>IF(SUM(K10:N10)=0,"",SUM(K10:N10))</f>
        <v/>
      </c>
      <c r="V10" s="293"/>
      <c r="W10" s="66" t="str">
        <f>IF(SUM(C10:N10)=0,"",SUM(C10:N10))</f>
        <v/>
      </c>
      <c r="Y10" s="111" t="s">
        <v>19</v>
      </c>
      <c r="Z10" s="40">
        <f>IF(SUM(W6,W21,W36,W51)=0,0,AVERAGE(W6,W21,W36,W51))</f>
        <v>0</v>
      </c>
      <c r="AA10" s="25" t="s">
        <v>18</v>
      </c>
      <c r="AB10" s="29" t="str">
        <f>IF(AB7="","введите цель",((AB7+AB22)/((Z9*Z12*A72)/(Z10*A72)))/A72)</f>
        <v>введите цель</v>
      </c>
    </row>
    <row r="11" spans="1:30" ht="15" customHeight="1" outlineLevel="1" thickBot="1" x14ac:dyDescent="0.3">
      <c r="A11" s="356"/>
      <c r="B11" s="181" t="s">
        <v>32</v>
      </c>
      <c r="C11" s="197">
        <f t="shared" ref="C11:K11" si="0">IF(C6=0,0,C10/C6)</f>
        <v>0</v>
      </c>
      <c r="D11" s="56">
        <f t="shared" si="0"/>
        <v>0</v>
      </c>
      <c r="E11" s="56">
        <f t="shared" si="0"/>
        <v>0</v>
      </c>
      <c r="F11" s="56">
        <f t="shared" si="0"/>
        <v>0</v>
      </c>
      <c r="G11" s="56">
        <f t="shared" si="0"/>
        <v>0</v>
      </c>
      <c r="H11" s="56">
        <f t="shared" si="0"/>
        <v>0</v>
      </c>
      <c r="I11" s="169">
        <f t="shared" si="0"/>
        <v>0</v>
      </c>
      <c r="J11" s="266"/>
      <c r="K11" s="259">
        <f t="shared" si="0"/>
        <v>0</v>
      </c>
      <c r="L11" s="147">
        <f>IF(L6=0,0,L10/L6)</f>
        <v>0</v>
      </c>
      <c r="M11" s="147">
        <f>IF(M6=0,0,M10/M6)</f>
        <v>0</v>
      </c>
      <c r="N11" s="169">
        <f>IF(N6=0,0,N10/N6)</f>
        <v>0</v>
      </c>
      <c r="O11" s="150"/>
      <c r="P11" s="92"/>
      <c r="Q11" s="86"/>
      <c r="S11" s="236" t="s">
        <v>51</v>
      </c>
      <c r="T11" s="345" t="str">
        <f>IF(SUM(Q5:Q18)=0,"",SUM(Q5:Q18))</f>
        <v/>
      </c>
      <c r="U11" s="345"/>
      <c r="V11" s="345"/>
      <c r="W11" s="345"/>
      <c r="Y11" s="376" t="s">
        <v>109</v>
      </c>
      <c r="Z11" s="377"/>
      <c r="AA11" s="377"/>
      <c r="AB11" s="378"/>
    </row>
    <row r="12" spans="1:30" ht="15" customHeight="1" outlineLevel="1" x14ac:dyDescent="0.25">
      <c r="A12" s="356"/>
      <c r="B12" s="181" t="s">
        <v>8</v>
      </c>
      <c r="C12" s="198">
        <f>IF(C8=0,0,C10/C8)</f>
        <v>0</v>
      </c>
      <c r="D12" s="57">
        <f>IF(D8=0,0,D10/D8)</f>
        <v>0</v>
      </c>
      <c r="E12" s="57">
        <f t="shared" ref="E12:K12" si="1">IF(E8=0,0,E10/E8)</f>
        <v>0</v>
      </c>
      <c r="F12" s="57">
        <f t="shared" si="1"/>
        <v>0</v>
      </c>
      <c r="G12" s="57">
        <f t="shared" si="1"/>
        <v>0</v>
      </c>
      <c r="H12" s="57">
        <f t="shared" si="1"/>
        <v>0</v>
      </c>
      <c r="I12" s="171">
        <f t="shared" si="1"/>
        <v>0</v>
      </c>
      <c r="J12" s="265"/>
      <c r="K12" s="260">
        <f t="shared" si="1"/>
        <v>0</v>
      </c>
      <c r="L12" s="78">
        <f>IF(L8=0,0,L10/L8)</f>
        <v>0</v>
      </c>
      <c r="M12" s="78">
        <f>IF(M8=0,0,M10/M8)</f>
        <v>0</v>
      </c>
      <c r="N12" s="171">
        <f>IF(N8=0,0,N10/N8)</f>
        <v>0</v>
      </c>
      <c r="O12" s="151"/>
      <c r="P12" s="91"/>
      <c r="Q12" s="85"/>
      <c r="S12" s="236"/>
      <c r="T12" s="66"/>
      <c r="U12" s="59"/>
      <c r="V12" s="293"/>
      <c r="W12" s="59"/>
      <c r="Y12" s="35" t="s">
        <v>22</v>
      </c>
      <c r="Z12" s="34">
        <f>IF(SUM(W14,W29,W44,W59)=0,0,AVERAGE(W14,W29,W44,W59))</f>
        <v>0</v>
      </c>
      <c r="AA12" s="17" t="s">
        <v>18</v>
      </c>
      <c r="AB12" s="31"/>
    </row>
    <row r="13" spans="1:30" ht="15" customHeight="1" outlineLevel="1" thickBot="1" x14ac:dyDescent="0.3">
      <c r="A13" s="356"/>
      <c r="B13" s="182" t="s">
        <v>9</v>
      </c>
      <c r="C13" s="199">
        <f>C9-C10</f>
        <v>0</v>
      </c>
      <c r="D13" s="58">
        <f t="shared" ref="D13:K13" si="2">D9-D10</f>
        <v>0</v>
      </c>
      <c r="E13" s="58">
        <f t="shared" si="2"/>
        <v>0</v>
      </c>
      <c r="F13" s="58">
        <f t="shared" si="2"/>
        <v>0</v>
      </c>
      <c r="G13" s="58">
        <f t="shared" si="2"/>
        <v>0</v>
      </c>
      <c r="H13" s="58">
        <f t="shared" si="2"/>
        <v>0</v>
      </c>
      <c r="I13" s="173">
        <f t="shared" si="2"/>
        <v>0</v>
      </c>
      <c r="J13" s="267"/>
      <c r="K13" s="261">
        <f t="shared" si="2"/>
        <v>0</v>
      </c>
      <c r="L13" s="79">
        <f>L9-L10</f>
        <v>0</v>
      </c>
      <c r="M13" s="79">
        <f>M9-M10</f>
        <v>0</v>
      </c>
      <c r="N13" s="173">
        <f>N9-N10</f>
        <v>0</v>
      </c>
      <c r="O13" s="152"/>
      <c r="P13" s="93"/>
      <c r="Q13" s="87"/>
      <c r="S13" s="286" t="s">
        <v>119</v>
      </c>
      <c r="T13" s="348" t="str">
        <f>IF((SUM(C13:N13)-SUM(Q5:Q18))=0,"",SUM(C13:N13)-SUM(Q5:Q18))</f>
        <v/>
      </c>
      <c r="U13" s="348"/>
      <c r="V13" s="348"/>
      <c r="W13" s="348"/>
      <c r="Y13" s="111" t="s">
        <v>11</v>
      </c>
      <c r="Z13" s="41" t="s">
        <v>18</v>
      </c>
      <c r="AA13" s="26">
        <f>AA7</f>
        <v>0</v>
      </c>
      <c r="AB13" s="27" t="str">
        <f>IF(AB12="","введите цель",Z9*A72*AB12-AB22)</f>
        <v>введите цель</v>
      </c>
    </row>
    <row r="14" spans="1:30" ht="15" customHeight="1" outlineLevel="1" thickBot="1" x14ac:dyDescent="0.3">
      <c r="A14" s="356"/>
      <c r="B14" s="182" t="s">
        <v>13</v>
      </c>
      <c r="C14" s="200" t="str">
        <f>IF(C10=0,"нет",C9/C10)</f>
        <v>нет</v>
      </c>
      <c r="D14" s="75" t="str">
        <f t="shared" ref="D14:I14" si="3">IF(D10=0,"нет",D9/D10)</f>
        <v>нет</v>
      </c>
      <c r="E14" s="75" t="str">
        <f t="shared" si="3"/>
        <v>нет</v>
      </c>
      <c r="F14" s="75" t="str">
        <f t="shared" si="3"/>
        <v>нет</v>
      </c>
      <c r="G14" s="75" t="str">
        <f t="shared" si="3"/>
        <v>нет</v>
      </c>
      <c r="H14" s="75" t="str">
        <f t="shared" si="3"/>
        <v>нет</v>
      </c>
      <c r="I14" s="174" t="str">
        <f t="shared" si="3"/>
        <v>нет</v>
      </c>
      <c r="J14" s="268"/>
      <c r="K14" s="262" t="str">
        <f>IF(K10=0,"нет",K9/K10)</f>
        <v>нет</v>
      </c>
      <c r="L14" s="75" t="str">
        <f>IF(L10=0,"нет",L9/L10)</f>
        <v>нет</v>
      </c>
      <c r="M14" s="75" t="str">
        <f>IF(M10=0,"нет",M9/M10)</f>
        <v>нет</v>
      </c>
      <c r="N14" s="174" t="str">
        <f>IF(N10=0,"нет",N9/N10)</f>
        <v>нет</v>
      </c>
      <c r="O14" s="153"/>
      <c r="P14" s="94"/>
      <c r="Q14" s="88"/>
      <c r="S14" s="236" t="s">
        <v>50</v>
      </c>
      <c r="T14" s="66" t="str">
        <f>IF(SUM(C8:I8)=0,"",SUM(C9:I9)/SUM(C8:I8))</f>
        <v/>
      </c>
      <c r="U14" s="66" t="str">
        <f>IF(SUM(K8:N8)=0,"",SUM(K9:N9)/SUM(K8:N8))</f>
        <v/>
      </c>
      <c r="V14" s="293"/>
      <c r="W14" s="66" t="str">
        <f>IF(SUM(C8:N8)=0,"",SUM(C9:N9)/SUM(C8:N8))</f>
        <v/>
      </c>
      <c r="Y14" s="376" t="s">
        <v>110</v>
      </c>
      <c r="Z14" s="377"/>
      <c r="AA14" s="377"/>
      <c r="AB14" s="378"/>
    </row>
    <row r="15" spans="1:30" ht="15" customHeight="1" outlineLevel="1" thickBot="1" x14ac:dyDescent="0.3">
      <c r="A15" s="356"/>
      <c r="B15" s="82" t="s">
        <v>31</v>
      </c>
      <c r="C15" s="201">
        <f t="shared" ref="C15:K17" si="4">IF(C5=0,0,C6/C5)</f>
        <v>0</v>
      </c>
      <c r="D15" s="60">
        <f t="shared" si="4"/>
        <v>0</v>
      </c>
      <c r="E15" s="60">
        <f t="shared" si="4"/>
        <v>0</v>
      </c>
      <c r="F15" s="60">
        <f t="shared" si="4"/>
        <v>0</v>
      </c>
      <c r="G15" s="60">
        <f t="shared" si="4"/>
        <v>0</v>
      </c>
      <c r="H15" s="60">
        <f t="shared" si="4"/>
        <v>0</v>
      </c>
      <c r="I15" s="176">
        <f t="shared" si="4"/>
        <v>0</v>
      </c>
      <c r="J15" s="269"/>
      <c r="K15" s="263">
        <f t="shared" si="4"/>
        <v>0</v>
      </c>
      <c r="L15" s="80">
        <f t="shared" ref="L15:N17" si="5">IF(L5=0,0,L6/L5)</f>
        <v>0</v>
      </c>
      <c r="M15" s="80">
        <f t="shared" si="5"/>
        <v>0</v>
      </c>
      <c r="N15" s="176">
        <f t="shared" si="5"/>
        <v>0</v>
      </c>
      <c r="O15" s="154"/>
      <c r="P15" s="95"/>
      <c r="Q15" s="89"/>
      <c r="S15" s="382"/>
      <c r="T15" s="383"/>
      <c r="U15" s="383"/>
      <c r="V15" s="383"/>
      <c r="W15" s="384"/>
      <c r="X15" s="73"/>
      <c r="Y15" s="35" t="s">
        <v>19</v>
      </c>
      <c r="Z15" s="36">
        <f>Z10</f>
        <v>0</v>
      </c>
      <c r="AA15" s="18" t="s">
        <v>18</v>
      </c>
      <c r="AB15" s="252"/>
    </row>
    <row r="16" spans="1:30" ht="15" customHeight="1" outlineLevel="1" x14ac:dyDescent="0.25">
      <c r="A16" s="356"/>
      <c r="B16" s="181" t="s">
        <v>37</v>
      </c>
      <c r="C16" s="201">
        <f t="shared" si="4"/>
        <v>0</v>
      </c>
      <c r="D16" s="60">
        <f t="shared" si="4"/>
        <v>0</v>
      </c>
      <c r="E16" s="60">
        <f t="shared" si="4"/>
        <v>0</v>
      </c>
      <c r="F16" s="60">
        <f t="shared" si="4"/>
        <v>0</v>
      </c>
      <c r="G16" s="60">
        <f t="shared" si="4"/>
        <v>0</v>
      </c>
      <c r="H16" s="60">
        <f t="shared" si="4"/>
        <v>0</v>
      </c>
      <c r="I16" s="176">
        <f t="shared" si="4"/>
        <v>0</v>
      </c>
      <c r="J16" s="269"/>
      <c r="K16" s="263">
        <f t="shared" si="4"/>
        <v>0</v>
      </c>
      <c r="L16" s="80">
        <f t="shared" si="5"/>
        <v>0</v>
      </c>
      <c r="M16" s="80">
        <f t="shared" si="5"/>
        <v>0</v>
      </c>
      <c r="N16" s="176">
        <f t="shared" si="5"/>
        <v>0</v>
      </c>
      <c r="O16" s="154"/>
      <c r="P16" s="95"/>
      <c r="Q16" s="89"/>
      <c r="S16" s="236" t="s">
        <v>37</v>
      </c>
      <c r="T16" s="61">
        <f>IF(SUM(C6:I6)=0,0,(SUM(C7:I7)/SUM(C6:I6)))</f>
        <v>0</v>
      </c>
      <c r="U16" s="61">
        <f>IF(SUM(K6:N6)=0,0,(SUM(K7:N7)/SUM(K6:N6)))</f>
        <v>0</v>
      </c>
      <c r="V16" s="294"/>
      <c r="W16" s="61">
        <f>IF(SUM(C6:N6)=0,0,(SUM(C7:N7)/SUM(C6:N6)))</f>
        <v>0</v>
      </c>
      <c r="Y16" s="37" t="s">
        <v>11</v>
      </c>
      <c r="Z16" s="110" t="s">
        <v>18</v>
      </c>
      <c r="AA16" s="19">
        <f>AA7</f>
        <v>0</v>
      </c>
      <c r="AB16" s="30" t="str">
        <f>IF(AB15="","введите цель",((Z9*Z12*A72)/(Z10*A72))*AB15*A72-AB22)</f>
        <v>введите цель</v>
      </c>
    </row>
    <row r="17" spans="1:30" ht="15" customHeight="1" outlineLevel="1" thickBot="1" x14ac:dyDescent="0.3">
      <c r="A17" s="356"/>
      <c r="B17" s="82" t="s">
        <v>38</v>
      </c>
      <c r="C17" s="201">
        <f t="shared" si="4"/>
        <v>0</v>
      </c>
      <c r="D17" s="60">
        <f t="shared" si="4"/>
        <v>0</v>
      </c>
      <c r="E17" s="60">
        <f t="shared" si="4"/>
        <v>0</v>
      </c>
      <c r="F17" s="60">
        <f t="shared" si="4"/>
        <v>0</v>
      </c>
      <c r="G17" s="60">
        <f t="shared" si="4"/>
        <v>0</v>
      </c>
      <c r="H17" s="60">
        <f>IF(H7=0,0,H8/H7)</f>
        <v>0</v>
      </c>
      <c r="I17" s="176">
        <f t="shared" si="4"/>
        <v>0</v>
      </c>
      <c r="J17" s="269"/>
      <c r="K17" s="263">
        <f t="shared" si="4"/>
        <v>0</v>
      </c>
      <c r="L17" s="80">
        <f t="shared" si="5"/>
        <v>0</v>
      </c>
      <c r="M17" s="80">
        <f t="shared" si="5"/>
        <v>0</v>
      </c>
      <c r="N17" s="176">
        <f t="shared" si="5"/>
        <v>0</v>
      </c>
      <c r="O17" s="154"/>
      <c r="P17" s="95"/>
      <c r="Q17" s="89"/>
      <c r="S17" s="236" t="s">
        <v>38</v>
      </c>
      <c r="T17" s="61">
        <f>IF(SUM(C7:I7)=0,0,(SUM(C8:I8)/SUM(C7:I7)))</f>
        <v>0</v>
      </c>
      <c r="U17" s="61">
        <f>IF(SUM(K7:N7)=0,0,(SUM(K8:N8)/SUM(K7:N7)))</f>
        <v>0</v>
      </c>
      <c r="V17" s="294"/>
      <c r="W17" s="61">
        <f>IF(SUM(C7:N7)=0,0,(SUM(C8:N8)/SUM(C7:N7)))</f>
        <v>0</v>
      </c>
      <c r="Y17" s="111" t="s">
        <v>20</v>
      </c>
      <c r="Z17" s="112">
        <f>Z9</f>
        <v>0</v>
      </c>
      <c r="AA17" s="113" t="s">
        <v>18</v>
      </c>
      <c r="AB17" s="114" t="str">
        <f>IF(AB15="","введите цель",W68/W66*AB15)</f>
        <v>введите цель</v>
      </c>
    </row>
    <row r="18" spans="1:30" ht="15" customHeight="1" outlineLevel="1" thickBot="1" x14ac:dyDescent="0.3">
      <c r="A18" s="356"/>
      <c r="B18" s="183" t="s">
        <v>39</v>
      </c>
      <c r="C18" s="204">
        <f>IF(C6=0,0,C8/C6)</f>
        <v>0</v>
      </c>
      <c r="D18" s="76">
        <f t="shared" ref="D18:K18" si="6">IF(D6=0,0,D8/D6)</f>
        <v>0</v>
      </c>
      <c r="E18" s="76">
        <f t="shared" si="6"/>
        <v>0</v>
      </c>
      <c r="F18" s="76">
        <f t="shared" si="6"/>
        <v>0</v>
      </c>
      <c r="G18" s="76">
        <f t="shared" si="6"/>
        <v>0</v>
      </c>
      <c r="H18" s="76">
        <f t="shared" si="6"/>
        <v>0</v>
      </c>
      <c r="I18" s="205">
        <f t="shared" si="6"/>
        <v>0</v>
      </c>
      <c r="J18" s="270"/>
      <c r="K18" s="264">
        <f t="shared" si="6"/>
        <v>0</v>
      </c>
      <c r="L18" s="81">
        <f>IF(L6=0,0,L8/L6)</f>
        <v>0</v>
      </c>
      <c r="M18" s="81">
        <f>IF(M6=0,0,M8/M6)</f>
        <v>0</v>
      </c>
      <c r="N18" s="178">
        <f>IF(N6=0,0,N8/N6)</f>
        <v>0</v>
      </c>
      <c r="O18" s="155"/>
      <c r="P18" s="160"/>
      <c r="Q18" s="161"/>
      <c r="S18" s="287" t="s">
        <v>40</v>
      </c>
      <c r="T18" s="61">
        <f>IF(SUM(C6:I6)=0,0,SUM(C8:I8)/SUM(C6:I6))</f>
        <v>0</v>
      </c>
      <c r="U18" s="61">
        <f>IF(SUM(K6:N6)=0,0,SUM(K8:N8)/SUM(K6:N6))</f>
        <v>0</v>
      </c>
      <c r="V18" s="294"/>
      <c r="W18" s="61">
        <f>IF(SUM(C6:N6)=0,0,SUM(C8:N8)/SUM(C6:N6))</f>
        <v>0</v>
      </c>
      <c r="Y18" s="380" t="s">
        <v>23</v>
      </c>
      <c r="Z18" s="381"/>
      <c r="AA18" s="381"/>
      <c r="AB18" s="32">
        <f>Z12</f>
        <v>0</v>
      </c>
    </row>
    <row r="19" spans="1:30" ht="15" customHeight="1" outlineLevel="1" thickBot="1" x14ac:dyDescent="0.3">
      <c r="A19" s="140" t="s">
        <v>42</v>
      </c>
      <c r="B19" s="145"/>
      <c r="C19" s="207" t="str">
        <f t="shared" ref="C19:I19" si="7">C4</f>
        <v>прямые заходы</v>
      </c>
      <c r="D19" s="208" t="str">
        <f t="shared" si="7"/>
        <v>директ</v>
      </c>
      <c r="E19" s="208" t="str">
        <f t="shared" si="7"/>
        <v>adwords</v>
      </c>
      <c r="F19" s="208" t="str">
        <f t="shared" si="7"/>
        <v>поиск</v>
      </c>
      <c r="G19" s="208" t="str">
        <f t="shared" si="7"/>
        <v>ссылки</v>
      </c>
      <c r="H19" s="208" t="str">
        <f t="shared" si="7"/>
        <v>источник m</v>
      </c>
      <c r="I19" s="209" t="str">
        <f t="shared" si="7"/>
        <v>источник n</v>
      </c>
      <c r="J19" s="240"/>
      <c r="K19" s="239" t="str">
        <f>K4</f>
        <v>Повторные</v>
      </c>
      <c r="L19" s="208" t="str">
        <f>L4</f>
        <v>авито</v>
      </c>
      <c r="M19" s="208" t="str">
        <f>M4</f>
        <v>вконтакт</v>
      </c>
      <c r="N19" s="209" t="str">
        <f>N4</f>
        <v>источник k</v>
      </c>
      <c r="O19" s="206"/>
      <c r="P19" s="393" t="s">
        <v>100</v>
      </c>
      <c r="Q19" s="394"/>
      <c r="Y19" s="357" t="s">
        <v>52</v>
      </c>
      <c r="Z19" s="358"/>
      <c r="AA19" s="358"/>
      <c r="AB19" s="115">
        <f>IF(Z9=0,0,Z9/Z10)</f>
        <v>0</v>
      </c>
    </row>
    <row r="20" spans="1:30" ht="15" customHeight="1" outlineLevel="1" x14ac:dyDescent="0.25">
      <c r="A20" s="233"/>
      <c r="B20" s="184" t="s">
        <v>30</v>
      </c>
      <c r="C20" s="52"/>
      <c r="D20" s="53"/>
      <c r="E20" s="53"/>
      <c r="F20" s="53"/>
      <c r="G20" s="53"/>
      <c r="H20" s="53"/>
      <c r="I20" s="202"/>
      <c r="J20" s="158"/>
      <c r="K20" s="223"/>
      <c r="L20" s="224"/>
      <c r="M20" s="224"/>
      <c r="N20" s="162"/>
      <c r="O20" s="158"/>
      <c r="P20" s="104"/>
      <c r="Q20" s="99"/>
      <c r="R20" s="1"/>
      <c r="S20" s="232"/>
      <c r="T20" s="299" t="s">
        <v>101</v>
      </c>
      <c r="U20" s="299" t="s">
        <v>102</v>
      </c>
      <c r="V20" s="300"/>
      <c r="W20" s="301" t="s">
        <v>106</v>
      </c>
      <c r="Y20" s="357" t="s">
        <v>24</v>
      </c>
      <c r="Z20" s="358"/>
      <c r="AA20" s="358"/>
      <c r="AB20" s="253">
        <f>Z9</f>
        <v>0</v>
      </c>
    </row>
    <row r="21" spans="1:30" ht="15" customHeight="1" outlineLevel="1" x14ac:dyDescent="0.25">
      <c r="A21" s="138" t="s">
        <v>89</v>
      </c>
      <c r="B21" s="185" t="s">
        <v>34</v>
      </c>
      <c r="C21" s="193"/>
      <c r="D21" s="4"/>
      <c r="E21" s="4"/>
      <c r="F21" s="3"/>
      <c r="G21" s="3"/>
      <c r="H21" s="3"/>
      <c r="I21" s="194"/>
      <c r="J21" s="159"/>
      <c r="K21" s="166"/>
      <c r="L21" s="101"/>
      <c r="M21" s="3"/>
      <c r="N21" s="84"/>
      <c r="O21" s="159"/>
      <c r="P21" s="90"/>
      <c r="Q21" s="84"/>
      <c r="S21" s="227" t="s">
        <v>47</v>
      </c>
      <c r="T21" s="68" t="str">
        <f>IF(SUM(C21:I21)=0,"",SUM(C21:I21)/A22)</f>
        <v/>
      </c>
      <c r="U21" s="68" t="str">
        <f>IF(SUM(K21:N21)=0,"",SUM(K21:N21)/A22)</f>
        <v/>
      </c>
      <c r="V21" s="277"/>
      <c r="W21" s="228" t="str">
        <f>IF(SUM(C21:N21)=0,"",SUM(C21:N21)/A22)</f>
        <v/>
      </c>
      <c r="Y21" s="357" t="s">
        <v>26</v>
      </c>
      <c r="Z21" s="358"/>
      <c r="AA21" s="358"/>
      <c r="AB21" s="116">
        <f>Z10</f>
        <v>0</v>
      </c>
    </row>
    <row r="22" spans="1:30" ht="15" customHeight="1" outlineLevel="1" thickBot="1" x14ac:dyDescent="0.3">
      <c r="A22" s="234">
        <v>7</v>
      </c>
      <c r="B22" s="185" t="s">
        <v>3</v>
      </c>
      <c r="C22" s="193"/>
      <c r="D22" s="3"/>
      <c r="E22" s="3"/>
      <c r="F22" s="3"/>
      <c r="G22" s="3"/>
      <c r="H22" s="3"/>
      <c r="I22" s="194"/>
      <c r="J22" s="159"/>
      <c r="K22" s="166"/>
      <c r="L22" s="101"/>
      <c r="M22" s="3"/>
      <c r="N22" s="84"/>
      <c r="O22" s="159"/>
      <c r="P22" s="90"/>
      <c r="Q22" s="84"/>
      <c r="S22" s="227" t="s">
        <v>48</v>
      </c>
      <c r="T22" s="69">
        <f>SUM(C22:I22)/A22</f>
        <v>0</v>
      </c>
      <c r="U22" s="69">
        <f>SUM(K22:N22)/A22</f>
        <v>0</v>
      </c>
      <c r="V22" s="278"/>
      <c r="W22" s="229">
        <f>SUM(C22:N22)/A22</f>
        <v>0</v>
      </c>
      <c r="Y22" s="359" t="s">
        <v>28</v>
      </c>
      <c r="Z22" s="360"/>
      <c r="AA22" s="360"/>
      <c r="AB22" s="33">
        <f>IF(COUNT(W10,W25,W40,W55)=0,0,AVERAGE(W10,W25,W40,W55)*4+SUM(T11,T26,T41,T56))</f>
        <v>0</v>
      </c>
    </row>
    <row r="23" spans="1:30" ht="15" customHeight="1" outlineLevel="1" thickBot="1" x14ac:dyDescent="0.3">
      <c r="A23" s="353" t="s">
        <v>46</v>
      </c>
      <c r="B23" s="185" t="s">
        <v>4</v>
      </c>
      <c r="C23" s="193"/>
      <c r="D23" s="3"/>
      <c r="E23" s="3"/>
      <c r="F23" s="3"/>
      <c r="G23" s="3"/>
      <c r="H23" s="3"/>
      <c r="I23" s="194"/>
      <c r="J23" s="159"/>
      <c r="K23" s="166"/>
      <c r="L23" s="101"/>
      <c r="M23" s="3"/>
      <c r="N23" s="84"/>
      <c r="O23" s="159"/>
      <c r="P23" s="90"/>
      <c r="Q23" s="84"/>
      <c r="S23" s="227" t="s">
        <v>49</v>
      </c>
      <c r="T23" s="69" t="str">
        <f>IF(SUM(C23:I23)=0,"",SUM(C23:I23)/A22)</f>
        <v/>
      </c>
      <c r="U23" s="69" t="str">
        <f>IF(SUM(K23:N23)=0,"",SUM(K23:N23)/A22)</f>
        <v/>
      </c>
      <c r="V23" s="278"/>
      <c r="W23" s="229" t="str">
        <f>IF(SUM(C23:N23)=0,"",SUM(C23:N23)/A22)</f>
        <v/>
      </c>
      <c r="Y23" s="339"/>
      <c r="Z23" s="340"/>
      <c r="AA23" s="340"/>
      <c r="AB23" s="341"/>
    </row>
    <row r="24" spans="1:30" ht="15" customHeight="1" outlineLevel="1" thickBot="1" x14ac:dyDescent="0.3">
      <c r="A24" s="354"/>
      <c r="B24" s="185" t="s">
        <v>5</v>
      </c>
      <c r="C24" s="195"/>
      <c r="D24" s="6"/>
      <c r="E24" s="6"/>
      <c r="F24" s="5"/>
      <c r="G24" s="5"/>
      <c r="H24" s="5"/>
      <c r="I24" s="196"/>
      <c r="J24" s="151"/>
      <c r="K24" s="167"/>
      <c r="L24" s="102"/>
      <c r="M24" s="5"/>
      <c r="N24" s="85"/>
      <c r="O24" s="151"/>
      <c r="P24" s="91"/>
      <c r="Q24" s="85"/>
      <c r="S24" s="227" t="s">
        <v>6</v>
      </c>
      <c r="T24" s="66">
        <f>SUM(C24:I24)</f>
        <v>0</v>
      </c>
      <c r="U24" s="66">
        <f>SUM(K24:N24)</f>
        <v>0</v>
      </c>
      <c r="V24" s="279"/>
      <c r="W24" s="67">
        <f>SUM(C24:N24)</f>
        <v>0</v>
      </c>
      <c r="Y24" s="361" t="s">
        <v>111</v>
      </c>
      <c r="Z24" s="362"/>
      <c r="AA24" s="362"/>
      <c r="AB24" s="363"/>
    </row>
    <row r="25" spans="1:30" ht="15" customHeight="1" outlineLevel="1" x14ac:dyDescent="0.25">
      <c r="A25" s="355"/>
      <c r="B25" s="185" t="s">
        <v>7</v>
      </c>
      <c r="C25" s="195"/>
      <c r="D25" s="5"/>
      <c r="E25" s="5"/>
      <c r="F25" s="5"/>
      <c r="G25" s="5"/>
      <c r="H25" s="5"/>
      <c r="I25" s="196"/>
      <c r="J25" s="151"/>
      <c r="K25" s="167"/>
      <c r="L25" s="102"/>
      <c r="M25" s="5"/>
      <c r="N25" s="85"/>
      <c r="O25" s="151"/>
      <c r="P25" s="91"/>
      <c r="Q25" s="85"/>
      <c r="S25" s="227" t="s">
        <v>105</v>
      </c>
      <c r="T25" s="59" t="str">
        <f>IF(SUM(C25:I25)=0,"",SUM(C25:I25))</f>
        <v/>
      </c>
      <c r="U25" s="59" t="str">
        <f>IF(SUM(K25:N25)=0,"",SUM(K25:N25))</f>
        <v/>
      </c>
      <c r="V25" s="280"/>
      <c r="W25" s="67" t="str">
        <f>IF(SUM(C25:N25)=0,"",SUM(C25:N25))</f>
        <v/>
      </c>
      <c r="Y25" s="364" t="s">
        <v>25</v>
      </c>
      <c r="Z25" s="365"/>
      <c r="AA25" s="365"/>
      <c r="AB25" s="202"/>
    </row>
    <row r="26" spans="1:30" ht="15" customHeight="1" outlineLevel="1" x14ac:dyDescent="0.25">
      <c r="A26" s="356"/>
      <c r="B26" s="181" t="s">
        <v>32</v>
      </c>
      <c r="C26" s="197">
        <f t="shared" ref="C26:I26" si="8">IF(C21=0,0,C25/C21)</f>
        <v>0</v>
      </c>
      <c r="D26" s="56">
        <f t="shared" si="8"/>
        <v>0</v>
      </c>
      <c r="E26" s="56">
        <f t="shared" si="8"/>
        <v>0</v>
      </c>
      <c r="F26" s="56">
        <f t="shared" si="8"/>
        <v>0</v>
      </c>
      <c r="G26" s="56">
        <f t="shared" si="8"/>
        <v>0</v>
      </c>
      <c r="H26" s="56">
        <f t="shared" si="8"/>
        <v>0</v>
      </c>
      <c r="I26" s="169">
        <f t="shared" si="8"/>
        <v>0</v>
      </c>
      <c r="J26" s="150"/>
      <c r="K26" s="168">
        <f>IF(K21=0,0,K25/K21)</f>
        <v>0</v>
      </c>
      <c r="L26" s="147">
        <f>IF(L21=0,0,L25/L21)</f>
        <v>0</v>
      </c>
      <c r="M26" s="147">
        <f>IF(M21=0,0,M25/M21)</f>
        <v>0</v>
      </c>
      <c r="N26" s="169">
        <f>IF(N21=0,0,N25/N21)</f>
        <v>0</v>
      </c>
      <c r="O26" s="150"/>
      <c r="P26" s="92"/>
      <c r="Q26" s="86"/>
      <c r="S26" s="227" t="s">
        <v>51</v>
      </c>
      <c r="T26" s="345" t="str">
        <f>IF(SUM(Q20:Q33)=0,"",SUM(Q20:Q33))</f>
        <v/>
      </c>
      <c r="U26" s="345"/>
      <c r="V26" s="346"/>
      <c r="W26" s="347"/>
      <c r="Y26" s="366" t="s">
        <v>112</v>
      </c>
      <c r="Z26" s="367"/>
      <c r="AA26" s="367"/>
      <c r="AB26" s="254"/>
    </row>
    <row r="27" spans="1:30" ht="15" customHeight="1" outlineLevel="1" x14ac:dyDescent="0.25">
      <c r="A27" s="356"/>
      <c r="B27" s="181" t="s">
        <v>8</v>
      </c>
      <c r="C27" s="198">
        <f t="shared" ref="C27:I27" si="9">IF(C23=0,0,C25/C23)</f>
        <v>0</v>
      </c>
      <c r="D27" s="57">
        <f t="shared" si="9"/>
        <v>0</v>
      </c>
      <c r="E27" s="57">
        <f t="shared" si="9"/>
        <v>0</v>
      </c>
      <c r="F27" s="57">
        <f t="shared" si="9"/>
        <v>0</v>
      </c>
      <c r="G27" s="57">
        <f t="shared" si="9"/>
        <v>0</v>
      </c>
      <c r="H27" s="57">
        <f t="shared" si="9"/>
        <v>0</v>
      </c>
      <c r="I27" s="171">
        <f t="shared" si="9"/>
        <v>0</v>
      </c>
      <c r="J27" s="151"/>
      <c r="K27" s="170">
        <f>IF(K23=0,0,K25/K23)</f>
        <v>0</v>
      </c>
      <c r="L27" s="78">
        <f>IF(L23=0,0,L25/L23)</f>
        <v>0</v>
      </c>
      <c r="M27" s="78">
        <f>IF(M23=0,0,M25/M23)</f>
        <v>0</v>
      </c>
      <c r="N27" s="171">
        <f>IF(N23=0,0,N25/N23)</f>
        <v>0</v>
      </c>
      <c r="O27" s="151"/>
      <c r="P27" s="91"/>
      <c r="Q27" s="85"/>
      <c r="S27" s="236"/>
      <c r="T27" s="216"/>
      <c r="U27" s="215"/>
      <c r="V27" s="215"/>
      <c r="W27" s="237"/>
      <c r="Y27" s="366" t="s">
        <v>113</v>
      </c>
      <c r="Z27" s="367"/>
      <c r="AA27" s="367"/>
      <c r="AB27" s="8"/>
    </row>
    <row r="28" spans="1:30" ht="15" customHeight="1" outlineLevel="1" x14ac:dyDescent="0.25">
      <c r="A28" s="356"/>
      <c r="B28" s="182" t="s">
        <v>9</v>
      </c>
      <c r="C28" s="199">
        <f>C24-C25</f>
        <v>0</v>
      </c>
      <c r="D28" s="58">
        <f t="shared" ref="D28:I28" si="10">D24-D25</f>
        <v>0</v>
      </c>
      <c r="E28" s="58">
        <f t="shared" si="10"/>
        <v>0</v>
      </c>
      <c r="F28" s="58">
        <f t="shared" si="10"/>
        <v>0</v>
      </c>
      <c r="G28" s="58">
        <f t="shared" si="10"/>
        <v>0</v>
      </c>
      <c r="H28" s="58">
        <f t="shared" si="10"/>
        <v>0</v>
      </c>
      <c r="I28" s="173">
        <f t="shared" si="10"/>
        <v>0</v>
      </c>
      <c r="J28" s="152"/>
      <c r="K28" s="172">
        <f>K24-K25</f>
        <v>0</v>
      </c>
      <c r="L28" s="79">
        <f>L24-L25</f>
        <v>0</v>
      </c>
      <c r="M28" s="79">
        <f>M24-M25</f>
        <v>0</v>
      </c>
      <c r="N28" s="173">
        <f>N24-N25</f>
        <v>0</v>
      </c>
      <c r="O28" s="152"/>
      <c r="P28" s="93"/>
      <c r="Q28" s="87"/>
      <c r="S28" s="286" t="s">
        <v>119</v>
      </c>
      <c r="T28" s="348" t="str">
        <f>IF((SUM(C28:N28)-SUM(Q20:Q33))=0,"",SUM(C28:N28)-SUM(Q20:Q33))</f>
        <v/>
      </c>
      <c r="U28" s="348"/>
      <c r="V28" s="349"/>
      <c r="W28" s="350"/>
      <c r="Y28" s="366" t="s">
        <v>114</v>
      </c>
      <c r="Z28" s="367"/>
      <c r="AA28" s="367"/>
      <c r="AB28" s="255"/>
    </row>
    <row r="29" spans="1:30" ht="15" customHeight="1" outlineLevel="1" thickBot="1" x14ac:dyDescent="0.3">
      <c r="A29" s="356"/>
      <c r="B29" s="182" t="s">
        <v>13</v>
      </c>
      <c r="C29" s="200" t="str">
        <f>IF(C25=0,"нет",C24/C25)</f>
        <v>нет</v>
      </c>
      <c r="D29" s="75" t="str">
        <f t="shared" ref="D29:I29" si="11">IF(D25=0,"нет",D24/D25)</f>
        <v>нет</v>
      </c>
      <c r="E29" s="75" t="str">
        <f t="shared" si="11"/>
        <v>нет</v>
      </c>
      <c r="F29" s="75" t="str">
        <f t="shared" si="11"/>
        <v>нет</v>
      </c>
      <c r="G29" s="75" t="str">
        <f t="shared" si="11"/>
        <v>нет</v>
      </c>
      <c r="H29" s="75" t="str">
        <f t="shared" si="11"/>
        <v>нет</v>
      </c>
      <c r="I29" s="174" t="str">
        <f t="shared" si="11"/>
        <v>нет</v>
      </c>
      <c r="J29" s="153"/>
      <c r="K29" s="200" t="str">
        <f>IF(K25=0,"нет",K24/K25)</f>
        <v>нет</v>
      </c>
      <c r="L29" s="75" t="str">
        <f>IF(L25=0,"нет",L24/L25)</f>
        <v>нет</v>
      </c>
      <c r="M29" s="75" t="str">
        <f>IF(M25=0,"нет",M24/M25)</f>
        <v>нет</v>
      </c>
      <c r="N29" s="174" t="str">
        <f>IF(N25=0,"нет",N24/N25)</f>
        <v>нет</v>
      </c>
      <c r="O29" s="153"/>
      <c r="P29" s="94"/>
      <c r="Q29" s="88"/>
      <c r="S29" s="227" t="s">
        <v>50</v>
      </c>
      <c r="T29" s="66" t="str">
        <f>IF(SUM(C23:I23)=0,"",SUM(C24:I24)/SUM(C23:I23))</f>
        <v/>
      </c>
      <c r="U29" s="66" t="str">
        <f>IF(SUM(K23:N23)=0,"",SUM(K24:N24)/SUM(K23:N23))</f>
        <v/>
      </c>
      <c r="V29" s="280"/>
      <c r="W29" s="67" t="str">
        <f>IF(SUM(C23:N23)=0,"",SUM(C24:N24)/SUM(C23:N23))</f>
        <v/>
      </c>
      <c r="Y29" s="368" t="s">
        <v>27</v>
      </c>
      <c r="Z29" s="369"/>
      <c r="AA29" s="369"/>
      <c r="AB29" s="256">
        <f>AB25*AB26*AB27*30-AB28</f>
        <v>0</v>
      </c>
    </row>
    <row r="30" spans="1:30" ht="15" customHeight="1" outlineLevel="1" x14ac:dyDescent="0.25">
      <c r="A30" s="356"/>
      <c r="B30" s="82" t="s">
        <v>31</v>
      </c>
      <c r="C30" s="201">
        <f t="shared" ref="C30:I30" si="12">IF(C20=0,0,C21/C20)</f>
        <v>0</v>
      </c>
      <c r="D30" s="60">
        <f t="shared" si="12"/>
        <v>0</v>
      </c>
      <c r="E30" s="60">
        <f t="shared" si="12"/>
        <v>0</v>
      </c>
      <c r="F30" s="60">
        <f t="shared" si="12"/>
        <v>0</v>
      </c>
      <c r="G30" s="60">
        <f t="shared" si="12"/>
        <v>0</v>
      </c>
      <c r="H30" s="60">
        <f t="shared" si="12"/>
        <v>0</v>
      </c>
      <c r="I30" s="176">
        <f t="shared" si="12"/>
        <v>0</v>
      </c>
      <c r="J30" s="154"/>
      <c r="K30" s="175">
        <f t="shared" ref="K30:N32" si="13">IF(K20=0,0,K21/K20)</f>
        <v>0</v>
      </c>
      <c r="L30" s="80">
        <f t="shared" si="13"/>
        <v>0</v>
      </c>
      <c r="M30" s="80">
        <f t="shared" si="13"/>
        <v>0</v>
      </c>
      <c r="N30" s="176">
        <f t="shared" si="13"/>
        <v>0</v>
      </c>
      <c r="O30" s="154"/>
      <c r="P30" s="95"/>
      <c r="Q30" s="89"/>
      <c r="S30" s="236"/>
      <c r="T30" s="215"/>
      <c r="U30" s="215"/>
      <c r="V30" s="215"/>
      <c r="W30" s="238"/>
    </row>
    <row r="31" spans="1:30" ht="15" customHeight="1" outlineLevel="1" x14ac:dyDescent="0.25">
      <c r="A31" s="356"/>
      <c r="B31" s="181" t="s">
        <v>37</v>
      </c>
      <c r="C31" s="201">
        <f t="shared" ref="C31:I31" si="14">IF(C21=0,0,C22/C21)</f>
        <v>0</v>
      </c>
      <c r="D31" s="60">
        <f t="shared" si="14"/>
        <v>0</v>
      </c>
      <c r="E31" s="60">
        <f t="shared" si="14"/>
        <v>0</v>
      </c>
      <c r="F31" s="60">
        <f t="shared" si="14"/>
        <v>0</v>
      </c>
      <c r="G31" s="60">
        <f t="shared" si="14"/>
        <v>0</v>
      </c>
      <c r="H31" s="60">
        <f t="shared" si="14"/>
        <v>0</v>
      </c>
      <c r="I31" s="176">
        <f t="shared" si="14"/>
        <v>0</v>
      </c>
      <c r="J31" s="154"/>
      <c r="K31" s="175">
        <f>IF(K21=0,0,K22/K21)</f>
        <v>0</v>
      </c>
      <c r="L31" s="80">
        <f>IF(L21=0,0,L22/L21)</f>
        <v>0</v>
      </c>
      <c r="M31" s="80">
        <f t="shared" si="13"/>
        <v>0</v>
      </c>
      <c r="N31" s="176">
        <f t="shared" si="13"/>
        <v>0</v>
      </c>
      <c r="O31" s="154"/>
      <c r="P31" s="95"/>
      <c r="Q31" s="89"/>
      <c r="S31" s="227" t="s">
        <v>37</v>
      </c>
      <c r="T31" s="61">
        <f>IF(SUM(C21:I21)=0,0,(SUM(C22:I22)/SUM(C21:I21)))</f>
        <v>0</v>
      </c>
      <c r="U31" s="61">
        <f>IF(SUM(K21:N21)=0,0,(SUM(K22:N22)/SUM(K21:N21)))</f>
        <v>0</v>
      </c>
      <c r="V31" s="281"/>
      <c r="W31" s="203">
        <f>IF(SUM(C21:N21)=0,0,(SUM(C22:N22)/SUM(C21:N21)))</f>
        <v>0</v>
      </c>
      <c r="AC31" s="14"/>
      <c r="AD31" s="16"/>
    </row>
    <row r="32" spans="1:30" ht="15" customHeight="1" outlineLevel="1" x14ac:dyDescent="0.25">
      <c r="A32" s="356"/>
      <c r="B32" s="82" t="s">
        <v>38</v>
      </c>
      <c r="C32" s="201">
        <f t="shared" ref="C32:I32" si="15">IF(C22=0,0,C23/C22)</f>
        <v>0</v>
      </c>
      <c r="D32" s="60">
        <f t="shared" si="15"/>
        <v>0</v>
      </c>
      <c r="E32" s="60">
        <f t="shared" si="15"/>
        <v>0</v>
      </c>
      <c r="F32" s="60">
        <f t="shared" si="15"/>
        <v>0</v>
      </c>
      <c r="G32" s="60">
        <f t="shared" si="15"/>
        <v>0</v>
      </c>
      <c r="H32" s="60">
        <f t="shared" si="15"/>
        <v>0</v>
      </c>
      <c r="I32" s="176">
        <f t="shared" si="15"/>
        <v>0</v>
      </c>
      <c r="J32" s="154"/>
      <c r="K32" s="175">
        <f>IF(K22=0,0,K23/K22)</f>
        <v>0</v>
      </c>
      <c r="L32" s="80">
        <f>IF(L22=0,0,L23/L22)</f>
        <v>0</v>
      </c>
      <c r="M32" s="80">
        <f t="shared" si="13"/>
        <v>0</v>
      </c>
      <c r="N32" s="176">
        <f t="shared" si="13"/>
        <v>0</v>
      </c>
      <c r="O32" s="154"/>
      <c r="P32" s="95"/>
      <c r="Q32" s="89"/>
      <c r="S32" s="227" t="s">
        <v>38</v>
      </c>
      <c r="T32" s="61">
        <f>IF(SUM(C22:I22)=0,0,(SUM(C23:I23)/SUM(C22:I22)))</f>
        <v>0</v>
      </c>
      <c r="U32" s="61">
        <f>IF(SUM(K22:N22)=0,0,(SUM(K23:N23)/SUM(K22:N22)))</f>
        <v>0</v>
      </c>
      <c r="V32" s="281"/>
      <c r="W32" s="203">
        <f>IF(SUM(C22:N22)=0,0,(SUM(C23:N23)/SUM(C22:N22)))</f>
        <v>0</v>
      </c>
    </row>
    <row r="33" spans="1:29" ht="15" customHeight="1" outlineLevel="1" thickBot="1" x14ac:dyDescent="0.3">
      <c r="A33" s="356"/>
      <c r="B33" s="183" t="s">
        <v>39</v>
      </c>
      <c r="C33" s="204">
        <f>IF(C21=0,0,C23/C21)</f>
        <v>0</v>
      </c>
      <c r="D33" s="76">
        <f t="shared" ref="D33:I33" si="16">IF(D21=0,0,D23/D21)</f>
        <v>0</v>
      </c>
      <c r="E33" s="76">
        <f t="shared" si="16"/>
        <v>0</v>
      </c>
      <c r="F33" s="76">
        <f t="shared" si="16"/>
        <v>0</v>
      </c>
      <c r="G33" s="76">
        <f t="shared" si="16"/>
        <v>0</v>
      </c>
      <c r="H33" s="76">
        <f t="shared" si="16"/>
        <v>0</v>
      </c>
      <c r="I33" s="205">
        <f t="shared" si="16"/>
        <v>0</v>
      </c>
      <c r="J33" s="155"/>
      <c r="K33" s="177">
        <f>IF(K21=0,0,K23/K21)</f>
        <v>0</v>
      </c>
      <c r="L33" s="81">
        <f>IF(L21=0,0,L23/L21)</f>
        <v>0</v>
      </c>
      <c r="M33" s="81">
        <f>IF(M21=0,0,M23/M21)</f>
        <v>0</v>
      </c>
      <c r="N33" s="178">
        <f>IF(N21=0,0,N23/N21)</f>
        <v>0</v>
      </c>
      <c r="O33" s="155"/>
      <c r="P33" s="160"/>
      <c r="Q33" s="161"/>
      <c r="S33" s="230" t="s">
        <v>40</v>
      </c>
      <c r="T33" s="62">
        <f>IF(SUM(C21:I21)=0,0,SUM(C23:I23)/SUM(C21:I21))</f>
        <v>0</v>
      </c>
      <c r="U33" s="62">
        <f>IF(SUM(K21:N21)=0,0,SUM(K23:N23)/SUM(K21:N21))</f>
        <v>0</v>
      </c>
      <c r="V33" s="282"/>
      <c r="W33" s="180">
        <f>IF(SUM(C21:N21)=0,0,SUM(C23:N23)/SUM(C21:N21))</f>
        <v>0</v>
      </c>
      <c r="AB33" s="72"/>
    </row>
    <row r="34" spans="1:29" ht="15" customHeight="1" outlineLevel="1" thickBot="1" x14ac:dyDescent="0.3">
      <c r="A34" s="235" t="s">
        <v>43</v>
      </c>
      <c r="B34" s="157"/>
      <c r="C34" s="207" t="str">
        <f>C19</f>
        <v>прямые заходы</v>
      </c>
      <c r="D34" s="208" t="str">
        <f t="shared" ref="D34:N34" si="17">D19</f>
        <v>директ</v>
      </c>
      <c r="E34" s="208" t="str">
        <f t="shared" si="17"/>
        <v>adwords</v>
      </c>
      <c r="F34" s="208" t="str">
        <f t="shared" si="17"/>
        <v>поиск</v>
      </c>
      <c r="G34" s="208" t="str">
        <f t="shared" si="17"/>
        <v>ссылки</v>
      </c>
      <c r="H34" s="208" t="str">
        <f t="shared" si="17"/>
        <v>источник m</v>
      </c>
      <c r="I34" s="209" t="str">
        <f t="shared" si="17"/>
        <v>источник n</v>
      </c>
      <c r="J34" s="210"/>
      <c r="K34" s="207" t="str">
        <f t="shared" si="17"/>
        <v>Повторные</v>
      </c>
      <c r="L34" s="208" t="str">
        <f t="shared" si="17"/>
        <v>авито</v>
      </c>
      <c r="M34" s="208" t="str">
        <f t="shared" si="17"/>
        <v>вконтакт</v>
      </c>
      <c r="N34" s="209" t="str">
        <f t="shared" si="17"/>
        <v>источник k</v>
      </c>
      <c r="O34" s="206"/>
      <c r="P34" s="351" t="s">
        <v>100</v>
      </c>
      <c r="Q34" s="352"/>
      <c r="AA34" s="71" t="s">
        <v>34</v>
      </c>
    </row>
    <row r="35" spans="1:29" ht="15" customHeight="1" outlineLevel="1" x14ac:dyDescent="0.25">
      <c r="A35" s="233"/>
      <c r="B35" s="184" t="s">
        <v>30</v>
      </c>
      <c r="C35" s="52"/>
      <c r="D35" s="53"/>
      <c r="E35" s="53"/>
      <c r="F35" s="53"/>
      <c r="G35" s="53"/>
      <c r="H35" s="53"/>
      <c r="I35" s="202"/>
      <c r="J35" s="158"/>
      <c r="K35" s="165"/>
      <c r="L35" s="103"/>
      <c r="M35" s="103"/>
      <c r="N35" s="99"/>
      <c r="O35" s="158"/>
      <c r="P35" s="104"/>
      <c r="Q35" s="99"/>
      <c r="R35" s="1"/>
      <c r="S35" s="232"/>
      <c r="T35" s="299" t="s">
        <v>101</v>
      </c>
      <c r="U35" s="299" t="s">
        <v>102</v>
      </c>
      <c r="V35" s="300"/>
      <c r="W35" s="301" t="s">
        <v>106</v>
      </c>
      <c r="AA35" s="70">
        <f>W66</f>
        <v>0</v>
      </c>
    </row>
    <row r="36" spans="1:29" ht="15" customHeight="1" outlineLevel="1" x14ac:dyDescent="0.25">
      <c r="A36" s="138" t="s">
        <v>89</v>
      </c>
      <c r="B36" s="185" t="s">
        <v>34</v>
      </c>
      <c r="C36" s="193"/>
      <c r="D36" s="4"/>
      <c r="E36" s="4"/>
      <c r="F36" s="3"/>
      <c r="G36" s="3"/>
      <c r="H36" s="3"/>
      <c r="I36" s="194"/>
      <c r="J36" s="159"/>
      <c r="K36" s="166"/>
      <c r="L36" s="101"/>
      <c r="M36" s="101"/>
      <c r="N36" s="84"/>
      <c r="O36" s="159"/>
      <c r="P36" s="90"/>
      <c r="Q36" s="84"/>
      <c r="S36" s="227" t="s">
        <v>47</v>
      </c>
      <c r="T36" s="68" t="str">
        <f>IF(SUM(C36:I36)=0,"",SUM(C36:I36)/A37)</f>
        <v/>
      </c>
      <c r="U36" s="68" t="str">
        <f>IF(SUM(K36:N36)=0,"",SUM(K36:N36)/A37)</f>
        <v/>
      </c>
      <c r="V36" s="277"/>
      <c r="W36" s="228" t="str">
        <f>IF(SUM(C36:N36)=0,"",SUM(C36:N36)/A37)</f>
        <v/>
      </c>
      <c r="AC36" s="109" t="s">
        <v>55</v>
      </c>
    </row>
    <row r="37" spans="1:29" ht="15" customHeight="1" outlineLevel="1" x14ac:dyDescent="0.25">
      <c r="A37" s="234">
        <v>7</v>
      </c>
      <c r="B37" s="185" t="s">
        <v>3</v>
      </c>
      <c r="C37" s="193"/>
      <c r="D37" s="3"/>
      <c r="E37" s="3"/>
      <c r="F37" s="3"/>
      <c r="G37" s="3"/>
      <c r="H37" s="3"/>
      <c r="I37" s="194"/>
      <c r="J37" s="159"/>
      <c r="K37" s="166"/>
      <c r="L37" s="101"/>
      <c r="M37" s="101"/>
      <c r="N37" s="84"/>
      <c r="O37" s="159"/>
      <c r="P37" s="90"/>
      <c r="Q37" s="84"/>
      <c r="S37" s="227" t="s">
        <v>48</v>
      </c>
      <c r="T37" s="69">
        <f>SUM(C37:I37)/A37</f>
        <v>0</v>
      </c>
      <c r="U37" s="69">
        <f>SUM(K37:N37)/A37</f>
        <v>0</v>
      </c>
      <c r="V37" s="278"/>
      <c r="W37" s="229">
        <f>SUM(C37:N37)/A37</f>
        <v>0</v>
      </c>
      <c r="AA37" s="71" t="s">
        <v>3</v>
      </c>
      <c r="AB37" s="74">
        <f>IF(AA35=0,0,AA38/AA35)</f>
        <v>0</v>
      </c>
    </row>
    <row r="38" spans="1:29" ht="15" customHeight="1" outlineLevel="1" x14ac:dyDescent="0.25">
      <c r="A38" s="353" t="s">
        <v>46</v>
      </c>
      <c r="B38" s="185" t="s">
        <v>4</v>
      </c>
      <c r="C38" s="193"/>
      <c r="D38" s="3"/>
      <c r="E38" s="3"/>
      <c r="F38" s="3"/>
      <c r="G38" s="3"/>
      <c r="H38" s="3"/>
      <c r="I38" s="194"/>
      <c r="J38" s="159"/>
      <c r="K38" s="166"/>
      <c r="L38" s="101"/>
      <c r="M38" s="101"/>
      <c r="N38" s="84"/>
      <c r="O38" s="159"/>
      <c r="P38" s="90"/>
      <c r="Q38" s="84"/>
      <c r="S38" s="227" t="s">
        <v>49</v>
      </c>
      <c r="T38" s="69" t="str">
        <f>IF(SUM(C38:I38)=0,"",SUM(C38:I38)/A37)</f>
        <v/>
      </c>
      <c r="U38" s="69" t="str">
        <f>IF(SUM(K38:N38)=0,"",SUM(K38:N38)/A37)</f>
        <v/>
      </c>
      <c r="V38" s="278"/>
      <c r="W38" s="229" t="str">
        <f>IF(SUM(C38:N38)=0,"",SUM(C38:N38)/A37)</f>
        <v/>
      </c>
      <c r="Y38" s="109" t="s">
        <v>57</v>
      </c>
      <c r="AA38" s="71">
        <f>W67</f>
        <v>0</v>
      </c>
    </row>
    <row r="39" spans="1:29" ht="15" customHeight="1" outlineLevel="1" thickBot="1" x14ac:dyDescent="0.3">
      <c r="A39" s="354"/>
      <c r="B39" s="185" t="s">
        <v>5</v>
      </c>
      <c r="C39" s="195"/>
      <c r="D39" s="6"/>
      <c r="E39" s="6"/>
      <c r="F39" s="5"/>
      <c r="G39" s="5"/>
      <c r="H39" s="5"/>
      <c r="I39" s="196"/>
      <c r="J39" s="151"/>
      <c r="K39" s="167"/>
      <c r="L39" s="102"/>
      <c r="M39" s="102"/>
      <c r="N39" s="85"/>
      <c r="O39" s="151"/>
      <c r="P39" s="91"/>
      <c r="Q39" s="85"/>
      <c r="S39" s="227" t="s">
        <v>6</v>
      </c>
      <c r="T39" s="66">
        <f>SUM(C39:I39)</f>
        <v>0</v>
      </c>
      <c r="U39" s="66">
        <f>SUM(K39:N39)</f>
        <v>0</v>
      </c>
      <c r="V39" s="279"/>
      <c r="W39" s="67">
        <f>SUM(C39:N39)</f>
        <v>0</v>
      </c>
      <c r="Y39" s="77">
        <f>IF(W66=0,0,W68/W66)</f>
        <v>0</v>
      </c>
      <c r="AC39" s="109" t="s">
        <v>56</v>
      </c>
    </row>
    <row r="40" spans="1:29" ht="15" customHeight="1" outlineLevel="1" x14ac:dyDescent="0.25">
      <c r="A40" s="355"/>
      <c r="B40" s="185" t="s">
        <v>7</v>
      </c>
      <c r="C40" s="195"/>
      <c r="D40" s="5"/>
      <c r="E40" s="5"/>
      <c r="F40" s="5"/>
      <c r="G40" s="5"/>
      <c r="H40" s="5"/>
      <c r="I40" s="196"/>
      <c r="J40" s="151"/>
      <c r="K40" s="167"/>
      <c r="L40" s="102"/>
      <c r="M40" s="102"/>
      <c r="N40" s="85"/>
      <c r="O40" s="151"/>
      <c r="P40" s="91"/>
      <c r="Q40" s="85"/>
      <c r="S40" s="227" t="s">
        <v>105</v>
      </c>
      <c r="T40" s="59" t="str">
        <f>IF(SUM(C40:I40)=0,"",SUM(C40:I40))</f>
        <v/>
      </c>
      <c r="U40" s="59" t="str">
        <f>IF(SUM(K40:N40)=0,"",SUM(K40:N40))</f>
        <v/>
      </c>
      <c r="V40" s="280"/>
      <c r="W40" s="67" t="str">
        <f>IF(SUM(C40:N40)=0,"",SUM(C40:N40))</f>
        <v/>
      </c>
      <c r="AA40" s="71" t="s">
        <v>4</v>
      </c>
      <c r="AB40" s="74">
        <f>IF(AA38=0,0,AA41/AA38)</f>
        <v>0</v>
      </c>
    </row>
    <row r="41" spans="1:29" ht="15" customHeight="1" outlineLevel="1" x14ac:dyDescent="0.25">
      <c r="A41" s="356"/>
      <c r="B41" s="181" t="s">
        <v>32</v>
      </c>
      <c r="C41" s="197">
        <f t="shared" ref="C41:I41" si="18">IF(C36=0,0,C40/C36)</f>
        <v>0</v>
      </c>
      <c r="D41" s="56">
        <f t="shared" si="18"/>
        <v>0</v>
      </c>
      <c r="E41" s="56">
        <f t="shared" si="18"/>
        <v>0</v>
      </c>
      <c r="F41" s="56">
        <f t="shared" si="18"/>
        <v>0</v>
      </c>
      <c r="G41" s="56">
        <f t="shared" si="18"/>
        <v>0</v>
      </c>
      <c r="H41" s="56">
        <f t="shared" si="18"/>
        <v>0</v>
      </c>
      <c r="I41" s="169">
        <f t="shared" si="18"/>
        <v>0</v>
      </c>
      <c r="J41" s="150"/>
      <c r="K41" s="168">
        <f>IF(K36=0,0,K40/K36)</f>
        <v>0</v>
      </c>
      <c r="L41" s="147">
        <f>IF(L36=0,0,L40/L36)</f>
        <v>0</v>
      </c>
      <c r="M41" s="147">
        <f>IF(M36=0,0,M40/M36)</f>
        <v>0</v>
      </c>
      <c r="N41" s="169">
        <f>IF(N36=0,0,N40/N36)</f>
        <v>0</v>
      </c>
      <c r="O41" s="150"/>
      <c r="P41" s="92"/>
      <c r="Q41" s="86"/>
      <c r="S41" s="227" t="s">
        <v>51</v>
      </c>
      <c r="T41" s="345" t="str">
        <f>IF(SUM(Q35:Q48)=0,"",SUM(Q35:Q48))</f>
        <v/>
      </c>
      <c r="U41" s="345"/>
      <c r="V41" s="346"/>
      <c r="W41" s="347"/>
      <c r="AA41" s="71">
        <f>W68</f>
        <v>0</v>
      </c>
    </row>
    <row r="42" spans="1:29" ht="15" customHeight="1" outlineLevel="1" x14ac:dyDescent="0.25">
      <c r="A42" s="356"/>
      <c r="B42" s="181" t="s">
        <v>8</v>
      </c>
      <c r="C42" s="198">
        <f t="shared" ref="C42:I42" si="19">IF(C38=0,0,C40/C38)</f>
        <v>0</v>
      </c>
      <c r="D42" s="57">
        <f t="shared" si="19"/>
        <v>0</v>
      </c>
      <c r="E42" s="57">
        <f t="shared" si="19"/>
        <v>0</v>
      </c>
      <c r="F42" s="57">
        <f t="shared" si="19"/>
        <v>0</v>
      </c>
      <c r="G42" s="57">
        <f t="shared" si="19"/>
        <v>0</v>
      </c>
      <c r="H42" s="57">
        <f t="shared" si="19"/>
        <v>0</v>
      </c>
      <c r="I42" s="171">
        <f t="shared" si="19"/>
        <v>0</v>
      </c>
      <c r="J42" s="151"/>
      <c r="K42" s="170">
        <f>IF(K38=0,0,K40/K38)</f>
        <v>0</v>
      </c>
      <c r="L42" s="78">
        <f>IF(L38=0,0,L40/L38)</f>
        <v>0</v>
      </c>
      <c r="M42" s="78">
        <f>IF(M38=0,0,M40/M38)</f>
        <v>0</v>
      </c>
      <c r="N42" s="171">
        <f>IF(N38=0,0,N40/N38)</f>
        <v>0</v>
      </c>
      <c r="O42" s="151"/>
      <c r="P42" s="91"/>
      <c r="Q42" s="85"/>
      <c r="S42" s="236"/>
      <c r="T42" s="216"/>
      <c r="U42" s="215"/>
      <c r="V42" s="215"/>
      <c r="W42" s="237"/>
      <c r="AA42" s="108" t="s">
        <v>54</v>
      </c>
      <c r="AC42" s="109" t="s">
        <v>58</v>
      </c>
    </row>
    <row r="43" spans="1:29" ht="15" customHeight="1" outlineLevel="1" x14ac:dyDescent="0.25">
      <c r="A43" s="356"/>
      <c r="B43" s="182" t="s">
        <v>9</v>
      </c>
      <c r="C43" s="199">
        <f>C39-C40</f>
        <v>0</v>
      </c>
      <c r="D43" s="58">
        <f t="shared" ref="D43:I43" si="20">D39-D40</f>
        <v>0</v>
      </c>
      <c r="E43" s="58">
        <f t="shared" si="20"/>
        <v>0</v>
      </c>
      <c r="F43" s="58">
        <f t="shared" si="20"/>
        <v>0</v>
      </c>
      <c r="G43" s="58">
        <f t="shared" si="20"/>
        <v>0</v>
      </c>
      <c r="H43" s="58">
        <f t="shared" si="20"/>
        <v>0</v>
      </c>
      <c r="I43" s="173">
        <f t="shared" si="20"/>
        <v>0</v>
      </c>
      <c r="J43" s="152"/>
      <c r="K43" s="172">
        <f>K39-K40</f>
        <v>0</v>
      </c>
      <c r="L43" s="79">
        <f>L39-L40</f>
        <v>0</v>
      </c>
      <c r="M43" s="79">
        <f>M39-M40</f>
        <v>0</v>
      </c>
      <c r="N43" s="173">
        <f>N39-N40</f>
        <v>0</v>
      </c>
      <c r="O43" s="152"/>
      <c r="P43" s="93"/>
      <c r="Q43" s="87"/>
      <c r="S43" s="286" t="s">
        <v>119</v>
      </c>
      <c r="T43" s="348" t="str">
        <f>IF((SUM(C43:N43)-SUM(Q35:Q48))=0,"",SUM(C43:N43)-SUM(Q35:Q48))</f>
        <v/>
      </c>
      <c r="U43" s="348"/>
      <c r="V43" s="349"/>
      <c r="W43" s="350"/>
      <c r="AA43" s="71">
        <f>SUM(K8,K23,K38,K53)</f>
        <v>0</v>
      </c>
      <c r="AB43" s="73">
        <f>IF(AA41=0,0,AA43/AA41)</f>
        <v>0</v>
      </c>
    </row>
    <row r="44" spans="1:29" ht="15" customHeight="1" outlineLevel="1" x14ac:dyDescent="0.25">
      <c r="A44" s="356"/>
      <c r="B44" s="182" t="s">
        <v>13</v>
      </c>
      <c r="C44" s="200" t="str">
        <f>IF(C40=0,"нет",C39/C40)</f>
        <v>нет</v>
      </c>
      <c r="D44" s="75" t="str">
        <f t="shared" ref="D44:I44" si="21">IF(D40=0,"нет",D39/D40)</f>
        <v>нет</v>
      </c>
      <c r="E44" s="75" t="str">
        <f t="shared" si="21"/>
        <v>нет</v>
      </c>
      <c r="F44" s="75" t="str">
        <f t="shared" si="21"/>
        <v>нет</v>
      </c>
      <c r="G44" s="75" t="str">
        <f t="shared" si="21"/>
        <v>нет</v>
      </c>
      <c r="H44" s="75" t="str">
        <f t="shared" si="21"/>
        <v>нет</v>
      </c>
      <c r="I44" s="174" t="str">
        <f t="shared" si="21"/>
        <v>нет</v>
      </c>
      <c r="J44" s="153"/>
      <c r="K44" s="200" t="str">
        <f>IF(K40=0,"нет",K39/K40)</f>
        <v>нет</v>
      </c>
      <c r="L44" s="75" t="str">
        <f>IF(L40=0,"нет",L39/L40)</f>
        <v>нет</v>
      </c>
      <c r="M44" s="75" t="str">
        <f>IF(M40=0,"нет",M39/M40)</f>
        <v>нет</v>
      </c>
      <c r="N44" s="174" t="str">
        <f>IF(N40=0,"нет",N39/N40)</f>
        <v>нет</v>
      </c>
      <c r="O44" s="153"/>
      <c r="P44" s="94"/>
      <c r="Q44" s="88"/>
      <c r="S44" s="227" t="s">
        <v>50</v>
      </c>
      <c r="T44" s="66" t="str">
        <f>IF(SUM(C38:I38)=0,"",SUM(C39:I39)/SUM(C38:I38))</f>
        <v/>
      </c>
      <c r="U44" s="66" t="str">
        <f>IF(SUM(K38:N38)=0,"",SUM(K39:N39)/SUM(K38:N38))</f>
        <v/>
      </c>
      <c r="V44" s="280"/>
      <c r="W44" s="67" t="str">
        <f>IF(SUM(C38:N38)=0,"",SUM(C39:N39)/SUM(C38:N38))</f>
        <v/>
      </c>
    </row>
    <row r="45" spans="1:29" ht="15" customHeight="1" outlineLevel="1" x14ac:dyDescent="0.25">
      <c r="A45" s="356"/>
      <c r="B45" s="82" t="s">
        <v>31</v>
      </c>
      <c r="C45" s="201">
        <f t="shared" ref="C45:I45" si="22">IF(C35=0,0,C36/C35)</f>
        <v>0</v>
      </c>
      <c r="D45" s="60">
        <f t="shared" si="22"/>
        <v>0</v>
      </c>
      <c r="E45" s="60">
        <f t="shared" si="22"/>
        <v>0</v>
      </c>
      <c r="F45" s="60">
        <f t="shared" si="22"/>
        <v>0</v>
      </c>
      <c r="G45" s="60">
        <f t="shared" si="22"/>
        <v>0</v>
      </c>
      <c r="H45" s="60">
        <f t="shared" si="22"/>
        <v>0</v>
      </c>
      <c r="I45" s="176">
        <f t="shared" si="22"/>
        <v>0</v>
      </c>
      <c r="J45" s="154"/>
      <c r="K45" s="175">
        <f t="shared" ref="K45:N47" si="23">IF(K35=0,0,K36/K35)</f>
        <v>0</v>
      </c>
      <c r="L45" s="80">
        <f t="shared" si="23"/>
        <v>0</v>
      </c>
      <c r="M45" s="80">
        <f t="shared" si="23"/>
        <v>0</v>
      </c>
      <c r="N45" s="176">
        <f t="shared" si="23"/>
        <v>0</v>
      </c>
      <c r="O45" s="154"/>
      <c r="P45" s="95"/>
      <c r="Q45" s="89"/>
      <c r="S45" s="236"/>
      <c r="T45" s="215"/>
      <c r="U45" s="215"/>
      <c r="V45" s="215"/>
      <c r="W45" s="238"/>
    </row>
    <row r="46" spans="1:29" ht="15" customHeight="1" outlineLevel="1" x14ac:dyDescent="0.25">
      <c r="A46" s="356"/>
      <c r="B46" s="181" t="s">
        <v>37</v>
      </c>
      <c r="C46" s="201">
        <f t="shared" ref="C46:I46" si="24">IF(C36=0,0,C37/C36)</f>
        <v>0</v>
      </c>
      <c r="D46" s="60">
        <f t="shared" si="24"/>
        <v>0</v>
      </c>
      <c r="E46" s="60">
        <f t="shared" si="24"/>
        <v>0</v>
      </c>
      <c r="F46" s="60">
        <f t="shared" si="24"/>
        <v>0</v>
      </c>
      <c r="G46" s="60">
        <f t="shared" si="24"/>
        <v>0</v>
      </c>
      <c r="H46" s="60">
        <f t="shared" si="24"/>
        <v>0</v>
      </c>
      <c r="I46" s="176">
        <f t="shared" si="24"/>
        <v>0</v>
      </c>
      <c r="J46" s="154"/>
      <c r="K46" s="175">
        <f>IF(K36=0,0,K37/K36)</f>
        <v>0</v>
      </c>
      <c r="L46" s="80">
        <f>IF(L36=0,0,L37/L36)</f>
        <v>0</v>
      </c>
      <c r="M46" s="80">
        <f t="shared" si="23"/>
        <v>0</v>
      </c>
      <c r="N46" s="176">
        <f t="shared" si="23"/>
        <v>0</v>
      </c>
      <c r="O46" s="154"/>
      <c r="P46" s="95"/>
      <c r="Q46" s="89"/>
      <c r="S46" s="227" t="s">
        <v>37</v>
      </c>
      <c r="T46" s="61">
        <f>IF(SUM(C36:I36)=0,0,(SUM(C37:I37)/SUM(C36:I36)))</f>
        <v>0</v>
      </c>
      <c r="U46" s="61">
        <f>IF(SUM(K36:N36)=0,0,(SUM(K37:N37)/SUM(K36:N36)))</f>
        <v>0</v>
      </c>
      <c r="V46" s="281"/>
      <c r="W46" s="203">
        <f>IF(SUM(C36:N36)=0,0,(SUM(C37:N37)/SUM(C36:N36)))</f>
        <v>0</v>
      </c>
    </row>
    <row r="47" spans="1:29" ht="15" customHeight="1" outlineLevel="1" x14ac:dyDescent="0.25">
      <c r="A47" s="356"/>
      <c r="B47" s="82" t="s">
        <v>38</v>
      </c>
      <c r="C47" s="201">
        <f t="shared" ref="C47:I47" si="25">IF(C37=0,0,C38/C37)</f>
        <v>0</v>
      </c>
      <c r="D47" s="60">
        <f t="shared" si="25"/>
        <v>0</v>
      </c>
      <c r="E47" s="60">
        <f t="shared" si="25"/>
        <v>0</v>
      </c>
      <c r="F47" s="60">
        <f t="shared" si="25"/>
        <v>0</v>
      </c>
      <c r="G47" s="60">
        <f t="shared" si="25"/>
        <v>0</v>
      </c>
      <c r="H47" s="60">
        <f t="shared" si="25"/>
        <v>0</v>
      </c>
      <c r="I47" s="176">
        <f t="shared" si="25"/>
        <v>0</v>
      </c>
      <c r="J47" s="154"/>
      <c r="K47" s="175">
        <f>IF(K37=0,0,K38/K37)</f>
        <v>0</v>
      </c>
      <c r="L47" s="80">
        <f>IF(L37=0,0,L38/L37)</f>
        <v>0</v>
      </c>
      <c r="M47" s="80">
        <f t="shared" si="23"/>
        <v>0</v>
      </c>
      <c r="N47" s="176">
        <f t="shared" si="23"/>
        <v>0</v>
      </c>
      <c r="O47" s="154"/>
      <c r="P47" s="95"/>
      <c r="Q47" s="89"/>
      <c r="S47" s="227" t="s">
        <v>38</v>
      </c>
      <c r="T47" s="61">
        <f>IF(SUM(C37:I37)=0,0,(SUM(C38:I38)/SUM(C37:I37)))</f>
        <v>0</v>
      </c>
      <c r="U47" s="61">
        <f>IF(SUM(K37:N37)=0,0,(SUM(K38:N38)/SUM(K37:N37)))</f>
        <v>0</v>
      </c>
      <c r="V47" s="281"/>
      <c r="W47" s="203">
        <f>IF(SUM(C37:N37)=0,0,(SUM(C38:N38)/SUM(C37:N37)))</f>
        <v>0</v>
      </c>
    </row>
    <row r="48" spans="1:29" ht="15" customHeight="1" outlineLevel="1" thickBot="1" x14ac:dyDescent="0.3">
      <c r="A48" s="356"/>
      <c r="B48" s="183" t="s">
        <v>39</v>
      </c>
      <c r="C48" s="204">
        <f>IF(C36=0,0,C38/C36)</f>
        <v>0</v>
      </c>
      <c r="D48" s="76">
        <f t="shared" ref="D48:I48" si="26">IF(D36=0,0,D38/D36)</f>
        <v>0</v>
      </c>
      <c r="E48" s="76">
        <f t="shared" si="26"/>
        <v>0</v>
      </c>
      <c r="F48" s="76">
        <f t="shared" si="26"/>
        <v>0</v>
      </c>
      <c r="G48" s="76">
        <f t="shared" si="26"/>
        <v>0</v>
      </c>
      <c r="H48" s="76">
        <f t="shared" si="26"/>
        <v>0</v>
      </c>
      <c r="I48" s="205">
        <f t="shared" si="26"/>
        <v>0</v>
      </c>
      <c r="J48" s="155"/>
      <c r="K48" s="177">
        <f>IF(K36=0,0,K38/K36)</f>
        <v>0</v>
      </c>
      <c r="L48" s="81">
        <f>IF(L36=0,0,L38/L36)</f>
        <v>0</v>
      </c>
      <c r="M48" s="81">
        <f>IF(M36=0,0,M38/M36)</f>
        <v>0</v>
      </c>
      <c r="N48" s="178">
        <f>IF(N36=0,0,N38/N36)</f>
        <v>0</v>
      </c>
      <c r="O48" s="155"/>
      <c r="P48" s="160"/>
      <c r="Q48" s="161"/>
      <c r="S48" s="230" t="s">
        <v>40</v>
      </c>
      <c r="T48" s="62">
        <f>IF(SUM(C36:I36)=0,0,SUM(C38:I38)/SUM(C36:I36))</f>
        <v>0</v>
      </c>
      <c r="U48" s="62">
        <f>IF(SUM(K36:N36)=0,0,SUM(K38:N38)/SUM(K36:N36))</f>
        <v>0</v>
      </c>
      <c r="V48" s="282"/>
      <c r="W48" s="180">
        <f>IF(SUM(C36:N36)=0,0,SUM(C38:N38)/SUM(C36:N36))</f>
        <v>0</v>
      </c>
    </row>
    <row r="49" spans="1:27" ht="15" customHeight="1" outlineLevel="1" thickBot="1" x14ac:dyDescent="0.3">
      <c r="A49" s="140" t="s">
        <v>44</v>
      </c>
      <c r="B49" s="145"/>
      <c r="C49" s="207" t="str">
        <f>C34</f>
        <v>прямые заходы</v>
      </c>
      <c r="D49" s="208" t="str">
        <f t="shared" ref="D49:N49" si="27">D34</f>
        <v>директ</v>
      </c>
      <c r="E49" s="208" t="str">
        <f t="shared" si="27"/>
        <v>adwords</v>
      </c>
      <c r="F49" s="208" t="str">
        <f t="shared" si="27"/>
        <v>поиск</v>
      </c>
      <c r="G49" s="208" t="str">
        <f t="shared" si="27"/>
        <v>ссылки</v>
      </c>
      <c r="H49" s="208" t="str">
        <f t="shared" si="27"/>
        <v>источник m</v>
      </c>
      <c r="I49" s="209" t="str">
        <f t="shared" si="27"/>
        <v>источник n</v>
      </c>
      <c r="J49" s="210"/>
      <c r="K49" s="207" t="str">
        <f t="shared" si="27"/>
        <v>Повторные</v>
      </c>
      <c r="L49" s="208" t="str">
        <f t="shared" si="27"/>
        <v>авито</v>
      </c>
      <c r="M49" s="208" t="str">
        <f t="shared" si="27"/>
        <v>вконтакт</v>
      </c>
      <c r="N49" s="209" t="str">
        <f t="shared" si="27"/>
        <v>источник k</v>
      </c>
      <c r="O49" s="206"/>
      <c r="P49" s="351" t="s">
        <v>100</v>
      </c>
      <c r="Q49" s="352"/>
    </row>
    <row r="50" spans="1:27" ht="15" customHeight="1" outlineLevel="1" x14ac:dyDescent="0.25">
      <c r="A50" s="233"/>
      <c r="B50" s="184" t="s">
        <v>30</v>
      </c>
      <c r="C50" s="52"/>
      <c r="D50" s="53"/>
      <c r="E50" s="53"/>
      <c r="F50" s="53"/>
      <c r="G50" s="53"/>
      <c r="H50" s="53"/>
      <c r="I50" s="202"/>
      <c r="J50" s="158"/>
      <c r="K50" s="223"/>
      <c r="L50" s="224"/>
      <c r="M50" s="224"/>
      <c r="N50" s="162"/>
      <c r="O50" s="158"/>
      <c r="P50" s="104"/>
      <c r="Q50" s="99"/>
      <c r="R50" s="1"/>
      <c r="S50" s="232"/>
      <c r="T50" s="299" t="s">
        <v>101</v>
      </c>
      <c r="U50" s="299" t="s">
        <v>102</v>
      </c>
      <c r="V50" s="300"/>
      <c r="W50" s="301" t="s">
        <v>106</v>
      </c>
    </row>
    <row r="51" spans="1:27" ht="15" customHeight="1" outlineLevel="1" x14ac:dyDescent="0.25">
      <c r="A51" s="138" t="s">
        <v>89</v>
      </c>
      <c r="B51" s="185" t="s">
        <v>34</v>
      </c>
      <c r="C51" s="193"/>
      <c r="D51" s="4"/>
      <c r="E51" s="4"/>
      <c r="F51" s="3"/>
      <c r="G51" s="3"/>
      <c r="H51" s="3"/>
      <c r="I51" s="194"/>
      <c r="J51" s="159"/>
      <c r="K51" s="166"/>
      <c r="L51" s="101"/>
      <c r="M51" s="101"/>
      <c r="N51" s="84"/>
      <c r="O51" s="159"/>
      <c r="P51" s="90"/>
      <c r="Q51" s="84"/>
      <c r="S51" s="227" t="s">
        <v>47</v>
      </c>
      <c r="T51" s="68" t="str">
        <f>IF(SUM(C51:I51)=0,"",SUM(C51:I51)/A52)</f>
        <v/>
      </c>
      <c r="U51" s="68" t="str">
        <f>IF(SUM(K51:N51)=0,"",SUM(K51:N51)/A52)</f>
        <v/>
      </c>
      <c r="V51" s="277"/>
      <c r="W51" s="228" t="str">
        <f>IF(SUM(C51:N51)=0,"",SUM(C51:N51)/A52)</f>
        <v/>
      </c>
    </row>
    <row r="52" spans="1:27" ht="15" customHeight="1" outlineLevel="1" x14ac:dyDescent="0.25">
      <c r="A52" s="234">
        <v>10</v>
      </c>
      <c r="B52" s="185" t="s">
        <v>3</v>
      </c>
      <c r="C52" s="193"/>
      <c r="D52" s="3"/>
      <c r="E52" s="3"/>
      <c r="F52" s="3"/>
      <c r="G52" s="3"/>
      <c r="H52" s="3"/>
      <c r="I52" s="194"/>
      <c r="J52" s="159"/>
      <c r="K52" s="166"/>
      <c r="L52" s="101"/>
      <c r="M52" s="101"/>
      <c r="N52" s="84"/>
      <c r="O52" s="159"/>
      <c r="P52" s="90"/>
      <c r="Q52" s="84"/>
      <c r="S52" s="227" t="s">
        <v>48</v>
      </c>
      <c r="T52" s="69">
        <f>SUM(C52:I52)/A52</f>
        <v>0</v>
      </c>
      <c r="U52" s="69">
        <f>SUM(K52:N52)/A52</f>
        <v>0</v>
      </c>
      <c r="V52" s="278"/>
      <c r="W52" s="229">
        <f>SUM(C52:N52)/A52</f>
        <v>0</v>
      </c>
    </row>
    <row r="53" spans="1:27" ht="15" customHeight="1" outlineLevel="1" x14ac:dyDescent="0.25">
      <c r="A53" s="353" t="s">
        <v>46</v>
      </c>
      <c r="B53" s="185" t="s">
        <v>4</v>
      </c>
      <c r="C53" s="193"/>
      <c r="D53" s="3"/>
      <c r="E53" s="3"/>
      <c r="F53" s="3"/>
      <c r="G53" s="3"/>
      <c r="H53" s="3"/>
      <c r="I53" s="194"/>
      <c r="J53" s="159"/>
      <c r="K53" s="166"/>
      <c r="L53" s="101"/>
      <c r="M53" s="101"/>
      <c r="N53" s="84"/>
      <c r="O53" s="159"/>
      <c r="P53" s="90"/>
      <c r="Q53" s="84"/>
      <c r="S53" s="227" t="s">
        <v>49</v>
      </c>
      <c r="T53" s="69" t="str">
        <f>IF(SUM(C53:I53)=0,"",SUM(C53:I53)/A52)</f>
        <v/>
      </c>
      <c r="U53" s="69" t="str">
        <f>IF(SUM(K53:N53)=0,"",SUM(K53:N53)/A52)</f>
        <v/>
      </c>
      <c r="V53" s="278"/>
      <c r="W53" s="229" t="str">
        <f>IF(SUM(C53:N53)=0,"",SUM(C53:N53)/A52)</f>
        <v/>
      </c>
    </row>
    <row r="54" spans="1:27" ht="15" customHeight="1" outlineLevel="1" thickBot="1" x14ac:dyDescent="0.3">
      <c r="A54" s="354"/>
      <c r="B54" s="185" t="s">
        <v>5</v>
      </c>
      <c r="C54" s="195"/>
      <c r="D54" s="6"/>
      <c r="E54" s="6"/>
      <c r="F54" s="5"/>
      <c r="G54" s="5"/>
      <c r="H54" s="5"/>
      <c r="I54" s="196"/>
      <c r="J54" s="151"/>
      <c r="K54" s="167"/>
      <c r="L54" s="102"/>
      <c r="M54" s="102"/>
      <c r="N54" s="85"/>
      <c r="O54" s="151"/>
      <c r="P54" s="91"/>
      <c r="Q54" s="85"/>
      <c r="S54" s="227" t="s">
        <v>6</v>
      </c>
      <c r="T54" s="66">
        <f>SUM(C54:I54)</f>
        <v>0</v>
      </c>
      <c r="U54" s="66">
        <f>SUM(K54:N54)</f>
        <v>0</v>
      </c>
      <c r="V54" s="279"/>
      <c r="W54" s="67">
        <f>SUM(C54:N54)</f>
        <v>0</v>
      </c>
    </row>
    <row r="55" spans="1:27" ht="15" customHeight="1" outlineLevel="1" x14ac:dyDescent="0.25">
      <c r="A55" s="355"/>
      <c r="B55" s="185" t="s">
        <v>7</v>
      </c>
      <c r="C55" s="195"/>
      <c r="D55" s="5"/>
      <c r="E55" s="5"/>
      <c r="F55" s="5"/>
      <c r="G55" s="5"/>
      <c r="H55" s="5"/>
      <c r="I55" s="196"/>
      <c r="J55" s="151"/>
      <c r="K55" s="167"/>
      <c r="L55" s="102"/>
      <c r="M55" s="102"/>
      <c r="N55" s="85"/>
      <c r="O55" s="151"/>
      <c r="P55" s="91"/>
      <c r="Q55" s="85"/>
      <c r="S55" s="227" t="s">
        <v>105</v>
      </c>
      <c r="T55" s="59" t="str">
        <f>IF(SUM(C55:I55)=0,"",SUM(C55:I55))</f>
        <v/>
      </c>
      <c r="U55" s="59" t="str">
        <f>IF(SUM(K55:N55)=0,"",SUM(K55:N55))</f>
        <v/>
      </c>
      <c r="V55" s="280"/>
      <c r="W55" s="67" t="str">
        <f>IF(SUM(C55:N55)=0,"",SUM(C55:N55))</f>
        <v/>
      </c>
    </row>
    <row r="56" spans="1:27" ht="15" customHeight="1" outlineLevel="1" x14ac:dyDescent="0.25">
      <c r="A56" s="356"/>
      <c r="B56" s="181" t="s">
        <v>32</v>
      </c>
      <c r="C56" s="197">
        <f t="shared" ref="C56:I56" si="28">IF(C51=0,0,C55/C51)</f>
        <v>0</v>
      </c>
      <c r="D56" s="56">
        <f t="shared" si="28"/>
        <v>0</v>
      </c>
      <c r="E56" s="56">
        <f t="shared" si="28"/>
        <v>0</v>
      </c>
      <c r="F56" s="56">
        <f t="shared" si="28"/>
        <v>0</v>
      </c>
      <c r="G56" s="56">
        <f t="shared" si="28"/>
        <v>0</v>
      </c>
      <c r="H56" s="56">
        <f t="shared" si="28"/>
        <v>0</v>
      </c>
      <c r="I56" s="169">
        <f t="shared" si="28"/>
        <v>0</v>
      </c>
      <c r="J56" s="150"/>
      <c r="K56" s="168">
        <f>IF(K51=0,0,K55/K51)</f>
        <v>0</v>
      </c>
      <c r="L56" s="147">
        <f>IF(L51=0,0,L55/L51)</f>
        <v>0</v>
      </c>
      <c r="M56" s="147">
        <f>IF(M51=0,0,M55/M51)</f>
        <v>0</v>
      </c>
      <c r="N56" s="169">
        <f>IF(N51=0,0,N55/N51)</f>
        <v>0</v>
      </c>
      <c r="O56" s="150"/>
      <c r="P56" s="92"/>
      <c r="Q56" s="86"/>
      <c r="S56" s="227" t="s">
        <v>51</v>
      </c>
      <c r="T56" s="345" t="str">
        <f>IF(SUM(Q50:Q63)=0,"",SUM(Q50:Q63))</f>
        <v/>
      </c>
      <c r="U56" s="345"/>
      <c r="V56" s="346"/>
      <c r="W56" s="347"/>
      <c r="Y56" s="1"/>
      <c r="Z56" s="1"/>
    </row>
    <row r="57" spans="1:27" ht="15" customHeight="1" outlineLevel="1" x14ac:dyDescent="0.25">
      <c r="A57" s="356"/>
      <c r="B57" s="181" t="s">
        <v>8</v>
      </c>
      <c r="C57" s="198">
        <f t="shared" ref="C57:I57" si="29">IF(C53=0,0,C55/C53)</f>
        <v>0</v>
      </c>
      <c r="D57" s="57">
        <f t="shared" si="29"/>
        <v>0</v>
      </c>
      <c r="E57" s="57">
        <f t="shared" si="29"/>
        <v>0</v>
      </c>
      <c r="F57" s="57">
        <f t="shared" si="29"/>
        <v>0</v>
      </c>
      <c r="G57" s="57">
        <f t="shared" si="29"/>
        <v>0</v>
      </c>
      <c r="H57" s="57">
        <f t="shared" si="29"/>
        <v>0</v>
      </c>
      <c r="I57" s="171">
        <f t="shared" si="29"/>
        <v>0</v>
      </c>
      <c r="J57" s="151"/>
      <c r="K57" s="170">
        <f>IF(K53=0,0,K55/K53)</f>
        <v>0</v>
      </c>
      <c r="L57" s="78">
        <f>IF(L53=0,0,L55/L53)</f>
        <v>0</v>
      </c>
      <c r="M57" s="78">
        <f>IF(M53=0,0,M55/M53)</f>
        <v>0</v>
      </c>
      <c r="N57" s="171">
        <f>IF(N53=0,0,N55/N53)</f>
        <v>0</v>
      </c>
      <c r="O57" s="151"/>
      <c r="P57" s="91"/>
      <c r="Q57" s="85"/>
      <c r="S57" s="236"/>
      <c r="T57" s="216"/>
      <c r="U57" s="215"/>
      <c r="V57" s="215"/>
      <c r="W57" s="237"/>
      <c r="Y57" s="1"/>
      <c r="Z57" s="1"/>
    </row>
    <row r="58" spans="1:27" ht="15" customHeight="1" outlineLevel="1" x14ac:dyDescent="0.25">
      <c r="A58" s="356"/>
      <c r="B58" s="182" t="s">
        <v>9</v>
      </c>
      <c r="C58" s="199">
        <f>C54-C55</f>
        <v>0</v>
      </c>
      <c r="D58" s="58">
        <f t="shared" ref="D58:I58" si="30">D54-D55</f>
        <v>0</v>
      </c>
      <c r="E58" s="58">
        <f t="shared" si="30"/>
        <v>0</v>
      </c>
      <c r="F58" s="58">
        <f t="shared" si="30"/>
        <v>0</v>
      </c>
      <c r="G58" s="58">
        <f t="shared" si="30"/>
        <v>0</v>
      </c>
      <c r="H58" s="58">
        <f t="shared" si="30"/>
        <v>0</v>
      </c>
      <c r="I58" s="173">
        <f t="shared" si="30"/>
        <v>0</v>
      </c>
      <c r="J58" s="152"/>
      <c r="K58" s="172">
        <f>K54-K55</f>
        <v>0</v>
      </c>
      <c r="L58" s="79">
        <f>L54-L55</f>
        <v>0</v>
      </c>
      <c r="M58" s="79">
        <f>M54-M55</f>
        <v>0</v>
      </c>
      <c r="N58" s="173">
        <f>N54-N55</f>
        <v>0</v>
      </c>
      <c r="O58" s="152"/>
      <c r="P58" s="93"/>
      <c r="Q58" s="87"/>
      <c r="S58" s="286" t="s">
        <v>119</v>
      </c>
      <c r="T58" s="348" t="str">
        <f>IF((SUM(C58:N58)-SUM(Q50:Q63))=0,"",SUM(C58:N58)-SUM(Q50:Q63))</f>
        <v/>
      </c>
      <c r="U58" s="348"/>
      <c r="V58" s="349"/>
      <c r="W58" s="350"/>
      <c r="Y58" s="100"/>
      <c r="Z58" s="100"/>
    </row>
    <row r="59" spans="1:27" ht="15" customHeight="1" outlineLevel="1" x14ac:dyDescent="0.25">
      <c r="A59" s="356"/>
      <c r="B59" s="182" t="s">
        <v>13</v>
      </c>
      <c r="C59" s="200" t="str">
        <f>IF(C55=0,"нет",C54/C55)</f>
        <v>нет</v>
      </c>
      <c r="D59" s="75" t="str">
        <f t="shared" ref="D59:I59" si="31">IF(D55=0,"нет",D54/D55)</f>
        <v>нет</v>
      </c>
      <c r="E59" s="75" t="str">
        <f t="shared" si="31"/>
        <v>нет</v>
      </c>
      <c r="F59" s="75" t="str">
        <f t="shared" si="31"/>
        <v>нет</v>
      </c>
      <c r="G59" s="75" t="str">
        <f t="shared" si="31"/>
        <v>нет</v>
      </c>
      <c r="H59" s="75" t="str">
        <f t="shared" si="31"/>
        <v>нет</v>
      </c>
      <c r="I59" s="174" t="str">
        <f t="shared" si="31"/>
        <v>нет</v>
      </c>
      <c r="J59" s="153"/>
      <c r="K59" s="200" t="str">
        <f>IF(K55=0,"нет",K54/K55)</f>
        <v>нет</v>
      </c>
      <c r="L59" s="75" t="str">
        <f>IF(L55=0,"нет",L54/L55)</f>
        <v>нет</v>
      </c>
      <c r="M59" s="75" t="str">
        <f>IF(M55=0,"нет",M54/M55)</f>
        <v>нет</v>
      </c>
      <c r="N59" s="174" t="str">
        <f>IF(N55=0,"нет",N54/N55)</f>
        <v>нет</v>
      </c>
      <c r="O59" s="153"/>
      <c r="P59" s="94"/>
      <c r="Q59" s="88"/>
      <c r="S59" s="227" t="s">
        <v>50</v>
      </c>
      <c r="T59" s="66" t="str">
        <f>IF(SUM(C53:I53)=0,"",SUM(C54:I54)/SUM(C53:I53))</f>
        <v/>
      </c>
      <c r="U59" s="66" t="str">
        <f>IF(SUM(K53:N53)=0,"",SUM(K54:N54)/SUM(K53:N53))</f>
        <v/>
      </c>
      <c r="V59" s="280"/>
      <c r="W59" s="67" t="str">
        <f>IF(SUM(C53:N53)=0,"",SUM(C54:N54)/SUM(C53:N53))</f>
        <v/>
      </c>
      <c r="Y59" s="14"/>
      <c r="Z59" s="14"/>
    </row>
    <row r="60" spans="1:27" ht="15" customHeight="1" outlineLevel="1" x14ac:dyDescent="0.25">
      <c r="A60" s="356"/>
      <c r="B60" s="82" t="s">
        <v>31</v>
      </c>
      <c r="C60" s="201">
        <f t="shared" ref="C60:I60" si="32">IF(C50=0,0,C51/C50)</f>
        <v>0</v>
      </c>
      <c r="D60" s="60">
        <f t="shared" si="32"/>
        <v>0</v>
      </c>
      <c r="E60" s="60">
        <f t="shared" si="32"/>
        <v>0</v>
      </c>
      <c r="F60" s="60">
        <f t="shared" si="32"/>
        <v>0</v>
      </c>
      <c r="G60" s="60">
        <f t="shared" si="32"/>
        <v>0</v>
      </c>
      <c r="H60" s="60">
        <f t="shared" si="32"/>
        <v>0</v>
      </c>
      <c r="I60" s="176">
        <f t="shared" si="32"/>
        <v>0</v>
      </c>
      <c r="J60" s="154"/>
      <c r="K60" s="175">
        <f t="shared" ref="K60:N62" si="33">IF(K50=0,0,K51/K50)</f>
        <v>0</v>
      </c>
      <c r="L60" s="80">
        <f t="shared" si="33"/>
        <v>0</v>
      </c>
      <c r="M60" s="80">
        <f t="shared" si="33"/>
        <v>0</v>
      </c>
      <c r="N60" s="176">
        <f t="shared" si="33"/>
        <v>0</v>
      </c>
      <c r="O60" s="154"/>
      <c r="P60" s="95"/>
      <c r="Q60" s="89"/>
      <c r="S60" s="236"/>
      <c r="T60" s="215"/>
      <c r="U60" s="215"/>
      <c r="V60" s="215"/>
      <c r="W60" s="238"/>
      <c r="Y60" s="14"/>
      <c r="Z60" s="14"/>
    </row>
    <row r="61" spans="1:27" ht="15" customHeight="1" outlineLevel="1" x14ac:dyDescent="0.25">
      <c r="A61" s="356"/>
      <c r="B61" s="181" t="s">
        <v>37</v>
      </c>
      <c r="C61" s="201">
        <f t="shared" ref="C61:I61" si="34">IF(C51=0,0,C52/C51)</f>
        <v>0</v>
      </c>
      <c r="D61" s="60">
        <f t="shared" si="34"/>
        <v>0</v>
      </c>
      <c r="E61" s="60">
        <f t="shared" si="34"/>
        <v>0</v>
      </c>
      <c r="F61" s="60">
        <f t="shared" si="34"/>
        <v>0</v>
      </c>
      <c r="G61" s="60">
        <f t="shared" si="34"/>
        <v>0</v>
      </c>
      <c r="H61" s="60">
        <f t="shared" si="34"/>
        <v>0</v>
      </c>
      <c r="I61" s="176">
        <f t="shared" si="34"/>
        <v>0</v>
      </c>
      <c r="J61" s="154"/>
      <c r="K61" s="175">
        <f>IF(K51=0,0,K52/K51)</f>
        <v>0</v>
      </c>
      <c r="L61" s="80">
        <f>IF(L51=0,0,L52/L51)</f>
        <v>0</v>
      </c>
      <c r="M61" s="80">
        <f t="shared" si="33"/>
        <v>0</v>
      </c>
      <c r="N61" s="176">
        <f t="shared" si="33"/>
        <v>0</v>
      </c>
      <c r="O61" s="154"/>
      <c r="P61" s="95"/>
      <c r="Q61" s="89"/>
      <c r="S61" s="227" t="s">
        <v>37</v>
      </c>
      <c r="T61" s="61">
        <f>IF(SUM(C51:I51)=0,0,(SUM(C52:I52)/SUM(C51:I51)))</f>
        <v>0</v>
      </c>
      <c r="U61" s="61">
        <f>IF(SUM(K51:N51)=0,0,(SUM(K52:N52)/SUM(K51:N51)))</f>
        <v>0</v>
      </c>
      <c r="V61" s="281"/>
      <c r="W61" s="203">
        <f>IF(SUM(C51:N51)=0,0,(SUM(C52:N52)/SUM(C51:N51)))</f>
        <v>0</v>
      </c>
      <c r="Y61" s="14"/>
      <c r="Z61" s="14"/>
    </row>
    <row r="62" spans="1:27" ht="15" customHeight="1" outlineLevel="1" x14ac:dyDescent="0.25">
      <c r="A62" s="356"/>
      <c r="B62" s="82" t="s">
        <v>38</v>
      </c>
      <c r="C62" s="201">
        <f t="shared" ref="C62:I62" si="35">IF(C52=0,0,C53/C52)</f>
        <v>0</v>
      </c>
      <c r="D62" s="60">
        <f t="shared" si="35"/>
        <v>0</v>
      </c>
      <c r="E62" s="60">
        <f t="shared" si="35"/>
        <v>0</v>
      </c>
      <c r="F62" s="60">
        <f t="shared" si="35"/>
        <v>0</v>
      </c>
      <c r="G62" s="60">
        <f t="shared" si="35"/>
        <v>0</v>
      </c>
      <c r="H62" s="60">
        <f t="shared" si="35"/>
        <v>0</v>
      </c>
      <c r="I62" s="176">
        <f t="shared" si="35"/>
        <v>0</v>
      </c>
      <c r="J62" s="154"/>
      <c r="K62" s="175">
        <f>IF(K52=0,0,K53/K52)</f>
        <v>0</v>
      </c>
      <c r="L62" s="80">
        <f>IF(L52=0,0,L53/L52)</f>
        <v>0</v>
      </c>
      <c r="M62" s="80">
        <f t="shared" si="33"/>
        <v>0</v>
      </c>
      <c r="N62" s="176">
        <f t="shared" si="33"/>
        <v>0</v>
      </c>
      <c r="O62" s="154"/>
      <c r="P62" s="95"/>
      <c r="Q62" s="89"/>
      <c r="S62" s="227" t="s">
        <v>38</v>
      </c>
      <c r="T62" s="61">
        <f>IF(SUM(C52:I52)=0,0,(SUM(C53:I53)/SUM(C52:I52)))</f>
        <v>0</v>
      </c>
      <c r="U62" s="61">
        <f>IF(SUM(K52:N52)=0,0,(SUM(K53:N53)/SUM(K52:N52)))</f>
        <v>0</v>
      </c>
      <c r="V62" s="281"/>
      <c r="W62" s="203">
        <f>IF(SUM(C52:N52)=0,0,(SUM(C53:N53)/SUM(C52:N52)))</f>
        <v>0</v>
      </c>
      <c r="Y62" s="14"/>
      <c r="Z62" s="14"/>
    </row>
    <row r="63" spans="1:27" ht="15" customHeight="1" outlineLevel="1" thickBot="1" x14ac:dyDescent="0.3">
      <c r="A63" s="356"/>
      <c r="B63" s="183" t="s">
        <v>39</v>
      </c>
      <c r="C63" s="204">
        <f>IF(C51=0,0,C53/C51)</f>
        <v>0</v>
      </c>
      <c r="D63" s="76">
        <f t="shared" ref="D63:I63" si="36">IF(D51=0,0,D53/D51)</f>
        <v>0</v>
      </c>
      <c r="E63" s="76">
        <f t="shared" si="36"/>
        <v>0</v>
      </c>
      <c r="F63" s="76">
        <f t="shared" si="36"/>
        <v>0</v>
      </c>
      <c r="G63" s="76">
        <f t="shared" si="36"/>
        <v>0</v>
      </c>
      <c r="H63" s="76">
        <f t="shared" si="36"/>
        <v>0</v>
      </c>
      <c r="I63" s="205">
        <f t="shared" si="36"/>
        <v>0</v>
      </c>
      <c r="J63" s="155"/>
      <c r="K63" s="177">
        <f>IF(K51=0,0,K53/K51)</f>
        <v>0</v>
      </c>
      <c r="L63" s="81">
        <f>IF(L51=0,0,L53/L51)</f>
        <v>0</v>
      </c>
      <c r="M63" s="81">
        <f>IF(M51=0,0,M53/M51)</f>
        <v>0</v>
      </c>
      <c r="N63" s="178">
        <f>IF(N51=0,0,N53/N51)</f>
        <v>0</v>
      </c>
      <c r="O63" s="155"/>
      <c r="P63" s="160"/>
      <c r="Q63" s="161"/>
      <c r="S63" s="230" t="s">
        <v>40</v>
      </c>
      <c r="T63" s="62">
        <f>IF(SUM(C51:I51)=0,0,SUM(C53:I53)/SUM(C51:I51))</f>
        <v>0</v>
      </c>
      <c r="U63" s="62">
        <f>IF(SUM(K51:N51)=0,0,SUM(K53:N53)/SUM(K51:N51))</f>
        <v>0</v>
      </c>
      <c r="V63" s="282"/>
      <c r="W63" s="180">
        <f>IF(SUM(C51:N51)=0,0,SUM(C53:N53)/SUM(C51:N51))</f>
        <v>0</v>
      </c>
      <c r="Y63" s="14"/>
      <c r="Z63" s="14"/>
    </row>
    <row r="64" spans="1:27" ht="15" customHeight="1" outlineLevel="1" thickBot="1" x14ac:dyDescent="0.3">
      <c r="A64" s="179"/>
      <c r="B64" s="146"/>
      <c r="C64" s="220" t="str">
        <f>C49</f>
        <v>прямые заходы</v>
      </c>
      <c r="D64" s="221" t="str">
        <f t="shared" ref="D64:N64" si="37">D49</f>
        <v>директ</v>
      </c>
      <c r="E64" s="221" t="str">
        <f t="shared" si="37"/>
        <v>adwords</v>
      </c>
      <c r="F64" s="221" t="str">
        <f t="shared" si="37"/>
        <v>поиск</v>
      </c>
      <c r="G64" s="221" t="str">
        <f t="shared" si="37"/>
        <v>ссылки</v>
      </c>
      <c r="H64" s="221" t="str">
        <f t="shared" si="37"/>
        <v>источник m</v>
      </c>
      <c r="I64" s="222" t="str">
        <f t="shared" si="37"/>
        <v>источник n</v>
      </c>
      <c r="J64" s="210"/>
      <c r="K64" s="207" t="str">
        <f t="shared" si="37"/>
        <v>Повторные</v>
      </c>
      <c r="L64" s="208" t="str">
        <f t="shared" si="37"/>
        <v>авито</v>
      </c>
      <c r="M64" s="208" t="str">
        <f t="shared" si="37"/>
        <v>вконтакт</v>
      </c>
      <c r="N64" s="209" t="str">
        <f t="shared" si="37"/>
        <v>источник k</v>
      </c>
      <c r="O64" s="244"/>
      <c r="P64" s="139"/>
      <c r="Q64" s="54"/>
      <c r="Y64" s="14"/>
      <c r="Z64" s="14"/>
      <c r="AA64" s="1"/>
    </row>
    <row r="65" spans="1:27" ht="15" customHeight="1" outlineLevel="1" thickBot="1" x14ac:dyDescent="0.3">
      <c r="A65" s="141"/>
      <c r="B65" s="186" t="s">
        <v>35</v>
      </c>
      <c r="C65" s="217">
        <f t="shared" ref="C65:I65" si="38">C51+C36+C21+C6</f>
        <v>0</v>
      </c>
      <c r="D65" s="218">
        <f t="shared" si="38"/>
        <v>0</v>
      </c>
      <c r="E65" s="218">
        <f t="shared" si="38"/>
        <v>0</v>
      </c>
      <c r="F65" s="218">
        <f t="shared" si="38"/>
        <v>0</v>
      </c>
      <c r="G65" s="218">
        <f t="shared" si="38"/>
        <v>0</v>
      </c>
      <c r="H65" s="218">
        <f t="shared" si="38"/>
        <v>0</v>
      </c>
      <c r="I65" s="219">
        <f t="shared" si="38"/>
        <v>0</v>
      </c>
      <c r="J65" s="158"/>
      <c r="K65" s="98">
        <f t="shared" ref="K65:N65" si="39">K51+K36+K21+K6</f>
        <v>0</v>
      </c>
      <c r="L65" s="63">
        <f t="shared" si="39"/>
        <v>0</v>
      </c>
      <c r="M65" s="63">
        <f t="shared" si="39"/>
        <v>0</v>
      </c>
      <c r="N65" s="64">
        <f t="shared" si="39"/>
        <v>0</v>
      </c>
      <c r="O65" s="158"/>
      <c r="P65" s="217"/>
      <c r="Q65" s="219"/>
      <c r="S65" s="232"/>
      <c r="T65" s="299" t="s">
        <v>101</v>
      </c>
      <c r="U65" s="299" t="s">
        <v>102</v>
      </c>
      <c r="V65" s="300"/>
      <c r="W65" s="301" t="s">
        <v>106</v>
      </c>
      <c r="Y65" s="14"/>
      <c r="Z65" s="14"/>
    </row>
    <row r="66" spans="1:27" ht="15" customHeight="1" outlineLevel="1" x14ac:dyDescent="0.25">
      <c r="A66" s="142"/>
      <c r="B66" s="82" t="s">
        <v>117</v>
      </c>
      <c r="C66" s="96">
        <f t="shared" ref="C66:I66" si="40">C52+C37+C22+C7</f>
        <v>0</v>
      </c>
      <c r="D66" s="59">
        <f t="shared" si="40"/>
        <v>0</v>
      </c>
      <c r="E66" s="59">
        <f t="shared" si="40"/>
        <v>0</v>
      </c>
      <c r="F66" s="59">
        <f t="shared" si="40"/>
        <v>0</v>
      </c>
      <c r="G66" s="59">
        <f t="shared" si="40"/>
        <v>0</v>
      </c>
      <c r="H66" s="59">
        <f t="shared" si="40"/>
        <v>0</v>
      </c>
      <c r="I66" s="65">
        <f t="shared" si="40"/>
        <v>0</v>
      </c>
      <c r="J66" s="188"/>
      <c r="K66" s="96">
        <f t="shared" ref="K66:N66" si="41">K52+K37+K22+K7</f>
        <v>0</v>
      </c>
      <c r="L66" s="59">
        <f t="shared" si="41"/>
        <v>0</v>
      </c>
      <c r="M66" s="59">
        <f t="shared" si="41"/>
        <v>0</v>
      </c>
      <c r="N66" s="65">
        <f t="shared" si="41"/>
        <v>0</v>
      </c>
      <c r="O66" s="188"/>
      <c r="P66" s="96"/>
      <c r="Q66" s="65"/>
      <c r="S66" s="9" t="s">
        <v>33</v>
      </c>
      <c r="T66" s="134">
        <f>SUM(C65:I65)</f>
        <v>0</v>
      </c>
      <c r="U66" s="134">
        <f>SUM(K65:N65)</f>
        <v>0</v>
      </c>
      <c r="V66" s="283"/>
      <c r="W66" s="55">
        <f>SUM(C65:N65)</f>
        <v>0</v>
      </c>
      <c r="Y66" s="14"/>
      <c r="Z66" s="14"/>
    </row>
    <row r="67" spans="1:27" ht="15" customHeight="1" outlineLevel="1" x14ac:dyDescent="0.25">
      <c r="A67" s="142"/>
      <c r="B67" s="181" t="s">
        <v>118</v>
      </c>
      <c r="C67" s="96">
        <f t="shared" ref="C67:H67" si="42">C53+C38+C23+C8</f>
        <v>0</v>
      </c>
      <c r="D67" s="59">
        <f t="shared" si="42"/>
        <v>0</v>
      </c>
      <c r="E67" s="59">
        <f t="shared" si="42"/>
        <v>0</v>
      </c>
      <c r="F67" s="59">
        <f t="shared" si="42"/>
        <v>0</v>
      </c>
      <c r="G67" s="59">
        <f t="shared" si="42"/>
        <v>0</v>
      </c>
      <c r="H67" s="59">
        <f t="shared" si="42"/>
        <v>0</v>
      </c>
      <c r="I67" s="65">
        <f>I53+I38+I23+I8</f>
        <v>0</v>
      </c>
      <c r="J67" s="188"/>
      <c r="K67" s="96">
        <f>K53+K38+K23+K8</f>
        <v>0</v>
      </c>
      <c r="L67" s="59">
        <f t="shared" ref="L67:N67" si="43">L53+L38+L23+L8</f>
        <v>0</v>
      </c>
      <c r="M67" s="59">
        <f t="shared" si="43"/>
        <v>0</v>
      </c>
      <c r="N67" s="65">
        <f t="shared" si="43"/>
        <v>0</v>
      </c>
      <c r="O67" s="188"/>
      <c r="P67" s="96"/>
      <c r="Q67" s="65"/>
      <c r="S67" s="2" t="s">
        <v>36</v>
      </c>
      <c r="T67" s="135">
        <f>SUM(C66:I66)</f>
        <v>0</v>
      </c>
      <c r="U67" s="135">
        <f>SUM(K66:N66)</f>
        <v>0</v>
      </c>
      <c r="V67" s="280"/>
      <c r="W67" s="8">
        <f>SUM(C66:N66)</f>
        <v>0</v>
      </c>
      <c r="Y67" s="14"/>
      <c r="Z67" s="14"/>
    </row>
    <row r="68" spans="1:27" ht="15" customHeight="1" outlineLevel="1" thickBot="1" x14ac:dyDescent="0.3">
      <c r="A68" s="142"/>
      <c r="B68" s="181" t="s">
        <v>115</v>
      </c>
      <c r="C68" s="97">
        <f t="shared" ref="C68:I68" si="44">C58+C43+C28+C13</f>
        <v>0</v>
      </c>
      <c r="D68" s="66">
        <f t="shared" si="44"/>
        <v>0</v>
      </c>
      <c r="E68" s="66">
        <f t="shared" si="44"/>
        <v>0</v>
      </c>
      <c r="F68" s="66">
        <f t="shared" si="44"/>
        <v>0</v>
      </c>
      <c r="G68" s="66">
        <f t="shared" si="44"/>
        <v>0</v>
      </c>
      <c r="H68" s="66">
        <f t="shared" si="44"/>
        <v>0</v>
      </c>
      <c r="I68" s="67">
        <f t="shared" si="44"/>
        <v>0</v>
      </c>
      <c r="J68" s="189"/>
      <c r="K68" s="97">
        <f t="shared" ref="K68" si="45">K58+K43+K28+K13</f>
        <v>0</v>
      </c>
      <c r="L68" s="66">
        <f>L58+L43+L28+L13</f>
        <v>0</v>
      </c>
      <c r="M68" s="66">
        <f>M58+M43+M28+M13</f>
        <v>0</v>
      </c>
      <c r="N68" s="67">
        <f>N58+N43+N28+N13</f>
        <v>0</v>
      </c>
      <c r="O68" s="189"/>
      <c r="P68" s="96"/>
      <c r="Q68" s="65"/>
      <c r="S68" s="7" t="s">
        <v>10</v>
      </c>
      <c r="T68" s="136">
        <f>SUM(C67:I67)</f>
        <v>0</v>
      </c>
      <c r="U68" s="136">
        <f>SUM(K67:N67)</f>
        <v>0</v>
      </c>
      <c r="V68" s="284"/>
      <c r="W68" s="137">
        <f>SUM(C67:N67)</f>
        <v>0</v>
      </c>
      <c r="Y68" s="14"/>
      <c r="Z68" s="14"/>
    </row>
    <row r="69" spans="1:27" ht="15" customHeight="1" outlineLevel="1" thickBot="1" x14ac:dyDescent="0.3">
      <c r="A69" s="142"/>
      <c r="B69" s="181" t="s">
        <v>59</v>
      </c>
      <c r="C69" s="97">
        <f>SUM(C10,C25,C40,C55)</f>
        <v>0</v>
      </c>
      <c r="D69" s="66">
        <f t="shared" ref="D69:I69" si="46">SUM(D10,D25,D40,D55)</f>
        <v>0</v>
      </c>
      <c r="E69" s="66">
        <f t="shared" si="46"/>
        <v>0</v>
      </c>
      <c r="F69" s="66">
        <f t="shared" si="46"/>
        <v>0</v>
      </c>
      <c r="G69" s="66">
        <f t="shared" si="46"/>
        <v>0</v>
      </c>
      <c r="H69" s="66">
        <f t="shared" si="46"/>
        <v>0</v>
      </c>
      <c r="I69" s="67">
        <f t="shared" si="46"/>
        <v>0</v>
      </c>
      <c r="J69" s="189"/>
      <c r="K69" s="97">
        <f t="shared" ref="K69" si="47">SUM(K10,K25,K40,K55)</f>
        <v>0</v>
      </c>
      <c r="L69" s="66">
        <f>SUM(L10,L25,L40,L55)</f>
        <v>0</v>
      </c>
      <c r="M69" s="66">
        <f>SUM(M10,M25,M40,M55)</f>
        <v>0</v>
      </c>
      <c r="N69" s="67">
        <f>SUM(N10,N25,N40,N55)</f>
        <v>0</v>
      </c>
      <c r="O69" s="189"/>
      <c r="P69" s="97" t="s">
        <v>60</v>
      </c>
      <c r="Q69" s="67"/>
      <c r="S69" s="242" t="s">
        <v>11</v>
      </c>
      <c r="T69" s="241"/>
      <c r="U69" s="241"/>
      <c r="V69" s="241"/>
      <c r="W69" s="243">
        <f>SUM(T13,T28,T43,T58)</f>
        <v>0</v>
      </c>
      <c r="Y69" s="14"/>
      <c r="Z69" s="14"/>
    </row>
    <row r="70" spans="1:27" ht="15" customHeight="1" outlineLevel="1" x14ac:dyDescent="0.25">
      <c r="A70" s="142"/>
      <c r="B70" s="181" t="s">
        <v>61</v>
      </c>
      <c r="C70" s="275">
        <f>Z12*C72</f>
        <v>0</v>
      </c>
      <c r="D70" s="225">
        <f>Z12*D72</f>
        <v>0</v>
      </c>
      <c r="E70" s="225">
        <f>Z12*E72</f>
        <v>0</v>
      </c>
      <c r="F70" s="225">
        <f>Z12*F72</f>
        <v>0</v>
      </c>
      <c r="G70" s="225">
        <f>Z12*G72</f>
        <v>0</v>
      </c>
      <c r="H70" s="225">
        <f>Z12*H72</f>
        <v>0</v>
      </c>
      <c r="I70" s="226">
        <f>Z12*I72</f>
        <v>0</v>
      </c>
      <c r="J70" s="276"/>
      <c r="K70" s="275">
        <f>Z12*K72</f>
        <v>0</v>
      </c>
      <c r="L70" s="225">
        <f>Z12*L72</f>
        <v>0</v>
      </c>
      <c r="M70" s="225">
        <f>Z12*M72</f>
        <v>0</v>
      </c>
      <c r="N70" s="226">
        <f>Z12*N72</f>
        <v>0</v>
      </c>
      <c r="O70" s="190"/>
      <c r="P70" s="97">
        <f>SUM(C69:N69)</f>
        <v>0</v>
      </c>
      <c r="Q70" s="118">
        <f>IF(P70=0,0,P70/(P70+P72))</f>
        <v>0</v>
      </c>
      <c r="S70" s="23"/>
      <c r="T70" s="23"/>
      <c r="U70" s="23"/>
      <c r="V70" s="23"/>
      <c r="W70" s="21"/>
      <c r="Y70" s="14"/>
      <c r="Z70" s="14"/>
    </row>
    <row r="71" spans="1:27" ht="15" customHeight="1" outlineLevel="1" x14ac:dyDescent="0.25">
      <c r="A71" s="143" t="s">
        <v>90</v>
      </c>
      <c r="B71" s="181" t="s">
        <v>14</v>
      </c>
      <c r="C71" s="271">
        <f>IF(SUM(C10,C25,C40,C55)=0,0,SUM(C13,C28,C43,C58)/SUM(C10,C25,C40,C55))</f>
        <v>0</v>
      </c>
      <c r="D71" s="272">
        <f t="shared" ref="D71:I71" si="48">IF(SUM(D10,D25,D40,D55)=0,0,SUM(D13,D28,D43,D58)/SUM(D10,D25,D40,D55))</f>
        <v>0</v>
      </c>
      <c r="E71" s="272">
        <f t="shared" si="48"/>
        <v>0</v>
      </c>
      <c r="F71" s="272">
        <f t="shared" si="48"/>
        <v>0</v>
      </c>
      <c r="G71" s="272">
        <f t="shared" si="48"/>
        <v>0</v>
      </c>
      <c r="H71" s="272">
        <f t="shared" si="48"/>
        <v>0</v>
      </c>
      <c r="I71" s="273">
        <f t="shared" si="48"/>
        <v>0</v>
      </c>
      <c r="J71" s="274"/>
      <c r="K71" s="271">
        <f>IF(SUM(K10,K25,K40,K55)=0,0,SUM(K13,K28,K43,K58)/SUM(K10,K25,K40,K55))</f>
        <v>0</v>
      </c>
      <c r="L71" s="272">
        <f>IF(SUM(L10,L25,L40,L55)=0,0,SUM(L13,L28,L43,L58)/SUM(L10,L25,L40,L55))</f>
        <v>0</v>
      </c>
      <c r="M71" s="272">
        <f>IF(SUM(M10,M25,M40,M55)=0,0,SUM(M13,M28,M43,M58)/SUM(M10,M25,M40,M55))</f>
        <v>0</v>
      </c>
      <c r="N71" s="273">
        <f>IF(SUM(N10,N25,N40,N55)=0,0,SUM(N13,N28,N43,N58)/SUM(N10,N25,N40,N55))</f>
        <v>0</v>
      </c>
      <c r="O71" s="191"/>
      <c r="P71" s="107" t="s">
        <v>53</v>
      </c>
      <c r="Q71" s="83"/>
      <c r="S71" s="105"/>
      <c r="T71" s="105"/>
      <c r="U71" s="105"/>
      <c r="V71" s="105"/>
      <c r="W71" s="106"/>
      <c r="Y71" s="14"/>
      <c r="Z71" s="14"/>
    </row>
    <row r="72" spans="1:27" ht="15" customHeight="1" outlineLevel="1" thickBot="1" x14ac:dyDescent="0.3">
      <c r="A72" s="144">
        <f>SUM(A7,A22,A37,A52)</f>
        <v>31</v>
      </c>
      <c r="B72" s="187" t="s">
        <v>116</v>
      </c>
      <c r="C72" s="214" t="str">
        <f>IF(C65=0,"0",C67/C65)</f>
        <v>0</v>
      </c>
      <c r="D72" s="62" t="str">
        <f t="shared" ref="D72:I72" si="49">IF(D65=0,"0",D67/D65)</f>
        <v>0</v>
      </c>
      <c r="E72" s="62" t="str">
        <f t="shared" si="49"/>
        <v>0</v>
      </c>
      <c r="F72" s="62" t="str">
        <f t="shared" si="49"/>
        <v>0</v>
      </c>
      <c r="G72" s="62" t="str">
        <f t="shared" si="49"/>
        <v>0</v>
      </c>
      <c r="H72" s="62" t="str">
        <f t="shared" si="49"/>
        <v>0</v>
      </c>
      <c r="I72" s="180" t="str">
        <f t="shared" si="49"/>
        <v>0</v>
      </c>
      <c r="J72" s="192"/>
      <c r="K72" s="214" t="str">
        <f>IF(K65=0,"0",K67/K65)</f>
        <v>0</v>
      </c>
      <c r="L72" s="62" t="str">
        <f>IF(L65=0,"0",L67/L65)</f>
        <v>0</v>
      </c>
      <c r="M72" s="62" t="str">
        <f>IF(M65=0,"0",M67/M65)</f>
        <v>0</v>
      </c>
      <c r="N72" s="180" t="str">
        <f>IF(N65=0,"0",N67/N65)</f>
        <v>0</v>
      </c>
      <c r="O72" s="192"/>
      <c r="P72" s="117">
        <f>SUM(Q5:Q18)+SUM(Q20:Q33)+SUM(Q35:Q48)+SUM(Q50:Q63)</f>
        <v>0</v>
      </c>
      <c r="Q72" s="119">
        <f>IF(P72=0,0,P72/(P72+P70))</f>
        <v>0</v>
      </c>
      <c r="Y72" s="14"/>
      <c r="Z72" s="14"/>
    </row>
    <row r="73" spans="1:27" ht="15" customHeight="1" outlineLevel="1" x14ac:dyDescent="0.25"/>
    <row r="74" spans="1:27" ht="15" customHeight="1" outlineLevel="1" x14ac:dyDescent="0.25"/>
    <row r="75" spans="1:27" ht="15" customHeight="1" outlineLevel="1" x14ac:dyDescent="0.25">
      <c r="S75" s="11"/>
      <c r="T75" s="11"/>
      <c r="U75" s="11"/>
      <c r="V75" s="11"/>
    </row>
    <row r="76" spans="1:27" ht="15" customHeight="1" outlineLevel="1" x14ac:dyDescent="0.7">
      <c r="A76" s="42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 ht="15" customHeight="1" outlineLevel="1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43"/>
    </row>
    <row r="78" spans="1:27" ht="15" customHeight="1" outlineLevel="1" x14ac:dyDescent="0.25">
      <c r="A78" s="14"/>
      <c r="B78" s="2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14"/>
      <c r="S78" s="14"/>
      <c r="T78" s="14"/>
      <c r="U78" s="14"/>
      <c r="V78" s="14"/>
      <c r="W78" s="22"/>
      <c r="X78" s="14"/>
      <c r="Y78" s="14"/>
      <c r="Z78" s="15"/>
      <c r="AA78" s="15"/>
    </row>
    <row r="79" spans="1:27" ht="15" customHeight="1" outlineLevel="1" x14ac:dyDescent="0.25">
      <c r="A79" s="14"/>
      <c r="B79" s="14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14"/>
      <c r="S79" s="14"/>
      <c r="T79" s="14"/>
      <c r="U79" s="14"/>
      <c r="V79" s="14"/>
      <c r="W79" s="15"/>
      <c r="X79" s="14"/>
      <c r="Y79" s="14"/>
      <c r="Z79" s="14"/>
      <c r="AA79" s="10"/>
    </row>
    <row r="80" spans="1:27" ht="15" customHeight="1" outlineLevel="1" x14ac:dyDescent="0.25">
      <c r="A80" s="14"/>
      <c r="B80" s="2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14"/>
      <c r="S80" s="14"/>
      <c r="T80" s="14"/>
      <c r="U80" s="14"/>
      <c r="V80" s="14"/>
      <c r="W80" s="46"/>
      <c r="X80" s="14"/>
      <c r="Y80" s="14"/>
      <c r="Z80" s="10"/>
      <c r="AA80" s="44"/>
    </row>
    <row r="81" spans="1:30" ht="15" customHeight="1" outlineLevel="1" x14ac:dyDescent="0.25">
      <c r="A81" s="14"/>
      <c r="B81" s="2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14"/>
      <c r="S81" s="14"/>
      <c r="T81" s="14"/>
      <c r="U81" s="14"/>
      <c r="V81" s="14"/>
      <c r="W81" s="46"/>
      <c r="X81" s="14"/>
      <c r="Y81" s="14"/>
      <c r="Z81" s="22"/>
      <c r="AA81" s="47"/>
    </row>
    <row r="82" spans="1:30" ht="15" customHeight="1" outlineLevel="1" x14ac:dyDescent="0.25">
      <c r="A82" s="14"/>
      <c r="B82" s="24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14"/>
      <c r="S82" s="14"/>
      <c r="T82" s="14"/>
      <c r="U82" s="14"/>
      <c r="V82" s="14"/>
      <c r="W82" s="15"/>
      <c r="X82" s="14"/>
      <c r="Y82" s="14"/>
      <c r="Z82" s="14"/>
      <c r="AA82" s="44"/>
    </row>
    <row r="83" spans="1:30" ht="15" customHeight="1" outlineLevel="1" x14ac:dyDescent="0.25">
      <c r="A83" s="14"/>
      <c r="B83" s="24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14"/>
      <c r="S83" s="14"/>
      <c r="T83" s="14"/>
      <c r="U83" s="14"/>
      <c r="V83" s="14"/>
      <c r="W83" s="15"/>
      <c r="X83" s="14"/>
      <c r="Y83" s="14"/>
      <c r="Z83" s="14"/>
      <c r="AA83" s="44"/>
    </row>
    <row r="84" spans="1:30" ht="15" customHeight="1" outlineLevel="1" x14ac:dyDescent="0.25">
      <c r="A84" s="14"/>
      <c r="B84" s="24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14"/>
      <c r="S84" s="14"/>
      <c r="T84" s="14"/>
      <c r="U84" s="14"/>
      <c r="V84" s="14"/>
      <c r="W84" s="50"/>
      <c r="X84" s="14"/>
      <c r="Y84" s="14"/>
      <c r="Z84" s="14"/>
      <c r="AA84" s="44"/>
    </row>
    <row r="85" spans="1:30" ht="15" customHeight="1" outlineLevel="1" x14ac:dyDescent="0.25">
      <c r="A85" s="14"/>
      <c r="B85" s="24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14"/>
      <c r="S85" s="14"/>
      <c r="T85" s="14"/>
      <c r="U85" s="14"/>
      <c r="V85" s="14"/>
      <c r="W85" s="15"/>
      <c r="X85" s="14"/>
      <c r="Y85" s="14"/>
      <c r="Z85" s="14"/>
      <c r="AA85" s="14"/>
    </row>
    <row r="86" spans="1:30" ht="15" customHeight="1" outlineLevel="1" x14ac:dyDescent="0.25">
      <c r="A86" s="14"/>
      <c r="B86" s="20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14"/>
      <c r="S86" s="23"/>
      <c r="T86" s="23"/>
      <c r="U86" s="23"/>
      <c r="V86" s="23"/>
      <c r="W86" s="15"/>
      <c r="X86" s="14"/>
      <c r="Y86" s="14"/>
      <c r="Z86" s="15"/>
      <c r="AA86" s="44"/>
    </row>
    <row r="87" spans="1:30" ht="15" customHeight="1" outlineLevel="1" x14ac:dyDescent="0.25">
      <c r="A87" s="14"/>
      <c r="B87" s="14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4"/>
      <c r="S87" s="14"/>
      <c r="T87" s="14"/>
      <c r="U87" s="14"/>
      <c r="V87" s="14"/>
      <c r="W87" s="14"/>
      <c r="X87" s="14"/>
      <c r="Y87" s="14"/>
      <c r="Z87" s="44"/>
      <c r="AA87" s="15"/>
    </row>
    <row r="88" spans="1:30" ht="15" customHeight="1" outlineLevel="1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spans="1:30" ht="15" customHeight="1" x14ac:dyDescent="0.25">
      <c r="A89" s="14"/>
      <c r="B89" s="2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14"/>
      <c r="S89" s="14"/>
      <c r="T89" s="14"/>
      <c r="U89" s="14"/>
      <c r="V89" s="14"/>
      <c r="W89" s="22"/>
      <c r="X89" s="14"/>
      <c r="Y89" s="14"/>
      <c r="Z89" s="14"/>
      <c r="AA89" s="14"/>
    </row>
    <row r="90" spans="1:30" ht="15" customHeight="1" x14ac:dyDescent="0.25">
      <c r="A90" s="303" t="s">
        <v>63</v>
      </c>
      <c r="B90" s="126">
        <f>W157</f>
        <v>0</v>
      </c>
    </row>
    <row r="91" spans="1:30" ht="15" hidden="1" customHeight="1" outlineLevel="1" thickBot="1" x14ac:dyDescent="0.4">
      <c r="A91" s="120"/>
      <c r="B91" s="126"/>
      <c r="C91" s="385" t="s">
        <v>93</v>
      </c>
      <c r="D91" s="386"/>
      <c r="E91" s="386"/>
      <c r="F91" s="386"/>
      <c r="G91" s="386"/>
      <c r="H91" s="386"/>
      <c r="I91" s="387"/>
      <c r="J91" s="148"/>
      <c r="K91" s="388" t="s">
        <v>104</v>
      </c>
      <c r="L91" s="389"/>
      <c r="M91" s="389"/>
      <c r="N91" s="390"/>
      <c r="O91" s="149"/>
      <c r="P91" s="391" t="s">
        <v>99</v>
      </c>
      <c r="Q91" s="392"/>
      <c r="S91" s="361" t="s">
        <v>103</v>
      </c>
      <c r="T91" s="362"/>
      <c r="U91" s="362"/>
      <c r="V91" s="362"/>
      <c r="W91" s="363"/>
      <c r="Y91" s="361" t="s">
        <v>108</v>
      </c>
      <c r="Z91" s="362"/>
      <c r="AA91" s="362"/>
      <c r="AB91" s="363"/>
      <c r="AD91" s="251"/>
    </row>
    <row r="92" spans="1:30" ht="15" hidden="1" customHeight="1" outlineLevel="1" thickBot="1" x14ac:dyDescent="0.3">
      <c r="A92" s="140" t="s">
        <v>41</v>
      </c>
      <c r="B92" s="146"/>
      <c r="C92" s="207" t="s">
        <v>94</v>
      </c>
      <c r="D92" s="208" t="s">
        <v>0</v>
      </c>
      <c r="E92" s="208" t="s">
        <v>1</v>
      </c>
      <c r="F92" s="208" t="s">
        <v>2</v>
      </c>
      <c r="G92" s="208" t="s">
        <v>91</v>
      </c>
      <c r="H92" s="208" t="s">
        <v>92</v>
      </c>
      <c r="I92" s="209" t="s">
        <v>29</v>
      </c>
      <c r="J92" s="210"/>
      <c r="K92" s="211" t="s">
        <v>45</v>
      </c>
      <c r="L92" s="212" t="s">
        <v>95</v>
      </c>
      <c r="M92" s="212" t="s">
        <v>12</v>
      </c>
      <c r="N92" s="213" t="s">
        <v>96</v>
      </c>
      <c r="O92" s="156"/>
      <c r="P92" s="163" t="s">
        <v>98</v>
      </c>
      <c r="Q92" s="164" t="s">
        <v>97</v>
      </c>
      <c r="S92" s="232"/>
      <c r="T92" s="299" t="s">
        <v>101</v>
      </c>
      <c r="U92" s="299" t="s">
        <v>102</v>
      </c>
      <c r="V92" s="300"/>
      <c r="W92" s="301" t="s">
        <v>106</v>
      </c>
      <c r="Y92" s="370"/>
      <c r="Z92" s="365" t="s">
        <v>16</v>
      </c>
      <c r="AA92" s="372" t="s">
        <v>107</v>
      </c>
      <c r="AB92" s="374" t="s">
        <v>15</v>
      </c>
      <c r="AD92" s="251"/>
    </row>
    <row r="93" spans="1:30" ht="15" hidden="1" customHeight="1" outlineLevel="1" x14ac:dyDescent="0.25">
      <c r="A93" s="233"/>
      <c r="B93" s="184" t="s">
        <v>30</v>
      </c>
      <c r="C93" s="52"/>
      <c r="D93" s="53"/>
      <c r="E93" s="53"/>
      <c r="F93" s="53"/>
      <c r="G93" s="53"/>
      <c r="H93" s="53"/>
      <c r="I93" s="202"/>
      <c r="J93" s="158"/>
      <c r="K93" s="223"/>
      <c r="L93" s="224"/>
      <c r="M93" s="224"/>
      <c r="N93" s="162"/>
      <c r="O93" s="158"/>
      <c r="P93" s="104"/>
      <c r="Q93" s="99"/>
      <c r="R93" s="1"/>
      <c r="S93" s="285"/>
      <c r="T93" s="231"/>
      <c r="U93" s="231"/>
      <c r="V93" s="288"/>
      <c r="W93" s="289"/>
      <c r="Y93" s="371"/>
      <c r="Z93" s="367"/>
      <c r="AA93" s="373"/>
      <c r="AB93" s="375"/>
    </row>
    <row r="94" spans="1:30" ht="15" hidden="1" customHeight="1" outlineLevel="1" x14ac:dyDescent="0.25">
      <c r="A94" s="138" t="s">
        <v>89</v>
      </c>
      <c r="B94" s="185" t="s">
        <v>34</v>
      </c>
      <c r="C94" s="193"/>
      <c r="D94" s="4"/>
      <c r="E94" s="4"/>
      <c r="F94" s="3"/>
      <c r="G94" s="3"/>
      <c r="H94" s="3"/>
      <c r="I94" s="194"/>
      <c r="J94" s="159"/>
      <c r="K94" s="166"/>
      <c r="L94" s="101"/>
      <c r="M94" s="101"/>
      <c r="N94" s="84"/>
      <c r="O94" s="159"/>
      <c r="P94" s="90"/>
      <c r="Q94" s="84"/>
      <c r="S94" s="236" t="s">
        <v>47</v>
      </c>
      <c r="T94" s="68" t="str">
        <f>IF(SUM(C94:I94)=0,"",SUM(C94:I94)/A95)</f>
        <v/>
      </c>
      <c r="U94" s="68" t="str">
        <f>IF(SUM(K94:N94)=0,"",SUM(K94:N94)/A95)</f>
        <v/>
      </c>
      <c r="V94" s="290"/>
      <c r="W94" s="68" t="str">
        <f>IF(SUM(C94:N94)=0,"",SUM(C94:N94)/A95)</f>
        <v/>
      </c>
      <c r="Y94" s="364"/>
      <c r="Z94" s="367"/>
      <c r="AA94" s="373"/>
      <c r="AB94" s="375"/>
      <c r="AD94" s="251"/>
    </row>
    <row r="95" spans="1:30" ht="15" hidden="1" customHeight="1" outlineLevel="1" thickBot="1" x14ac:dyDescent="0.3">
      <c r="A95" s="234">
        <v>7</v>
      </c>
      <c r="B95" s="185" t="s">
        <v>3</v>
      </c>
      <c r="C95" s="193"/>
      <c r="D95" s="3"/>
      <c r="E95" s="3"/>
      <c r="F95" s="3"/>
      <c r="G95" s="3"/>
      <c r="H95" s="3"/>
      <c r="I95" s="194"/>
      <c r="J95" s="159"/>
      <c r="K95" s="166"/>
      <c r="L95" s="101"/>
      <c r="M95" s="101"/>
      <c r="N95" s="84"/>
      <c r="O95" s="159"/>
      <c r="P95" s="90"/>
      <c r="Q95" s="84"/>
      <c r="S95" s="236" t="s">
        <v>48</v>
      </c>
      <c r="T95" s="69">
        <f>SUM(C95:I95)/A95</f>
        <v>0</v>
      </c>
      <c r="U95" s="69">
        <f>SUM(K95:N95)/A95</f>
        <v>0</v>
      </c>
      <c r="V95" s="291"/>
      <c r="W95" s="69">
        <f>SUM(C95:N95)/A95</f>
        <v>0</v>
      </c>
      <c r="Y95" s="247" t="s">
        <v>9</v>
      </c>
      <c r="Z95" s="248">
        <f>W157</f>
        <v>0</v>
      </c>
      <c r="AA95" s="342">
        <f>IF(SUM(W96,W111,W126,W141)=0,0,AVERAGE(W96,W111,W126,W141)*AVERAGE(W117,W102,W132,W147)*A160-AB110)</f>
        <v>0</v>
      </c>
      <c r="AB95" s="250"/>
    </row>
    <row r="96" spans="1:30" ht="15" hidden="1" customHeight="1" outlineLevel="1" x14ac:dyDescent="0.25">
      <c r="A96" s="353" t="s">
        <v>46</v>
      </c>
      <c r="B96" s="185" t="s">
        <v>4</v>
      </c>
      <c r="C96" s="193"/>
      <c r="D96" s="3"/>
      <c r="E96" s="3"/>
      <c r="F96" s="3"/>
      <c r="G96" s="3"/>
      <c r="H96" s="3"/>
      <c r="I96" s="194"/>
      <c r="J96" s="159"/>
      <c r="K96" s="166"/>
      <c r="L96" s="101"/>
      <c r="M96" s="101"/>
      <c r="N96" s="84"/>
      <c r="O96" s="159"/>
      <c r="P96" s="90"/>
      <c r="Q96" s="84"/>
      <c r="S96" s="236" t="s">
        <v>49</v>
      </c>
      <c r="T96" s="69" t="str">
        <f>IF(SUM(C96:I96)=0,"",SUM(C96:I96)/A95)</f>
        <v/>
      </c>
      <c r="U96" s="69" t="str">
        <f>IF(SUM(K96:N96)=0,"",SUM(K96:N96)/A95)</f>
        <v/>
      </c>
      <c r="V96" s="291"/>
      <c r="W96" s="69" t="str">
        <f>IF(SUM(C96:N96)=0,"",SUM(C96:N96)/A95)</f>
        <v/>
      </c>
      <c r="Y96" s="37" t="s">
        <v>21</v>
      </c>
      <c r="Z96" s="38">
        <f>W156</f>
        <v>0</v>
      </c>
      <c r="AA96" s="12">
        <f>Z97*A160</f>
        <v>0</v>
      </c>
      <c r="AB96" s="246" t="str">
        <f>IF(AB95="","введите цель",(AB95+AB110)/AVERAGE(W102,W117,W132,W147))</f>
        <v>введите цель</v>
      </c>
    </row>
    <row r="97" spans="1:29" ht="15" hidden="1" customHeight="1" outlineLevel="1" thickBot="1" x14ac:dyDescent="0.3">
      <c r="A97" s="354"/>
      <c r="B97" s="185" t="s">
        <v>5</v>
      </c>
      <c r="C97" s="195"/>
      <c r="D97" s="6"/>
      <c r="E97" s="6"/>
      <c r="F97" s="5"/>
      <c r="G97" s="5"/>
      <c r="H97" s="5"/>
      <c r="I97" s="196"/>
      <c r="J97" s="151"/>
      <c r="K97" s="167"/>
      <c r="L97" s="102"/>
      <c r="M97" s="102"/>
      <c r="N97" s="85"/>
      <c r="O97" s="151"/>
      <c r="P97" s="91"/>
      <c r="Q97" s="85"/>
      <c r="S97" s="236" t="s">
        <v>6</v>
      </c>
      <c r="T97" s="66">
        <f>SUM(C97:I97)</f>
        <v>0</v>
      </c>
      <c r="U97" s="66">
        <f>SUM(K97:N97)</f>
        <v>0</v>
      </c>
      <c r="V97" s="292"/>
      <c r="W97" s="66">
        <f>SUM(C97:N97)</f>
        <v>0</v>
      </c>
      <c r="Y97" s="37" t="s">
        <v>17</v>
      </c>
      <c r="Z97" s="39">
        <f>IF(SUM(W96,W111,W126,W141)=0,0,AVERAGE(W96,W111,W126,W141))</f>
        <v>0</v>
      </c>
      <c r="AA97" s="13" t="s">
        <v>18</v>
      </c>
      <c r="AB97" s="28" t="str">
        <f>IF(AB96="введите цель","введите цель",AB96/A160)</f>
        <v>введите цель</v>
      </c>
    </row>
    <row r="98" spans="1:29" ht="15" hidden="1" customHeight="1" outlineLevel="1" thickBot="1" x14ac:dyDescent="0.3">
      <c r="A98" s="355"/>
      <c r="B98" s="185" t="s">
        <v>7</v>
      </c>
      <c r="C98" s="195"/>
      <c r="D98" s="5"/>
      <c r="E98" s="5"/>
      <c r="F98" s="5"/>
      <c r="G98" s="5"/>
      <c r="H98" s="5"/>
      <c r="I98" s="196"/>
      <c r="J98" s="151"/>
      <c r="K98" s="167"/>
      <c r="L98" s="102"/>
      <c r="M98" s="102"/>
      <c r="N98" s="85"/>
      <c r="O98" s="151"/>
      <c r="P98" s="91"/>
      <c r="Q98" s="85"/>
      <c r="S98" s="236" t="s">
        <v>105</v>
      </c>
      <c r="T98" s="59" t="str">
        <f>IF(SUM(C98:I98)=0,"",SUM(C98:I98))</f>
        <v/>
      </c>
      <c r="U98" s="59" t="str">
        <f>IF(SUM(K98:N98)=0,"",SUM(K98:N98))</f>
        <v/>
      </c>
      <c r="V98" s="293"/>
      <c r="W98" s="66" t="str">
        <f>IF(SUM(C98:N98)=0,"",SUM(C98:N98))</f>
        <v/>
      </c>
      <c r="Y98" s="111" t="s">
        <v>19</v>
      </c>
      <c r="Z98" s="40">
        <f>IF(SUM(W94,W109,W124,W139)=0,0,AVERAGE(W94,W109,W124,W139))</f>
        <v>0</v>
      </c>
      <c r="AA98" s="25" t="s">
        <v>18</v>
      </c>
      <c r="AB98" s="29" t="str">
        <f>IF(AB95="","введите цель",((AB95+AB110)/((Z97*Z100*A160)/(Z98*A160)))/A160)</f>
        <v>введите цель</v>
      </c>
    </row>
    <row r="99" spans="1:29" ht="15" hidden="1" customHeight="1" outlineLevel="1" thickBot="1" x14ac:dyDescent="0.3">
      <c r="A99" s="356"/>
      <c r="B99" s="181" t="s">
        <v>32</v>
      </c>
      <c r="C99" s="197">
        <f t="shared" ref="C99:I99" si="50">IF(C94=0,0,C98/C94)</f>
        <v>0</v>
      </c>
      <c r="D99" s="56">
        <f t="shared" si="50"/>
        <v>0</v>
      </c>
      <c r="E99" s="56">
        <f t="shared" si="50"/>
        <v>0</v>
      </c>
      <c r="F99" s="56">
        <f t="shared" si="50"/>
        <v>0</v>
      </c>
      <c r="G99" s="56">
        <f t="shared" si="50"/>
        <v>0</v>
      </c>
      <c r="H99" s="56">
        <f t="shared" si="50"/>
        <v>0</v>
      </c>
      <c r="I99" s="169">
        <f t="shared" si="50"/>
        <v>0</v>
      </c>
      <c r="J99" s="150"/>
      <c r="K99" s="168">
        <f t="shared" ref="K99" si="51">IF(K94=0,0,K98/K94)</f>
        <v>0</v>
      </c>
      <c r="L99" s="147">
        <f>IF(L94=0,0,L98/L94)</f>
        <v>0</v>
      </c>
      <c r="M99" s="147">
        <f>IF(M94=0,0,M98/M94)</f>
        <v>0</v>
      </c>
      <c r="N99" s="169">
        <f>IF(N94=0,0,N98/N94)</f>
        <v>0</v>
      </c>
      <c r="O99" s="150"/>
      <c r="P99" s="92"/>
      <c r="Q99" s="86"/>
      <c r="S99" s="236" t="s">
        <v>51</v>
      </c>
      <c r="T99" s="345" t="str">
        <f>IF(SUM(Q93:Q106)=0,"",SUM(Q93:Q106))</f>
        <v/>
      </c>
      <c r="U99" s="345"/>
      <c r="V99" s="345"/>
      <c r="W99" s="345"/>
      <c r="Y99" s="376" t="s">
        <v>109</v>
      </c>
      <c r="Z99" s="377"/>
      <c r="AA99" s="377"/>
      <c r="AB99" s="378"/>
    </row>
    <row r="100" spans="1:29" ht="15" hidden="1" customHeight="1" outlineLevel="1" x14ac:dyDescent="0.25">
      <c r="A100" s="356"/>
      <c r="B100" s="181" t="s">
        <v>8</v>
      </c>
      <c r="C100" s="198">
        <f>IF(C96=0,0,C98/C96)</f>
        <v>0</v>
      </c>
      <c r="D100" s="57">
        <f>IF(D96=0,0,D98/D96)</f>
        <v>0</v>
      </c>
      <c r="E100" s="57">
        <f t="shared" ref="E100:I100" si="52">IF(E96=0,0,E98/E96)</f>
        <v>0</v>
      </c>
      <c r="F100" s="57">
        <f t="shared" si="52"/>
        <v>0</v>
      </c>
      <c r="G100" s="57">
        <f t="shared" si="52"/>
        <v>0</v>
      </c>
      <c r="H100" s="57">
        <f t="shared" si="52"/>
        <v>0</v>
      </c>
      <c r="I100" s="171">
        <f t="shared" si="52"/>
        <v>0</v>
      </c>
      <c r="J100" s="151"/>
      <c r="K100" s="170">
        <f t="shared" ref="K100" si="53">IF(K96=0,0,K98/K96)</f>
        <v>0</v>
      </c>
      <c r="L100" s="78">
        <f>IF(L96=0,0,L98/L96)</f>
        <v>0</v>
      </c>
      <c r="M100" s="78">
        <f>IF(M96=0,0,M98/M96)</f>
        <v>0</v>
      </c>
      <c r="N100" s="171">
        <f>IF(N96=0,0,N98/N96)</f>
        <v>0</v>
      </c>
      <c r="O100" s="151"/>
      <c r="P100" s="91"/>
      <c r="Q100" s="85"/>
      <c r="S100" s="236"/>
      <c r="T100" s="66"/>
      <c r="U100" s="59"/>
      <c r="V100" s="293"/>
      <c r="W100" s="59"/>
      <c r="Y100" s="35" t="s">
        <v>22</v>
      </c>
      <c r="Z100" s="34">
        <f>IF(SUM(W102,W117,W132,W147)=0,0,AVERAGE(W102,W117,W132,W147))</f>
        <v>0</v>
      </c>
      <c r="AA100" s="17" t="s">
        <v>18</v>
      </c>
      <c r="AB100" s="31"/>
      <c r="AC100" s="11"/>
    </row>
    <row r="101" spans="1:29" ht="15" hidden="1" customHeight="1" outlineLevel="1" thickBot="1" x14ac:dyDescent="0.3">
      <c r="A101" s="356"/>
      <c r="B101" s="182" t="s">
        <v>74</v>
      </c>
      <c r="C101" s="199">
        <f>C97-C98</f>
        <v>0</v>
      </c>
      <c r="D101" s="58">
        <f t="shared" ref="D101:I101" si="54">D97-D98</f>
        <v>0</v>
      </c>
      <c r="E101" s="58">
        <f t="shared" si="54"/>
        <v>0</v>
      </c>
      <c r="F101" s="58">
        <f t="shared" si="54"/>
        <v>0</v>
      </c>
      <c r="G101" s="58">
        <f t="shared" si="54"/>
        <v>0</v>
      </c>
      <c r="H101" s="58">
        <f t="shared" si="54"/>
        <v>0</v>
      </c>
      <c r="I101" s="173">
        <f t="shared" si="54"/>
        <v>0</v>
      </c>
      <c r="J101" s="152"/>
      <c r="K101" s="172">
        <f t="shared" ref="K101" si="55">K97-K98</f>
        <v>0</v>
      </c>
      <c r="L101" s="79">
        <f>L97-L98</f>
        <v>0</v>
      </c>
      <c r="M101" s="79">
        <f>M97-M98</f>
        <v>0</v>
      </c>
      <c r="N101" s="173">
        <f>N97-N98</f>
        <v>0</v>
      </c>
      <c r="O101" s="152"/>
      <c r="P101" s="93"/>
      <c r="Q101" s="87"/>
      <c r="S101" s="286" t="s">
        <v>119</v>
      </c>
      <c r="T101" s="348" t="str">
        <f>IF((SUM(C101:N101)-SUM(Q93:Q106))=0,"",SUM(C101:N101)-SUM(Q93:Q106))</f>
        <v/>
      </c>
      <c r="U101" s="348"/>
      <c r="V101" s="348"/>
      <c r="W101" s="348"/>
      <c r="Y101" s="111" t="s">
        <v>11</v>
      </c>
      <c r="Z101" s="41" t="s">
        <v>18</v>
      </c>
      <c r="AA101" s="26">
        <f>AA95</f>
        <v>0</v>
      </c>
      <c r="AB101" s="27" t="str">
        <f>IF(AB100="","введите цель",Z97*A160*AB100-AB110)</f>
        <v>введите цель</v>
      </c>
    </row>
    <row r="102" spans="1:29" ht="15" hidden="1" customHeight="1" outlineLevel="1" thickBot="1" x14ac:dyDescent="0.3">
      <c r="A102" s="356"/>
      <c r="B102" s="182" t="s">
        <v>13</v>
      </c>
      <c r="C102" s="200" t="str">
        <f>IF(C98=0,"нет",C97/C98)</f>
        <v>нет</v>
      </c>
      <c r="D102" s="75" t="str">
        <f t="shared" ref="D102:I102" si="56">IF(D98=0,"нет",D97/D98)</f>
        <v>нет</v>
      </c>
      <c r="E102" s="75" t="str">
        <f t="shared" si="56"/>
        <v>нет</v>
      </c>
      <c r="F102" s="75" t="str">
        <f t="shared" si="56"/>
        <v>нет</v>
      </c>
      <c r="G102" s="75" t="str">
        <f t="shared" si="56"/>
        <v>нет</v>
      </c>
      <c r="H102" s="75" t="str">
        <f t="shared" si="56"/>
        <v>нет</v>
      </c>
      <c r="I102" s="174" t="str">
        <f t="shared" si="56"/>
        <v>нет</v>
      </c>
      <c r="J102" s="153"/>
      <c r="K102" s="200" t="str">
        <f>IF(K98=0,"нет",K97/K98)</f>
        <v>нет</v>
      </c>
      <c r="L102" s="75" t="str">
        <f>IF(L98=0,"нет",L97/L98)</f>
        <v>нет</v>
      </c>
      <c r="M102" s="75" t="str">
        <f>IF(M98=0,"нет",M97/M98)</f>
        <v>нет</v>
      </c>
      <c r="N102" s="174" t="str">
        <f>IF(N98=0,"нет",N97/N98)</f>
        <v>нет</v>
      </c>
      <c r="O102" s="153"/>
      <c r="P102" s="94"/>
      <c r="Q102" s="88"/>
      <c r="S102" s="236" t="s">
        <v>50</v>
      </c>
      <c r="T102" s="66" t="str">
        <f>IF(SUM(C96:I96)=0,"",SUM(C97:I97)/SUM(C96:I96))</f>
        <v/>
      </c>
      <c r="U102" s="59" t="str">
        <f>IF(SUM(K96:N96)=0,"",SUM(K97:N97)/SUM(K96:N96))</f>
        <v/>
      </c>
      <c r="V102" s="293"/>
      <c r="W102" s="66" t="str">
        <f>IF(SUM(C96:N96)=0,"",SUM(C97:N97)/SUM(C96:N96))</f>
        <v/>
      </c>
      <c r="Y102" s="376" t="s">
        <v>110</v>
      </c>
      <c r="Z102" s="377"/>
      <c r="AA102" s="379"/>
      <c r="AB102" s="378"/>
    </row>
    <row r="103" spans="1:29" ht="15" hidden="1" customHeight="1" outlineLevel="1" thickBot="1" x14ac:dyDescent="0.3">
      <c r="A103" s="356"/>
      <c r="B103" s="82" t="s">
        <v>31</v>
      </c>
      <c r="C103" s="201">
        <f t="shared" ref="C103:I103" si="57">IF(C93=0,0,C94/C93)</f>
        <v>0</v>
      </c>
      <c r="D103" s="60">
        <f t="shared" si="57"/>
        <v>0</v>
      </c>
      <c r="E103" s="60">
        <f t="shared" si="57"/>
        <v>0</v>
      </c>
      <c r="F103" s="60">
        <f t="shared" si="57"/>
        <v>0</v>
      </c>
      <c r="G103" s="60">
        <f t="shared" si="57"/>
        <v>0</v>
      </c>
      <c r="H103" s="60">
        <f t="shared" si="57"/>
        <v>0</v>
      </c>
      <c r="I103" s="176">
        <f t="shared" si="57"/>
        <v>0</v>
      </c>
      <c r="J103" s="154"/>
      <c r="K103" s="175">
        <f t="shared" ref="K103:N103" si="58">IF(K93=0,0,K94/K93)</f>
        <v>0</v>
      </c>
      <c r="L103" s="80">
        <f t="shared" si="58"/>
        <v>0</v>
      </c>
      <c r="M103" s="80">
        <f t="shared" si="58"/>
        <v>0</v>
      </c>
      <c r="N103" s="176">
        <f t="shared" si="58"/>
        <v>0</v>
      </c>
      <c r="O103" s="154"/>
      <c r="P103" s="95"/>
      <c r="Q103" s="89"/>
      <c r="S103" s="382"/>
      <c r="T103" s="383"/>
      <c r="U103" s="383"/>
      <c r="V103" s="383"/>
      <c r="W103" s="384"/>
      <c r="X103" s="73"/>
      <c r="Y103" s="35" t="s">
        <v>19</v>
      </c>
      <c r="Z103" s="36">
        <f>Z98</f>
        <v>0</v>
      </c>
      <c r="AA103" s="343" t="s">
        <v>18</v>
      </c>
      <c r="AB103" s="252"/>
    </row>
    <row r="104" spans="1:29" ht="15" hidden="1" customHeight="1" outlineLevel="1" x14ac:dyDescent="0.25">
      <c r="A104" s="356"/>
      <c r="B104" s="181" t="s">
        <v>37</v>
      </c>
      <c r="C104" s="201">
        <f t="shared" ref="C104:I104" si="59">IF(C94=0,0,C95/C94)</f>
        <v>0</v>
      </c>
      <c r="D104" s="60">
        <f t="shared" si="59"/>
        <v>0</v>
      </c>
      <c r="E104" s="60">
        <f t="shared" si="59"/>
        <v>0</v>
      </c>
      <c r="F104" s="60">
        <f t="shared" si="59"/>
        <v>0</v>
      </c>
      <c r="G104" s="60">
        <f t="shared" si="59"/>
        <v>0</v>
      </c>
      <c r="H104" s="60">
        <f t="shared" si="59"/>
        <v>0</v>
      </c>
      <c r="I104" s="176">
        <f t="shared" si="59"/>
        <v>0</v>
      </c>
      <c r="J104" s="154"/>
      <c r="K104" s="175">
        <f t="shared" ref="K104:N104" si="60">IF(K94=0,0,K95/K94)</f>
        <v>0</v>
      </c>
      <c r="L104" s="80">
        <f t="shared" si="60"/>
        <v>0</v>
      </c>
      <c r="M104" s="80">
        <f t="shared" si="60"/>
        <v>0</v>
      </c>
      <c r="N104" s="176">
        <f t="shared" si="60"/>
        <v>0</v>
      </c>
      <c r="O104" s="154"/>
      <c r="P104" s="95"/>
      <c r="Q104" s="89"/>
      <c r="S104" s="236" t="s">
        <v>37</v>
      </c>
      <c r="T104" s="61">
        <f>IF(SUM(C94:I94)=0,0,(SUM(C95:I95)/SUM(C94:I94)))</f>
        <v>0</v>
      </c>
      <c r="U104" s="61">
        <f>IF(SUM(K94:N94)=0,0,(SUM(K95:N95)/SUM(K94:N94)))</f>
        <v>0</v>
      </c>
      <c r="V104" s="294"/>
      <c r="W104" s="61">
        <f>IF(SUM(C94:N94)=0,0,(SUM(C95:N95)/SUM(C94:N94)))</f>
        <v>0</v>
      </c>
      <c r="Y104" s="37" t="s">
        <v>11</v>
      </c>
      <c r="Z104" s="110" t="s">
        <v>18</v>
      </c>
      <c r="AA104" s="19">
        <f>AA95</f>
        <v>0</v>
      </c>
      <c r="AB104" s="30" t="str">
        <f>IF(AB103="","введите цель",((Z97*Z100*A160)/(Z98*A160))*AB103*A160-AB110)</f>
        <v>введите цель</v>
      </c>
    </row>
    <row r="105" spans="1:29" ht="15" hidden="1" customHeight="1" outlineLevel="1" thickBot="1" x14ac:dyDescent="0.3">
      <c r="A105" s="356"/>
      <c r="B105" s="82" t="s">
        <v>38</v>
      </c>
      <c r="C105" s="201">
        <f t="shared" ref="C105:G105" si="61">IF(C95=0,0,C96/C95)</f>
        <v>0</v>
      </c>
      <c r="D105" s="60">
        <f t="shared" si="61"/>
        <v>0</v>
      </c>
      <c r="E105" s="60">
        <f t="shared" si="61"/>
        <v>0</v>
      </c>
      <c r="F105" s="60">
        <f t="shared" si="61"/>
        <v>0</v>
      </c>
      <c r="G105" s="60">
        <f t="shared" si="61"/>
        <v>0</v>
      </c>
      <c r="H105" s="60">
        <f>IF(H95=0,0,H96/H95)</f>
        <v>0</v>
      </c>
      <c r="I105" s="176">
        <f t="shared" ref="I105" si="62">IF(I95=0,0,I96/I95)</f>
        <v>0</v>
      </c>
      <c r="J105" s="154"/>
      <c r="K105" s="175">
        <f t="shared" ref="K105:N105" si="63">IF(K95=0,0,K96/K95)</f>
        <v>0</v>
      </c>
      <c r="L105" s="80">
        <f t="shared" si="63"/>
        <v>0</v>
      </c>
      <c r="M105" s="80">
        <f t="shared" si="63"/>
        <v>0</v>
      </c>
      <c r="N105" s="176">
        <f t="shared" si="63"/>
        <v>0</v>
      </c>
      <c r="O105" s="154"/>
      <c r="P105" s="95"/>
      <c r="Q105" s="89"/>
      <c r="S105" s="236" t="s">
        <v>38</v>
      </c>
      <c r="T105" s="61">
        <f>IF(SUM(C95:I95)=0,0,(SUM(C96:I96)/SUM(C95:I95)))</f>
        <v>0</v>
      </c>
      <c r="U105" s="61">
        <f>IF(SUM(K95:N95)=0,0,(SUM(K96:N96)/SUM(K95:N95)))</f>
        <v>0</v>
      </c>
      <c r="V105" s="294"/>
      <c r="W105" s="61">
        <f>IF(SUM(C95:N95)=0,0,(SUM(C96:N96)/SUM(C95:N95)))</f>
        <v>0</v>
      </c>
      <c r="Y105" s="111" t="s">
        <v>20</v>
      </c>
      <c r="Z105" s="112">
        <f>Z97</f>
        <v>0</v>
      </c>
      <c r="AA105" s="113" t="s">
        <v>18</v>
      </c>
      <c r="AB105" s="114" t="str">
        <f>IF(AB103="","введите цель",W156/W154*AB103)</f>
        <v>введите цель</v>
      </c>
    </row>
    <row r="106" spans="1:29" ht="15" hidden="1" customHeight="1" outlineLevel="1" thickBot="1" x14ac:dyDescent="0.3">
      <c r="A106" s="356"/>
      <c r="B106" s="183" t="s">
        <v>39</v>
      </c>
      <c r="C106" s="204">
        <f>IF(C94=0,0,C96/C94)</f>
        <v>0</v>
      </c>
      <c r="D106" s="76">
        <f t="shared" ref="D106:I106" si="64">IF(D94=0,0,D96/D94)</f>
        <v>0</v>
      </c>
      <c r="E106" s="76">
        <f t="shared" si="64"/>
        <v>0</v>
      </c>
      <c r="F106" s="76">
        <f t="shared" si="64"/>
        <v>0</v>
      </c>
      <c r="G106" s="76">
        <f t="shared" si="64"/>
        <v>0</v>
      </c>
      <c r="H106" s="76">
        <f t="shared" si="64"/>
        <v>0</v>
      </c>
      <c r="I106" s="205">
        <f t="shared" si="64"/>
        <v>0</v>
      </c>
      <c r="J106" s="155"/>
      <c r="K106" s="177">
        <f t="shared" ref="K106" si="65">IF(K94=0,0,K96/K94)</f>
        <v>0</v>
      </c>
      <c r="L106" s="81">
        <f>IF(L94=0,0,L96/L94)</f>
        <v>0</v>
      </c>
      <c r="M106" s="81">
        <f>IF(M94=0,0,M96/M94)</f>
        <v>0</v>
      </c>
      <c r="N106" s="178">
        <f>IF(N94=0,0,N96/N94)</f>
        <v>0</v>
      </c>
      <c r="O106" s="155"/>
      <c r="P106" s="160"/>
      <c r="Q106" s="161"/>
      <c r="S106" s="287" t="s">
        <v>40</v>
      </c>
      <c r="T106" s="61">
        <f>IF(SUM(C94:I94)=0,0,SUM(C96:I96)/SUM(C94:I94))</f>
        <v>0</v>
      </c>
      <c r="U106" s="61">
        <f>IF(SUM(K94:N94)=0,0,SUM(K96:N96)/SUM(K94:N94))</f>
        <v>0</v>
      </c>
      <c r="V106" s="294"/>
      <c r="W106" s="61">
        <f>IF(SUM(C94:N94)=0,0,SUM(C96:N96)/SUM(C94:N94))</f>
        <v>0</v>
      </c>
      <c r="Y106" s="380" t="s">
        <v>23</v>
      </c>
      <c r="Z106" s="381"/>
      <c r="AA106" s="381"/>
      <c r="AB106" s="32">
        <f>Z100</f>
        <v>0</v>
      </c>
    </row>
    <row r="107" spans="1:29" ht="15" hidden="1" customHeight="1" outlineLevel="1" thickBot="1" x14ac:dyDescent="0.3">
      <c r="A107" s="140" t="s">
        <v>42</v>
      </c>
      <c r="B107" s="145"/>
      <c r="C107" s="207" t="str">
        <f t="shared" ref="C107:I107" si="66">C92</f>
        <v>прямые заходы</v>
      </c>
      <c r="D107" s="208" t="str">
        <f t="shared" si="66"/>
        <v>директ</v>
      </c>
      <c r="E107" s="208" t="str">
        <f t="shared" si="66"/>
        <v>adwords</v>
      </c>
      <c r="F107" s="208" t="str">
        <f t="shared" si="66"/>
        <v>поиск</v>
      </c>
      <c r="G107" s="208" t="str">
        <f t="shared" si="66"/>
        <v>ссылки</v>
      </c>
      <c r="H107" s="208" t="str">
        <f t="shared" si="66"/>
        <v>источник m</v>
      </c>
      <c r="I107" s="209" t="str">
        <f t="shared" si="66"/>
        <v>источник n</v>
      </c>
      <c r="J107" s="240"/>
      <c r="K107" s="239" t="str">
        <f>K92</f>
        <v>Повторные</v>
      </c>
      <c r="L107" s="208" t="str">
        <f>L92</f>
        <v>авито</v>
      </c>
      <c r="M107" s="208" t="str">
        <f>M92</f>
        <v>вконтакт</v>
      </c>
      <c r="N107" s="209" t="str">
        <f>N92</f>
        <v>источник k</v>
      </c>
      <c r="O107" s="206"/>
      <c r="P107" s="393" t="s">
        <v>100</v>
      </c>
      <c r="Q107" s="394"/>
      <c r="Y107" s="357" t="s">
        <v>52</v>
      </c>
      <c r="Z107" s="358"/>
      <c r="AA107" s="358"/>
      <c r="AB107" s="115">
        <f>IF(Z97=0,0,Z97/Z98)</f>
        <v>0</v>
      </c>
    </row>
    <row r="108" spans="1:29" ht="15" hidden="1" customHeight="1" outlineLevel="1" x14ac:dyDescent="0.25">
      <c r="A108" s="233"/>
      <c r="B108" s="184" t="s">
        <v>30</v>
      </c>
      <c r="C108" s="52"/>
      <c r="D108" s="53"/>
      <c r="E108" s="53"/>
      <c r="F108" s="53"/>
      <c r="G108" s="53"/>
      <c r="H108" s="53"/>
      <c r="I108" s="202"/>
      <c r="J108" s="158"/>
      <c r="K108" s="223"/>
      <c r="L108" s="224"/>
      <c r="M108" s="224"/>
      <c r="N108" s="162"/>
      <c r="O108" s="158"/>
      <c r="P108" s="104"/>
      <c r="Q108" s="99"/>
      <c r="R108" s="1"/>
      <c r="S108" s="232"/>
      <c r="T108" s="299" t="s">
        <v>101</v>
      </c>
      <c r="U108" s="299" t="s">
        <v>102</v>
      </c>
      <c r="V108" s="300"/>
      <c r="W108" s="301" t="s">
        <v>106</v>
      </c>
      <c r="Y108" s="357" t="s">
        <v>24</v>
      </c>
      <c r="Z108" s="358"/>
      <c r="AA108" s="358"/>
      <c r="AB108" s="253">
        <f>Z97</f>
        <v>0</v>
      </c>
    </row>
    <row r="109" spans="1:29" ht="15" hidden="1" customHeight="1" outlineLevel="1" x14ac:dyDescent="0.25">
      <c r="A109" s="138" t="s">
        <v>89</v>
      </c>
      <c r="B109" s="185" t="s">
        <v>34</v>
      </c>
      <c r="C109" s="193"/>
      <c r="D109" s="4"/>
      <c r="E109" s="4"/>
      <c r="F109" s="3"/>
      <c r="G109" s="3"/>
      <c r="H109" s="3"/>
      <c r="I109" s="194"/>
      <c r="J109" s="159"/>
      <c r="K109" s="166"/>
      <c r="L109" s="101"/>
      <c r="M109" s="101"/>
      <c r="N109" s="84"/>
      <c r="O109" s="159"/>
      <c r="P109" s="90"/>
      <c r="Q109" s="84"/>
      <c r="S109" s="227" t="s">
        <v>47</v>
      </c>
      <c r="T109" s="68" t="str">
        <f>IF(SUM(C109:I109)=0,"",SUM(C109:I109)/A110)</f>
        <v/>
      </c>
      <c r="U109" s="68" t="str">
        <f>IF(SUM(K109:N109)=0,"",SUM(K109:N109)/A110)</f>
        <v/>
      </c>
      <c r="V109" s="277"/>
      <c r="W109" s="228" t="str">
        <f>IF(SUM(C109:N109)=0,"",SUM(C109:N109)/A110)</f>
        <v/>
      </c>
      <c r="Y109" s="357" t="s">
        <v>26</v>
      </c>
      <c r="Z109" s="358"/>
      <c r="AA109" s="358"/>
      <c r="AB109" s="116">
        <f>Z98</f>
        <v>0</v>
      </c>
    </row>
    <row r="110" spans="1:29" ht="15" hidden="1" customHeight="1" outlineLevel="1" thickBot="1" x14ac:dyDescent="0.3">
      <c r="A110" s="234">
        <v>7</v>
      </c>
      <c r="B110" s="185" t="s">
        <v>3</v>
      </c>
      <c r="C110" s="193"/>
      <c r="D110" s="3"/>
      <c r="E110" s="3"/>
      <c r="F110" s="3"/>
      <c r="G110" s="3"/>
      <c r="H110" s="3"/>
      <c r="I110" s="194"/>
      <c r="J110" s="159"/>
      <c r="K110" s="166"/>
      <c r="L110" s="101"/>
      <c r="M110" s="101"/>
      <c r="N110" s="84"/>
      <c r="O110" s="159"/>
      <c r="P110" s="90"/>
      <c r="Q110" s="84"/>
      <c r="S110" s="227" t="s">
        <v>48</v>
      </c>
      <c r="T110" s="69">
        <f>SUM(C110:I110)/A110</f>
        <v>0</v>
      </c>
      <c r="U110" s="69">
        <f>SUM(K110:N110)/A110</f>
        <v>0</v>
      </c>
      <c r="V110" s="278"/>
      <c r="W110" s="229">
        <f>SUM(C110:N110)/A110</f>
        <v>0</v>
      </c>
      <c r="Y110" s="359" t="s">
        <v>28</v>
      </c>
      <c r="Z110" s="360"/>
      <c r="AA110" s="360"/>
      <c r="AB110" s="33">
        <f>IF(COUNT(W98,W113,W128,W143)=0,0,AVERAGE(W98,W113,W128,W143)*4+SUM(T99,T114,T129,T144))</f>
        <v>0</v>
      </c>
    </row>
    <row r="111" spans="1:29" ht="15" hidden="1" customHeight="1" outlineLevel="1" thickBot="1" x14ac:dyDescent="0.3">
      <c r="A111" s="353" t="s">
        <v>46</v>
      </c>
      <c r="B111" s="185" t="s">
        <v>4</v>
      </c>
      <c r="C111" s="193"/>
      <c r="D111" s="3"/>
      <c r="E111" s="3"/>
      <c r="F111" s="3"/>
      <c r="G111" s="3"/>
      <c r="H111" s="3"/>
      <c r="I111" s="194"/>
      <c r="J111" s="159"/>
      <c r="K111" s="166"/>
      <c r="L111" s="101"/>
      <c r="M111" s="101"/>
      <c r="N111" s="84"/>
      <c r="O111" s="159"/>
      <c r="P111" s="90"/>
      <c r="Q111" s="84"/>
      <c r="S111" s="227" t="s">
        <v>49</v>
      </c>
      <c r="T111" s="69" t="str">
        <f>IF(SUM(C111:I111)=0,"",SUM(C111:I111)/A110)</f>
        <v/>
      </c>
      <c r="U111" s="69" t="str">
        <f>IF(SUM(K111:N111)=0,"",SUM(K111:N111)/A110)</f>
        <v/>
      </c>
      <c r="V111" s="278"/>
      <c r="W111" s="229" t="str">
        <f>IF(SUM(C111:N111)=0,"",SUM(C111:N111)/A110)</f>
        <v/>
      </c>
      <c r="Y111" s="257"/>
      <c r="Z111" s="257"/>
      <c r="AA111" s="257"/>
      <c r="AB111" s="257"/>
    </row>
    <row r="112" spans="1:29" ht="15" hidden="1" customHeight="1" outlineLevel="1" thickBot="1" x14ac:dyDescent="0.3">
      <c r="A112" s="354"/>
      <c r="B112" s="185" t="s">
        <v>5</v>
      </c>
      <c r="C112" s="195"/>
      <c r="D112" s="6"/>
      <c r="E112" s="6"/>
      <c r="F112" s="5"/>
      <c r="G112" s="5"/>
      <c r="H112" s="5"/>
      <c r="I112" s="196"/>
      <c r="J112" s="151"/>
      <c r="K112" s="167"/>
      <c r="L112" s="102"/>
      <c r="M112" s="102"/>
      <c r="N112" s="85"/>
      <c r="O112" s="151"/>
      <c r="P112" s="91"/>
      <c r="Q112" s="85"/>
      <c r="S112" s="227" t="s">
        <v>6</v>
      </c>
      <c r="T112" s="66">
        <f>SUM(C112:I112)</f>
        <v>0</v>
      </c>
      <c r="U112" s="66">
        <f>SUM(K112:N112)</f>
        <v>0</v>
      </c>
      <c r="V112" s="279"/>
      <c r="W112" s="67">
        <f>SUM(C112:N112)</f>
        <v>0</v>
      </c>
      <c r="Y112" s="361" t="s">
        <v>111</v>
      </c>
      <c r="Z112" s="362"/>
      <c r="AA112" s="362"/>
      <c r="AB112" s="363"/>
    </row>
    <row r="113" spans="1:30" ht="15" hidden="1" customHeight="1" outlineLevel="1" x14ac:dyDescent="0.25">
      <c r="A113" s="355"/>
      <c r="B113" s="185" t="s">
        <v>7</v>
      </c>
      <c r="C113" s="195"/>
      <c r="D113" s="5"/>
      <c r="E113" s="5"/>
      <c r="F113" s="5"/>
      <c r="G113" s="5"/>
      <c r="H113" s="5"/>
      <c r="I113" s="196"/>
      <c r="J113" s="151"/>
      <c r="K113" s="167"/>
      <c r="L113" s="102"/>
      <c r="M113" s="102"/>
      <c r="N113" s="85"/>
      <c r="O113" s="151"/>
      <c r="P113" s="91"/>
      <c r="Q113" s="85"/>
      <c r="S113" s="227" t="s">
        <v>105</v>
      </c>
      <c r="T113" s="59" t="str">
        <f>IF(SUM(C113:I113)=0,"",SUM(C113:I113))</f>
        <v/>
      </c>
      <c r="U113" s="59" t="str">
        <f>IF(SUM(K113:N113)=0,"",SUM(K113:N113))</f>
        <v/>
      </c>
      <c r="V113" s="280"/>
      <c r="W113" s="67" t="str">
        <f>IF(SUM(C113:N113)=0,"",SUM(C113:N113))</f>
        <v/>
      </c>
      <c r="Y113" s="364" t="s">
        <v>25</v>
      </c>
      <c r="Z113" s="365"/>
      <c r="AA113" s="365"/>
      <c r="AB113" s="202"/>
    </row>
    <row r="114" spans="1:30" ht="15" hidden="1" customHeight="1" outlineLevel="1" x14ac:dyDescent="0.25">
      <c r="A114" s="356"/>
      <c r="B114" s="181" t="s">
        <v>32</v>
      </c>
      <c r="C114" s="197">
        <f t="shared" ref="C114:I114" si="67">IF(C109=0,0,C113/C109)</f>
        <v>0</v>
      </c>
      <c r="D114" s="56">
        <f t="shared" si="67"/>
        <v>0</v>
      </c>
      <c r="E114" s="56">
        <f t="shared" si="67"/>
        <v>0</v>
      </c>
      <c r="F114" s="56">
        <f t="shared" si="67"/>
        <v>0</v>
      </c>
      <c r="G114" s="56">
        <f t="shared" si="67"/>
        <v>0</v>
      </c>
      <c r="H114" s="56">
        <f t="shared" si="67"/>
        <v>0</v>
      </c>
      <c r="I114" s="169">
        <f t="shared" si="67"/>
        <v>0</v>
      </c>
      <c r="J114" s="150"/>
      <c r="K114" s="168">
        <f>IF(K109=0,0,K113/K109)</f>
        <v>0</v>
      </c>
      <c r="L114" s="147">
        <f>IF(L109=0,0,L113/L109)</f>
        <v>0</v>
      </c>
      <c r="M114" s="147">
        <f>IF(M109=0,0,M113/M109)</f>
        <v>0</v>
      </c>
      <c r="N114" s="169">
        <f>IF(N109=0,0,N113/N109)</f>
        <v>0</v>
      </c>
      <c r="O114" s="150"/>
      <c r="P114" s="92"/>
      <c r="Q114" s="86"/>
      <c r="S114" s="227" t="s">
        <v>51</v>
      </c>
      <c r="T114" s="345" t="str">
        <f>IF(SUM(Q108:Q121)=0,"",SUM(Q108:Q121))</f>
        <v/>
      </c>
      <c r="U114" s="345"/>
      <c r="V114" s="346"/>
      <c r="W114" s="347"/>
      <c r="Y114" s="366" t="s">
        <v>112</v>
      </c>
      <c r="Z114" s="367"/>
      <c r="AA114" s="367"/>
      <c r="AB114" s="254"/>
    </row>
    <row r="115" spans="1:30" ht="15" hidden="1" customHeight="1" outlineLevel="1" x14ac:dyDescent="0.25">
      <c r="A115" s="356"/>
      <c r="B115" s="181" t="s">
        <v>8</v>
      </c>
      <c r="C115" s="198">
        <f t="shared" ref="C115:I115" si="68">IF(C111=0,0,C113/C111)</f>
        <v>0</v>
      </c>
      <c r="D115" s="57">
        <f t="shared" si="68"/>
        <v>0</v>
      </c>
      <c r="E115" s="57">
        <f t="shared" si="68"/>
        <v>0</v>
      </c>
      <c r="F115" s="57">
        <f t="shared" si="68"/>
        <v>0</v>
      </c>
      <c r="G115" s="57">
        <f t="shared" si="68"/>
        <v>0</v>
      </c>
      <c r="H115" s="57">
        <f t="shared" si="68"/>
        <v>0</v>
      </c>
      <c r="I115" s="171">
        <f t="shared" si="68"/>
        <v>0</v>
      </c>
      <c r="J115" s="151"/>
      <c r="K115" s="170">
        <f>IF(K111=0,0,K113/K111)</f>
        <v>0</v>
      </c>
      <c r="L115" s="78">
        <f>IF(L111=0,0,L113/L111)</f>
        <v>0</v>
      </c>
      <c r="M115" s="78">
        <f>IF(M111=0,0,M113/M111)</f>
        <v>0</v>
      </c>
      <c r="N115" s="171">
        <f>IF(N111=0,0,N113/N111)</f>
        <v>0</v>
      </c>
      <c r="O115" s="151"/>
      <c r="P115" s="91"/>
      <c r="Q115" s="85"/>
      <c r="S115" s="236"/>
      <c r="T115" s="216"/>
      <c r="U115" s="215"/>
      <c r="V115" s="215"/>
      <c r="W115" s="237"/>
      <c r="Y115" s="366" t="s">
        <v>113</v>
      </c>
      <c r="Z115" s="367"/>
      <c r="AA115" s="367"/>
      <c r="AB115" s="8"/>
    </row>
    <row r="116" spans="1:30" ht="15" hidden="1" customHeight="1" outlineLevel="1" x14ac:dyDescent="0.25">
      <c r="A116" s="356"/>
      <c r="B116" s="182" t="s">
        <v>74</v>
      </c>
      <c r="C116" s="199">
        <f>C112-C113</f>
        <v>0</v>
      </c>
      <c r="D116" s="58">
        <f t="shared" ref="D116:I116" si="69">D112-D113</f>
        <v>0</v>
      </c>
      <c r="E116" s="58">
        <f t="shared" si="69"/>
        <v>0</v>
      </c>
      <c r="F116" s="58">
        <f t="shared" si="69"/>
        <v>0</v>
      </c>
      <c r="G116" s="58">
        <f t="shared" si="69"/>
        <v>0</v>
      </c>
      <c r="H116" s="58">
        <f t="shared" si="69"/>
        <v>0</v>
      </c>
      <c r="I116" s="173">
        <f t="shared" si="69"/>
        <v>0</v>
      </c>
      <c r="J116" s="152"/>
      <c r="K116" s="172">
        <f>K112-K113</f>
        <v>0</v>
      </c>
      <c r="L116" s="79">
        <f>L112-L113</f>
        <v>0</v>
      </c>
      <c r="M116" s="79">
        <f>M112-M113</f>
        <v>0</v>
      </c>
      <c r="N116" s="173">
        <f>N112-N113</f>
        <v>0</v>
      </c>
      <c r="O116" s="152"/>
      <c r="P116" s="93"/>
      <c r="Q116" s="87"/>
      <c r="S116" s="286" t="s">
        <v>119</v>
      </c>
      <c r="T116" s="348" t="str">
        <f>IF((SUM(C116:N116)-SUM(Q108:Q121))=0,"",SUM(C116:N116)-SUM(Q108:Q121))</f>
        <v/>
      </c>
      <c r="U116" s="348"/>
      <c r="V116" s="349"/>
      <c r="W116" s="350"/>
      <c r="Y116" s="366" t="s">
        <v>114</v>
      </c>
      <c r="Z116" s="367"/>
      <c r="AA116" s="367"/>
      <c r="AB116" s="255"/>
    </row>
    <row r="117" spans="1:30" ht="15" hidden="1" customHeight="1" outlineLevel="1" thickBot="1" x14ac:dyDescent="0.3">
      <c r="A117" s="356"/>
      <c r="B117" s="182" t="s">
        <v>13</v>
      </c>
      <c r="C117" s="200" t="str">
        <f>IF(C113=0,"нет",C112/C113)</f>
        <v>нет</v>
      </c>
      <c r="D117" s="75" t="str">
        <f t="shared" ref="D117:I117" si="70">IF(D113=0,"нет",D112/D113)</f>
        <v>нет</v>
      </c>
      <c r="E117" s="75" t="str">
        <f t="shared" si="70"/>
        <v>нет</v>
      </c>
      <c r="F117" s="75" t="str">
        <f t="shared" si="70"/>
        <v>нет</v>
      </c>
      <c r="G117" s="75" t="str">
        <f t="shared" si="70"/>
        <v>нет</v>
      </c>
      <c r="H117" s="75" t="str">
        <f t="shared" si="70"/>
        <v>нет</v>
      </c>
      <c r="I117" s="174" t="str">
        <f t="shared" si="70"/>
        <v>нет</v>
      </c>
      <c r="J117" s="153"/>
      <c r="K117" s="200" t="str">
        <f>IF(K113=0,"нет",K112/K113)</f>
        <v>нет</v>
      </c>
      <c r="L117" s="75" t="str">
        <f>IF(L113=0,"нет",L112/L113)</f>
        <v>нет</v>
      </c>
      <c r="M117" s="75" t="str">
        <f>IF(M113=0,"нет",M112/M113)</f>
        <v>нет</v>
      </c>
      <c r="N117" s="174" t="str">
        <f>IF(N113=0,"нет",N112/N113)</f>
        <v>нет</v>
      </c>
      <c r="O117" s="153"/>
      <c r="P117" s="94"/>
      <c r="Q117" s="88"/>
      <c r="S117" s="227" t="s">
        <v>50</v>
      </c>
      <c r="T117" s="66" t="str">
        <f>IF(SUM(C111:I111)=0,"",SUM(C112:I112)/SUM(C111:I111))</f>
        <v/>
      </c>
      <c r="U117" s="66" t="str">
        <f>IF(SUM(K111:N111)=0,"",SUM(K112:N112)/SUM(K111:N111))</f>
        <v/>
      </c>
      <c r="V117" s="280"/>
      <c r="W117" s="67" t="str">
        <f>IF(SUM(C111:N111)=0,"",SUM(C112:N112)/SUM(C111:N111))</f>
        <v/>
      </c>
      <c r="Y117" s="368" t="s">
        <v>27</v>
      </c>
      <c r="Z117" s="369"/>
      <c r="AA117" s="369"/>
      <c r="AB117" s="256">
        <f>AB113*AB114*AB115*30-AB116</f>
        <v>0</v>
      </c>
    </row>
    <row r="118" spans="1:30" ht="15" hidden="1" customHeight="1" outlineLevel="1" x14ac:dyDescent="0.25">
      <c r="A118" s="356"/>
      <c r="B118" s="82" t="s">
        <v>31</v>
      </c>
      <c r="C118" s="201">
        <f t="shared" ref="C118:I118" si="71">IF(C108=0,0,C109/C108)</f>
        <v>0</v>
      </c>
      <c r="D118" s="60">
        <f t="shared" si="71"/>
        <v>0</v>
      </c>
      <c r="E118" s="60">
        <f t="shared" si="71"/>
        <v>0</v>
      </c>
      <c r="F118" s="60">
        <f t="shared" si="71"/>
        <v>0</v>
      </c>
      <c r="G118" s="60">
        <f t="shared" si="71"/>
        <v>0</v>
      </c>
      <c r="H118" s="60">
        <f t="shared" si="71"/>
        <v>0</v>
      </c>
      <c r="I118" s="176">
        <f t="shared" si="71"/>
        <v>0</v>
      </c>
      <c r="J118" s="154"/>
      <c r="K118" s="175">
        <f t="shared" ref="K118:N118" si="72">IF(K108=0,0,K109/K108)</f>
        <v>0</v>
      </c>
      <c r="L118" s="80">
        <f t="shared" si="72"/>
        <v>0</v>
      </c>
      <c r="M118" s="80">
        <f t="shared" si="72"/>
        <v>0</v>
      </c>
      <c r="N118" s="176">
        <f t="shared" si="72"/>
        <v>0</v>
      </c>
      <c r="O118" s="154"/>
      <c r="P118" s="95"/>
      <c r="Q118" s="89"/>
      <c r="S118" s="236"/>
      <c r="T118" s="215"/>
      <c r="U118" s="215"/>
      <c r="V118" s="215"/>
      <c r="W118" s="238"/>
    </row>
    <row r="119" spans="1:30" ht="15" hidden="1" customHeight="1" outlineLevel="1" x14ac:dyDescent="0.25">
      <c r="A119" s="356"/>
      <c r="B119" s="181" t="s">
        <v>37</v>
      </c>
      <c r="C119" s="201">
        <f t="shared" ref="C119:I119" si="73">IF(C109=0,0,C110/C109)</f>
        <v>0</v>
      </c>
      <c r="D119" s="60">
        <f t="shared" si="73"/>
        <v>0</v>
      </c>
      <c r="E119" s="60">
        <f t="shared" si="73"/>
        <v>0</v>
      </c>
      <c r="F119" s="60">
        <f t="shared" si="73"/>
        <v>0</v>
      </c>
      <c r="G119" s="60">
        <f t="shared" si="73"/>
        <v>0</v>
      </c>
      <c r="H119" s="60">
        <f t="shared" si="73"/>
        <v>0</v>
      </c>
      <c r="I119" s="176">
        <f t="shared" si="73"/>
        <v>0</v>
      </c>
      <c r="J119" s="154"/>
      <c r="K119" s="175">
        <f>IF(K109=0,0,K110/K109)</f>
        <v>0</v>
      </c>
      <c r="L119" s="80">
        <f>IF(L109=0,0,L110/L109)</f>
        <v>0</v>
      </c>
      <c r="M119" s="80">
        <f t="shared" ref="M119:N119" si="74">IF(M109=0,0,M110/M109)</f>
        <v>0</v>
      </c>
      <c r="N119" s="176">
        <f t="shared" si="74"/>
        <v>0</v>
      </c>
      <c r="O119" s="154"/>
      <c r="P119" s="95"/>
      <c r="Q119" s="89"/>
      <c r="S119" s="227" t="s">
        <v>37</v>
      </c>
      <c r="T119" s="61">
        <f>IF(SUM(C109:I109)=0,0,(SUM(C110:I110)/SUM(C109:I109)))</f>
        <v>0</v>
      </c>
      <c r="U119" s="61">
        <f>IF(SUM(K109:N109)=0,0,(SUM(K110:N110)/SUM(K109:N109)))</f>
        <v>0</v>
      </c>
      <c r="V119" s="281"/>
      <c r="W119" s="203">
        <f>IF(SUM(C109:N109)=0,0,(SUM(C110:N110)/SUM(C109:N109)))</f>
        <v>0</v>
      </c>
      <c r="AC119" s="14"/>
      <c r="AD119" s="16"/>
    </row>
    <row r="120" spans="1:30" ht="15" hidden="1" customHeight="1" outlineLevel="1" x14ac:dyDescent="0.25">
      <c r="A120" s="356"/>
      <c r="B120" s="82" t="s">
        <v>38</v>
      </c>
      <c r="C120" s="201">
        <f t="shared" ref="C120:I120" si="75">IF(C110=0,0,C111/C110)</f>
        <v>0</v>
      </c>
      <c r="D120" s="60">
        <f t="shared" si="75"/>
        <v>0</v>
      </c>
      <c r="E120" s="60">
        <f t="shared" si="75"/>
        <v>0</v>
      </c>
      <c r="F120" s="60">
        <f t="shared" si="75"/>
        <v>0</v>
      </c>
      <c r="G120" s="60">
        <f t="shared" si="75"/>
        <v>0</v>
      </c>
      <c r="H120" s="60">
        <f t="shared" si="75"/>
        <v>0</v>
      </c>
      <c r="I120" s="176">
        <f t="shared" si="75"/>
        <v>0</v>
      </c>
      <c r="J120" s="154"/>
      <c r="K120" s="175">
        <f>IF(K110=0,0,K111/K110)</f>
        <v>0</v>
      </c>
      <c r="L120" s="80">
        <f>IF(L110=0,0,L111/L110)</f>
        <v>0</v>
      </c>
      <c r="M120" s="80">
        <f t="shared" ref="M120:N120" si="76">IF(M110=0,0,M111/M110)</f>
        <v>0</v>
      </c>
      <c r="N120" s="176">
        <f t="shared" si="76"/>
        <v>0</v>
      </c>
      <c r="O120" s="154"/>
      <c r="P120" s="95"/>
      <c r="Q120" s="89"/>
      <c r="S120" s="227" t="s">
        <v>38</v>
      </c>
      <c r="T120" s="61">
        <f>IF(SUM(C110:I110)=0,0,(SUM(C111:I111)/SUM(C110:I110)))</f>
        <v>0</v>
      </c>
      <c r="U120" s="61">
        <f>IF(SUM(K110:N110)=0,0,(SUM(K111:N111)/SUM(K110:N110)))</f>
        <v>0</v>
      </c>
      <c r="V120" s="281"/>
      <c r="W120" s="203">
        <f>IF(SUM(C110:N110)=0,0,(SUM(C111:N111)/SUM(C110:N110)))</f>
        <v>0</v>
      </c>
    </row>
    <row r="121" spans="1:30" ht="15" hidden="1" customHeight="1" outlineLevel="1" thickBot="1" x14ac:dyDescent="0.3">
      <c r="A121" s="356"/>
      <c r="B121" s="183" t="s">
        <v>39</v>
      </c>
      <c r="C121" s="204">
        <f>IF(C109=0,0,C111/C109)</f>
        <v>0</v>
      </c>
      <c r="D121" s="76">
        <f t="shared" ref="D121:I121" si="77">IF(D109=0,0,D111/D109)</f>
        <v>0</v>
      </c>
      <c r="E121" s="76">
        <f t="shared" si="77"/>
        <v>0</v>
      </c>
      <c r="F121" s="76">
        <f t="shared" si="77"/>
        <v>0</v>
      </c>
      <c r="G121" s="76">
        <f t="shared" si="77"/>
        <v>0</v>
      </c>
      <c r="H121" s="76">
        <f t="shared" si="77"/>
        <v>0</v>
      </c>
      <c r="I121" s="205">
        <f t="shared" si="77"/>
        <v>0</v>
      </c>
      <c r="J121" s="155"/>
      <c r="K121" s="177">
        <f>IF(K109=0,0,K111/K109)</f>
        <v>0</v>
      </c>
      <c r="L121" s="81">
        <f>IF(L109=0,0,L111/L109)</f>
        <v>0</v>
      </c>
      <c r="M121" s="81">
        <f>IF(M109=0,0,M111/M109)</f>
        <v>0</v>
      </c>
      <c r="N121" s="178">
        <f>IF(N109=0,0,N111/N109)</f>
        <v>0</v>
      </c>
      <c r="O121" s="155"/>
      <c r="P121" s="160"/>
      <c r="Q121" s="161"/>
      <c r="S121" s="230" t="s">
        <v>40</v>
      </c>
      <c r="T121" s="62">
        <f>IF(SUM(C109:I109)=0,0,SUM(C111:I111)/SUM(C109:I109))</f>
        <v>0</v>
      </c>
      <c r="U121" s="62">
        <f>IF(SUM(K109:N109)=0,0,SUM(K111:N111)/SUM(K109:N109))</f>
        <v>0</v>
      </c>
      <c r="V121" s="282"/>
      <c r="W121" s="180">
        <f>IF(SUM(C109:N109)=0,0,SUM(C111:N111)/SUM(C109:N109))</f>
        <v>0</v>
      </c>
      <c r="AB121" s="72"/>
    </row>
    <row r="122" spans="1:30" ht="15" hidden="1" customHeight="1" outlineLevel="1" thickBot="1" x14ac:dyDescent="0.3">
      <c r="A122" s="235" t="s">
        <v>43</v>
      </c>
      <c r="B122" s="157"/>
      <c r="C122" s="207" t="str">
        <f>C107</f>
        <v>прямые заходы</v>
      </c>
      <c r="D122" s="208" t="str">
        <f t="shared" ref="D122:I122" si="78">D107</f>
        <v>директ</v>
      </c>
      <c r="E122" s="208" t="str">
        <f t="shared" si="78"/>
        <v>adwords</v>
      </c>
      <c r="F122" s="208" t="str">
        <f t="shared" si="78"/>
        <v>поиск</v>
      </c>
      <c r="G122" s="208" t="str">
        <f t="shared" si="78"/>
        <v>ссылки</v>
      </c>
      <c r="H122" s="208" t="str">
        <f t="shared" si="78"/>
        <v>источник m</v>
      </c>
      <c r="I122" s="209" t="str">
        <f t="shared" si="78"/>
        <v>источник n</v>
      </c>
      <c r="J122" s="210"/>
      <c r="K122" s="207" t="str">
        <f t="shared" ref="K122:N122" si="79">K107</f>
        <v>Повторные</v>
      </c>
      <c r="L122" s="208" t="str">
        <f t="shared" si="79"/>
        <v>авито</v>
      </c>
      <c r="M122" s="208" t="str">
        <f t="shared" si="79"/>
        <v>вконтакт</v>
      </c>
      <c r="N122" s="209" t="str">
        <f t="shared" si="79"/>
        <v>источник k</v>
      </c>
      <c r="O122" s="206"/>
      <c r="P122" s="351" t="s">
        <v>100</v>
      </c>
      <c r="Q122" s="352"/>
      <c r="AA122" s="71" t="s">
        <v>34</v>
      </c>
    </row>
    <row r="123" spans="1:30" ht="15" hidden="1" customHeight="1" outlineLevel="1" x14ac:dyDescent="0.25">
      <c r="A123" s="233"/>
      <c r="B123" s="184" t="s">
        <v>30</v>
      </c>
      <c r="C123" s="52"/>
      <c r="D123" s="53"/>
      <c r="E123" s="53"/>
      <c r="F123" s="53"/>
      <c r="G123" s="53"/>
      <c r="H123" s="53"/>
      <c r="I123" s="202"/>
      <c r="J123" s="158"/>
      <c r="K123" s="165"/>
      <c r="L123" s="103"/>
      <c r="M123" s="103"/>
      <c r="N123" s="99"/>
      <c r="O123" s="158"/>
      <c r="P123" s="104"/>
      <c r="Q123" s="99"/>
      <c r="R123" s="1"/>
      <c r="S123" s="232"/>
      <c r="T123" s="299" t="s">
        <v>101</v>
      </c>
      <c r="U123" s="299" t="s">
        <v>102</v>
      </c>
      <c r="V123" s="300"/>
      <c r="W123" s="301" t="s">
        <v>106</v>
      </c>
      <c r="AA123" s="70">
        <f>W154</f>
        <v>0</v>
      </c>
    </row>
    <row r="124" spans="1:30" ht="15" hidden="1" customHeight="1" outlineLevel="1" x14ac:dyDescent="0.25">
      <c r="A124" s="138" t="s">
        <v>89</v>
      </c>
      <c r="B124" s="185" t="s">
        <v>34</v>
      </c>
      <c r="C124" s="193"/>
      <c r="D124" s="4"/>
      <c r="E124" s="4"/>
      <c r="F124" s="3"/>
      <c r="G124" s="3"/>
      <c r="H124" s="3"/>
      <c r="I124" s="194"/>
      <c r="J124" s="159"/>
      <c r="K124" s="166"/>
      <c r="L124" s="101"/>
      <c r="M124" s="101"/>
      <c r="N124" s="84"/>
      <c r="O124" s="159"/>
      <c r="P124" s="90"/>
      <c r="Q124" s="84"/>
      <c r="S124" s="227" t="s">
        <v>47</v>
      </c>
      <c r="T124" s="68" t="str">
        <f>IF(SUM(C124:I124)=0,"",SUM(C124:I124)/A125)</f>
        <v/>
      </c>
      <c r="U124" s="68" t="str">
        <f>IF(SUM(K124:N124)=0,"",SUM(K124:N124)/A125)</f>
        <v/>
      </c>
      <c r="V124" s="277"/>
      <c r="W124" s="228" t="str">
        <f>IF(SUM(C124:N124)=0,"",SUM(C124:N124)/A125)</f>
        <v/>
      </c>
      <c r="AC124" s="109" t="s">
        <v>55</v>
      </c>
    </row>
    <row r="125" spans="1:30" ht="15" hidden="1" customHeight="1" outlineLevel="1" x14ac:dyDescent="0.25">
      <c r="A125" s="234">
        <v>7</v>
      </c>
      <c r="B125" s="185" t="s">
        <v>3</v>
      </c>
      <c r="C125" s="193"/>
      <c r="D125" s="3"/>
      <c r="E125" s="3"/>
      <c r="F125" s="3"/>
      <c r="G125" s="3"/>
      <c r="H125" s="3"/>
      <c r="I125" s="194"/>
      <c r="J125" s="159"/>
      <c r="K125" s="166"/>
      <c r="L125" s="101"/>
      <c r="M125" s="101"/>
      <c r="N125" s="84"/>
      <c r="O125" s="159"/>
      <c r="P125" s="90"/>
      <c r="Q125" s="84"/>
      <c r="S125" s="227" t="s">
        <v>48</v>
      </c>
      <c r="T125" s="69">
        <f>SUM(C125:I125)/A125</f>
        <v>0</v>
      </c>
      <c r="U125" s="69">
        <f>SUM(K125:N125)/A125</f>
        <v>0</v>
      </c>
      <c r="V125" s="278"/>
      <c r="W125" s="229">
        <f>SUM(C125:N125)/A125</f>
        <v>0</v>
      </c>
      <c r="AA125" s="71" t="s">
        <v>3</v>
      </c>
      <c r="AB125" s="74" t="e">
        <f>AA126/AA123</f>
        <v>#DIV/0!</v>
      </c>
    </row>
    <row r="126" spans="1:30" ht="15" hidden="1" customHeight="1" outlineLevel="1" x14ac:dyDescent="0.25">
      <c r="A126" s="353" t="s">
        <v>46</v>
      </c>
      <c r="B126" s="185" t="s">
        <v>4</v>
      </c>
      <c r="C126" s="193"/>
      <c r="D126" s="3"/>
      <c r="E126" s="3"/>
      <c r="F126" s="3"/>
      <c r="G126" s="3"/>
      <c r="H126" s="3"/>
      <c r="I126" s="194"/>
      <c r="J126" s="159"/>
      <c r="K126" s="166"/>
      <c r="L126" s="101"/>
      <c r="M126" s="101"/>
      <c r="N126" s="84"/>
      <c r="O126" s="159"/>
      <c r="P126" s="90"/>
      <c r="Q126" s="84"/>
      <c r="S126" s="227" t="s">
        <v>49</v>
      </c>
      <c r="T126" s="69" t="str">
        <f>IF(SUM(C126:I126)=0,"",SUM(C126:I126)/A125)</f>
        <v/>
      </c>
      <c r="U126" s="69" t="str">
        <f>IF(SUM(K126:N126)=0,"",SUM(K126:N126)/A125)</f>
        <v/>
      </c>
      <c r="V126" s="278"/>
      <c r="W126" s="229" t="str">
        <f>IF(SUM(C126:N126)=0,"",SUM(C126:N126)/A125)</f>
        <v/>
      </c>
      <c r="Y126" s="109" t="s">
        <v>57</v>
      </c>
      <c r="AA126" s="71">
        <f>W155</f>
        <v>0</v>
      </c>
    </row>
    <row r="127" spans="1:30" ht="15" hidden="1" customHeight="1" outlineLevel="1" thickBot="1" x14ac:dyDescent="0.3">
      <c r="A127" s="354"/>
      <c r="B127" s="185" t="s">
        <v>5</v>
      </c>
      <c r="C127" s="195"/>
      <c r="D127" s="6"/>
      <c r="E127" s="6"/>
      <c r="F127" s="5"/>
      <c r="G127" s="5"/>
      <c r="H127" s="5"/>
      <c r="I127" s="196"/>
      <c r="J127" s="151"/>
      <c r="K127" s="167"/>
      <c r="L127" s="102"/>
      <c r="M127" s="102"/>
      <c r="N127" s="85"/>
      <c r="O127" s="151"/>
      <c r="P127" s="91"/>
      <c r="Q127" s="85"/>
      <c r="S127" s="227" t="s">
        <v>6</v>
      </c>
      <c r="T127" s="66">
        <f>SUM(C127:I127)</f>
        <v>0</v>
      </c>
      <c r="U127" s="66">
        <f>SUM(K127:N127)</f>
        <v>0</v>
      </c>
      <c r="V127" s="279"/>
      <c r="W127" s="67">
        <f>SUM(C127:N127)</f>
        <v>0</v>
      </c>
      <c r="Y127" s="77" t="e">
        <f>W156/W154</f>
        <v>#DIV/0!</v>
      </c>
      <c r="AC127" s="109" t="s">
        <v>56</v>
      </c>
    </row>
    <row r="128" spans="1:30" ht="15" hidden="1" customHeight="1" outlineLevel="1" x14ac:dyDescent="0.25">
      <c r="A128" s="355"/>
      <c r="B128" s="185" t="s">
        <v>7</v>
      </c>
      <c r="C128" s="195"/>
      <c r="D128" s="5"/>
      <c r="E128" s="5"/>
      <c r="F128" s="5"/>
      <c r="G128" s="5"/>
      <c r="H128" s="5"/>
      <c r="I128" s="196"/>
      <c r="J128" s="151"/>
      <c r="K128" s="167"/>
      <c r="L128" s="102"/>
      <c r="M128" s="102"/>
      <c r="N128" s="85"/>
      <c r="O128" s="151"/>
      <c r="P128" s="91"/>
      <c r="Q128" s="85"/>
      <c r="S128" s="227" t="s">
        <v>105</v>
      </c>
      <c r="T128" s="59" t="str">
        <f>IF(SUM(C128:I128)=0,"",SUM(C128:I128))</f>
        <v/>
      </c>
      <c r="U128" s="59" t="str">
        <f>IF(SUM(K128:N128)=0,"",SUM(K128:N128))</f>
        <v/>
      </c>
      <c r="V128" s="280"/>
      <c r="W128" s="67" t="str">
        <f>IF(SUM(C128:N128)=0,"",SUM(C128:N128))</f>
        <v/>
      </c>
      <c r="AA128" s="71" t="s">
        <v>4</v>
      </c>
      <c r="AB128" s="74" t="e">
        <f>AA129/AA126</f>
        <v>#DIV/0!</v>
      </c>
    </row>
    <row r="129" spans="1:29" ht="15" hidden="1" customHeight="1" outlineLevel="1" x14ac:dyDescent="0.25">
      <c r="A129" s="356"/>
      <c r="B129" s="181" t="s">
        <v>32</v>
      </c>
      <c r="C129" s="197">
        <f t="shared" ref="C129:I129" si="80">IF(C124=0,0,C128/C124)</f>
        <v>0</v>
      </c>
      <c r="D129" s="56">
        <f t="shared" si="80"/>
        <v>0</v>
      </c>
      <c r="E129" s="56">
        <f t="shared" si="80"/>
        <v>0</v>
      </c>
      <c r="F129" s="56">
        <f t="shared" si="80"/>
        <v>0</v>
      </c>
      <c r="G129" s="56">
        <f t="shared" si="80"/>
        <v>0</v>
      </c>
      <c r="H129" s="56">
        <f t="shared" si="80"/>
        <v>0</v>
      </c>
      <c r="I129" s="169">
        <f t="shared" si="80"/>
        <v>0</v>
      </c>
      <c r="J129" s="150"/>
      <c r="K129" s="168">
        <f>IF(K124=0,0,K128/K124)</f>
        <v>0</v>
      </c>
      <c r="L129" s="147">
        <f>IF(L124=0,0,L128/L124)</f>
        <v>0</v>
      </c>
      <c r="M129" s="147">
        <f>IF(M124=0,0,M128/M124)</f>
        <v>0</v>
      </c>
      <c r="N129" s="169">
        <f>IF(N124=0,0,N128/N124)</f>
        <v>0</v>
      </c>
      <c r="O129" s="150"/>
      <c r="P129" s="92"/>
      <c r="Q129" s="86"/>
      <c r="S129" s="227" t="s">
        <v>51</v>
      </c>
      <c r="T129" s="345" t="str">
        <f>IF(SUM(Q123:Q136)=0,"",SUM(Q123:Q136))</f>
        <v/>
      </c>
      <c r="U129" s="345"/>
      <c r="V129" s="346"/>
      <c r="W129" s="347"/>
      <c r="AA129" s="71">
        <f>W156</f>
        <v>0</v>
      </c>
    </row>
    <row r="130" spans="1:29" ht="15" hidden="1" customHeight="1" outlineLevel="1" x14ac:dyDescent="0.25">
      <c r="A130" s="356"/>
      <c r="B130" s="181" t="s">
        <v>8</v>
      </c>
      <c r="C130" s="198">
        <f t="shared" ref="C130:I130" si="81">IF(C126=0,0,C128/C126)</f>
        <v>0</v>
      </c>
      <c r="D130" s="57">
        <f t="shared" si="81"/>
        <v>0</v>
      </c>
      <c r="E130" s="57">
        <f t="shared" si="81"/>
        <v>0</v>
      </c>
      <c r="F130" s="57">
        <f t="shared" si="81"/>
        <v>0</v>
      </c>
      <c r="G130" s="57">
        <f t="shared" si="81"/>
        <v>0</v>
      </c>
      <c r="H130" s="57">
        <f t="shared" si="81"/>
        <v>0</v>
      </c>
      <c r="I130" s="171">
        <f t="shared" si="81"/>
        <v>0</v>
      </c>
      <c r="J130" s="151"/>
      <c r="K130" s="170">
        <f>IF(K126=0,0,K128/K126)</f>
        <v>0</v>
      </c>
      <c r="L130" s="78">
        <f>IF(L126=0,0,L128/L126)</f>
        <v>0</v>
      </c>
      <c r="M130" s="78">
        <f>IF(M126=0,0,M128/M126)</f>
        <v>0</v>
      </c>
      <c r="N130" s="171">
        <f>IF(N126=0,0,N128/N126)</f>
        <v>0</v>
      </c>
      <c r="O130" s="151"/>
      <c r="P130" s="91"/>
      <c r="Q130" s="85"/>
      <c r="S130" s="236"/>
      <c r="T130" s="216"/>
      <c r="U130" s="215"/>
      <c r="V130" s="215"/>
      <c r="W130" s="237"/>
      <c r="AA130" s="108" t="s">
        <v>54</v>
      </c>
      <c r="AC130" s="109" t="s">
        <v>58</v>
      </c>
    </row>
    <row r="131" spans="1:29" ht="15" hidden="1" customHeight="1" outlineLevel="1" x14ac:dyDescent="0.25">
      <c r="A131" s="356"/>
      <c r="B131" s="182" t="s">
        <v>74</v>
      </c>
      <c r="C131" s="199">
        <f>C127-C128</f>
        <v>0</v>
      </c>
      <c r="D131" s="58">
        <f t="shared" ref="D131:I131" si="82">D127-D128</f>
        <v>0</v>
      </c>
      <c r="E131" s="58">
        <f t="shared" si="82"/>
        <v>0</v>
      </c>
      <c r="F131" s="58">
        <f t="shared" si="82"/>
        <v>0</v>
      </c>
      <c r="G131" s="58">
        <f t="shared" si="82"/>
        <v>0</v>
      </c>
      <c r="H131" s="58">
        <f t="shared" si="82"/>
        <v>0</v>
      </c>
      <c r="I131" s="173">
        <f t="shared" si="82"/>
        <v>0</v>
      </c>
      <c r="J131" s="152"/>
      <c r="K131" s="172">
        <f>K127-K128</f>
        <v>0</v>
      </c>
      <c r="L131" s="79">
        <f>L127-L128</f>
        <v>0</v>
      </c>
      <c r="M131" s="79">
        <f>M127-M128</f>
        <v>0</v>
      </c>
      <c r="N131" s="173">
        <f>N127-N128</f>
        <v>0</v>
      </c>
      <c r="O131" s="152"/>
      <c r="P131" s="93"/>
      <c r="Q131" s="87"/>
      <c r="S131" s="286" t="s">
        <v>119</v>
      </c>
      <c r="T131" s="348" t="str">
        <f>IF((SUM(C131:N131)-SUM(Q123:Q136))=0,"",SUM(C131:N131)-SUM(Q123:Q136))</f>
        <v/>
      </c>
      <c r="U131" s="348"/>
      <c r="V131" s="349"/>
      <c r="W131" s="350"/>
      <c r="AA131" s="71">
        <f>SUM(K96,K111,K126,K141)</f>
        <v>0</v>
      </c>
      <c r="AB131" s="73" t="e">
        <f>AA131/AA129</f>
        <v>#DIV/0!</v>
      </c>
    </row>
    <row r="132" spans="1:29" ht="15" hidden="1" customHeight="1" outlineLevel="1" x14ac:dyDescent="0.25">
      <c r="A132" s="356"/>
      <c r="B132" s="182" t="s">
        <v>13</v>
      </c>
      <c r="C132" s="200" t="str">
        <f>IF(C128=0,"нет",C127/C128)</f>
        <v>нет</v>
      </c>
      <c r="D132" s="75" t="str">
        <f t="shared" ref="D132:I132" si="83">IF(D128=0,"нет",D127/D128)</f>
        <v>нет</v>
      </c>
      <c r="E132" s="75" t="str">
        <f t="shared" si="83"/>
        <v>нет</v>
      </c>
      <c r="F132" s="75" t="str">
        <f t="shared" si="83"/>
        <v>нет</v>
      </c>
      <c r="G132" s="75" t="str">
        <f t="shared" si="83"/>
        <v>нет</v>
      </c>
      <c r="H132" s="75" t="str">
        <f t="shared" si="83"/>
        <v>нет</v>
      </c>
      <c r="I132" s="174" t="str">
        <f t="shared" si="83"/>
        <v>нет</v>
      </c>
      <c r="J132" s="153"/>
      <c r="K132" s="200" t="str">
        <f>IF(K128=0,"нет",K127/K128)</f>
        <v>нет</v>
      </c>
      <c r="L132" s="75" t="str">
        <f>IF(L128=0,"нет",L127/L128)</f>
        <v>нет</v>
      </c>
      <c r="M132" s="75" t="str">
        <f>IF(M128=0,"нет",M127/M128)</f>
        <v>нет</v>
      </c>
      <c r="N132" s="174" t="str">
        <f>IF(N128=0,"нет",N127/N128)</f>
        <v>нет</v>
      </c>
      <c r="O132" s="153"/>
      <c r="P132" s="94"/>
      <c r="Q132" s="88"/>
      <c r="S132" s="227" t="s">
        <v>50</v>
      </c>
      <c r="T132" s="66" t="str">
        <f>IF(SUM(C126:I126)=0,"",SUM(C127:I127)/SUM(C126:I126))</f>
        <v/>
      </c>
      <c r="U132" s="66" t="str">
        <f>IF(SUM(K126:N126)=0,"",SUM(K127:N127)/SUM(K126:N126))</f>
        <v/>
      </c>
      <c r="V132" s="280"/>
      <c r="W132" s="67" t="str">
        <f>IF(SUM(C126:N126)=0,"",SUM(C127:N127)/SUM(C126:N126))</f>
        <v/>
      </c>
    </row>
    <row r="133" spans="1:29" ht="15" hidden="1" customHeight="1" outlineLevel="1" x14ac:dyDescent="0.25">
      <c r="A133" s="356"/>
      <c r="B133" s="82" t="s">
        <v>31</v>
      </c>
      <c r="C133" s="201">
        <f t="shared" ref="C133:I133" si="84">IF(C123=0,0,C124/C123)</f>
        <v>0</v>
      </c>
      <c r="D133" s="60">
        <f t="shared" si="84"/>
        <v>0</v>
      </c>
      <c r="E133" s="60">
        <f t="shared" si="84"/>
        <v>0</v>
      </c>
      <c r="F133" s="60">
        <f t="shared" si="84"/>
        <v>0</v>
      </c>
      <c r="G133" s="60">
        <f t="shared" si="84"/>
        <v>0</v>
      </c>
      <c r="H133" s="60">
        <f t="shared" si="84"/>
        <v>0</v>
      </c>
      <c r="I133" s="176">
        <f t="shared" si="84"/>
        <v>0</v>
      </c>
      <c r="J133" s="154"/>
      <c r="K133" s="175">
        <f t="shared" ref="K133:N133" si="85">IF(K123=0,0,K124/K123)</f>
        <v>0</v>
      </c>
      <c r="L133" s="80">
        <f t="shared" si="85"/>
        <v>0</v>
      </c>
      <c r="M133" s="80">
        <f t="shared" si="85"/>
        <v>0</v>
      </c>
      <c r="N133" s="176">
        <f t="shared" si="85"/>
        <v>0</v>
      </c>
      <c r="O133" s="154"/>
      <c r="P133" s="95"/>
      <c r="Q133" s="89"/>
      <c r="S133" s="236"/>
      <c r="T133" s="215"/>
      <c r="U133" s="215"/>
      <c r="V133" s="215"/>
      <c r="W133" s="238"/>
    </row>
    <row r="134" spans="1:29" ht="15" hidden="1" customHeight="1" outlineLevel="1" x14ac:dyDescent="0.25">
      <c r="A134" s="356"/>
      <c r="B134" s="181" t="s">
        <v>37</v>
      </c>
      <c r="C134" s="201">
        <f t="shared" ref="C134:I134" si="86">IF(C124=0,0,C125/C124)</f>
        <v>0</v>
      </c>
      <c r="D134" s="60">
        <f t="shared" si="86"/>
        <v>0</v>
      </c>
      <c r="E134" s="60">
        <f t="shared" si="86"/>
        <v>0</v>
      </c>
      <c r="F134" s="60">
        <f t="shared" si="86"/>
        <v>0</v>
      </c>
      <c r="G134" s="60">
        <f t="shared" si="86"/>
        <v>0</v>
      </c>
      <c r="H134" s="60">
        <f t="shared" si="86"/>
        <v>0</v>
      </c>
      <c r="I134" s="176">
        <f t="shared" si="86"/>
        <v>0</v>
      </c>
      <c r="J134" s="154"/>
      <c r="K134" s="175">
        <f>IF(K124=0,0,K125/K124)</f>
        <v>0</v>
      </c>
      <c r="L134" s="80">
        <f>IF(L124=0,0,L125/L124)</f>
        <v>0</v>
      </c>
      <c r="M134" s="80">
        <f t="shared" ref="M134:N134" si="87">IF(M124=0,0,M125/M124)</f>
        <v>0</v>
      </c>
      <c r="N134" s="176">
        <f t="shared" si="87"/>
        <v>0</v>
      </c>
      <c r="O134" s="154"/>
      <c r="P134" s="95"/>
      <c r="Q134" s="89"/>
      <c r="S134" s="227" t="s">
        <v>37</v>
      </c>
      <c r="T134" s="61">
        <f>IF(SUM(C124:I124)=0,0,(SUM(C125:I125)/SUM(C124:I124)))</f>
        <v>0</v>
      </c>
      <c r="U134" s="61">
        <f>IF(SUM(K124:N124)=0,0,(SUM(K125:N125)/SUM(K124:N124)))</f>
        <v>0</v>
      </c>
      <c r="V134" s="281"/>
      <c r="W134" s="203">
        <f>IF(SUM(C124:N124)=0,0,(SUM(C125:N125)/SUM(C124:N124)))</f>
        <v>0</v>
      </c>
    </row>
    <row r="135" spans="1:29" ht="15" hidden="1" customHeight="1" outlineLevel="1" x14ac:dyDescent="0.25">
      <c r="A135" s="356"/>
      <c r="B135" s="82" t="s">
        <v>38</v>
      </c>
      <c r="C135" s="201">
        <f t="shared" ref="C135:I135" si="88">IF(C125=0,0,C126/C125)</f>
        <v>0</v>
      </c>
      <c r="D135" s="60">
        <f t="shared" si="88"/>
        <v>0</v>
      </c>
      <c r="E135" s="60">
        <f t="shared" si="88"/>
        <v>0</v>
      </c>
      <c r="F135" s="60">
        <f t="shared" si="88"/>
        <v>0</v>
      </c>
      <c r="G135" s="60">
        <f t="shared" si="88"/>
        <v>0</v>
      </c>
      <c r="H135" s="60">
        <f t="shared" si="88"/>
        <v>0</v>
      </c>
      <c r="I135" s="176">
        <f t="shared" si="88"/>
        <v>0</v>
      </c>
      <c r="J135" s="154"/>
      <c r="K135" s="175">
        <f>IF(K125=0,0,K126/K125)</f>
        <v>0</v>
      </c>
      <c r="L135" s="80">
        <f>IF(L125=0,0,L126/L125)</f>
        <v>0</v>
      </c>
      <c r="M135" s="80">
        <f t="shared" ref="M135:N135" si="89">IF(M125=0,0,M126/M125)</f>
        <v>0</v>
      </c>
      <c r="N135" s="176">
        <f t="shared" si="89"/>
        <v>0</v>
      </c>
      <c r="O135" s="154"/>
      <c r="P135" s="95"/>
      <c r="Q135" s="89"/>
      <c r="S135" s="227" t="s">
        <v>38</v>
      </c>
      <c r="T135" s="61">
        <f>IF(SUM(C125:I125)=0,0,(SUM(C126:I126)/SUM(C125:I125)))</f>
        <v>0</v>
      </c>
      <c r="U135" s="61">
        <f>IF(SUM(K125:N125)=0,0,(SUM(K126:N126)/SUM(K125:N125)))</f>
        <v>0</v>
      </c>
      <c r="V135" s="281"/>
      <c r="W135" s="203">
        <f>IF(SUM(C125:N125)=0,0,(SUM(C126:N126)/SUM(C125:N125)))</f>
        <v>0</v>
      </c>
    </row>
    <row r="136" spans="1:29" ht="15" hidden="1" customHeight="1" outlineLevel="1" thickBot="1" x14ac:dyDescent="0.3">
      <c r="A136" s="356"/>
      <c r="B136" s="183" t="s">
        <v>39</v>
      </c>
      <c r="C136" s="204">
        <f>IF(C124=0,0,C126/C124)</f>
        <v>0</v>
      </c>
      <c r="D136" s="76">
        <f t="shared" ref="D136:I136" si="90">IF(D124=0,0,D126/D124)</f>
        <v>0</v>
      </c>
      <c r="E136" s="76">
        <f t="shared" si="90"/>
        <v>0</v>
      </c>
      <c r="F136" s="76">
        <f t="shared" si="90"/>
        <v>0</v>
      </c>
      <c r="G136" s="76">
        <f t="shared" si="90"/>
        <v>0</v>
      </c>
      <c r="H136" s="76">
        <f t="shared" si="90"/>
        <v>0</v>
      </c>
      <c r="I136" s="205">
        <f t="shared" si="90"/>
        <v>0</v>
      </c>
      <c r="J136" s="155"/>
      <c r="K136" s="177">
        <f>IF(K124=0,0,K126/K124)</f>
        <v>0</v>
      </c>
      <c r="L136" s="81">
        <f>IF(L124=0,0,L126/L124)</f>
        <v>0</v>
      </c>
      <c r="M136" s="81">
        <f>IF(M124=0,0,M126/M124)</f>
        <v>0</v>
      </c>
      <c r="N136" s="178">
        <f>IF(N124=0,0,N126/N124)</f>
        <v>0</v>
      </c>
      <c r="O136" s="155"/>
      <c r="P136" s="160"/>
      <c r="Q136" s="161"/>
      <c r="S136" s="230" t="s">
        <v>40</v>
      </c>
      <c r="T136" s="62">
        <f>IF(SUM(C124:I124)=0,0,SUM(C126:I126)/SUM(C124:I124))</f>
        <v>0</v>
      </c>
      <c r="U136" s="62">
        <f>IF(SUM(K124:N124)=0,0,SUM(K126:N126)/SUM(K124:N124))</f>
        <v>0</v>
      </c>
      <c r="V136" s="282"/>
      <c r="W136" s="180">
        <f>IF(SUM(C124:N124)=0,0,SUM(C126:N126)/SUM(C124:N124))</f>
        <v>0</v>
      </c>
    </row>
    <row r="137" spans="1:29" ht="15" hidden="1" customHeight="1" outlineLevel="1" thickBot="1" x14ac:dyDescent="0.3">
      <c r="A137" s="140" t="s">
        <v>44</v>
      </c>
      <c r="B137" s="145"/>
      <c r="C137" s="207" t="str">
        <f>C122</f>
        <v>прямые заходы</v>
      </c>
      <c r="D137" s="208" t="str">
        <f t="shared" ref="D137:I137" si="91">D122</f>
        <v>директ</v>
      </c>
      <c r="E137" s="208" t="str">
        <f t="shared" si="91"/>
        <v>adwords</v>
      </c>
      <c r="F137" s="208" t="str">
        <f t="shared" si="91"/>
        <v>поиск</v>
      </c>
      <c r="G137" s="208" t="str">
        <f t="shared" si="91"/>
        <v>ссылки</v>
      </c>
      <c r="H137" s="208" t="str">
        <f t="shared" si="91"/>
        <v>источник m</v>
      </c>
      <c r="I137" s="209" t="str">
        <f t="shared" si="91"/>
        <v>источник n</v>
      </c>
      <c r="J137" s="210"/>
      <c r="K137" s="207" t="str">
        <f t="shared" ref="K137:N137" si="92">K122</f>
        <v>Повторные</v>
      </c>
      <c r="L137" s="208" t="str">
        <f t="shared" si="92"/>
        <v>авито</v>
      </c>
      <c r="M137" s="208" t="str">
        <f t="shared" si="92"/>
        <v>вконтакт</v>
      </c>
      <c r="N137" s="209" t="str">
        <f t="shared" si="92"/>
        <v>источник k</v>
      </c>
      <c r="O137" s="206"/>
      <c r="P137" s="351" t="s">
        <v>100</v>
      </c>
      <c r="Q137" s="352"/>
    </row>
    <row r="138" spans="1:29" ht="15" hidden="1" customHeight="1" outlineLevel="1" x14ac:dyDescent="0.25">
      <c r="A138" s="233"/>
      <c r="B138" s="184" t="s">
        <v>30</v>
      </c>
      <c r="C138" s="52"/>
      <c r="D138" s="53"/>
      <c r="E138" s="53"/>
      <c r="F138" s="53"/>
      <c r="G138" s="53"/>
      <c r="H138" s="53"/>
      <c r="I138" s="202"/>
      <c r="J138" s="158"/>
      <c r="K138" s="223"/>
      <c r="L138" s="224"/>
      <c r="M138" s="224"/>
      <c r="N138" s="162"/>
      <c r="O138" s="158"/>
      <c r="P138" s="104"/>
      <c r="Q138" s="99"/>
      <c r="R138" s="1"/>
      <c r="S138" s="232"/>
      <c r="T138" s="299" t="s">
        <v>101</v>
      </c>
      <c r="U138" s="299" t="s">
        <v>102</v>
      </c>
      <c r="V138" s="300"/>
      <c r="W138" s="301" t="s">
        <v>106</v>
      </c>
    </row>
    <row r="139" spans="1:29" ht="15" hidden="1" customHeight="1" outlineLevel="1" x14ac:dyDescent="0.25">
      <c r="A139" s="138" t="s">
        <v>89</v>
      </c>
      <c r="B139" s="185" t="s">
        <v>34</v>
      </c>
      <c r="C139" s="193"/>
      <c r="D139" s="4"/>
      <c r="E139" s="4"/>
      <c r="F139" s="3"/>
      <c r="G139" s="3"/>
      <c r="H139" s="3"/>
      <c r="I139" s="194"/>
      <c r="J139" s="159"/>
      <c r="K139" s="166"/>
      <c r="L139" s="101"/>
      <c r="M139" s="101"/>
      <c r="N139" s="84"/>
      <c r="O139" s="159"/>
      <c r="P139" s="90"/>
      <c r="Q139" s="84"/>
      <c r="S139" s="227" t="s">
        <v>47</v>
      </c>
      <c r="T139" s="68" t="str">
        <f>IF(SUM(C139:I139)=0,"",SUM(C139:I139)/A140)</f>
        <v/>
      </c>
      <c r="U139" s="68" t="str">
        <f>IF(SUM(K139:N139)=0,"",SUM(K139:N139)/A140)</f>
        <v/>
      </c>
      <c r="V139" s="277"/>
      <c r="W139" s="228" t="str">
        <f>IF(SUM(C139:N139)=0,"",SUM(C139:N139)/A140)</f>
        <v/>
      </c>
    </row>
    <row r="140" spans="1:29" ht="15" hidden="1" customHeight="1" outlineLevel="1" x14ac:dyDescent="0.25">
      <c r="A140" s="234">
        <v>10</v>
      </c>
      <c r="B140" s="185" t="s">
        <v>3</v>
      </c>
      <c r="C140" s="193"/>
      <c r="D140" s="3"/>
      <c r="E140" s="3"/>
      <c r="F140" s="3"/>
      <c r="G140" s="3"/>
      <c r="H140" s="3"/>
      <c r="I140" s="194"/>
      <c r="J140" s="159"/>
      <c r="K140" s="166"/>
      <c r="L140" s="101"/>
      <c r="M140" s="101"/>
      <c r="N140" s="84"/>
      <c r="O140" s="159"/>
      <c r="P140" s="90"/>
      <c r="Q140" s="84"/>
      <c r="S140" s="227" t="s">
        <v>48</v>
      </c>
      <c r="T140" s="69">
        <f>SUM(C140:I140)/A140</f>
        <v>0</v>
      </c>
      <c r="U140" s="69">
        <f>SUM(K140:N140)/A140</f>
        <v>0</v>
      </c>
      <c r="V140" s="278"/>
      <c r="W140" s="229">
        <f>SUM(C140:N140)/A140</f>
        <v>0</v>
      </c>
    </row>
    <row r="141" spans="1:29" ht="15" hidden="1" customHeight="1" outlineLevel="1" x14ac:dyDescent="0.25">
      <c r="A141" s="353" t="s">
        <v>46</v>
      </c>
      <c r="B141" s="185" t="s">
        <v>4</v>
      </c>
      <c r="C141" s="193"/>
      <c r="D141" s="3"/>
      <c r="E141" s="3"/>
      <c r="F141" s="3"/>
      <c r="G141" s="3"/>
      <c r="H141" s="3"/>
      <c r="I141" s="194"/>
      <c r="J141" s="159"/>
      <c r="K141" s="166"/>
      <c r="L141" s="101"/>
      <c r="M141" s="101"/>
      <c r="N141" s="84"/>
      <c r="O141" s="159"/>
      <c r="P141" s="90"/>
      <c r="Q141" s="84"/>
      <c r="S141" s="227" t="s">
        <v>49</v>
      </c>
      <c r="T141" s="69" t="str">
        <f>IF(SUM(C141:I141)=0,"",SUM(C141:I141)/A140)</f>
        <v/>
      </c>
      <c r="U141" s="69" t="str">
        <f>IF(SUM(K141:N141)=0,"",SUM(K141:N141)/A140)</f>
        <v/>
      </c>
      <c r="V141" s="278"/>
      <c r="W141" s="229" t="str">
        <f>IF(SUM(C141:N141)=0,"",SUM(C141:N141)/A140)</f>
        <v/>
      </c>
    </row>
    <row r="142" spans="1:29" ht="15" hidden="1" customHeight="1" outlineLevel="1" thickBot="1" x14ac:dyDescent="0.3">
      <c r="A142" s="354"/>
      <c r="B142" s="185" t="s">
        <v>5</v>
      </c>
      <c r="C142" s="195"/>
      <c r="D142" s="6"/>
      <c r="E142" s="6"/>
      <c r="F142" s="5"/>
      <c r="G142" s="5"/>
      <c r="H142" s="5"/>
      <c r="I142" s="196"/>
      <c r="J142" s="151"/>
      <c r="K142" s="167"/>
      <c r="L142" s="102"/>
      <c r="M142" s="102"/>
      <c r="N142" s="85"/>
      <c r="O142" s="151"/>
      <c r="P142" s="91"/>
      <c r="Q142" s="85"/>
      <c r="S142" s="227" t="s">
        <v>6</v>
      </c>
      <c r="T142" s="66">
        <f>SUM(C142:I142)</f>
        <v>0</v>
      </c>
      <c r="U142" s="66">
        <f>SUM(K142:N142)</f>
        <v>0</v>
      </c>
      <c r="V142" s="279"/>
      <c r="W142" s="67">
        <f>SUM(C142:N142)</f>
        <v>0</v>
      </c>
    </row>
    <row r="143" spans="1:29" ht="15" hidden="1" customHeight="1" outlineLevel="1" x14ac:dyDescent="0.25">
      <c r="A143" s="355"/>
      <c r="B143" s="185" t="s">
        <v>7</v>
      </c>
      <c r="C143" s="195"/>
      <c r="D143" s="5"/>
      <c r="E143" s="5"/>
      <c r="F143" s="5"/>
      <c r="G143" s="5"/>
      <c r="H143" s="5"/>
      <c r="I143" s="196"/>
      <c r="J143" s="151"/>
      <c r="K143" s="167"/>
      <c r="L143" s="102"/>
      <c r="M143" s="102"/>
      <c r="N143" s="85"/>
      <c r="O143" s="151"/>
      <c r="P143" s="91"/>
      <c r="Q143" s="85"/>
      <c r="S143" s="227" t="s">
        <v>105</v>
      </c>
      <c r="T143" s="59" t="str">
        <f>IF(SUM(C143:I143)=0,"",SUM(C143:I143))</f>
        <v/>
      </c>
      <c r="U143" s="59" t="str">
        <f>IF(SUM(K143:N143)=0,"",SUM(K143:N143))</f>
        <v/>
      </c>
      <c r="V143" s="280"/>
      <c r="W143" s="67" t="str">
        <f>IF(SUM(C143:N143)=0,"",SUM(C143:N143))</f>
        <v/>
      </c>
    </row>
    <row r="144" spans="1:29" ht="15" hidden="1" customHeight="1" outlineLevel="1" x14ac:dyDescent="0.25">
      <c r="A144" s="356"/>
      <c r="B144" s="181" t="s">
        <v>32</v>
      </c>
      <c r="C144" s="197">
        <f t="shared" ref="C144:I144" si="93">IF(C139=0,0,C143/C139)</f>
        <v>0</v>
      </c>
      <c r="D144" s="56">
        <f t="shared" si="93"/>
        <v>0</v>
      </c>
      <c r="E144" s="56">
        <f t="shared" si="93"/>
        <v>0</v>
      </c>
      <c r="F144" s="56">
        <f t="shared" si="93"/>
        <v>0</v>
      </c>
      <c r="G144" s="56">
        <f t="shared" si="93"/>
        <v>0</v>
      </c>
      <c r="H144" s="56">
        <f t="shared" si="93"/>
        <v>0</v>
      </c>
      <c r="I144" s="169">
        <f t="shared" si="93"/>
        <v>0</v>
      </c>
      <c r="J144" s="150"/>
      <c r="K144" s="168">
        <f>IF(K139=0,0,K143/K139)</f>
        <v>0</v>
      </c>
      <c r="L144" s="147">
        <f>IF(L139=0,0,L143/L139)</f>
        <v>0</v>
      </c>
      <c r="M144" s="147">
        <f>IF(M139=0,0,M143/M139)</f>
        <v>0</v>
      </c>
      <c r="N144" s="169">
        <f>IF(N139=0,0,N143/N139)</f>
        <v>0</v>
      </c>
      <c r="O144" s="150"/>
      <c r="P144" s="92"/>
      <c r="Q144" s="86"/>
      <c r="S144" s="227" t="s">
        <v>51</v>
      </c>
      <c r="T144" s="345" t="str">
        <f>IF(SUM(Q138:Q151)=0,"",SUM(Q138:Q151))</f>
        <v/>
      </c>
      <c r="U144" s="345"/>
      <c r="V144" s="346"/>
      <c r="W144" s="347"/>
      <c r="Y144" s="1"/>
      <c r="Z144" s="1"/>
    </row>
    <row r="145" spans="1:27" ht="15" hidden="1" customHeight="1" outlineLevel="1" x14ac:dyDescent="0.25">
      <c r="A145" s="356"/>
      <c r="B145" s="181" t="s">
        <v>8</v>
      </c>
      <c r="C145" s="198">
        <f t="shared" ref="C145:I145" si="94">IF(C141=0,0,C143/C141)</f>
        <v>0</v>
      </c>
      <c r="D145" s="57">
        <f t="shared" si="94"/>
        <v>0</v>
      </c>
      <c r="E145" s="57">
        <f t="shared" si="94"/>
        <v>0</v>
      </c>
      <c r="F145" s="57">
        <f t="shared" si="94"/>
        <v>0</v>
      </c>
      <c r="G145" s="57">
        <f t="shared" si="94"/>
        <v>0</v>
      </c>
      <c r="H145" s="57">
        <f t="shared" si="94"/>
        <v>0</v>
      </c>
      <c r="I145" s="171">
        <f t="shared" si="94"/>
        <v>0</v>
      </c>
      <c r="J145" s="151"/>
      <c r="K145" s="170">
        <f>IF(K141=0,0,K143/K141)</f>
        <v>0</v>
      </c>
      <c r="L145" s="78">
        <f>IF(L141=0,0,L143/L141)</f>
        <v>0</v>
      </c>
      <c r="M145" s="78">
        <f>IF(M141=0,0,M143/M141)</f>
        <v>0</v>
      </c>
      <c r="N145" s="171">
        <f>IF(N141=0,0,N143/N141)</f>
        <v>0</v>
      </c>
      <c r="O145" s="151"/>
      <c r="P145" s="91"/>
      <c r="Q145" s="85"/>
      <c r="S145" s="236"/>
      <c r="T145" s="216"/>
      <c r="U145" s="215"/>
      <c r="V145" s="215"/>
      <c r="W145" s="237"/>
      <c r="Y145" s="1"/>
      <c r="Z145" s="1"/>
    </row>
    <row r="146" spans="1:27" ht="15" hidden="1" customHeight="1" outlineLevel="1" x14ac:dyDescent="0.25">
      <c r="A146" s="356"/>
      <c r="B146" s="182" t="s">
        <v>74</v>
      </c>
      <c r="C146" s="199">
        <f>C142-C143</f>
        <v>0</v>
      </c>
      <c r="D146" s="58">
        <f t="shared" ref="D146:I146" si="95">D142-D143</f>
        <v>0</v>
      </c>
      <c r="E146" s="58">
        <f t="shared" si="95"/>
        <v>0</v>
      </c>
      <c r="F146" s="58">
        <f t="shared" si="95"/>
        <v>0</v>
      </c>
      <c r="G146" s="58">
        <f t="shared" si="95"/>
        <v>0</v>
      </c>
      <c r="H146" s="58">
        <f t="shared" si="95"/>
        <v>0</v>
      </c>
      <c r="I146" s="173">
        <f t="shared" si="95"/>
        <v>0</v>
      </c>
      <c r="J146" s="152"/>
      <c r="K146" s="172">
        <f>K142-K143</f>
        <v>0</v>
      </c>
      <c r="L146" s="79">
        <f>L142-L143</f>
        <v>0</v>
      </c>
      <c r="M146" s="79">
        <f>M142-M143</f>
        <v>0</v>
      </c>
      <c r="N146" s="173">
        <f>N142-N143</f>
        <v>0</v>
      </c>
      <c r="O146" s="152"/>
      <c r="P146" s="93"/>
      <c r="Q146" s="87"/>
      <c r="S146" s="286" t="s">
        <v>119</v>
      </c>
      <c r="T146" s="348" t="str">
        <f>IF((SUM(C146:N146)-SUM(Q138:Q151))=0,"",SUM(C146:N146)-SUM(Q138:Q151))</f>
        <v/>
      </c>
      <c r="U146" s="348"/>
      <c r="V146" s="349"/>
      <c r="W146" s="350"/>
      <c r="Y146" s="100"/>
      <c r="Z146" s="100"/>
    </row>
    <row r="147" spans="1:27" ht="15" hidden="1" customHeight="1" outlineLevel="1" x14ac:dyDescent="0.25">
      <c r="A147" s="356"/>
      <c r="B147" s="182" t="s">
        <v>13</v>
      </c>
      <c r="C147" s="200" t="str">
        <f>IF(C143=0,"нет",C142/C143)</f>
        <v>нет</v>
      </c>
      <c r="D147" s="75" t="str">
        <f t="shared" ref="D147:I147" si="96">IF(D143=0,"нет",D142/D143)</f>
        <v>нет</v>
      </c>
      <c r="E147" s="75" t="str">
        <f t="shared" si="96"/>
        <v>нет</v>
      </c>
      <c r="F147" s="75" t="str">
        <f t="shared" si="96"/>
        <v>нет</v>
      </c>
      <c r="G147" s="75" t="str">
        <f t="shared" si="96"/>
        <v>нет</v>
      </c>
      <c r="H147" s="75" t="str">
        <f t="shared" si="96"/>
        <v>нет</v>
      </c>
      <c r="I147" s="174" t="str">
        <f t="shared" si="96"/>
        <v>нет</v>
      </c>
      <c r="J147" s="153"/>
      <c r="K147" s="200" t="str">
        <f>IF(K143=0,"нет",K142/K143)</f>
        <v>нет</v>
      </c>
      <c r="L147" s="75" t="str">
        <f>IF(L143=0,"нет",L142/L143)</f>
        <v>нет</v>
      </c>
      <c r="M147" s="75" t="str">
        <f>IF(M143=0,"нет",M142/M143)</f>
        <v>нет</v>
      </c>
      <c r="N147" s="174" t="str">
        <f>IF(N143=0,"нет",N142/N143)</f>
        <v>нет</v>
      </c>
      <c r="O147" s="153"/>
      <c r="P147" s="94"/>
      <c r="Q147" s="88"/>
      <c r="S147" s="227" t="s">
        <v>50</v>
      </c>
      <c r="T147" s="66" t="str">
        <f>IF(SUM(C141:I141)=0,"",SUM(C142:I142)/SUM(C141:I141))</f>
        <v/>
      </c>
      <c r="U147" s="66" t="str">
        <f>IF(SUM(K141:N141)=0,"",SUM(K142:N142)/SUM(K141:N141))</f>
        <v/>
      </c>
      <c r="V147" s="280"/>
      <c r="W147" s="67" t="str">
        <f>IF(SUM(C141:N141)=0,"",SUM(C142:N142)/SUM(C141:N141))</f>
        <v/>
      </c>
      <c r="Y147" s="14"/>
      <c r="Z147" s="14"/>
    </row>
    <row r="148" spans="1:27" ht="15" hidden="1" customHeight="1" outlineLevel="1" x14ac:dyDescent="0.25">
      <c r="A148" s="356"/>
      <c r="B148" s="82" t="s">
        <v>31</v>
      </c>
      <c r="C148" s="201">
        <f t="shared" ref="C148:I148" si="97">IF(C138=0,0,C139/C138)</f>
        <v>0</v>
      </c>
      <c r="D148" s="60">
        <f t="shared" si="97"/>
        <v>0</v>
      </c>
      <c r="E148" s="60">
        <f t="shared" si="97"/>
        <v>0</v>
      </c>
      <c r="F148" s="60">
        <f t="shared" si="97"/>
        <v>0</v>
      </c>
      <c r="G148" s="60">
        <f t="shared" si="97"/>
        <v>0</v>
      </c>
      <c r="H148" s="60">
        <f t="shared" si="97"/>
        <v>0</v>
      </c>
      <c r="I148" s="176">
        <f t="shared" si="97"/>
        <v>0</v>
      </c>
      <c r="J148" s="154"/>
      <c r="K148" s="175">
        <f t="shared" ref="K148:N148" si="98">IF(K138=0,0,K139/K138)</f>
        <v>0</v>
      </c>
      <c r="L148" s="80">
        <f t="shared" si="98"/>
        <v>0</v>
      </c>
      <c r="M148" s="80">
        <f t="shared" si="98"/>
        <v>0</v>
      </c>
      <c r="N148" s="176">
        <f t="shared" si="98"/>
        <v>0</v>
      </c>
      <c r="O148" s="154"/>
      <c r="P148" s="95"/>
      <c r="Q148" s="89"/>
      <c r="S148" s="236"/>
      <c r="T148" s="215"/>
      <c r="U148" s="215"/>
      <c r="V148" s="215"/>
      <c r="W148" s="238"/>
      <c r="Y148" s="14"/>
      <c r="Z148" s="14"/>
    </row>
    <row r="149" spans="1:27" ht="15" hidden="1" customHeight="1" outlineLevel="1" x14ac:dyDescent="0.25">
      <c r="A149" s="356"/>
      <c r="B149" s="181" t="s">
        <v>37</v>
      </c>
      <c r="C149" s="201">
        <f t="shared" ref="C149:I149" si="99">IF(C139=0,0,C140/C139)</f>
        <v>0</v>
      </c>
      <c r="D149" s="60">
        <f t="shared" si="99"/>
        <v>0</v>
      </c>
      <c r="E149" s="60">
        <f t="shared" si="99"/>
        <v>0</v>
      </c>
      <c r="F149" s="60">
        <f t="shared" si="99"/>
        <v>0</v>
      </c>
      <c r="G149" s="60">
        <f t="shared" si="99"/>
        <v>0</v>
      </c>
      <c r="H149" s="60">
        <f t="shared" si="99"/>
        <v>0</v>
      </c>
      <c r="I149" s="176">
        <f t="shared" si="99"/>
        <v>0</v>
      </c>
      <c r="J149" s="154"/>
      <c r="K149" s="175">
        <f>IF(K139=0,0,K140/K139)</f>
        <v>0</v>
      </c>
      <c r="L149" s="80">
        <f>IF(L139=0,0,L140/L139)</f>
        <v>0</v>
      </c>
      <c r="M149" s="80">
        <f t="shared" ref="M149:N149" si="100">IF(M139=0,0,M140/M139)</f>
        <v>0</v>
      </c>
      <c r="N149" s="176">
        <f t="shared" si="100"/>
        <v>0</v>
      </c>
      <c r="O149" s="154"/>
      <c r="P149" s="95"/>
      <c r="Q149" s="89"/>
      <c r="S149" s="227" t="s">
        <v>37</v>
      </c>
      <c r="T149" s="61">
        <f>IF(SUM(C139:I139)=0,0,(SUM(C140:I140)/SUM(C139:I139)))</f>
        <v>0</v>
      </c>
      <c r="U149" s="61">
        <f>IF(SUM(K139:N139)=0,0,(SUM(K140:N140)/SUM(K139:N139)))</f>
        <v>0</v>
      </c>
      <c r="V149" s="281"/>
      <c r="W149" s="203">
        <f>IF(SUM(C139:N139)=0,0,(SUM(C140:N140)/SUM(C139:N139)))</f>
        <v>0</v>
      </c>
      <c r="Y149" s="14"/>
      <c r="Z149" s="14"/>
    </row>
    <row r="150" spans="1:27" ht="15" hidden="1" customHeight="1" outlineLevel="1" x14ac:dyDescent="0.25">
      <c r="A150" s="356"/>
      <c r="B150" s="82" t="s">
        <v>38</v>
      </c>
      <c r="C150" s="201">
        <f t="shared" ref="C150:I150" si="101">IF(C140=0,0,C141/C140)</f>
        <v>0</v>
      </c>
      <c r="D150" s="60">
        <f t="shared" si="101"/>
        <v>0</v>
      </c>
      <c r="E150" s="60">
        <f t="shared" si="101"/>
        <v>0</v>
      </c>
      <c r="F150" s="60">
        <f t="shared" si="101"/>
        <v>0</v>
      </c>
      <c r="G150" s="60">
        <f t="shared" si="101"/>
        <v>0</v>
      </c>
      <c r="H150" s="60">
        <f t="shared" si="101"/>
        <v>0</v>
      </c>
      <c r="I150" s="176">
        <f t="shared" si="101"/>
        <v>0</v>
      </c>
      <c r="J150" s="154"/>
      <c r="K150" s="175">
        <f>IF(K140=0,0,K141/K140)</f>
        <v>0</v>
      </c>
      <c r="L150" s="80">
        <f>IF(L140=0,0,L141/L140)</f>
        <v>0</v>
      </c>
      <c r="M150" s="80">
        <f t="shared" ref="M150:N150" si="102">IF(M140=0,0,M141/M140)</f>
        <v>0</v>
      </c>
      <c r="N150" s="176">
        <f t="shared" si="102"/>
        <v>0</v>
      </c>
      <c r="O150" s="154"/>
      <c r="P150" s="95"/>
      <c r="Q150" s="89"/>
      <c r="S150" s="227" t="s">
        <v>38</v>
      </c>
      <c r="T150" s="61">
        <f>IF(SUM(C140:I140)=0,0,(SUM(C141:I141)/SUM(C140:I140)))</f>
        <v>0</v>
      </c>
      <c r="U150" s="61">
        <f>IF(SUM(K140:N140)=0,0,(SUM(K141:N141)/SUM(K140:N140)))</f>
        <v>0</v>
      </c>
      <c r="V150" s="281"/>
      <c r="W150" s="203">
        <f>IF(SUM(C140:N140)=0,0,(SUM(C141:N141)/SUM(C140:N140)))</f>
        <v>0</v>
      </c>
      <c r="Y150" s="14"/>
      <c r="Z150" s="14"/>
    </row>
    <row r="151" spans="1:27" ht="15" hidden="1" customHeight="1" outlineLevel="1" thickBot="1" x14ac:dyDescent="0.3">
      <c r="A151" s="356"/>
      <c r="B151" s="183" t="s">
        <v>39</v>
      </c>
      <c r="C151" s="204">
        <f>IF(C139=0,0,C141/C139)</f>
        <v>0</v>
      </c>
      <c r="D151" s="76">
        <f t="shared" ref="D151:I151" si="103">IF(D139=0,0,D141/D139)</f>
        <v>0</v>
      </c>
      <c r="E151" s="76">
        <f t="shared" si="103"/>
        <v>0</v>
      </c>
      <c r="F151" s="76">
        <f t="shared" si="103"/>
        <v>0</v>
      </c>
      <c r="G151" s="76">
        <f t="shared" si="103"/>
        <v>0</v>
      </c>
      <c r="H151" s="76">
        <f t="shared" si="103"/>
        <v>0</v>
      </c>
      <c r="I151" s="205">
        <f t="shared" si="103"/>
        <v>0</v>
      </c>
      <c r="J151" s="155"/>
      <c r="K151" s="177">
        <f>IF(K139=0,0,K141/K139)</f>
        <v>0</v>
      </c>
      <c r="L151" s="81">
        <f>IF(L139=0,0,L141/L139)</f>
        <v>0</v>
      </c>
      <c r="M151" s="81">
        <f>IF(M139=0,0,M141/M139)</f>
        <v>0</v>
      </c>
      <c r="N151" s="178">
        <f>IF(N139=0,0,N141/N139)</f>
        <v>0</v>
      </c>
      <c r="O151" s="155"/>
      <c r="P151" s="160"/>
      <c r="Q151" s="161"/>
      <c r="S151" s="230" t="s">
        <v>40</v>
      </c>
      <c r="T151" s="62">
        <f>IF(SUM(C139:I139)=0,0,SUM(C141:I141)/SUM(C139:I139))</f>
        <v>0</v>
      </c>
      <c r="U151" s="62">
        <f>IF(SUM(K139:N139)=0,0,SUM(K141:N141)/SUM(K139:N139))</f>
        <v>0</v>
      </c>
      <c r="V151" s="282"/>
      <c r="W151" s="180">
        <f>IF(SUM(C139:N139)=0,0,SUM(C141:N141)/SUM(C139:N139))</f>
        <v>0</v>
      </c>
      <c r="Y151" s="14"/>
      <c r="Z151" s="14"/>
    </row>
    <row r="152" spans="1:27" ht="15" hidden="1" customHeight="1" outlineLevel="1" thickBot="1" x14ac:dyDescent="0.3">
      <c r="A152" s="179"/>
      <c r="B152" s="146"/>
      <c r="C152" s="220" t="str">
        <f>C137</f>
        <v>прямые заходы</v>
      </c>
      <c r="D152" s="221" t="str">
        <f t="shared" ref="D152:I152" si="104">D137</f>
        <v>директ</v>
      </c>
      <c r="E152" s="221" t="str">
        <f t="shared" si="104"/>
        <v>adwords</v>
      </c>
      <c r="F152" s="221" t="str">
        <f t="shared" si="104"/>
        <v>поиск</v>
      </c>
      <c r="G152" s="221" t="str">
        <f t="shared" si="104"/>
        <v>ссылки</v>
      </c>
      <c r="H152" s="221" t="str">
        <f t="shared" si="104"/>
        <v>источник m</v>
      </c>
      <c r="I152" s="222" t="str">
        <f t="shared" si="104"/>
        <v>источник n</v>
      </c>
      <c r="J152" s="210"/>
      <c r="K152" s="207" t="str">
        <f t="shared" ref="K152:N152" si="105">K137</f>
        <v>Повторные</v>
      </c>
      <c r="L152" s="208" t="str">
        <f t="shared" si="105"/>
        <v>авито</v>
      </c>
      <c r="M152" s="208" t="str">
        <f t="shared" si="105"/>
        <v>вконтакт</v>
      </c>
      <c r="N152" s="209" t="str">
        <f t="shared" si="105"/>
        <v>источник k</v>
      </c>
      <c r="O152" s="244"/>
      <c r="P152" s="139"/>
      <c r="Q152" s="54"/>
      <c r="Y152" s="14"/>
      <c r="Z152" s="14"/>
      <c r="AA152" s="1"/>
    </row>
    <row r="153" spans="1:27" ht="15" hidden="1" customHeight="1" outlineLevel="1" thickBot="1" x14ac:dyDescent="0.3">
      <c r="A153" s="141"/>
      <c r="B153" s="186" t="s">
        <v>35</v>
      </c>
      <c r="C153" s="217">
        <f t="shared" ref="C153:I153" si="106">C139+C124+C109+C94</f>
        <v>0</v>
      </c>
      <c r="D153" s="218">
        <f t="shared" si="106"/>
        <v>0</v>
      </c>
      <c r="E153" s="218">
        <f t="shared" si="106"/>
        <v>0</v>
      </c>
      <c r="F153" s="218">
        <f t="shared" si="106"/>
        <v>0</v>
      </c>
      <c r="G153" s="218">
        <f t="shared" si="106"/>
        <v>0</v>
      </c>
      <c r="H153" s="218">
        <f t="shared" si="106"/>
        <v>0</v>
      </c>
      <c r="I153" s="219">
        <f t="shared" si="106"/>
        <v>0</v>
      </c>
      <c r="J153" s="158"/>
      <c r="K153" s="98">
        <f t="shared" ref="K153:N153" si="107">K139+K124+K109+K94</f>
        <v>0</v>
      </c>
      <c r="L153" s="63">
        <f t="shared" si="107"/>
        <v>0</v>
      </c>
      <c r="M153" s="63">
        <f t="shared" si="107"/>
        <v>0</v>
      </c>
      <c r="N153" s="64">
        <f t="shared" si="107"/>
        <v>0</v>
      </c>
      <c r="O153" s="158"/>
      <c r="P153" s="217"/>
      <c r="Q153" s="219"/>
      <c r="S153" s="232"/>
      <c r="T153" s="299" t="s">
        <v>101</v>
      </c>
      <c r="U153" s="299" t="s">
        <v>102</v>
      </c>
      <c r="V153" s="300"/>
      <c r="W153" s="301" t="s">
        <v>106</v>
      </c>
      <c r="Y153" s="14"/>
      <c r="Z153" s="14"/>
    </row>
    <row r="154" spans="1:27" ht="15" hidden="1" customHeight="1" outlineLevel="1" x14ac:dyDescent="0.25">
      <c r="A154" s="142"/>
      <c r="B154" s="82" t="s">
        <v>117</v>
      </c>
      <c r="C154" s="96">
        <f t="shared" ref="C154:I154" si="108">C140+C125+C110+C95</f>
        <v>0</v>
      </c>
      <c r="D154" s="59">
        <f t="shared" si="108"/>
        <v>0</v>
      </c>
      <c r="E154" s="59">
        <f t="shared" si="108"/>
        <v>0</v>
      </c>
      <c r="F154" s="59">
        <f t="shared" si="108"/>
        <v>0</v>
      </c>
      <c r="G154" s="59">
        <f t="shared" si="108"/>
        <v>0</v>
      </c>
      <c r="H154" s="59">
        <f t="shared" si="108"/>
        <v>0</v>
      </c>
      <c r="I154" s="65">
        <f t="shared" si="108"/>
        <v>0</v>
      </c>
      <c r="J154" s="188"/>
      <c r="K154" s="96">
        <f t="shared" ref="K154:N154" si="109">K140+K125+K110+K95</f>
        <v>0</v>
      </c>
      <c r="L154" s="59">
        <f t="shared" si="109"/>
        <v>0</v>
      </c>
      <c r="M154" s="59">
        <f t="shared" si="109"/>
        <v>0</v>
      </c>
      <c r="N154" s="65">
        <f t="shared" si="109"/>
        <v>0</v>
      </c>
      <c r="O154" s="188"/>
      <c r="P154" s="96"/>
      <c r="Q154" s="65"/>
      <c r="S154" s="9" t="s">
        <v>33</v>
      </c>
      <c r="T154" s="134">
        <f>SUM(C153:I153)</f>
        <v>0</v>
      </c>
      <c r="U154" s="134">
        <f>SUM(K153:N153)</f>
        <v>0</v>
      </c>
      <c r="V154" s="283"/>
      <c r="W154" s="55">
        <f>SUM(C153:N153)</f>
        <v>0</v>
      </c>
      <c r="Y154" s="14"/>
      <c r="Z154" s="14"/>
    </row>
    <row r="155" spans="1:27" ht="15" hidden="1" customHeight="1" outlineLevel="1" x14ac:dyDescent="0.25">
      <c r="A155" s="142"/>
      <c r="B155" s="181" t="s">
        <v>118</v>
      </c>
      <c r="C155" s="96">
        <f t="shared" ref="C155:H155" si="110">C141+C126+C111+C96</f>
        <v>0</v>
      </c>
      <c r="D155" s="59">
        <f t="shared" si="110"/>
        <v>0</v>
      </c>
      <c r="E155" s="59">
        <f t="shared" si="110"/>
        <v>0</v>
      </c>
      <c r="F155" s="59">
        <f t="shared" si="110"/>
        <v>0</v>
      </c>
      <c r="G155" s="59">
        <f t="shared" si="110"/>
        <v>0</v>
      </c>
      <c r="H155" s="59">
        <f t="shared" si="110"/>
        <v>0</v>
      </c>
      <c r="I155" s="65">
        <f>I141+I126+I111+I96</f>
        <v>0</v>
      </c>
      <c r="J155" s="188"/>
      <c r="K155" s="96">
        <f>K141+K126+K111+K96</f>
        <v>0</v>
      </c>
      <c r="L155" s="59">
        <f t="shared" ref="L155:N155" si="111">L141+L126+L111+L96</f>
        <v>0</v>
      </c>
      <c r="M155" s="59">
        <f t="shared" si="111"/>
        <v>0</v>
      </c>
      <c r="N155" s="65">
        <f t="shared" si="111"/>
        <v>0</v>
      </c>
      <c r="O155" s="188"/>
      <c r="P155" s="96"/>
      <c r="Q155" s="65"/>
      <c r="S155" s="2" t="s">
        <v>36</v>
      </c>
      <c r="T155" s="135">
        <f>SUM(C154:I154)</f>
        <v>0</v>
      </c>
      <c r="U155" s="135">
        <f>SUM(K154:N154)</f>
        <v>0</v>
      </c>
      <c r="V155" s="280"/>
      <c r="W155" s="8">
        <f>SUM(C154:N154)</f>
        <v>0</v>
      </c>
      <c r="Y155" s="14"/>
      <c r="Z155" s="14"/>
    </row>
    <row r="156" spans="1:27" ht="15" hidden="1" customHeight="1" outlineLevel="1" thickBot="1" x14ac:dyDescent="0.3">
      <c r="A156" s="142"/>
      <c r="B156" s="181" t="s">
        <v>115</v>
      </c>
      <c r="C156" s="97">
        <f t="shared" ref="C156:I156" si="112">C146+C131+C116+C101</f>
        <v>0</v>
      </c>
      <c r="D156" s="66">
        <f t="shared" si="112"/>
        <v>0</v>
      </c>
      <c r="E156" s="66">
        <f t="shared" si="112"/>
        <v>0</v>
      </c>
      <c r="F156" s="66">
        <f t="shared" si="112"/>
        <v>0</v>
      </c>
      <c r="G156" s="66">
        <f t="shared" si="112"/>
        <v>0</v>
      </c>
      <c r="H156" s="66">
        <f t="shared" si="112"/>
        <v>0</v>
      </c>
      <c r="I156" s="67">
        <f t="shared" si="112"/>
        <v>0</v>
      </c>
      <c r="J156" s="189"/>
      <c r="K156" s="97">
        <f t="shared" ref="K156" si="113">K146+K131+K116+K101</f>
        <v>0</v>
      </c>
      <c r="L156" s="66">
        <f>L146+L131+L116+L101</f>
        <v>0</v>
      </c>
      <c r="M156" s="66">
        <f>M146+M131+M116+M101</f>
        <v>0</v>
      </c>
      <c r="N156" s="67">
        <f>N146+N131+N116+N101</f>
        <v>0</v>
      </c>
      <c r="O156" s="189"/>
      <c r="P156" s="96"/>
      <c r="Q156" s="65"/>
      <c r="S156" s="7" t="s">
        <v>10</v>
      </c>
      <c r="T156" s="136">
        <f>SUM(C155:I155)</f>
        <v>0</v>
      </c>
      <c r="U156" s="136">
        <f>SUM(K155:N155)</f>
        <v>0</v>
      </c>
      <c r="V156" s="284"/>
      <c r="W156" s="137">
        <f>SUM(C155:N155)</f>
        <v>0</v>
      </c>
      <c r="Y156" s="14"/>
      <c r="Z156" s="14"/>
    </row>
    <row r="157" spans="1:27" ht="15" hidden="1" customHeight="1" outlineLevel="1" thickBot="1" x14ac:dyDescent="0.3">
      <c r="A157" s="142"/>
      <c r="B157" s="181" t="s">
        <v>59</v>
      </c>
      <c r="C157" s="97">
        <f>SUM(C98,C113,C128,C143)</f>
        <v>0</v>
      </c>
      <c r="D157" s="66">
        <f t="shared" ref="D157:I157" si="114">SUM(D98,D113,D128,D143)</f>
        <v>0</v>
      </c>
      <c r="E157" s="66">
        <f t="shared" si="114"/>
        <v>0</v>
      </c>
      <c r="F157" s="66">
        <f t="shared" si="114"/>
        <v>0</v>
      </c>
      <c r="G157" s="66">
        <f t="shared" si="114"/>
        <v>0</v>
      </c>
      <c r="H157" s="66">
        <f t="shared" si="114"/>
        <v>0</v>
      </c>
      <c r="I157" s="67">
        <f t="shared" si="114"/>
        <v>0</v>
      </c>
      <c r="J157" s="189"/>
      <c r="K157" s="97">
        <f t="shared" ref="K157" si="115">SUM(K98,K113,K128,K143)</f>
        <v>0</v>
      </c>
      <c r="L157" s="66">
        <f>SUM(L98,L113,L128,L143)</f>
        <v>0</v>
      </c>
      <c r="M157" s="66">
        <f>SUM(M98,M113,M128,M143)</f>
        <v>0</v>
      </c>
      <c r="N157" s="67">
        <f>SUM(N98,N113,N128,N143)</f>
        <v>0</v>
      </c>
      <c r="O157" s="189"/>
      <c r="P157" s="97" t="s">
        <v>60</v>
      </c>
      <c r="Q157" s="67"/>
      <c r="S157" s="242" t="s">
        <v>11</v>
      </c>
      <c r="T157" s="241"/>
      <c r="U157" s="241"/>
      <c r="V157" s="241"/>
      <c r="W157" s="243">
        <f>SUM(T101,T116,T131,T146)</f>
        <v>0</v>
      </c>
      <c r="Y157" s="14"/>
      <c r="Z157" s="14"/>
    </row>
    <row r="158" spans="1:27" ht="15" hidden="1" customHeight="1" outlineLevel="1" x14ac:dyDescent="0.25">
      <c r="A158" s="142"/>
      <c r="B158" s="181" t="s">
        <v>61</v>
      </c>
      <c r="C158" s="275">
        <f>Z100*C160</f>
        <v>0</v>
      </c>
      <c r="D158" s="225">
        <f>Z100*D160</f>
        <v>0</v>
      </c>
      <c r="E158" s="225">
        <f>Z100*E160</f>
        <v>0</v>
      </c>
      <c r="F158" s="225">
        <f>Z100*F160</f>
        <v>0</v>
      </c>
      <c r="G158" s="225">
        <f>Z100*G160</f>
        <v>0</v>
      </c>
      <c r="H158" s="225">
        <f>Z100*H160</f>
        <v>0</v>
      </c>
      <c r="I158" s="226">
        <f>Z100*I160</f>
        <v>0</v>
      </c>
      <c r="J158" s="276"/>
      <c r="K158" s="275">
        <f>Z100*K160</f>
        <v>0</v>
      </c>
      <c r="L158" s="225">
        <f>Z100*L160</f>
        <v>0</v>
      </c>
      <c r="M158" s="225">
        <f>Z100*M160</f>
        <v>0</v>
      </c>
      <c r="N158" s="226">
        <f>Z100*N160</f>
        <v>0</v>
      </c>
      <c r="O158" s="190"/>
      <c r="P158" s="97">
        <f>SUM(C157:N157)</f>
        <v>0</v>
      </c>
      <c r="Q158" s="118">
        <f>IF(P158=0,0,P158/(P158+P160))</f>
        <v>0</v>
      </c>
      <c r="S158" s="23"/>
      <c r="T158" s="23"/>
      <c r="U158" s="23"/>
      <c r="V158" s="23"/>
      <c r="W158" s="21"/>
      <c r="Y158" s="14"/>
      <c r="Z158" s="14"/>
    </row>
    <row r="159" spans="1:27" ht="15" hidden="1" customHeight="1" outlineLevel="1" x14ac:dyDescent="0.25">
      <c r="A159" s="143" t="s">
        <v>90</v>
      </c>
      <c r="B159" s="181" t="s">
        <v>14</v>
      </c>
      <c r="C159" s="271">
        <f>IF(SUM(C98,C113,C128,C143)=0,0,SUM(C101,C116,C131,C146)/SUM(C98,C113,C128,C143))</f>
        <v>0</v>
      </c>
      <c r="D159" s="272">
        <f t="shared" ref="D159:I159" si="116">IF(SUM(D98,D113,D128,D143)=0,0,SUM(D101,D116,D131,D146)/SUM(D98,D113,D128,D143))</f>
        <v>0</v>
      </c>
      <c r="E159" s="272">
        <f t="shared" si="116"/>
        <v>0</v>
      </c>
      <c r="F159" s="272">
        <f t="shared" si="116"/>
        <v>0</v>
      </c>
      <c r="G159" s="272">
        <f t="shared" si="116"/>
        <v>0</v>
      </c>
      <c r="H159" s="272">
        <f t="shared" si="116"/>
        <v>0</v>
      </c>
      <c r="I159" s="273">
        <f t="shared" si="116"/>
        <v>0</v>
      </c>
      <c r="J159" s="274"/>
      <c r="K159" s="271">
        <f>IF(SUM(K98,K113,K128,K143)=0,0,SUM(K101,K116,K131,K146)/SUM(K98,K113,K128,K143))</f>
        <v>0</v>
      </c>
      <c r="L159" s="272">
        <f>IF(SUM(L98,L113,L128,L143)=0,0,SUM(L101,L116,L131,L146)/SUM(L98,L113,L128,L143))</f>
        <v>0</v>
      </c>
      <c r="M159" s="272">
        <f>IF(SUM(M98,M113,M128,M143)=0,0,SUM(M101,M116,M131,M146)/SUM(M98,M113,M128,M143))</f>
        <v>0</v>
      </c>
      <c r="N159" s="273">
        <f>IF(SUM(N98,N113,N128,N143)=0,0,SUM(N101,N116,N131,N146)/SUM(N98,N113,N128,N143))</f>
        <v>0</v>
      </c>
      <c r="O159" s="191"/>
      <c r="P159" s="107" t="s">
        <v>53</v>
      </c>
      <c r="Q159" s="83"/>
      <c r="S159" s="105"/>
      <c r="T159" s="105"/>
      <c r="U159" s="105"/>
      <c r="V159" s="105"/>
      <c r="W159" s="106"/>
      <c r="Y159" s="14"/>
      <c r="Z159" s="14"/>
    </row>
    <row r="160" spans="1:27" ht="15" hidden="1" customHeight="1" outlineLevel="1" thickBot="1" x14ac:dyDescent="0.3">
      <c r="A160" s="144">
        <f>SUM(A95,A110,A125,A140)</f>
        <v>31</v>
      </c>
      <c r="B160" s="187" t="s">
        <v>116</v>
      </c>
      <c r="C160" s="214" t="str">
        <f>IF(C153=0,"0",C155/C153)</f>
        <v>0</v>
      </c>
      <c r="D160" s="62" t="str">
        <f t="shared" ref="D160:I160" si="117">IF(D153=0,"0",D155/D153)</f>
        <v>0</v>
      </c>
      <c r="E160" s="62" t="str">
        <f t="shared" si="117"/>
        <v>0</v>
      </c>
      <c r="F160" s="62" t="str">
        <f t="shared" si="117"/>
        <v>0</v>
      </c>
      <c r="G160" s="62" t="str">
        <f t="shared" si="117"/>
        <v>0</v>
      </c>
      <c r="H160" s="62" t="str">
        <f t="shared" si="117"/>
        <v>0</v>
      </c>
      <c r="I160" s="180" t="str">
        <f t="shared" si="117"/>
        <v>0</v>
      </c>
      <c r="J160" s="192"/>
      <c r="K160" s="214" t="str">
        <f>IF(K153=0,"0",K155/K153)</f>
        <v>0</v>
      </c>
      <c r="L160" s="62" t="str">
        <f>IF(L153=0,"0",L155/L153)</f>
        <v>0</v>
      </c>
      <c r="M160" s="62" t="str">
        <f>IF(M153=0,"0",M155/M153)</f>
        <v>0</v>
      </c>
      <c r="N160" s="180" t="str">
        <f>IF(N153=0,"0",N155/N153)</f>
        <v>0</v>
      </c>
      <c r="O160" s="192"/>
      <c r="P160" s="117">
        <f>SUM(Q93:Q106)+SUM(Q108:Q121)+SUM(Q123:Q136)+SUM(Q138:Q151)</f>
        <v>0</v>
      </c>
      <c r="Q160" s="119">
        <f>IF(P160=0,0,P160/(P160+P158))</f>
        <v>0</v>
      </c>
      <c r="Y160" s="14"/>
      <c r="Z160" s="14"/>
    </row>
    <row r="161" spans="1:27" ht="15" hidden="1" customHeight="1" outlineLevel="1" x14ac:dyDescent="0.25"/>
    <row r="162" spans="1:27" ht="15" hidden="1" customHeight="1" outlineLevel="1" x14ac:dyDescent="0.25"/>
    <row r="163" spans="1:27" ht="15" hidden="1" customHeight="1" outlineLevel="1" x14ac:dyDescent="0.25">
      <c r="S163" s="11"/>
      <c r="T163" s="11"/>
      <c r="U163" s="11"/>
      <c r="V163" s="11"/>
    </row>
    <row r="164" spans="1:27" ht="15" hidden="1" customHeight="1" outlineLevel="1" x14ac:dyDescent="0.7">
      <c r="A164" s="42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spans="1:27" ht="15" hidden="1" customHeight="1" outlineLevel="1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43"/>
    </row>
    <row r="166" spans="1:27" ht="15" hidden="1" customHeight="1" outlineLevel="1" x14ac:dyDescent="0.25">
      <c r="A166" s="14"/>
      <c r="B166" s="2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14"/>
      <c r="S166" s="14"/>
      <c r="T166" s="14"/>
      <c r="U166" s="14"/>
      <c r="V166" s="14"/>
      <c r="W166" s="22"/>
      <c r="X166" s="14"/>
      <c r="Y166" s="14"/>
      <c r="Z166" s="15"/>
      <c r="AA166" s="15"/>
    </row>
    <row r="167" spans="1:27" ht="15" hidden="1" customHeight="1" outlineLevel="1" x14ac:dyDescent="0.25">
      <c r="A167" s="14"/>
      <c r="B167" s="14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14"/>
      <c r="S167" s="14"/>
      <c r="T167" s="14"/>
      <c r="U167" s="14"/>
      <c r="V167" s="14"/>
      <c r="W167" s="15"/>
      <c r="X167" s="14"/>
      <c r="Y167" s="14"/>
      <c r="Z167" s="14"/>
      <c r="AA167" s="10"/>
    </row>
    <row r="168" spans="1:27" ht="15" hidden="1" customHeight="1" outlineLevel="1" x14ac:dyDescent="0.25">
      <c r="A168" s="14"/>
      <c r="B168" s="2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14"/>
      <c r="S168" s="14"/>
      <c r="T168" s="14"/>
      <c r="U168" s="14"/>
      <c r="V168" s="14"/>
      <c r="W168" s="46"/>
      <c r="X168" s="14"/>
      <c r="Y168" s="14"/>
      <c r="Z168" s="10"/>
      <c r="AA168" s="44"/>
    </row>
    <row r="169" spans="1:27" ht="15" hidden="1" customHeight="1" outlineLevel="1" x14ac:dyDescent="0.25">
      <c r="A169" s="14"/>
      <c r="B169" s="2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14"/>
      <c r="S169" s="14"/>
      <c r="T169" s="14"/>
      <c r="U169" s="14"/>
      <c r="V169" s="14"/>
      <c r="W169" s="46"/>
      <c r="X169" s="14"/>
      <c r="Y169" s="14"/>
      <c r="Z169" s="22"/>
      <c r="AA169" s="47"/>
    </row>
    <row r="170" spans="1:27" ht="15" hidden="1" customHeight="1" outlineLevel="1" x14ac:dyDescent="0.25">
      <c r="A170" s="14"/>
      <c r="B170" s="24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14"/>
      <c r="S170" s="14"/>
      <c r="T170" s="14"/>
      <c r="U170" s="14"/>
      <c r="V170" s="14"/>
      <c r="W170" s="15"/>
      <c r="X170" s="14"/>
      <c r="Y170" s="14"/>
      <c r="Z170" s="14"/>
      <c r="AA170" s="44"/>
    </row>
    <row r="171" spans="1:27" ht="15" hidden="1" customHeight="1" outlineLevel="1" x14ac:dyDescent="0.25">
      <c r="A171" s="14"/>
      <c r="B171" s="24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14"/>
      <c r="S171" s="14"/>
      <c r="T171" s="14"/>
      <c r="U171" s="14"/>
      <c r="V171" s="14"/>
      <c r="W171" s="15"/>
      <c r="X171" s="14"/>
      <c r="Y171" s="14"/>
      <c r="Z171" s="14"/>
      <c r="AA171" s="44"/>
    </row>
    <row r="172" spans="1:27" ht="15" hidden="1" customHeight="1" outlineLevel="1" x14ac:dyDescent="0.25">
      <c r="A172" s="14"/>
      <c r="B172" s="24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14"/>
      <c r="S172" s="14"/>
      <c r="T172" s="14"/>
      <c r="U172" s="14"/>
      <c r="V172" s="14"/>
      <c r="W172" s="50"/>
      <c r="X172" s="14"/>
      <c r="Y172" s="14"/>
      <c r="Z172" s="14"/>
      <c r="AA172" s="44"/>
    </row>
    <row r="173" spans="1:27" ht="15" hidden="1" customHeight="1" outlineLevel="1" x14ac:dyDescent="0.25">
      <c r="A173" s="14"/>
      <c r="B173" s="24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14"/>
      <c r="S173" s="14"/>
      <c r="T173" s="14"/>
      <c r="U173" s="14"/>
      <c r="V173" s="14"/>
      <c r="W173" s="15"/>
      <c r="X173" s="14"/>
      <c r="Y173" s="14"/>
      <c r="Z173" s="14"/>
      <c r="AA173" s="14"/>
    </row>
    <row r="174" spans="1:27" ht="15" hidden="1" customHeight="1" outlineLevel="1" x14ac:dyDescent="0.25">
      <c r="A174" s="14"/>
      <c r="B174" s="20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14"/>
      <c r="S174" s="23"/>
      <c r="T174" s="23"/>
      <c r="U174" s="23"/>
      <c r="V174" s="23"/>
      <c r="W174" s="15"/>
      <c r="X174" s="14"/>
      <c r="Y174" s="14"/>
      <c r="Z174" s="15"/>
      <c r="AA174" s="44"/>
    </row>
    <row r="175" spans="1:27" ht="15" hidden="1" customHeight="1" outlineLevel="1" x14ac:dyDescent="0.25">
      <c r="A175" s="14"/>
      <c r="B175" s="14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4"/>
      <c r="S175" s="14"/>
      <c r="T175" s="14"/>
      <c r="U175" s="14"/>
      <c r="V175" s="14"/>
      <c r="W175" s="14"/>
      <c r="X175" s="14"/>
      <c r="Y175" s="14"/>
      <c r="Z175" s="44"/>
      <c r="AA175" s="15"/>
    </row>
    <row r="176" spans="1:27" ht="15" customHeight="1" collapsed="1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spans="1:30" ht="15" customHeight="1" x14ac:dyDescent="0.25">
      <c r="A177" s="303" t="s">
        <v>64</v>
      </c>
      <c r="B177" s="126">
        <f>W244</f>
        <v>0</v>
      </c>
    </row>
    <row r="178" spans="1:30" ht="15" hidden="1" customHeight="1" outlineLevel="1" thickBot="1" x14ac:dyDescent="0.4">
      <c r="A178" s="120"/>
      <c r="B178" s="126"/>
      <c r="C178" s="385" t="s">
        <v>93</v>
      </c>
      <c r="D178" s="386"/>
      <c r="E178" s="386"/>
      <c r="F178" s="386"/>
      <c r="G178" s="386"/>
      <c r="H178" s="386"/>
      <c r="I178" s="387"/>
      <c r="J178" s="148"/>
      <c r="K178" s="388" t="s">
        <v>104</v>
      </c>
      <c r="L178" s="389"/>
      <c r="M178" s="389"/>
      <c r="N178" s="390"/>
      <c r="O178" s="149"/>
      <c r="P178" s="391" t="s">
        <v>99</v>
      </c>
      <c r="Q178" s="392"/>
      <c r="S178" s="361" t="s">
        <v>103</v>
      </c>
      <c r="T178" s="362"/>
      <c r="U178" s="362"/>
      <c r="V178" s="362"/>
      <c r="W178" s="363"/>
      <c r="Y178" s="361" t="s">
        <v>108</v>
      </c>
      <c r="Z178" s="362"/>
      <c r="AA178" s="362"/>
      <c r="AB178" s="363"/>
      <c r="AD178" s="251"/>
    </row>
    <row r="179" spans="1:30" ht="15" hidden="1" customHeight="1" outlineLevel="1" thickBot="1" x14ac:dyDescent="0.3">
      <c r="A179" s="140" t="s">
        <v>41</v>
      </c>
      <c r="B179" s="146"/>
      <c r="C179" s="207" t="s">
        <v>94</v>
      </c>
      <c r="D179" s="208" t="s">
        <v>0</v>
      </c>
      <c r="E179" s="208" t="s">
        <v>1</v>
      </c>
      <c r="F179" s="208" t="s">
        <v>2</v>
      </c>
      <c r="G179" s="208" t="s">
        <v>91</v>
      </c>
      <c r="H179" s="208" t="s">
        <v>92</v>
      </c>
      <c r="I179" s="209" t="s">
        <v>29</v>
      </c>
      <c r="J179" s="210"/>
      <c r="K179" s="211" t="s">
        <v>45</v>
      </c>
      <c r="L179" s="212" t="s">
        <v>95</v>
      </c>
      <c r="M179" s="212" t="s">
        <v>12</v>
      </c>
      <c r="N179" s="213" t="s">
        <v>96</v>
      </c>
      <c r="O179" s="156"/>
      <c r="P179" s="163" t="s">
        <v>98</v>
      </c>
      <c r="Q179" s="164" t="s">
        <v>97</v>
      </c>
      <c r="S179" s="232"/>
      <c r="T179" s="299" t="s">
        <v>101</v>
      </c>
      <c r="U179" s="299" t="s">
        <v>102</v>
      </c>
      <c r="V179" s="300"/>
      <c r="W179" s="301" t="s">
        <v>106</v>
      </c>
      <c r="Y179" s="370"/>
      <c r="Z179" s="365" t="s">
        <v>16</v>
      </c>
      <c r="AA179" s="372" t="s">
        <v>107</v>
      </c>
      <c r="AB179" s="374" t="s">
        <v>15</v>
      </c>
      <c r="AD179" s="251"/>
    </row>
    <row r="180" spans="1:30" ht="15" hidden="1" customHeight="1" outlineLevel="1" x14ac:dyDescent="0.25">
      <c r="A180" s="233"/>
      <c r="B180" s="184" t="s">
        <v>30</v>
      </c>
      <c r="C180" s="52"/>
      <c r="D180" s="53"/>
      <c r="E180" s="53"/>
      <c r="F180" s="53"/>
      <c r="G180" s="53"/>
      <c r="H180" s="53"/>
      <c r="I180" s="202"/>
      <c r="J180" s="158"/>
      <c r="K180" s="223"/>
      <c r="L180" s="224"/>
      <c r="M180" s="224"/>
      <c r="N180" s="162"/>
      <c r="O180" s="158"/>
      <c r="P180" s="104"/>
      <c r="Q180" s="99"/>
      <c r="R180" s="1"/>
      <c r="S180" s="285"/>
      <c r="T180" s="231"/>
      <c r="U180" s="231"/>
      <c r="V180" s="288"/>
      <c r="W180" s="289"/>
      <c r="Y180" s="371"/>
      <c r="Z180" s="367"/>
      <c r="AA180" s="373"/>
      <c r="AB180" s="375"/>
    </row>
    <row r="181" spans="1:30" ht="15" hidden="1" customHeight="1" outlineLevel="1" x14ac:dyDescent="0.25">
      <c r="A181" s="138" t="s">
        <v>89</v>
      </c>
      <c r="B181" s="185" t="s">
        <v>34</v>
      </c>
      <c r="C181" s="193"/>
      <c r="D181" s="4"/>
      <c r="E181" s="4"/>
      <c r="F181" s="3"/>
      <c r="G181" s="3"/>
      <c r="H181" s="3"/>
      <c r="I181" s="194"/>
      <c r="J181" s="159"/>
      <c r="K181" s="166"/>
      <c r="L181" s="101"/>
      <c r="M181" s="101"/>
      <c r="N181" s="84"/>
      <c r="O181" s="159"/>
      <c r="P181" s="90"/>
      <c r="Q181" s="84"/>
      <c r="S181" s="236" t="s">
        <v>47</v>
      </c>
      <c r="T181" s="68" t="str">
        <f>IF(SUM(C181:I181)=0,"",SUM(C181:I181)/A182)</f>
        <v/>
      </c>
      <c r="U181" s="68" t="str">
        <f>IF(SUM(K181:N181)=0,"",SUM(K181:N181)/A182)</f>
        <v/>
      </c>
      <c r="V181" s="290"/>
      <c r="W181" s="68" t="str">
        <f>IF(SUM(C181:N181)=0,"",SUM(C181:N181)/A182)</f>
        <v/>
      </c>
      <c r="Y181" s="364"/>
      <c r="Z181" s="367"/>
      <c r="AA181" s="373"/>
      <c r="AB181" s="375"/>
      <c r="AD181" s="251"/>
    </row>
    <row r="182" spans="1:30" ht="15" hidden="1" customHeight="1" outlineLevel="1" thickBot="1" x14ac:dyDescent="0.3">
      <c r="A182" s="234">
        <v>7</v>
      </c>
      <c r="B182" s="185" t="s">
        <v>3</v>
      </c>
      <c r="C182" s="193"/>
      <c r="D182" s="3"/>
      <c r="E182" s="3"/>
      <c r="F182" s="3"/>
      <c r="G182" s="3"/>
      <c r="H182" s="3"/>
      <c r="I182" s="194"/>
      <c r="J182" s="159"/>
      <c r="K182" s="166"/>
      <c r="L182" s="101"/>
      <c r="M182" s="101"/>
      <c r="N182" s="84"/>
      <c r="O182" s="159"/>
      <c r="P182" s="90"/>
      <c r="Q182" s="84"/>
      <c r="S182" s="236" t="s">
        <v>48</v>
      </c>
      <c r="T182" s="69">
        <f>SUM(C182:I182)/A182</f>
        <v>0</v>
      </c>
      <c r="U182" s="69">
        <f>SUM(K182:N182)/A182</f>
        <v>0</v>
      </c>
      <c r="V182" s="291"/>
      <c r="W182" s="69">
        <f>SUM(C182:N182)/A182</f>
        <v>0</v>
      </c>
      <c r="Y182" s="247" t="s">
        <v>9</v>
      </c>
      <c r="Z182" s="248">
        <f>W244</f>
        <v>0</v>
      </c>
      <c r="AA182" s="342">
        <f>IF(SUM(W183,W198,W213,W228)=0,0,AVERAGE(W183,W198,W213,W228)*AVERAGE(W204,W189,W219,W234)*A247-AB197)</f>
        <v>0</v>
      </c>
      <c r="AB182" s="250"/>
    </row>
    <row r="183" spans="1:30" ht="15" hidden="1" customHeight="1" outlineLevel="1" x14ac:dyDescent="0.25">
      <c r="A183" s="353" t="s">
        <v>46</v>
      </c>
      <c r="B183" s="185" t="s">
        <v>4</v>
      </c>
      <c r="C183" s="193"/>
      <c r="D183" s="3"/>
      <c r="E183" s="3"/>
      <c r="F183" s="3"/>
      <c r="G183" s="3"/>
      <c r="H183" s="3"/>
      <c r="I183" s="194"/>
      <c r="J183" s="159"/>
      <c r="K183" s="166"/>
      <c r="L183" s="101"/>
      <c r="M183" s="101"/>
      <c r="N183" s="84"/>
      <c r="O183" s="159"/>
      <c r="P183" s="90"/>
      <c r="Q183" s="84"/>
      <c r="S183" s="236" t="s">
        <v>49</v>
      </c>
      <c r="T183" s="69" t="str">
        <f>IF(SUM(C183:I183)=0,"",SUM(C183:I183)/A182)</f>
        <v/>
      </c>
      <c r="U183" s="69" t="str">
        <f>IF(SUM(K183:N183)=0,"",SUM(K183:N183)/A182)</f>
        <v/>
      </c>
      <c r="V183" s="291"/>
      <c r="W183" s="69" t="str">
        <f>IF(SUM(C183:N183)=0,"",SUM(C183:N183)/A182)</f>
        <v/>
      </c>
      <c r="Y183" s="37" t="s">
        <v>21</v>
      </c>
      <c r="Z183" s="38">
        <f>W243</f>
        <v>0</v>
      </c>
      <c r="AA183" s="245">
        <f>Z184*A247</f>
        <v>0</v>
      </c>
      <c r="AB183" s="246" t="str">
        <f>IF(AB182="","введите цель",(AB182+AB197)/AVERAGE(W189,W204,W219,W234))</f>
        <v>введите цель</v>
      </c>
    </row>
    <row r="184" spans="1:30" ht="15" hidden="1" customHeight="1" outlineLevel="1" thickBot="1" x14ac:dyDescent="0.3">
      <c r="A184" s="354"/>
      <c r="B184" s="185" t="s">
        <v>5</v>
      </c>
      <c r="C184" s="195"/>
      <c r="D184" s="6"/>
      <c r="E184" s="6"/>
      <c r="F184" s="5"/>
      <c r="G184" s="5"/>
      <c r="H184" s="5"/>
      <c r="I184" s="196"/>
      <c r="J184" s="151"/>
      <c r="K184" s="167"/>
      <c r="L184" s="102"/>
      <c r="M184" s="102"/>
      <c r="N184" s="85"/>
      <c r="O184" s="151"/>
      <c r="P184" s="91"/>
      <c r="Q184" s="85"/>
      <c r="S184" s="236" t="s">
        <v>6</v>
      </c>
      <c r="T184" s="66">
        <f>SUM(C184:I184)</f>
        <v>0</v>
      </c>
      <c r="U184" s="66">
        <f>SUM(K184:N184)</f>
        <v>0</v>
      </c>
      <c r="V184" s="292"/>
      <c r="W184" s="66">
        <f>SUM(C184:N184)</f>
        <v>0</v>
      </c>
      <c r="Y184" s="37" t="s">
        <v>17</v>
      </c>
      <c r="Z184" s="39">
        <f>IF(SUM(W183,W198,W213,W228)=0,0,AVERAGE(W183,W198,W213,W228))</f>
        <v>0</v>
      </c>
      <c r="AA184" s="13" t="s">
        <v>18</v>
      </c>
      <c r="AB184" s="28" t="str">
        <f>IF(AB183="введите цель","введите цель",AB183/A247)</f>
        <v>введите цель</v>
      </c>
    </row>
    <row r="185" spans="1:30" ht="15" hidden="1" customHeight="1" outlineLevel="1" thickBot="1" x14ac:dyDescent="0.3">
      <c r="A185" s="355"/>
      <c r="B185" s="185" t="s">
        <v>7</v>
      </c>
      <c r="C185" s="195"/>
      <c r="D185" s="5"/>
      <c r="E185" s="5"/>
      <c r="F185" s="5"/>
      <c r="G185" s="5"/>
      <c r="H185" s="5"/>
      <c r="I185" s="196"/>
      <c r="J185" s="151"/>
      <c r="K185" s="167"/>
      <c r="L185" s="102"/>
      <c r="M185" s="102"/>
      <c r="N185" s="85"/>
      <c r="O185" s="151"/>
      <c r="P185" s="91"/>
      <c r="Q185" s="85"/>
      <c r="S185" s="236" t="s">
        <v>105</v>
      </c>
      <c r="T185" s="59" t="str">
        <f>IF(SUM(C185:I185)=0,"",SUM(C185:I185))</f>
        <v/>
      </c>
      <c r="U185" s="59" t="str">
        <f>IF(SUM(K185:N185)=0,"",SUM(K185:N185))</f>
        <v/>
      </c>
      <c r="V185" s="293"/>
      <c r="W185" s="66" t="str">
        <f>IF(SUM(C185:N185)=0,"",SUM(C185:N185))</f>
        <v/>
      </c>
      <c r="Y185" s="111" t="s">
        <v>19</v>
      </c>
      <c r="Z185" s="40">
        <f>IF(SUM(W181,W196,W211,W226)=0,0,AVERAGE(W181,W196,W211,W226))</f>
        <v>0</v>
      </c>
      <c r="AA185" s="25" t="s">
        <v>18</v>
      </c>
      <c r="AB185" s="29" t="str">
        <f>IF(AB182="","введите цель",((AB182+AB197)/((Z184*Z187*A247)/(Z185*A247)))/A247)</f>
        <v>введите цель</v>
      </c>
    </row>
    <row r="186" spans="1:30" ht="15" hidden="1" customHeight="1" outlineLevel="1" thickBot="1" x14ac:dyDescent="0.3">
      <c r="A186" s="356"/>
      <c r="B186" s="181" t="s">
        <v>32</v>
      </c>
      <c r="C186" s="197">
        <f t="shared" ref="C186:I186" si="118">IF(C181=0,0,C185/C181)</f>
        <v>0</v>
      </c>
      <c r="D186" s="56">
        <f t="shared" si="118"/>
        <v>0</v>
      </c>
      <c r="E186" s="56">
        <f t="shared" si="118"/>
        <v>0</v>
      </c>
      <c r="F186" s="56">
        <f t="shared" si="118"/>
        <v>0</v>
      </c>
      <c r="G186" s="56">
        <f t="shared" si="118"/>
        <v>0</v>
      </c>
      <c r="H186" s="56">
        <f t="shared" si="118"/>
        <v>0</v>
      </c>
      <c r="I186" s="169">
        <f t="shared" si="118"/>
        <v>0</v>
      </c>
      <c r="J186" s="150"/>
      <c r="K186" s="168">
        <f t="shared" ref="K186" si="119">IF(K181=0,0,K185/K181)</f>
        <v>0</v>
      </c>
      <c r="L186" s="147">
        <f>IF(L181=0,0,L185/L181)</f>
        <v>0</v>
      </c>
      <c r="M186" s="147">
        <f>IF(M181=0,0,M185/M181)</f>
        <v>0</v>
      </c>
      <c r="N186" s="169">
        <f>IF(N181=0,0,N185/N181)</f>
        <v>0</v>
      </c>
      <c r="O186" s="150"/>
      <c r="P186" s="92"/>
      <c r="Q186" s="86"/>
      <c r="S186" s="236" t="s">
        <v>51</v>
      </c>
      <c r="T186" s="345" t="str">
        <f>IF(SUM(Q180:Q193)=0,"",SUM(Q180:Q193))</f>
        <v/>
      </c>
      <c r="U186" s="345"/>
      <c r="V186" s="345"/>
      <c r="W186" s="345"/>
      <c r="Y186" s="376" t="s">
        <v>109</v>
      </c>
      <c r="Z186" s="377"/>
      <c r="AA186" s="377"/>
      <c r="AB186" s="378"/>
    </row>
    <row r="187" spans="1:30" ht="15" hidden="1" customHeight="1" outlineLevel="1" x14ac:dyDescent="0.25">
      <c r="A187" s="356"/>
      <c r="B187" s="181" t="s">
        <v>8</v>
      </c>
      <c r="C187" s="198">
        <f>IF(C183=0,0,C185/C183)</f>
        <v>0</v>
      </c>
      <c r="D187" s="57">
        <f>IF(D183=0,0,D185/D183)</f>
        <v>0</v>
      </c>
      <c r="E187" s="57">
        <f t="shared" ref="E187:I187" si="120">IF(E183=0,0,E185/E183)</f>
        <v>0</v>
      </c>
      <c r="F187" s="57">
        <f t="shared" si="120"/>
        <v>0</v>
      </c>
      <c r="G187" s="57">
        <f t="shared" si="120"/>
        <v>0</v>
      </c>
      <c r="H187" s="57">
        <f t="shared" si="120"/>
        <v>0</v>
      </c>
      <c r="I187" s="171">
        <f t="shared" si="120"/>
        <v>0</v>
      </c>
      <c r="J187" s="151"/>
      <c r="K187" s="170">
        <f t="shared" ref="K187" si="121">IF(K183=0,0,K185/K183)</f>
        <v>0</v>
      </c>
      <c r="L187" s="78">
        <f>IF(L183=0,0,L185/L183)</f>
        <v>0</v>
      </c>
      <c r="M187" s="78">
        <f>IF(M183=0,0,M185/M183)</f>
        <v>0</v>
      </c>
      <c r="N187" s="171">
        <f>IF(N183=0,0,N185/N183)</f>
        <v>0</v>
      </c>
      <c r="O187" s="151"/>
      <c r="P187" s="91"/>
      <c r="Q187" s="85"/>
      <c r="S187" s="236"/>
      <c r="T187" s="66"/>
      <c r="U187" s="59"/>
      <c r="V187" s="293"/>
      <c r="W187" s="59"/>
      <c r="Y187" s="35" t="s">
        <v>22</v>
      </c>
      <c r="Z187" s="34">
        <f>IF(SUM(W189,W204,W219,W234)=0,0,AVERAGE(W189,W204,W219,W234))</f>
        <v>0</v>
      </c>
      <c r="AA187" s="17" t="s">
        <v>18</v>
      </c>
      <c r="AB187" s="31"/>
    </row>
    <row r="188" spans="1:30" ht="15" hidden="1" customHeight="1" outlineLevel="1" thickBot="1" x14ac:dyDescent="0.3">
      <c r="A188" s="356"/>
      <c r="B188" s="182" t="s">
        <v>74</v>
      </c>
      <c r="C188" s="199">
        <f>C184-C185</f>
        <v>0</v>
      </c>
      <c r="D188" s="58">
        <f t="shared" ref="D188:I188" si="122">D184-D185</f>
        <v>0</v>
      </c>
      <c r="E188" s="58">
        <f t="shared" si="122"/>
        <v>0</v>
      </c>
      <c r="F188" s="58">
        <f t="shared" si="122"/>
        <v>0</v>
      </c>
      <c r="G188" s="58">
        <f t="shared" si="122"/>
        <v>0</v>
      </c>
      <c r="H188" s="58">
        <f t="shared" si="122"/>
        <v>0</v>
      </c>
      <c r="I188" s="173">
        <f t="shared" si="122"/>
        <v>0</v>
      </c>
      <c r="J188" s="152"/>
      <c r="K188" s="172">
        <f t="shared" ref="K188" si="123">K184-K185</f>
        <v>0</v>
      </c>
      <c r="L188" s="79">
        <f>L184-L185</f>
        <v>0</v>
      </c>
      <c r="M188" s="79">
        <f>M184-M185</f>
        <v>0</v>
      </c>
      <c r="N188" s="173">
        <f>N184-N185</f>
        <v>0</v>
      </c>
      <c r="O188" s="152"/>
      <c r="P188" s="93"/>
      <c r="Q188" s="87"/>
      <c r="S188" s="286" t="s">
        <v>119</v>
      </c>
      <c r="T188" s="348" t="str">
        <f>IF((SUM(C188:N188)-SUM(Q180:Q193))=0,"",SUM(C188:N188)-SUM(Q180:Q193))</f>
        <v/>
      </c>
      <c r="U188" s="348"/>
      <c r="V188" s="348"/>
      <c r="W188" s="348"/>
      <c r="Y188" s="111" t="s">
        <v>11</v>
      </c>
      <c r="Z188" s="41" t="s">
        <v>18</v>
      </c>
      <c r="AA188" s="26">
        <f>AA182</f>
        <v>0</v>
      </c>
      <c r="AB188" s="27" t="str">
        <f>IF(AB187="","введите цель",Z184*A247*AB187-AB197)</f>
        <v>введите цель</v>
      </c>
    </row>
    <row r="189" spans="1:30" ht="15" hidden="1" customHeight="1" outlineLevel="1" thickBot="1" x14ac:dyDescent="0.3">
      <c r="A189" s="356"/>
      <c r="B189" s="182" t="s">
        <v>13</v>
      </c>
      <c r="C189" s="200" t="str">
        <f>IF(C185=0,"нет",C184/C185)</f>
        <v>нет</v>
      </c>
      <c r="D189" s="75" t="str">
        <f t="shared" ref="D189:I189" si="124">IF(D185=0,"нет",D184/D185)</f>
        <v>нет</v>
      </c>
      <c r="E189" s="75" t="str">
        <f t="shared" si="124"/>
        <v>нет</v>
      </c>
      <c r="F189" s="75" t="str">
        <f t="shared" si="124"/>
        <v>нет</v>
      </c>
      <c r="G189" s="75" t="str">
        <f t="shared" si="124"/>
        <v>нет</v>
      </c>
      <c r="H189" s="75" t="str">
        <f t="shared" si="124"/>
        <v>нет</v>
      </c>
      <c r="I189" s="174" t="str">
        <f t="shared" si="124"/>
        <v>нет</v>
      </c>
      <c r="J189" s="153"/>
      <c r="K189" s="200" t="str">
        <f>IF(K185=0,"нет",K184/K185)</f>
        <v>нет</v>
      </c>
      <c r="L189" s="75" t="str">
        <f>IF(L185=0,"нет",L184/L185)</f>
        <v>нет</v>
      </c>
      <c r="M189" s="75" t="str">
        <f>IF(M185=0,"нет",M184/M185)</f>
        <v>нет</v>
      </c>
      <c r="N189" s="174" t="str">
        <f>IF(N185=0,"нет",N184/N185)</f>
        <v>нет</v>
      </c>
      <c r="O189" s="153"/>
      <c r="P189" s="94"/>
      <c r="Q189" s="88"/>
      <c r="S189" s="236" t="s">
        <v>50</v>
      </c>
      <c r="T189" s="66" t="str">
        <f>IF(SUM(C183:I183)=0,"",SUM(C184:I184)/SUM(C183:I183))</f>
        <v/>
      </c>
      <c r="U189" s="66" t="str">
        <f>IF(SUM(K183:N183)=0,"",SUM(K184:N184)/SUM(K183:N183))</f>
        <v/>
      </c>
      <c r="V189" s="293"/>
      <c r="W189" s="66" t="str">
        <f>IF(SUM(C183:N183)=0,"",SUM(C184:N184)/SUM(C183:N183))</f>
        <v/>
      </c>
      <c r="Y189" s="376" t="s">
        <v>110</v>
      </c>
      <c r="Z189" s="377"/>
      <c r="AA189" s="379"/>
      <c r="AB189" s="378"/>
    </row>
    <row r="190" spans="1:30" ht="15" hidden="1" customHeight="1" outlineLevel="1" thickBot="1" x14ac:dyDescent="0.3">
      <c r="A190" s="356"/>
      <c r="B190" s="82" t="s">
        <v>31</v>
      </c>
      <c r="C190" s="201">
        <f t="shared" ref="C190:I190" si="125">IF(C180=0,0,C181/C180)</f>
        <v>0</v>
      </c>
      <c r="D190" s="60">
        <f t="shared" si="125"/>
        <v>0</v>
      </c>
      <c r="E190" s="60">
        <f t="shared" si="125"/>
        <v>0</v>
      </c>
      <c r="F190" s="60">
        <f t="shared" si="125"/>
        <v>0</v>
      </c>
      <c r="G190" s="60">
        <f t="shared" si="125"/>
        <v>0</v>
      </c>
      <c r="H190" s="60">
        <f t="shared" si="125"/>
        <v>0</v>
      </c>
      <c r="I190" s="176">
        <f t="shared" si="125"/>
        <v>0</v>
      </c>
      <c r="J190" s="154"/>
      <c r="K190" s="175">
        <f t="shared" ref="K190:N190" si="126">IF(K180=0,0,K181/K180)</f>
        <v>0</v>
      </c>
      <c r="L190" s="80">
        <f t="shared" si="126"/>
        <v>0</v>
      </c>
      <c r="M190" s="80">
        <f t="shared" si="126"/>
        <v>0</v>
      </c>
      <c r="N190" s="176">
        <f t="shared" si="126"/>
        <v>0</v>
      </c>
      <c r="O190" s="154"/>
      <c r="P190" s="95"/>
      <c r="Q190" s="89"/>
      <c r="S190" s="382"/>
      <c r="T190" s="383"/>
      <c r="U190" s="383"/>
      <c r="V190" s="383"/>
      <c r="W190" s="384"/>
      <c r="X190" s="73"/>
      <c r="Y190" s="35" t="s">
        <v>19</v>
      </c>
      <c r="Z190" s="36">
        <f>Z185</f>
        <v>0</v>
      </c>
      <c r="AA190" s="343" t="s">
        <v>18</v>
      </c>
      <c r="AB190" s="252"/>
    </row>
    <row r="191" spans="1:30" ht="15" hidden="1" customHeight="1" outlineLevel="1" x14ac:dyDescent="0.25">
      <c r="A191" s="356"/>
      <c r="B191" s="181" t="s">
        <v>37</v>
      </c>
      <c r="C191" s="201">
        <f t="shared" ref="C191:I191" si="127">IF(C181=0,0,C182/C181)</f>
        <v>0</v>
      </c>
      <c r="D191" s="60">
        <f t="shared" si="127"/>
        <v>0</v>
      </c>
      <c r="E191" s="60">
        <f t="shared" si="127"/>
        <v>0</v>
      </c>
      <c r="F191" s="60">
        <f t="shared" si="127"/>
        <v>0</v>
      </c>
      <c r="G191" s="60">
        <f t="shared" si="127"/>
        <v>0</v>
      </c>
      <c r="H191" s="60">
        <f t="shared" si="127"/>
        <v>0</v>
      </c>
      <c r="I191" s="176">
        <f t="shared" si="127"/>
        <v>0</v>
      </c>
      <c r="J191" s="154"/>
      <c r="K191" s="175">
        <f t="shared" ref="K191:N191" si="128">IF(K181=0,0,K182/K181)</f>
        <v>0</v>
      </c>
      <c r="L191" s="80">
        <f t="shared" si="128"/>
        <v>0</v>
      </c>
      <c r="M191" s="80">
        <f t="shared" si="128"/>
        <v>0</v>
      </c>
      <c r="N191" s="176">
        <f t="shared" si="128"/>
        <v>0</v>
      </c>
      <c r="O191" s="154"/>
      <c r="P191" s="95"/>
      <c r="Q191" s="89"/>
      <c r="S191" s="236" t="s">
        <v>37</v>
      </c>
      <c r="T191" s="61">
        <f>IF(SUM(C181:I181)=0,0,(SUM(C182:I182)/SUM(C181:I181)))</f>
        <v>0</v>
      </c>
      <c r="U191" s="61">
        <f>IF(SUM(K181:N181)=0,0,(SUM(K182:N182)/SUM(K181:N181)))</f>
        <v>0</v>
      </c>
      <c r="V191" s="294"/>
      <c r="W191" s="61">
        <f>IF(SUM(C181:N181)=0,0,(SUM(C182:N182)/SUM(C181:N181)))</f>
        <v>0</v>
      </c>
      <c r="Y191" s="37" t="s">
        <v>11</v>
      </c>
      <c r="Z191" s="110" t="s">
        <v>18</v>
      </c>
      <c r="AA191" s="19">
        <f>AA182</f>
        <v>0</v>
      </c>
      <c r="AB191" s="30" t="str">
        <f>IF(AB190="","введите цель",((Z184*Z187*A247)/(Z185*A247))*AB190*A247-AB197)</f>
        <v>введите цель</v>
      </c>
    </row>
    <row r="192" spans="1:30" ht="15" hidden="1" customHeight="1" outlineLevel="1" thickBot="1" x14ac:dyDescent="0.3">
      <c r="A192" s="356"/>
      <c r="B192" s="82" t="s">
        <v>38</v>
      </c>
      <c r="C192" s="201">
        <f t="shared" ref="C192:G192" si="129">IF(C182=0,0,C183/C182)</f>
        <v>0</v>
      </c>
      <c r="D192" s="60">
        <f t="shared" si="129"/>
        <v>0</v>
      </c>
      <c r="E192" s="60">
        <f t="shared" si="129"/>
        <v>0</v>
      </c>
      <c r="F192" s="60">
        <f t="shared" si="129"/>
        <v>0</v>
      </c>
      <c r="G192" s="60">
        <f t="shared" si="129"/>
        <v>0</v>
      </c>
      <c r="H192" s="60">
        <f>IF(H182=0,0,H183/H182)</f>
        <v>0</v>
      </c>
      <c r="I192" s="176">
        <f t="shared" ref="I192" si="130">IF(I182=0,0,I183/I182)</f>
        <v>0</v>
      </c>
      <c r="J192" s="154"/>
      <c r="K192" s="175">
        <f t="shared" ref="K192:N192" si="131">IF(K182=0,0,K183/K182)</f>
        <v>0</v>
      </c>
      <c r="L192" s="80">
        <f t="shared" si="131"/>
        <v>0</v>
      </c>
      <c r="M192" s="80">
        <f t="shared" si="131"/>
        <v>0</v>
      </c>
      <c r="N192" s="176">
        <f t="shared" si="131"/>
        <v>0</v>
      </c>
      <c r="O192" s="154"/>
      <c r="P192" s="95"/>
      <c r="Q192" s="89"/>
      <c r="S192" s="236" t="s">
        <v>38</v>
      </c>
      <c r="T192" s="61">
        <f>IF(SUM(C182:I182)=0,0,(SUM(C183:I183)/SUM(C182:I182)))</f>
        <v>0</v>
      </c>
      <c r="U192" s="61">
        <f>IF(SUM(K182:N182)=0,0,(SUM(K183:N183)/SUM(K182:N182)))</f>
        <v>0</v>
      </c>
      <c r="V192" s="294"/>
      <c r="W192" s="61">
        <f>IF(SUM(C182:N182)=0,0,(SUM(C183:N183)/SUM(C182:N182)))</f>
        <v>0</v>
      </c>
      <c r="Y192" s="111" t="s">
        <v>20</v>
      </c>
      <c r="Z192" s="112">
        <f>Z184</f>
        <v>0</v>
      </c>
      <c r="AA192" s="113" t="s">
        <v>18</v>
      </c>
      <c r="AB192" s="114" t="str">
        <f>IF(AB190="","введите цель",W243/W241*AB190)</f>
        <v>введите цель</v>
      </c>
    </row>
    <row r="193" spans="1:30" ht="15" hidden="1" customHeight="1" outlineLevel="1" thickBot="1" x14ac:dyDescent="0.3">
      <c r="A193" s="356"/>
      <c r="B193" s="183" t="s">
        <v>39</v>
      </c>
      <c r="C193" s="204">
        <f>IF(C181=0,0,C183/C181)</f>
        <v>0</v>
      </c>
      <c r="D193" s="76">
        <f t="shared" ref="D193:I193" si="132">IF(D181=0,0,D183/D181)</f>
        <v>0</v>
      </c>
      <c r="E193" s="76">
        <f t="shared" si="132"/>
        <v>0</v>
      </c>
      <c r="F193" s="76">
        <f t="shared" si="132"/>
        <v>0</v>
      </c>
      <c r="G193" s="76">
        <f t="shared" si="132"/>
        <v>0</v>
      </c>
      <c r="H193" s="76">
        <f t="shared" si="132"/>
        <v>0</v>
      </c>
      <c r="I193" s="205">
        <f t="shared" si="132"/>
        <v>0</v>
      </c>
      <c r="J193" s="155"/>
      <c r="K193" s="177">
        <f t="shared" ref="K193" si="133">IF(K181=0,0,K183/K181)</f>
        <v>0</v>
      </c>
      <c r="L193" s="81">
        <f>IF(L181=0,0,L183/L181)</f>
        <v>0</v>
      </c>
      <c r="M193" s="81">
        <f>IF(M181=0,0,M183/M181)</f>
        <v>0</v>
      </c>
      <c r="N193" s="178">
        <f>IF(N181=0,0,N183/N181)</f>
        <v>0</v>
      </c>
      <c r="O193" s="155"/>
      <c r="P193" s="160"/>
      <c r="Q193" s="161"/>
      <c r="S193" s="287" t="s">
        <v>40</v>
      </c>
      <c r="T193" s="61">
        <f>IF(SUM(C181:I181)=0,0,SUM(C183:I183)/SUM(C181:I181))</f>
        <v>0</v>
      </c>
      <c r="U193" s="61">
        <f>IF(SUM(K181:N181)=0,0,SUM(K183:N183)/SUM(K181:N181))</f>
        <v>0</v>
      </c>
      <c r="V193" s="294"/>
      <c r="W193" s="61">
        <f>IF(SUM(C181:N181)=0,0,SUM(C183:N183)/SUM(C181:N181))</f>
        <v>0</v>
      </c>
      <c r="Y193" s="380" t="s">
        <v>23</v>
      </c>
      <c r="Z193" s="381"/>
      <c r="AA193" s="381"/>
      <c r="AB193" s="32">
        <f>Z187</f>
        <v>0</v>
      </c>
    </row>
    <row r="194" spans="1:30" ht="15" hidden="1" customHeight="1" outlineLevel="1" thickBot="1" x14ac:dyDescent="0.3">
      <c r="A194" s="140" t="s">
        <v>42</v>
      </c>
      <c r="B194" s="145"/>
      <c r="C194" s="207" t="str">
        <f t="shared" ref="C194:I194" si="134">C179</f>
        <v>прямые заходы</v>
      </c>
      <c r="D194" s="208" t="str">
        <f t="shared" si="134"/>
        <v>директ</v>
      </c>
      <c r="E194" s="208" t="str">
        <f t="shared" si="134"/>
        <v>adwords</v>
      </c>
      <c r="F194" s="208" t="str">
        <f t="shared" si="134"/>
        <v>поиск</v>
      </c>
      <c r="G194" s="208" t="str">
        <f t="shared" si="134"/>
        <v>ссылки</v>
      </c>
      <c r="H194" s="208" t="str">
        <f t="shared" si="134"/>
        <v>источник m</v>
      </c>
      <c r="I194" s="209" t="str">
        <f t="shared" si="134"/>
        <v>источник n</v>
      </c>
      <c r="J194" s="240"/>
      <c r="K194" s="239" t="str">
        <f>K179</f>
        <v>Повторные</v>
      </c>
      <c r="L194" s="208" t="str">
        <f>L179</f>
        <v>авито</v>
      </c>
      <c r="M194" s="208" t="str">
        <f>M179</f>
        <v>вконтакт</v>
      </c>
      <c r="N194" s="209" t="str">
        <f>N179</f>
        <v>источник k</v>
      </c>
      <c r="O194" s="206"/>
      <c r="P194" s="393" t="s">
        <v>100</v>
      </c>
      <c r="Q194" s="394"/>
      <c r="Y194" s="357" t="s">
        <v>52</v>
      </c>
      <c r="Z194" s="358"/>
      <c r="AA194" s="358"/>
      <c r="AB194" s="115">
        <f>IF(Z184=0,0,Z184/Z185)</f>
        <v>0</v>
      </c>
    </row>
    <row r="195" spans="1:30" ht="15" hidden="1" customHeight="1" outlineLevel="1" x14ac:dyDescent="0.25">
      <c r="A195" s="233"/>
      <c r="B195" s="184" t="s">
        <v>30</v>
      </c>
      <c r="C195" s="52"/>
      <c r="D195" s="53"/>
      <c r="E195" s="53"/>
      <c r="F195" s="53"/>
      <c r="G195" s="53"/>
      <c r="H195" s="53"/>
      <c r="I195" s="202"/>
      <c r="J195" s="158"/>
      <c r="K195" s="223"/>
      <c r="L195" s="224"/>
      <c r="M195" s="224"/>
      <c r="N195" s="162"/>
      <c r="O195" s="158"/>
      <c r="P195" s="104"/>
      <c r="Q195" s="99"/>
      <c r="R195" s="1"/>
      <c r="S195" s="232"/>
      <c r="T195" s="299" t="s">
        <v>101</v>
      </c>
      <c r="U195" s="299" t="s">
        <v>102</v>
      </c>
      <c r="V195" s="300"/>
      <c r="W195" s="301" t="s">
        <v>106</v>
      </c>
      <c r="Y195" s="357" t="s">
        <v>24</v>
      </c>
      <c r="Z195" s="358"/>
      <c r="AA195" s="358"/>
      <c r="AB195" s="253">
        <f>Z184</f>
        <v>0</v>
      </c>
    </row>
    <row r="196" spans="1:30" ht="15" hidden="1" customHeight="1" outlineLevel="1" x14ac:dyDescent="0.25">
      <c r="A196" s="138" t="s">
        <v>89</v>
      </c>
      <c r="B196" s="185" t="s">
        <v>34</v>
      </c>
      <c r="C196" s="193"/>
      <c r="D196" s="4"/>
      <c r="E196" s="4"/>
      <c r="F196" s="3"/>
      <c r="G196" s="3"/>
      <c r="H196" s="3"/>
      <c r="I196" s="194"/>
      <c r="J196" s="159"/>
      <c r="K196" s="166"/>
      <c r="L196" s="101"/>
      <c r="M196" s="101"/>
      <c r="N196" s="84"/>
      <c r="O196" s="159"/>
      <c r="P196" s="90"/>
      <c r="Q196" s="84"/>
      <c r="S196" s="227" t="s">
        <v>47</v>
      </c>
      <c r="T196" s="68" t="str">
        <f>IF(SUM(C196:I196)=0,"",SUM(C196:I196)/A197)</f>
        <v/>
      </c>
      <c r="U196" s="68" t="str">
        <f>IF(SUM(K196:N196)=0,"",SUM(K196:N196)/A197)</f>
        <v/>
      </c>
      <c r="V196" s="277"/>
      <c r="W196" s="228" t="str">
        <f>IF(SUM(C196:N196)=0,"",SUM(C196:N196)/A197)</f>
        <v/>
      </c>
      <c r="Y196" s="357" t="s">
        <v>26</v>
      </c>
      <c r="Z196" s="358"/>
      <c r="AA196" s="358"/>
      <c r="AB196" s="116">
        <f>Z185</f>
        <v>0</v>
      </c>
    </row>
    <row r="197" spans="1:30" ht="15" hidden="1" customHeight="1" outlineLevel="1" thickBot="1" x14ac:dyDescent="0.3">
      <c r="A197" s="234">
        <v>7</v>
      </c>
      <c r="B197" s="185" t="s">
        <v>3</v>
      </c>
      <c r="C197" s="193"/>
      <c r="D197" s="3"/>
      <c r="E197" s="3"/>
      <c r="F197" s="3"/>
      <c r="G197" s="3"/>
      <c r="H197" s="3"/>
      <c r="I197" s="194"/>
      <c r="J197" s="159"/>
      <c r="K197" s="166"/>
      <c r="L197" s="101"/>
      <c r="M197" s="101"/>
      <c r="N197" s="84"/>
      <c r="O197" s="159"/>
      <c r="P197" s="90"/>
      <c r="Q197" s="84"/>
      <c r="S197" s="227" t="s">
        <v>48</v>
      </c>
      <c r="T197" s="69">
        <f>SUM(C197:I197)/A197</f>
        <v>0</v>
      </c>
      <c r="U197" s="69">
        <f>SUM(K197:N197)/A197</f>
        <v>0</v>
      </c>
      <c r="V197" s="278"/>
      <c r="W197" s="229">
        <f>SUM(C197:N197)/A197</f>
        <v>0</v>
      </c>
      <c r="Y197" s="359" t="s">
        <v>28</v>
      </c>
      <c r="Z197" s="360"/>
      <c r="AA197" s="360"/>
      <c r="AB197" s="33">
        <f>IF(COUNT(W185,W200,W215,W230)=0,0,AVERAGE(W185,W200,W215,W230)*4+SUM(T186,T201,T216,T231))</f>
        <v>0</v>
      </c>
    </row>
    <row r="198" spans="1:30" ht="15" hidden="1" customHeight="1" outlineLevel="1" thickBot="1" x14ac:dyDescent="0.3">
      <c r="A198" s="353" t="s">
        <v>46</v>
      </c>
      <c r="B198" s="185" t="s">
        <v>4</v>
      </c>
      <c r="C198" s="193"/>
      <c r="D198" s="3"/>
      <c r="E198" s="3"/>
      <c r="F198" s="3"/>
      <c r="G198" s="3"/>
      <c r="H198" s="3"/>
      <c r="I198" s="194"/>
      <c r="J198" s="159"/>
      <c r="K198" s="166"/>
      <c r="L198" s="101"/>
      <c r="M198" s="101"/>
      <c r="N198" s="84"/>
      <c r="O198" s="159"/>
      <c r="P198" s="90"/>
      <c r="Q198" s="84"/>
      <c r="S198" s="227" t="s">
        <v>49</v>
      </c>
      <c r="T198" s="69" t="str">
        <f>IF(SUM(C198:I198)=0,"",SUM(C198:I198)/A197)</f>
        <v/>
      </c>
      <c r="U198" s="69" t="str">
        <f>IF(SUM(K198:N198)=0,"",SUM(K198:N198)/A197)</f>
        <v/>
      </c>
      <c r="V198" s="278"/>
      <c r="W198" s="229" t="str">
        <f>IF(SUM(C198:N198)=0,"",SUM(C198:N198)/A197)</f>
        <v/>
      </c>
      <c r="Y198" s="257"/>
      <c r="Z198" s="257"/>
      <c r="AA198" s="257"/>
      <c r="AB198" s="257"/>
    </row>
    <row r="199" spans="1:30" ht="15" hidden="1" customHeight="1" outlineLevel="1" thickBot="1" x14ac:dyDescent="0.3">
      <c r="A199" s="354"/>
      <c r="B199" s="185" t="s">
        <v>5</v>
      </c>
      <c r="C199" s="195"/>
      <c r="D199" s="6"/>
      <c r="E199" s="6"/>
      <c r="F199" s="5"/>
      <c r="G199" s="5"/>
      <c r="H199" s="5"/>
      <c r="I199" s="196"/>
      <c r="J199" s="151"/>
      <c r="K199" s="167"/>
      <c r="L199" s="102"/>
      <c r="M199" s="102"/>
      <c r="N199" s="85"/>
      <c r="O199" s="151"/>
      <c r="P199" s="91"/>
      <c r="Q199" s="85"/>
      <c r="S199" s="227" t="s">
        <v>6</v>
      </c>
      <c r="T199" s="66">
        <f>SUM(C199:I199)</f>
        <v>0</v>
      </c>
      <c r="U199" s="66">
        <f>SUM(K199:N199)</f>
        <v>0</v>
      </c>
      <c r="V199" s="279"/>
      <c r="W199" s="67">
        <f>SUM(C199:N199)</f>
        <v>0</v>
      </c>
      <c r="Y199" s="361" t="s">
        <v>111</v>
      </c>
      <c r="Z199" s="362"/>
      <c r="AA199" s="362"/>
      <c r="AB199" s="363"/>
    </row>
    <row r="200" spans="1:30" ht="15" hidden="1" customHeight="1" outlineLevel="1" x14ac:dyDescent="0.25">
      <c r="A200" s="355"/>
      <c r="B200" s="185" t="s">
        <v>7</v>
      </c>
      <c r="C200" s="195"/>
      <c r="D200" s="5"/>
      <c r="E200" s="5"/>
      <c r="F200" s="5"/>
      <c r="G200" s="5"/>
      <c r="H200" s="5"/>
      <c r="I200" s="196"/>
      <c r="J200" s="151"/>
      <c r="K200" s="167"/>
      <c r="L200" s="102"/>
      <c r="M200" s="102"/>
      <c r="N200" s="85"/>
      <c r="O200" s="151"/>
      <c r="P200" s="91"/>
      <c r="Q200" s="85"/>
      <c r="S200" s="227" t="s">
        <v>105</v>
      </c>
      <c r="T200" s="59" t="str">
        <f>IF(SUM(C200:I200)=0,"",SUM(C200:I200))</f>
        <v/>
      </c>
      <c r="U200" s="59" t="str">
        <f>IF(SUM(K200:N200)=0,"",SUM(K200:N200))</f>
        <v/>
      </c>
      <c r="V200" s="280"/>
      <c r="W200" s="67" t="str">
        <f>IF(SUM(C200:N200)=0,"",SUM(C200:N200))</f>
        <v/>
      </c>
      <c r="Y200" s="364" t="s">
        <v>25</v>
      </c>
      <c r="Z200" s="365"/>
      <c r="AA200" s="365"/>
      <c r="AB200" s="202"/>
    </row>
    <row r="201" spans="1:30" ht="15" hidden="1" customHeight="1" outlineLevel="1" x14ac:dyDescent="0.25">
      <c r="A201" s="356"/>
      <c r="B201" s="181" t="s">
        <v>32</v>
      </c>
      <c r="C201" s="197">
        <f t="shared" ref="C201:I201" si="135">IF(C196=0,0,C200/C196)</f>
        <v>0</v>
      </c>
      <c r="D201" s="56">
        <f t="shared" si="135"/>
        <v>0</v>
      </c>
      <c r="E201" s="56">
        <f t="shared" si="135"/>
        <v>0</v>
      </c>
      <c r="F201" s="56">
        <f t="shared" si="135"/>
        <v>0</v>
      </c>
      <c r="G201" s="56">
        <f t="shared" si="135"/>
        <v>0</v>
      </c>
      <c r="H201" s="56">
        <f t="shared" si="135"/>
        <v>0</v>
      </c>
      <c r="I201" s="169">
        <f t="shared" si="135"/>
        <v>0</v>
      </c>
      <c r="J201" s="150"/>
      <c r="K201" s="168">
        <f>IF(K196=0,0,K200/K196)</f>
        <v>0</v>
      </c>
      <c r="L201" s="147">
        <f>IF(L196=0,0,L200/L196)</f>
        <v>0</v>
      </c>
      <c r="M201" s="147">
        <f>IF(M196=0,0,M200/M196)</f>
        <v>0</v>
      </c>
      <c r="N201" s="169">
        <f>IF(N196=0,0,N200/N196)</f>
        <v>0</v>
      </c>
      <c r="O201" s="150"/>
      <c r="P201" s="92"/>
      <c r="Q201" s="86"/>
      <c r="S201" s="227" t="s">
        <v>51</v>
      </c>
      <c r="T201" s="345" t="str">
        <f>IF(SUM(Q195:Q208)=0,"",SUM(Q195:Q208))</f>
        <v/>
      </c>
      <c r="U201" s="345"/>
      <c r="V201" s="346"/>
      <c r="W201" s="347"/>
      <c r="Y201" s="366" t="s">
        <v>112</v>
      </c>
      <c r="Z201" s="367"/>
      <c r="AA201" s="367"/>
      <c r="AB201" s="254"/>
    </row>
    <row r="202" spans="1:30" ht="15" hidden="1" customHeight="1" outlineLevel="1" x14ac:dyDescent="0.25">
      <c r="A202" s="356"/>
      <c r="B202" s="181" t="s">
        <v>8</v>
      </c>
      <c r="C202" s="198">
        <f t="shared" ref="C202:I202" si="136">IF(C198=0,0,C200/C198)</f>
        <v>0</v>
      </c>
      <c r="D202" s="57">
        <f t="shared" si="136"/>
        <v>0</v>
      </c>
      <c r="E202" s="57">
        <f t="shared" si="136"/>
        <v>0</v>
      </c>
      <c r="F202" s="57">
        <f t="shared" si="136"/>
        <v>0</v>
      </c>
      <c r="G202" s="57">
        <f t="shared" si="136"/>
        <v>0</v>
      </c>
      <c r="H202" s="57">
        <f t="shared" si="136"/>
        <v>0</v>
      </c>
      <c r="I202" s="171">
        <f t="shared" si="136"/>
        <v>0</v>
      </c>
      <c r="J202" s="151"/>
      <c r="K202" s="170">
        <f>IF(K198=0,0,K200/K198)</f>
        <v>0</v>
      </c>
      <c r="L202" s="78">
        <f>IF(L198=0,0,L200/L198)</f>
        <v>0</v>
      </c>
      <c r="M202" s="78">
        <f>IF(M198=0,0,M200/M198)</f>
        <v>0</v>
      </c>
      <c r="N202" s="171">
        <f>IF(N198=0,0,N200/N198)</f>
        <v>0</v>
      </c>
      <c r="O202" s="151"/>
      <c r="P202" s="91"/>
      <c r="Q202" s="85"/>
      <c r="S202" s="236"/>
      <c r="T202" s="216"/>
      <c r="U202" s="215"/>
      <c r="V202" s="215"/>
      <c r="W202" s="237"/>
      <c r="Y202" s="366" t="s">
        <v>113</v>
      </c>
      <c r="Z202" s="367"/>
      <c r="AA202" s="367"/>
      <c r="AB202" s="8"/>
    </row>
    <row r="203" spans="1:30" ht="15" hidden="1" customHeight="1" outlineLevel="1" x14ac:dyDescent="0.25">
      <c r="A203" s="356"/>
      <c r="B203" s="182" t="s">
        <v>74</v>
      </c>
      <c r="C203" s="199">
        <f>C199-C200</f>
        <v>0</v>
      </c>
      <c r="D203" s="58">
        <f t="shared" ref="D203:I203" si="137">D199-D200</f>
        <v>0</v>
      </c>
      <c r="E203" s="58">
        <f t="shared" si="137"/>
        <v>0</v>
      </c>
      <c r="F203" s="58">
        <f t="shared" si="137"/>
        <v>0</v>
      </c>
      <c r="G203" s="58">
        <f t="shared" si="137"/>
        <v>0</v>
      </c>
      <c r="H203" s="58">
        <f t="shared" si="137"/>
        <v>0</v>
      </c>
      <c r="I203" s="173">
        <f t="shared" si="137"/>
        <v>0</v>
      </c>
      <c r="J203" s="152"/>
      <c r="K203" s="172">
        <f>K199-K200</f>
        <v>0</v>
      </c>
      <c r="L203" s="79">
        <f>L199-L200</f>
        <v>0</v>
      </c>
      <c r="M203" s="79">
        <f>M199-M200</f>
        <v>0</v>
      </c>
      <c r="N203" s="173">
        <f>N199-N200</f>
        <v>0</v>
      </c>
      <c r="O203" s="152"/>
      <c r="P203" s="93"/>
      <c r="Q203" s="87"/>
      <c r="S203" s="286" t="s">
        <v>119</v>
      </c>
      <c r="T203" s="348" t="str">
        <f>IF((SUM(C203:N203)-SUM(Q195:Q208))=0,"",SUM(C203:N203)-SUM(Q195:Q208))</f>
        <v/>
      </c>
      <c r="U203" s="348"/>
      <c r="V203" s="349"/>
      <c r="W203" s="350"/>
      <c r="Y203" s="366" t="s">
        <v>114</v>
      </c>
      <c r="Z203" s="367"/>
      <c r="AA203" s="367"/>
      <c r="AB203" s="255"/>
    </row>
    <row r="204" spans="1:30" ht="15" hidden="1" customHeight="1" outlineLevel="1" thickBot="1" x14ac:dyDescent="0.3">
      <c r="A204" s="356"/>
      <c r="B204" s="182" t="s">
        <v>13</v>
      </c>
      <c r="C204" s="200" t="str">
        <f>IF(C200=0,"нет",C199/C200)</f>
        <v>нет</v>
      </c>
      <c r="D204" s="75" t="str">
        <f t="shared" ref="D204:I204" si="138">IF(D200=0,"нет",D199/D200)</f>
        <v>нет</v>
      </c>
      <c r="E204" s="75" t="str">
        <f t="shared" si="138"/>
        <v>нет</v>
      </c>
      <c r="F204" s="75" t="str">
        <f t="shared" si="138"/>
        <v>нет</v>
      </c>
      <c r="G204" s="75" t="str">
        <f t="shared" si="138"/>
        <v>нет</v>
      </c>
      <c r="H204" s="75" t="str">
        <f t="shared" si="138"/>
        <v>нет</v>
      </c>
      <c r="I204" s="174" t="str">
        <f t="shared" si="138"/>
        <v>нет</v>
      </c>
      <c r="J204" s="153"/>
      <c r="K204" s="200" t="str">
        <f>IF(K200=0,"нет",K199/K200)</f>
        <v>нет</v>
      </c>
      <c r="L204" s="75" t="str">
        <f>IF(L200=0,"нет",L199/L200)</f>
        <v>нет</v>
      </c>
      <c r="M204" s="75" t="str">
        <f>IF(M200=0,"нет",M199/M200)</f>
        <v>нет</v>
      </c>
      <c r="N204" s="174" t="str">
        <f>IF(N200=0,"нет",N199/N200)</f>
        <v>нет</v>
      </c>
      <c r="O204" s="153"/>
      <c r="P204" s="94"/>
      <c r="Q204" s="88"/>
      <c r="S204" s="227" t="s">
        <v>50</v>
      </c>
      <c r="T204" s="66" t="str">
        <f>IF(SUM(C198:I198)=0,"",SUM(C199:I199)/SUM(C198:I198))</f>
        <v/>
      </c>
      <c r="U204" s="66" t="str">
        <f>IF(SUM(K198:N198)=0,"",SUM(K199:N199)/SUM(K198:N198))</f>
        <v/>
      </c>
      <c r="V204" s="280"/>
      <c r="W204" s="67" t="str">
        <f>IF(SUM(C198:N198)=0,"",SUM(C199:N199)/SUM(C198:N198))</f>
        <v/>
      </c>
      <c r="Y204" s="368" t="s">
        <v>27</v>
      </c>
      <c r="Z204" s="369"/>
      <c r="AA204" s="369"/>
      <c r="AB204" s="256">
        <f>AB200*AB201*AB202*30-AB203</f>
        <v>0</v>
      </c>
    </row>
    <row r="205" spans="1:30" ht="15" hidden="1" customHeight="1" outlineLevel="1" x14ac:dyDescent="0.25">
      <c r="A205" s="356"/>
      <c r="B205" s="82" t="s">
        <v>31</v>
      </c>
      <c r="C205" s="201">
        <f t="shared" ref="C205:I205" si="139">IF(C195=0,0,C196/C195)</f>
        <v>0</v>
      </c>
      <c r="D205" s="60">
        <f t="shared" si="139"/>
        <v>0</v>
      </c>
      <c r="E205" s="60">
        <f t="shared" si="139"/>
        <v>0</v>
      </c>
      <c r="F205" s="60">
        <f t="shared" si="139"/>
        <v>0</v>
      </c>
      <c r="G205" s="60">
        <f t="shared" si="139"/>
        <v>0</v>
      </c>
      <c r="H205" s="60">
        <f t="shared" si="139"/>
        <v>0</v>
      </c>
      <c r="I205" s="176">
        <f t="shared" si="139"/>
        <v>0</v>
      </c>
      <c r="J205" s="154"/>
      <c r="K205" s="175">
        <f t="shared" ref="K205:N205" si="140">IF(K195=0,0,K196/K195)</f>
        <v>0</v>
      </c>
      <c r="L205" s="80">
        <f t="shared" si="140"/>
        <v>0</v>
      </c>
      <c r="M205" s="80">
        <f t="shared" si="140"/>
        <v>0</v>
      </c>
      <c r="N205" s="176">
        <f t="shared" si="140"/>
        <v>0</v>
      </c>
      <c r="O205" s="154"/>
      <c r="P205" s="95"/>
      <c r="Q205" s="89"/>
      <c r="S205" s="236"/>
      <c r="T205" s="215"/>
      <c r="U205" s="215"/>
      <c r="V205" s="215"/>
      <c r="W205" s="238"/>
    </row>
    <row r="206" spans="1:30" ht="15" hidden="1" customHeight="1" outlineLevel="1" x14ac:dyDescent="0.25">
      <c r="A206" s="356"/>
      <c r="B206" s="181" t="s">
        <v>37</v>
      </c>
      <c r="C206" s="201">
        <f t="shared" ref="C206:I206" si="141">IF(C196=0,0,C197/C196)</f>
        <v>0</v>
      </c>
      <c r="D206" s="60">
        <f t="shared" si="141"/>
        <v>0</v>
      </c>
      <c r="E206" s="60">
        <f t="shared" si="141"/>
        <v>0</v>
      </c>
      <c r="F206" s="60">
        <f t="shared" si="141"/>
        <v>0</v>
      </c>
      <c r="G206" s="60">
        <f t="shared" si="141"/>
        <v>0</v>
      </c>
      <c r="H206" s="60">
        <f t="shared" si="141"/>
        <v>0</v>
      </c>
      <c r="I206" s="176">
        <f t="shared" si="141"/>
        <v>0</v>
      </c>
      <c r="J206" s="154"/>
      <c r="K206" s="175">
        <f>IF(K196=0,0,K197/K196)</f>
        <v>0</v>
      </c>
      <c r="L206" s="80">
        <f>IF(L196=0,0,L197/L196)</f>
        <v>0</v>
      </c>
      <c r="M206" s="80">
        <f t="shared" ref="M206:N206" si="142">IF(M196=0,0,M197/M196)</f>
        <v>0</v>
      </c>
      <c r="N206" s="176">
        <f t="shared" si="142"/>
        <v>0</v>
      </c>
      <c r="O206" s="154"/>
      <c r="P206" s="95"/>
      <c r="Q206" s="89"/>
      <c r="S206" s="227" t="s">
        <v>37</v>
      </c>
      <c r="T206" s="61">
        <f>IF(SUM(C196:I196)=0,0,(SUM(C197:I197)/SUM(C196:I196)))</f>
        <v>0</v>
      </c>
      <c r="U206" s="61">
        <f>IF(SUM(K196:N196)=0,0,(SUM(K197:N197)/SUM(K196:N196)))</f>
        <v>0</v>
      </c>
      <c r="V206" s="281"/>
      <c r="W206" s="203">
        <f>IF(SUM(C196:N196)=0,0,(SUM(C197:N197)/SUM(C196:N196)))</f>
        <v>0</v>
      </c>
      <c r="AC206" s="14"/>
      <c r="AD206" s="16"/>
    </row>
    <row r="207" spans="1:30" ht="15" hidden="1" customHeight="1" outlineLevel="1" x14ac:dyDescent="0.25">
      <c r="A207" s="356"/>
      <c r="B207" s="82" t="s">
        <v>38</v>
      </c>
      <c r="C207" s="201">
        <f t="shared" ref="C207:I207" si="143">IF(C197=0,0,C198/C197)</f>
        <v>0</v>
      </c>
      <c r="D207" s="60">
        <f t="shared" si="143"/>
        <v>0</v>
      </c>
      <c r="E207" s="60">
        <f t="shared" si="143"/>
        <v>0</v>
      </c>
      <c r="F207" s="60">
        <f t="shared" si="143"/>
        <v>0</v>
      </c>
      <c r="G207" s="60">
        <f t="shared" si="143"/>
        <v>0</v>
      </c>
      <c r="H207" s="60">
        <f t="shared" si="143"/>
        <v>0</v>
      </c>
      <c r="I207" s="176">
        <f t="shared" si="143"/>
        <v>0</v>
      </c>
      <c r="J207" s="154"/>
      <c r="K207" s="175">
        <f>IF(K197=0,0,K198/K197)</f>
        <v>0</v>
      </c>
      <c r="L207" s="80">
        <f>IF(L197=0,0,L198/L197)</f>
        <v>0</v>
      </c>
      <c r="M207" s="80">
        <f t="shared" ref="M207:N207" si="144">IF(M197=0,0,M198/M197)</f>
        <v>0</v>
      </c>
      <c r="N207" s="176">
        <f t="shared" si="144"/>
        <v>0</v>
      </c>
      <c r="O207" s="154"/>
      <c r="P207" s="95"/>
      <c r="Q207" s="89"/>
      <c r="S207" s="227" t="s">
        <v>38</v>
      </c>
      <c r="T207" s="61">
        <f>IF(SUM(C197:I197)=0,0,(SUM(C198:I198)/SUM(C197:I197)))</f>
        <v>0</v>
      </c>
      <c r="U207" s="61">
        <f>IF(SUM(K197:N197)=0,0,(SUM(K198:N198)/SUM(K197:N197)))</f>
        <v>0</v>
      </c>
      <c r="V207" s="281"/>
      <c r="W207" s="203">
        <f>IF(SUM(C197:N197)=0,0,(SUM(C198:N198)/SUM(C197:N197)))</f>
        <v>0</v>
      </c>
    </row>
    <row r="208" spans="1:30" ht="15" hidden="1" customHeight="1" outlineLevel="1" thickBot="1" x14ac:dyDescent="0.3">
      <c r="A208" s="356"/>
      <c r="B208" s="183" t="s">
        <v>39</v>
      </c>
      <c r="C208" s="204">
        <f>IF(C196=0,0,C198/C196)</f>
        <v>0</v>
      </c>
      <c r="D208" s="76">
        <f t="shared" ref="D208:I208" si="145">IF(D196=0,0,D198/D196)</f>
        <v>0</v>
      </c>
      <c r="E208" s="76">
        <f t="shared" si="145"/>
        <v>0</v>
      </c>
      <c r="F208" s="76">
        <f t="shared" si="145"/>
        <v>0</v>
      </c>
      <c r="G208" s="76">
        <f t="shared" si="145"/>
        <v>0</v>
      </c>
      <c r="H208" s="76">
        <f t="shared" si="145"/>
        <v>0</v>
      </c>
      <c r="I208" s="205">
        <f t="shared" si="145"/>
        <v>0</v>
      </c>
      <c r="J208" s="155"/>
      <c r="K208" s="177">
        <f>IF(K196=0,0,K198/K196)</f>
        <v>0</v>
      </c>
      <c r="L208" s="81">
        <f>IF(L196=0,0,L198/L196)</f>
        <v>0</v>
      </c>
      <c r="M208" s="81">
        <f>IF(M196=0,0,M198/M196)</f>
        <v>0</v>
      </c>
      <c r="N208" s="178">
        <f>IF(N196=0,0,N198/N196)</f>
        <v>0</v>
      </c>
      <c r="O208" s="155"/>
      <c r="P208" s="160"/>
      <c r="Q208" s="161"/>
      <c r="S208" s="230" t="s">
        <v>40</v>
      </c>
      <c r="T208" s="62">
        <f>IF(SUM(C196:I196)=0,0,SUM(C198:I198)/SUM(C196:I196))</f>
        <v>0</v>
      </c>
      <c r="U208" s="62">
        <f>IF(SUM(K196:N196)=0,0,SUM(K198:N198)/SUM(K196:N196))</f>
        <v>0</v>
      </c>
      <c r="V208" s="282"/>
      <c r="W208" s="180">
        <f>IF(SUM(C196:N196)=0,0,SUM(C198:N198)/SUM(C196:N196))</f>
        <v>0</v>
      </c>
      <c r="AB208" s="72"/>
    </row>
    <row r="209" spans="1:29" ht="15" hidden="1" customHeight="1" outlineLevel="1" thickBot="1" x14ac:dyDescent="0.3">
      <c r="A209" s="235" t="s">
        <v>43</v>
      </c>
      <c r="B209" s="157"/>
      <c r="C209" s="207" t="str">
        <f>C194</f>
        <v>прямые заходы</v>
      </c>
      <c r="D209" s="208" t="str">
        <f t="shared" ref="D209:I209" si="146">D194</f>
        <v>директ</v>
      </c>
      <c r="E209" s="208" t="str">
        <f t="shared" si="146"/>
        <v>adwords</v>
      </c>
      <c r="F209" s="208" t="str">
        <f t="shared" si="146"/>
        <v>поиск</v>
      </c>
      <c r="G209" s="208" t="str">
        <f t="shared" si="146"/>
        <v>ссылки</v>
      </c>
      <c r="H209" s="208" t="str">
        <f t="shared" si="146"/>
        <v>источник m</v>
      </c>
      <c r="I209" s="209" t="str">
        <f t="shared" si="146"/>
        <v>источник n</v>
      </c>
      <c r="J209" s="210"/>
      <c r="K209" s="207" t="str">
        <f t="shared" ref="K209:N209" si="147">K194</f>
        <v>Повторные</v>
      </c>
      <c r="L209" s="208" t="str">
        <f t="shared" si="147"/>
        <v>авито</v>
      </c>
      <c r="M209" s="208" t="str">
        <f t="shared" si="147"/>
        <v>вконтакт</v>
      </c>
      <c r="N209" s="209" t="str">
        <f t="shared" si="147"/>
        <v>источник k</v>
      </c>
      <c r="O209" s="206"/>
      <c r="P209" s="351" t="s">
        <v>100</v>
      </c>
      <c r="Q209" s="352"/>
      <c r="AA209" s="71" t="s">
        <v>34</v>
      </c>
    </row>
    <row r="210" spans="1:29" ht="15" hidden="1" customHeight="1" outlineLevel="1" x14ac:dyDescent="0.25">
      <c r="A210" s="233"/>
      <c r="B210" s="184" t="s">
        <v>30</v>
      </c>
      <c r="C210" s="52"/>
      <c r="D210" s="53"/>
      <c r="E210" s="53"/>
      <c r="F210" s="53"/>
      <c r="G210" s="53"/>
      <c r="H210" s="53"/>
      <c r="I210" s="202"/>
      <c r="J210" s="158"/>
      <c r="K210" s="165"/>
      <c r="L210" s="103"/>
      <c r="M210" s="103"/>
      <c r="N210" s="99"/>
      <c r="O210" s="158"/>
      <c r="P210" s="104"/>
      <c r="Q210" s="99"/>
      <c r="R210" s="1"/>
      <c r="S210" s="232"/>
      <c r="T210" s="299" t="s">
        <v>101</v>
      </c>
      <c r="U210" s="299" t="s">
        <v>102</v>
      </c>
      <c r="V210" s="300"/>
      <c r="W210" s="301" t="s">
        <v>106</v>
      </c>
      <c r="AA210" s="70">
        <f>W241</f>
        <v>0</v>
      </c>
    </row>
    <row r="211" spans="1:29" ht="15" hidden="1" customHeight="1" outlineLevel="1" x14ac:dyDescent="0.25">
      <c r="A211" s="138" t="s">
        <v>89</v>
      </c>
      <c r="B211" s="185" t="s">
        <v>34</v>
      </c>
      <c r="C211" s="193"/>
      <c r="D211" s="4"/>
      <c r="E211" s="4"/>
      <c r="F211" s="3"/>
      <c r="G211" s="3"/>
      <c r="H211" s="3"/>
      <c r="I211" s="194"/>
      <c r="J211" s="159"/>
      <c r="K211" s="166"/>
      <c r="L211" s="101"/>
      <c r="M211" s="101"/>
      <c r="N211" s="84"/>
      <c r="O211" s="159"/>
      <c r="P211" s="90"/>
      <c r="Q211" s="84"/>
      <c r="S211" s="227" t="s">
        <v>47</v>
      </c>
      <c r="T211" s="68" t="str">
        <f>IF(SUM(C211:I211)=0,"",SUM(C211:I211)/A212)</f>
        <v/>
      </c>
      <c r="U211" s="68" t="str">
        <f>IF(SUM(K211:N211)=0,"",SUM(K211:N211)/A212)</f>
        <v/>
      </c>
      <c r="V211" s="277"/>
      <c r="W211" s="228" t="str">
        <f>IF(SUM(C211:N211)=0,"",SUM(C211:N211)/A212)</f>
        <v/>
      </c>
      <c r="AC211" s="109" t="s">
        <v>55</v>
      </c>
    </row>
    <row r="212" spans="1:29" ht="15" hidden="1" customHeight="1" outlineLevel="1" x14ac:dyDescent="0.25">
      <c r="A212" s="234">
        <v>7</v>
      </c>
      <c r="B212" s="185" t="s">
        <v>3</v>
      </c>
      <c r="C212" s="193"/>
      <c r="D212" s="3"/>
      <c r="E212" s="3"/>
      <c r="F212" s="3"/>
      <c r="G212" s="3"/>
      <c r="H212" s="3"/>
      <c r="I212" s="194"/>
      <c r="J212" s="159"/>
      <c r="K212" s="166"/>
      <c r="L212" s="101"/>
      <c r="M212" s="101"/>
      <c r="N212" s="84"/>
      <c r="O212" s="159"/>
      <c r="P212" s="90"/>
      <c r="Q212" s="84"/>
      <c r="S212" s="227" t="s">
        <v>48</v>
      </c>
      <c r="T212" s="69">
        <f>SUM(C212:I212)/A212</f>
        <v>0</v>
      </c>
      <c r="U212" s="69">
        <f>SUM(K212:N212)/A212</f>
        <v>0</v>
      </c>
      <c r="V212" s="278"/>
      <c r="W212" s="229">
        <f>SUM(C212:N212)/A212</f>
        <v>0</v>
      </c>
      <c r="AA212" s="71" t="s">
        <v>3</v>
      </c>
      <c r="AB212" s="74" t="e">
        <f>AA213/AA210</f>
        <v>#DIV/0!</v>
      </c>
    </row>
    <row r="213" spans="1:29" ht="15" hidden="1" customHeight="1" outlineLevel="1" x14ac:dyDescent="0.25">
      <c r="A213" s="353" t="s">
        <v>46</v>
      </c>
      <c r="B213" s="185" t="s">
        <v>4</v>
      </c>
      <c r="C213" s="193"/>
      <c r="D213" s="3"/>
      <c r="E213" s="3"/>
      <c r="F213" s="3"/>
      <c r="G213" s="3"/>
      <c r="H213" s="3"/>
      <c r="I213" s="194"/>
      <c r="J213" s="159"/>
      <c r="K213" s="166"/>
      <c r="L213" s="101"/>
      <c r="M213" s="101"/>
      <c r="N213" s="84"/>
      <c r="O213" s="159"/>
      <c r="P213" s="90"/>
      <c r="Q213" s="84"/>
      <c r="S213" s="227" t="s">
        <v>49</v>
      </c>
      <c r="T213" s="69" t="str">
        <f>IF(SUM(C213:I213)=0,"",SUM(C213:I213)/A212)</f>
        <v/>
      </c>
      <c r="U213" s="69" t="str">
        <f>IF(SUM(K213:N213)=0,"",SUM(K213:N213)/A212)</f>
        <v/>
      </c>
      <c r="V213" s="278"/>
      <c r="W213" s="229" t="str">
        <f>IF(SUM(C213:N213)=0,"",SUM(C213:N213)/A212)</f>
        <v/>
      </c>
      <c r="Y213" s="109" t="s">
        <v>57</v>
      </c>
      <c r="AA213" s="71">
        <f>W242</f>
        <v>0</v>
      </c>
    </row>
    <row r="214" spans="1:29" ht="15" hidden="1" customHeight="1" outlineLevel="1" thickBot="1" x14ac:dyDescent="0.3">
      <c r="A214" s="354"/>
      <c r="B214" s="185" t="s">
        <v>5</v>
      </c>
      <c r="C214" s="195"/>
      <c r="D214" s="6"/>
      <c r="E214" s="6"/>
      <c r="F214" s="5"/>
      <c r="G214" s="5"/>
      <c r="H214" s="5"/>
      <c r="I214" s="196"/>
      <c r="J214" s="151"/>
      <c r="K214" s="167"/>
      <c r="L214" s="102"/>
      <c r="M214" s="102"/>
      <c r="N214" s="85"/>
      <c r="O214" s="151"/>
      <c r="P214" s="91"/>
      <c r="Q214" s="85"/>
      <c r="S214" s="227" t="s">
        <v>6</v>
      </c>
      <c r="T214" s="66">
        <f>SUM(C214:I214)</f>
        <v>0</v>
      </c>
      <c r="U214" s="66">
        <f>SUM(K214:N214)</f>
        <v>0</v>
      </c>
      <c r="V214" s="279"/>
      <c r="W214" s="67">
        <f>SUM(C214:N214)</f>
        <v>0</v>
      </c>
      <c r="Y214" s="77" t="e">
        <f>W243/W241</f>
        <v>#DIV/0!</v>
      </c>
      <c r="AC214" s="109" t="s">
        <v>56</v>
      </c>
    </row>
    <row r="215" spans="1:29" ht="15" hidden="1" customHeight="1" outlineLevel="1" x14ac:dyDescent="0.25">
      <c r="A215" s="355"/>
      <c r="B215" s="185" t="s">
        <v>7</v>
      </c>
      <c r="C215" s="195"/>
      <c r="D215" s="5"/>
      <c r="E215" s="5"/>
      <c r="F215" s="5"/>
      <c r="G215" s="5"/>
      <c r="H215" s="5"/>
      <c r="I215" s="196"/>
      <c r="J215" s="151"/>
      <c r="K215" s="167"/>
      <c r="L215" s="102"/>
      <c r="M215" s="102"/>
      <c r="N215" s="85"/>
      <c r="O215" s="151"/>
      <c r="P215" s="91"/>
      <c r="Q215" s="85"/>
      <c r="S215" s="227" t="s">
        <v>105</v>
      </c>
      <c r="T215" s="59" t="str">
        <f>IF(SUM(C215:I215)=0,"",SUM(C215:I215))</f>
        <v/>
      </c>
      <c r="U215" s="59" t="str">
        <f>IF(SUM(K215:N215)=0,"",SUM(K215:N215))</f>
        <v/>
      </c>
      <c r="V215" s="280"/>
      <c r="W215" s="67" t="str">
        <f>IF(SUM(C215:N215)=0,"",SUM(C215:N215))</f>
        <v/>
      </c>
      <c r="AA215" s="71" t="s">
        <v>4</v>
      </c>
      <c r="AB215" s="74" t="e">
        <f>AA216/AA213</f>
        <v>#DIV/0!</v>
      </c>
    </row>
    <row r="216" spans="1:29" ht="15" hidden="1" customHeight="1" outlineLevel="1" x14ac:dyDescent="0.25">
      <c r="A216" s="356"/>
      <c r="B216" s="181" t="s">
        <v>32</v>
      </c>
      <c r="C216" s="197">
        <f t="shared" ref="C216:I216" si="148">IF(C211=0,0,C215/C211)</f>
        <v>0</v>
      </c>
      <c r="D216" s="56">
        <f t="shared" si="148"/>
        <v>0</v>
      </c>
      <c r="E216" s="56">
        <f t="shared" si="148"/>
        <v>0</v>
      </c>
      <c r="F216" s="56">
        <f t="shared" si="148"/>
        <v>0</v>
      </c>
      <c r="G216" s="56">
        <f t="shared" si="148"/>
        <v>0</v>
      </c>
      <c r="H216" s="56">
        <f t="shared" si="148"/>
        <v>0</v>
      </c>
      <c r="I216" s="169">
        <f t="shared" si="148"/>
        <v>0</v>
      </c>
      <c r="J216" s="150"/>
      <c r="K216" s="168">
        <f>IF(K211=0,0,K215/K211)</f>
        <v>0</v>
      </c>
      <c r="L216" s="147">
        <f>IF(L211=0,0,L215/L211)</f>
        <v>0</v>
      </c>
      <c r="M216" s="147">
        <f>IF(M211=0,0,M215/M211)</f>
        <v>0</v>
      </c>
      <c r="N216" s="169">
        <f>IF(N211=0,0,N215/N211)</f>
        <v>0</v>
      </c>
      <c r="O216" s="150"/>
      <c r="P216" s="92"/>
      <c r="Q216" s="86"/>
      <c r="S216" s="227" t="s">
        <v>51</v>
      </c>
      <c r="T216" s="345" t="str">
        <f>IF(SUM(Q210:Q223)=0,"",SUM(Q210:Q223))</f>
        <v/>
      </c>
      <c r="U216" s="345"/>
      <c r="V216" s="346"/>
      <c r="W216" s="347"/>
      <c r="AA216" s="71">
        <f>W243</f>
        <v>0</v>
      </c>
    </row>
    <row r="217" spans="1:29" ht="15" hidden="1" customHeight="1" outlineLevel="1" x14ac:dyDescent="0.25">
      <c r="A217" s="356"/>
      <c r="B217" s="181" t="s">
        <v>8</v>
      </c>
      <c r="C217" s="198">
        <f t="shared" ref="C217:I217" si="149">IF(C213=0,0,C215/C213)</f>
        <v>0</v>
      </c>
      <c r="D217" s="57">
        <f t="shared" si="149"/>
        <v>0</v>
      </c>
      <c r="E217" s="57">
        <f t="shared" si="149"/>
        <v>0</v>
      </c>
      <c r="F217" s="57">
        <f t="shared" si="149"/>
        <v>0</v>
      </c>
      <c r="G217" s="57">
        <f t="shared" si="149"/>
        <v>0</v>
      </c>
      <c r="H217" s="57">
        <f t="shared" si="149"/>
        <v>0</v>
      </c>
      <c r="I217" s="171">
        <f t="shared" si="149"/>
        <v>0</v>
      </c>
      <c r="J217" s="151"/>
      <c r="K217" s="170">
        <f>IF(K213=0,0,K215/K213)</f>
        <v>0</v>
      </c>
      <c r="L217" s="78">
        <f>IF(L213=0,0,L215/L213)</f>
        <v>0</v>
      </c>
      <c r="M217" s="78">
        <f>IF(M213=0,0,M215/M213)</f>
        <v>0</v>
      </c>
      <c r="N217" s="171">
        <f>IF(N213=0,0,N215/N213)</f>
        <v>0</v>
      </c>
      <c r="O217" s="151"/>
      <c r="P217" s="91"/>
      <c r="Q217" s="85"/>
      <c r="S217" s="236"/>
      <c r="T217" s="216"/>
      <c r="U217" s="215"/>
      <c r="V217" s="215"/>
      <c r="W217" s="237"/>
      <c r="AA217" s="108" t="s">
        <v>54</v>
      </c>
      <c r="AC217" s="109" t="s">
        <v>58</v>
      </c>
    </row>
    <row r="218" spans="1:29" ht="15" hidden="1" customHeight="1" outlineLevel="1" x14ac:dyDescent="0.25">
      <c r="A218" s="356"/>
      <c r="B218" s="182" t="s">
        <v>74</v>
      </c>
      <c r="C218" s="199">
        <f>C214-C215</f>
        <v>0</v>
      </c>
      <c r="D218" s="58">
        <f t="shared" ref="D218:I218" si="150">D214-D215</f>
        <v>0</v>
      </c>
      <c r="E218" s="58">
        <f t="shared" si="150"/>
        <v>0</v>
      </c>
      <c r="F218" s="58">
        <f t="shared" si="150"/>
        <v>0</v>
      </c>
      <c r="G218" s="58">
        <f t="shared" si="150"/>
        <v>0</v>
      </c>
      <c r="H218" s="58">
        <f t="shared" si="150"/>
        <v>0</v>
      </c>
      <c r="I218" s="173">
        <f t="shared" si="150"/>
        <v>0</v>
      </c>
      <c r="J218" s="152"/>
      <c r="K218" s="172">
        <f>K214-K215</f>
        <v>0</v>
      </c>
      <c r="L218" s="79">
        <f>L214-L215</f>
        <v>0</v>
      </c>
      <c r="M218" s="79">
        <f>M214-M215</f>
        <v>0</v>
      </c>
      <c r="N218" s="173">
        <f>N214-N215</f>
        <v>0</v>
      </c>
      <c r="O218" s="152"/>
      <c r="P218" s="93"/>
      <c r="Q218" s="87"/>
      <c r="S218" s="286" t="s">
        <v>119</v>
      </c>
      <c r="T218" s="348" t="str">
        <f>IF((SUM(C218:N218)-SUM(Q210:Q223))=0,"",SUM(C218:N218)-SUM(Q210:Q223))</f>
        <v/>
      </c>
      <c r="U218" s="348"/>
      <c r="V218" s="349"/>
      <c r="W218" s="350"/>
      <c r="AA218" s="71">
        <f>SUM(K183,K198,K213,K228)</f>
        <v>0</v>
      </c>
      <c r="AB218" s="73" t="e">
        <f>AA218/AA216</f>
        <v>#DIV/0!</v>
      </c>
    </row>
    <row r="219" spans="1:29" ht="15" hidden="1" customHeight="1" outlineLevel="1" x14ac:dyDescent="0.25">
      <c r="A219" s="356"/>
      <c r="B219" s="182" t="s">
        <v>13</v>
      </c>
      <c r="C219" s="200" t="str">
        <f>IF(C215=0,"нет",C214/C215)</f>
        <v>нет</v>
      </c>
      <c r="D219" s="75" t="str">
        <f t="shared" ref="D219:I219" si="151">IF(D215=0,"нет",D214/D215)</f>
        <v>нет</v>
      </c>
      <c r="E219" s="75" t="str">
        <f t="shared" si="151"/>
        <v>нет</v>
      </c>
      <c r="F219" s="75" t="str">
        <f t="shared" si="151"/>
        <v>нет</v>
      </c>
      <c r="G219" s="75" t="str">
        <f t="shared" si="151"/>
        <v>нет</v>
      </c>
      <c r="H219" s="75" t="str">
        <f t="shared" si="151"/>
        <v>нет</v>
      </c>
      <c r="I219" s="174" t="str">
        <f t="shared" si="151"/>
        <v>нет</v>
      </c>
      <c r="J219" s="153"/>
      <c r="K219" s="200" t="str">
        <f>IF(K215=0,"нет",K214/K215)</f>
        <v>нет</v>
      </c>
      <c r="L219" s="75" t="str">
        <f>IF(L215=0,"нет",L214/L215)</f>
        <v>нет</v>
      </c>
      <c r="M219" s="75" t="str">
        <f>IF(M215=0,"нет",M214/M215)</f>
        <v>нет</v>
      </c>
      <c r="N219" s="174" t="str">
        <f>IF(N215=0,"нет",N214/N215)</f>
        <v>нет</v>
      </c>
      <c r="O219" s="153"/>
      <c r="P219" s="94"/>
      <c r="Q219" s="88"/>
      <c r="S219" s="227" t="s">
        <v>50</v>
      </c>
      <c r="T219" s="66" t="str">
        <f>IF(SUM(C213:I213)=0,"",SUM(C214:I214)/SUM(C213:I213))</f>
        <v/>
      </c>
      <c r="U219" s="66" t="str">
        <f>IF(SUM(K213:N213)=0,"",SUM(K214:N214)/SUM(K213:N213))</f>
        <v/>
      </c>
      <c r="V219" s="280"/>
      <c r="W219" s="67" t="str">
        <f>IF(SUM(C213:N213)=0,"",SUM(C214:N214)/SUM(C213:N213))</f>
        <v/>
      </c>
    </row>
    <row r="220" spans="1:29" ht="15" hidden="1" customHeight="1" outlineLevel="1" x14ac:dyDescent="0.25">
      <c r="A220" s="356"/>
      <c r="B220" s="82" t="s">
        <v>31</v>
      </c>
      <c r="C220" s="201">
        <f t="shared" ref="C220:I220" si="152">IF(C210=0,0,C211/C210)</f>
        <v>0</v>
      </c>
      <c r="D220" s="60">
        <f t="shared" si="152"/>
        <v>0</v>
      </c>
      <c r="E220" s="60">
        <f t="shared" si="152"/>
        <v>0</v>
      </c>
      <c r="F220" s="60">
        <f t="shared" si="152"/>
        <v>0</v>
      </c>
      <c r="G220" s="60">
        <f t="shared" si="152"/>
        <v>0</v>
      </c>
      <c r="H220" s="60">
        <f t="shared" si="152"/>
        <v>0</v>
      </c>
      <c r="I220" s="176">
        <f t="shared" si="152"/>
        <v>0</v>
      </c>
      <c r="J220" s="154"/>
      <c r="K220" s="175">
        <f t="shared" ref="K220:N220" si="153">IF(K210=0,0,K211/K210)</f>
        <v>0</v>
      </c>
      <c r="L220" s="80">
        <f t="shared" si="153"/>
        <v>0</v>
      </c>
      <c r="M220" s="80">
        <f t="shared" si="153"/>
        <v>0</v>
      </c>
      <c r="N220" s="176">
        <f t="shared" si="153"/>
        <v>0</v>
      </c>
      <c r="O220" s="154"/>
      <c r="P220" s="95"/>
      <c r="Q220" s="89"/>
      <c r="S220" s="236"/>
      <c r="T220" s="215"/>
      <c r="U220" s="215"/>
      <c r="V220" s="215"/>
      <c r="W220" s="238"/>
    </row>
    <row r="221" spans="1:29" ht="15" hidden="1" customHeight="1" outlineLevel="1" x14ac:dyDescent="0.25">
      <c r="A221" s="356"/>
      <c r="B221" s="181" t="s">
        <v>37</v>
      </c>
      <c r="C221" s="201">
        <f t="shared" ref="C221:I221" si="154">IF(C211=0,0,C212/C211)</f>
        <v>0</v>
      </c>
      <c r="D221" s="60">
        <f t="shared" si="154"/>
        <v>0</v>
      </c>
      <c r="E221" s="60">
        <f t="shared" si="154"/>
        <v>0</v>
      </c>
      <c r="F221" s="60">
        <f t="shared" si="154"/>
        <v>0</v>
      </c>
      <c r="G221" s="60">
        <f t="shared" si="154"/>
        <v>0</v>
      </c>
      <c r="H221" s="60">
        <f t="shared" si="154"/>
        <v>0</v>
      </c>
      <c r="I221" s="176">
        <f t="shared" si="154"/>
        <v>0</v>
      </c>
      <c r="J221" s="154"/>
      <c r="K221" s="175">
        <f>IF(K211=0,0,K212/K211)</f>
        <v>0</v>
      </c>
      <c r="L221" s="80">
        <f>IF(L211=0,0,L212/L211)</f>
        <v>0</v>
      </c>
      <c r="M221" s="80">
        <f t="shared" ref="M221:N221" si="155">IF(M211=0,0,M212/M211)</f>
        <v>0</v>
      </c>
      <c r="N221" s="176">
        <f t="shared" si="155"/>
        <v>0</v>
      </c>
      <c r="O221" s="154"/>
      <c r="P221" s="95"/>
      <c r="Q221" s="89"/>
      <c r="S221" s="227" t="s">
        <v>37</v>
      </c>
      <c r="T221" s="61">
        <f>IF(SUM(C211:I211)=0,0,(SUM(C212:I212)/SUM(C211:I211)))</f>
        <v>0</v>
      </c>
      <c r="U221" s="61">
        <f>IF(SUM(K211:N211)=0,0,(SUM(K212:N212)/SUM(K211:N211)))</f>
        <v>0</v>
      </c>
      <c r="V221" s="281"/>
      <c r="W221" s="203">
        <f>IF(SUM(C211:N211)=0,0,(SUM(C212:N212)/SUM(C211:N211)))</f>
        <v>0</v>
      </c>
    </row>
    <row r="222" spans="1:29" ht="15" hidden="1" customHeight="1" outlineLevel="1" x14ac:dyDescent="0.25">
      <c r="A222" s="356"/>
      <c r="B222" s="82" t="s">
        <v>38</v>
      </c>
      <c r="C222" s="201">
        <f t="shared" ref="C222:I222" si="156">IF(C212=0,0,C213/C212)</f>
        <v>0</v>
      </c>
      <c r="D222" s="60">
        <f t="shared" si="156"/>
        <v>0</v>
      </c>
      <c r="E222" s="60">
        <f t="shared" si="156"/>
        <v>0</v>
      </c>
      <c r="F222" s="60">
        <f t="shared" si="156"/>
        <v>0</v>
      </c>
      <c r="G222" s="60">
        <f t="shared" si="156"/>
        <v>0</v>
      </c>
      <c r="H222" s="60">
        <f t="shared" si="156"/>
        <v>0</v>
      </c>
      <c r="I222" s="176">
        <f t="shared" si="156"/>
        <v>0</v>
      </c>
      <c r="J222" s="154"/>
      <c r="K222" s="175">
        <f>IF(K212=0,0,K213/K212)</f>
        <v>0</v>
      </c>
      <c r="L222" s="80">
        <f>IF(L212=0,0,L213/L212)</f>
        <v>0</v>
      </c>
      <c r="M222" s="80">
        <f t="shared" ref="M222:N222" si="157">IF(M212=0,0,M213/M212)</f>
        <v>0</v>
      </c>
      <c r="N222" s="176">
        <f t="shared" si="157"/>
        <v>0</v>
      </c>
      <c r="O222" s="154"/>
      <c r="P222" s="95"/>
      <c r="Q222" s="89"/>
      <c r="S222" s="227" t="s">
        <v>38</v>
      </c>
      <c r="T222" s="61">
        <f>IF(SUM(C212:I212)=0,0,(SUM(C213:I213)/SUM(C212:I212)))</f>
        <v>0</v>
      </c>
      <c r="U222" s="61">
        <f>IF(SUM(K212:N212)=0,0,(SUM(K213:N213)/SUM(K212:N212)))</f>
        <v>0</v>
      </c>
      <c r="V222" s="281"/>
      <c r="W222" s="203">
        <f>IF(SUM(C212:N212)=0,0,(SUM(C213:N213)/SUM(C212:N212)))</f>
        <v>0</v>
      </c>
    </row>
    <row r="223" spans="1:29" ht="15" hidden="1" customHeight="1" outlineLevel="1" thickBot="1" x14ac:dyDescent="0.3">
      <c r="A223" s="356"/>
      <c r="B223" s="183" t="s">
        <v>39</v>
      </c>
      <c r="C223" s="204">
        <f>IF(C211=0,0,C213/C211)</f>
        <v>0</v>
      </c>
      <c r="D223" s="76">
        <f t="shared" ref="D223:I223" si="158">IF(D211=0,0,D213/D211)</f>
        <v>0</v>
      </c>
      <c r="E223" s="76">
        <f t="shared" si="158"/>
        <v>0</v>
      </c>
      <c r="F223" s="76">
        <f t="shared" si="158"/>
        <v>0</v>
      </c>
      <c r="G223" s="76">
        <f t="shared" si="158"/>
        <v>0</v>
      </c>
      <c r="H223" s="76">
        <f t="shared" si="158"/>
        <v>0</v>
      </c>
      <c r="I223" s="205">
        <f t="shared" si="158"/>
        <v>0</v>
      </c>
      <c r="J223" s="155"/>
      <c r="K223" s="177">
        <f>IF(K211=0,0,K213/K211)</f>
        <v>0</v>
      </c>
      <c r="L223" s="81">
        <f>IF(L211=0,0,L213/L211)</f>
        <v>0</v>
      </c>
      <c r="M223" s="81">
        <f>IF(M211=0,0,M213/M211)</f>
        <v>0</v>
      </c>
      <c r="N223" s="178">
        <f>IF(N211=0,0,N213/N211)</f>
        <v>0</v>
      </c>
      <c r="O223" s="155"/>
      <c r="P223" s="160"/>
      <c r="Q223" s="161"/>
      <c r="S223" s="230" t="s">
        <v>40</v>
      </c>
      <c r="T223" s="62">
        <f>IF(SUM(C211:I211)=0,0,SUM(C213:I213)/SUM(C211:I211))</f>
        <v>0</v>
      </c>
      <c r="U223" s="62">
        <f>IF(SUM(K211:N211)=0,0,SUM(K213:N213)/SUM(K211:N211))</f>
        <v>0</v>
      </c>
      <c r="V223" s="282"/>
      <c r="W223" s="180">
        <f>IF(SUM(C211:N211)=0,0,SUM(C213:N213)/SUM(C211:N211))</f>
        <v>0</v>
      </c>
    </row>
    <row r="224" spans="1:29" ht="15" hidden="1" customHeight="1" outlineLevel="1" thickBot="1" x14ac:dyDescent="0.3">
      <c r="A224" s="140" t="s">
        <v>44</v>
      </c>
      <c r="B224" s="145"/>
      <c r="C224" s="207" t="str">
        <f>C209</f>
        <v>прямые заходы</v>
      </c>
      <c r="D224" s="208" t="str">
        <f t="shared" ref="D224:I224" si="159">D209</f>
        <v>директ</v>
      </c>
      <c r="E224" s="208" t="str">
        <f t="shared" si="159"/>
        <v>adwords</v>
      </c>
      <c r="F224" s="208" t="str">
        <f t="shared" si="159"/>
        <v>поиск</v>
      </c>
      <c r="G224" s="208" t="str">
        <f t="shared" si="159"/>
        <v>ссылки</v>
      </c>
      <c r="H224" s="208" t="str">
        <f t="shared" si="159"/>
        <v>источник m</v>
      </c>
      <c r="I224" s="209" t="str">
        <f t="shared" si="159"/>
        <v>источник n</v>
      </c>
      <c r="J224" s="210"/>
      <c r="K224" s="207" t="str">
        <f t="shared" ref="K224:N224" si="160">K209</f>
        <v>Повторные</v>
      </c>
      <c r="L224" s="208" t="str">
        <f t="shared" si="160"/>
        <v>авито</v>
      </c>
      <c r="M224" s="208" t="str">
        <f t="shared" si="160"/>
        <v>вконтакт</v>
      </c>
      <c r="N224" s="209" t="str">
        <f t="shared" si="160"/>
        <v>источник k</v>
      </c>
      <c r="O224" s="206"/>
      <c r="P224" s="351" t="s">
        <v>100</v>
      </c>
      <c r="Q224" s="352"/>
    </row>
    <row r="225" spans="1:27" ht="15" hidden="1" customHeight="1" outlineLevel="1" x14ac:dyDescent="0.25">
      <c r="A225" s="233"/>
      <c r="B225" s="184" t="s">
        <v>30</v>
      </c>
      <c r="C225" s="52"/>
      <c r="D225" s="53"/>
      <c r="E225" s="53"/>
      <c r="F225" s="53"/>
      <c r="G225" s="53"/>
      <c r="H225" s="53"/>
      <c r="I225" s="202"/>
      <c r="J225" s="158"/>
      <c r="K225" s="223"/>
      <c r="L225" s="224"/>
      <c r="M225" s="224"/>
      <c r="N225" s="162"/>
      <c r="O225" s="158"/>
      <c r="P225" s="104"/>
      <c r="Q225" s="99"/>
      <c r="R225" s="1"/>
      <c r="S225" s="232"/>
      <c r="T225" s="299" t="s">
        <v>101</v>
      </c>
      <c r="U225" s="299" t="s">
        <v>102</v>
      </c>
      <c r="V225" s="300"/>
      <c r="W225" s="301" t="s">
        <v>106</v>
      </c>
    </row>
    <row r="226" spans="1:27" ht="15" hidden="1" customHeight="1" outlineLevel="1" x14ac:dyDescent="0.25">
      <c r="A226" s="138" t="s">
        <v>89</v>
      </c>
      <c r="B226" s="185" t="s">
        <v>34</v>
      </c>
      <c r="C226" s="193"/>
      <c r="D226" s="4"/>
      <c r="E226" s="4"/>
      <c r="F226" s="3"/>
      <c r="G226" s="3"/>
      <c r="H226" s="3"/>
      <c r="I226" s="194"/>
      <c r="J226" s="159"/>
      <c r="K226" s="166"/>
      <c r="L226" s="101"/>
      <c r="M226" s="101"/>
      <c r="N226" s="84"/>
      <c r="O226" s="159"/>
      <c r="P226" s="90"/>
      <c r="Q226" s="84"/>
      <c r="S226" s="227" t="s">
        <v>47</v>
      </c>
      <c r="T226" s="68" t="str">
        <f>IF(SUM(C226:I226)=0,"",SUM(C226:I226)/A227)</f>
        <v/>
      </c>
      <c r="U226" s="68" t="str">
        <f>IF(SUM(K226:N226)=0,"",SUM(K226:N226)/A227)</f>
        <v/>
      </c>
      <c r="V226" s="277"/>
      <c r="W226" s="228" t="str">
        <f>IF(SUM(C226:N226)=0,"",SUM(C226:N226)/A227)</f>
        <v/>
      </c>
    </row>
    <row r="227" spans="1:27" ht="15" hidden="1" customHeight="1" outlineLevel="1" x14ac:dyDescent="0.25">
      <c r="A227" s="234">
        <v>10</v>
      </c>
      <c r="B227" s="185" t="s">
        <v>3</v>
      </c>
      <c r="C227" s="193"/>
      <c r="D227" s="3"/>
      <c r="E227" s="3"/>
      <c r="F227" s="3"/>
      <c r="G227" s="3"/>
      <c r="H227" s="3"/>
      <c r="I227" s="194"/>
      <c r="J227" s="159"/>
      <c r="K227" s="166"/>
      <c r="L227" s="101"/>
      <c r="M227" s="101"/>
      <c r="N227" s="84"/>
      <c r="O227" s="159"/>
      <c r="P227" s="90"/>
      <c r="Q227" s="84"/>
      <c r="S227" s="227" t="s">
        <v>48</v>
      </c>
      <c r="T227" s="69">
        <f>SUM(C227:I227)/A227</f>
        <v>0</v>
      </c>
      <c r="U227" s="69">
        <f>SUM(K227:N227)/A227</f>
        <v>0</v>
      </c>
      <c r="V227" s="278"/>
      <c r="W227" s="229">
        <f>SUM(C227:N227)/A227</f>
        <v>0</v>
      </c>
    </row>
    <row r="228" spans="1:27" ht="15" hidden="1" customHeight="1" outlineLevel="1" x14ac:dyDescent="0.25">
      <c r="A228" s="353" t="s">
        <v>46</v>
      </c>
      <c r="B228" s="185" t="s">
        <v>4</v>
      </c>
      <c r="C228" s="193"/>
      <c r="D228" s="3"/>
      <c r="E228" s="3"/>
      <c r="F228" s="3"/>
      <c r="G228" s="3"/>
      <c r="H228" s="3"/>
      <c r="I228" s="194"/>
      <c r="J228" s="159"/>
      <c r="K228" s="166"/>
      <c r="L228" s="101"/>
      <c r="M228" s="101"/>
      <c r="N228" s="84"/>
      <c r="O228" s="159"/>
      <c r="P228" s="90"/>
      <c r="Q228" s="84"/>
      <c r="S228" s="227" t="s">
        <v>49</v>
      </c>
      <c r="T228" s="69" t="str">
        <f>IF(SUM(C228:I228)=0,"",SUM(C228:I228)/A227)</f>
        <v/>
      </c>
      <c r="U228" s="69" t="str">
        <f>IF(SUM(K228:N228)=0,"",SUM(K228:N228)/A227)</f>
        <v/>
      </c>
      <c r="V228" s="278"/>
      <c r="W228" s="229" t="str">
        <f>IF(SUM(C228:N228)=0,"",SUM(C228:N228)/A227)</f>
        <v/>
      </c>
    </row>
    <row r="229" spans="1:27" ht="15" hidden="1" customHeight="1" outlineLevel="1" thickBot="1" x14ac:dyDescent="0.3">
      <c r="A229" s="354"/>
      <c r="B229" s="185" t="s">
        <v>5</v>
      </c>
      <c r="C229" s="195"/>
      <c r="D229" s="6"/>
      <c r="E229" s="6"/>
      <c r="F229" s="5"/>
      <c r="G229" s="5"/>
      <c r="H229" s="5"/>
      <c r="I229" s="196"/>
      <c r="J229" s="151"/>
      <c r="K229" s="167"/>
      <c r="L229" s="102"/>
      <c r="M229" s="102"/>
      <c r="N229" s="85"/>
      <c r="O229" s="151"/>
      <c r="P229" s="91"/>
      <c r="Q229" s="85"/>
      <c r="S229" s="227" t="s">
        <v>6</v>
      </c>
      <c r="T229" s="66">
        <f>SUM(C229:I229)</f>
        <v>0</v>
      </c>
      <c r="U229" s="66">
        <f>SUM(K229:N229)</f>
        <v>0</v>
      </c>
      <c r="V229" s="279"/>
      <c r="W229" s="67">
        <f>SUM(C229:N229)</f>
        <v>0</v>
      </c>
    </row>
    <row r="230" spans="1:27" ht="15" hidden="1" customHeight="1" outlineLevel="1" x14ac:dyDescent="0.25">
      <c r="A230" s="355"/>
      <c r="B230" s="185" t="s">
        <v>7</v>
      </c>
      <c r="C230" s="195"/>
      <c r="D230" s="5"/>
      <c r="E230" s="5"/>
      <c r="F230" s="5"/>
      <c r="G230" s="5"/>
      <c r="H230" s="5"/>
      <c r="I230" s="196"/>
      <c r="J230" s="151"/>
      <c r="K230" s="167"/>
      <c r="L230" s="102"/>
      <c r="M230" s="102"/>
      <c r="N230" s="85"/>
      <c r="O230" s="151"/>
      <c r="P230" s="91"/>
      <c r="Q230" s="85"/>
      <c r="S230" s="227" t="s">
        <v>105</v>
      </c>
      <c r="T230" s="59" t="str">
        <f>IF(SUM(C230:I230)=0,"",SUM(C230:I230))</f>
        <v/>
      </c>
      <c r="U230" s="59" t="str">
        <f>IF(SUM(K230:N230)=0,"",SUM(K230:N230))</f>
        <v/>
      </c>
      <c r="V230" s="280"/>
      <c r="W230" s="67" t="str">
        <f>IF(SUM(C230:N230)=0,"",SUM(C230:N230))</f>
        <v/>
      </c>
    </row>
    <row r="231" spans="1:27" ht="15" hidden="1" customHeight="1" outlineLevel="1" x14ac:dyDescent="0.25">
      <c r="A231" s="356"/>
      <c r="B231" s="181" t="s">
        <v>32</v>
      </c>
      <c r="C231" s="197">
        <f t="shared" ref="C231:I231" si="161">IF(C226=0,0,C230/C226)</f>
        <v>0</v>
      </c>
      <c r="D231" s="56">
        <f t="shared" si="161"/>
        <v>0</v>
      </c>
      <c r="E231" s="56">
        <f t="shared" si="161"/>
        <v>0</v>
      </c>
      <c r="F231" s="56">
        <f t="shared" si="161"/>
        <v>0</v>
      </c>
      <c r="G231" s="56">
        <f t="shared" si="161"/>
        <v>0</v>
      </c>
      <c r="H231" s="56">
        <f t="shared" si="161"/>
        <v>0</v>
      </c>
      <c r="I231" s="169">
        <f t="shared" si="161"/>
        <v>0</v>
      </c>
      <c r="J231" s="150"/>
      <c r="K231" s="168">
        <f>IF(K226=0,0,K230/K226)</f>
        <v>0</v>
      </c>
      <c r="L231" s="147">
        <f>IF(L226=0,0,L230/L226)</f>
        <v>0</v>
      </c>
      <c r="M231" s="147">
        <f>IF(M226=0,0,M230/M226)</f>
        <v>0</v>
      </c>
      <c r="N231" s="169">
        <f>IF(N226=0,0,N230/N226)</f>
        <v>0</v>
      </c>
      <c r="O231" s="150"/>
      <c r="P231" s="92"/>
      <c r="Q231" s="86"/>
      <c r="S231" s="227" t="s">
        <v>51</v>
      </c>
      <c r="T231" s="345" t="str">
        <f>IF(SUM(Q225:Q238)=0,"",SUM(Q225:Q238))</f>
        <v/>
      </c>
      <c r="U231" s="345"/>
      <c r="V231" s="346"/>
      <c r="W231" s="347"/>
      <c r="Y231" s="1"/>
      <c r="Z231" s="1"/>
    </row>
    <row r="232" spans="1:27" ht="15" hidden="1" customHeight="1" outlineLevel="1" x14ac:dyDescent="0.25">
      <c r="A232" s="356"/>
      <c r="B232" s="181" t="s">
        <v>8</v>
      </c>
      <c r="C232" s="198">
        <f t="shared" ref="C232:I232" si="162">IF(C228=0,0,C230/C228)</f>
        <v>0</v>
      </c>
      <c r="D232" s="57">
        <f t="shared" si="162"/>
        <v>0</v>
      </c>
      <c r="E232" s="57">
        <f t="shared" si="162"/>
        <v>0</v>
      </c>
      <c r="F232" s="57">
        <f t="shared" si="162"/>
        <v>0</v>
      </c>
      <c r="G232" s="57">
        <f t="shared" si="162"/>
        <v>0</v>
      </c>
      <c r="H232" s="57">
        <f t="shared" si="162"/>
        <v>0</v>
      </c>
      <c r="I232" s="171">
        <f t="shared" si="162"/>
        <v>0</v>
      </c>
      <c r="J232" s="151"/>
      <c r="K232" s="170">
        <f>IF(K228=0,0,K230/K228)</f>
        <v>0</v>
      </c>
      <c r="L232" s="78">
        <f>IF(L228=0,0,L230/L228)</f>
        <v>0</v>
      </c>
      <c r="M232" s="78">
        <f>IF(M228=0,0,M230/M228)</f>
        <v>0</v>
      </c>
      <c r="N232" s="171">
        <f>IF(N228=0,0,N230/N228)</f>
        <v>0</v>
      </c>
      <c r="O232" s="151"/>
      <c r="P232" s="91"/>
      <c r="Q232" s="85"/>
      <c r="S232" s="236"/>
      <c r="T232" s="216"/>
      <c r="U232" s="215"/>
      <c r="V232" s="215"/>
      <c r="W232" s="237"/>
      <c r="Y232" s="1"/>
      <c r="Z232" s="1"/>
    </row>
    <row r="233" spans="1:27" ht="15" hidden="1" customHeight="1" outlineLevel="1" x14ac:dyDescent="0.25">
      <c r="A233" s="356"/>
      <c r="B233" s="182" t="s">
        <v>74</v>
      </c>
      <c r="C233" s="199">
        <f>C229-C230</f>
        <v>0</v>
      </c>
      <c r="D233" s="58">
        <f t="shared" ref="D233:I233" si="163">D229-D230</f>
        <v>0</v>
      </c>
      <c r="E233" s="58">
        <f t="shared" si="163"/>
        <v>0</v>
      </c>
      <c r="F233" s="58">
        <f t="shared" si="163"/>
        <v>0</v>
      </c>
      <c r="G233" s="58">
        <f t="shared" si="163"/>
        <v>0</v>
      </c>
      <c r="H233" s="58">
        <f t="shared" si="163"/>
        <v>0</v>
      </c>
      <c r="I233" s="173">
        <f t="shared" si="163"/>
        <v>0</v>
      </c>
      <c r="J233" s="152"/>
      <c r="K233" s="172">
        <f>K229-K230</f>
        <v>0</v>
      </c>
      <c r="L233" s="79">
        <f>L229-L230</f>
        <v>0</v>
      </c>
      <c r="M233" s="79">
        <f>M229-M230</f>
        <v>0</v>
      </c>
      <c r="N233" s="173">
        <f>N229-N230</f>
        <v>0</v>
      </c>
      <c r="O233" s="152"/>
      <c r="P233" s="93"/>
      <c r="Q233" s="87"/>
      <c r="S233" s="286" t="s">
        <v>119</v>
      </c>
      <c r="T233" s="348" t="str">
        <f>IF((SUM(C233:N233)-SUM(Q225:Q238))=0,"",SUM(C233:N233)-SUM(Q225:Q238))</f>
        <v/>
      </c>
      <c r="U233" s="348"/>
      <c r="V233" s="349"/>
      <c r="W233" s="350"/>
      <c r="Y233" s="100"/>
      <c r="Z233" s="100"/>
    </row>
    <row r="234" spans="1:27" ht="15" hidden="1" customHeight="1" outlineLevel="1" x14ac:dyDescent="0.25">
      <c r="A234" s="356"/>
      <c r="B234" s="182" t="s">
        <v>13</v>
      </c>
      <c r="C234" s="200" t="str">
        <f>IF(C230=0,"нет",C229/C230)</f>
        <v>нет</v>
      </c>
      <c r="D234" s="75" t="str">
        <f t="shared" ref="D234:I234" si="164">IF(D230=0,"нет",D229/D230)</f>
        <v>нет</v>
      </c>
      <c r="E234" s="75" t="str">
        <f t="shared" si="164"/>
        <v>нет</v>
      </c>
      <c r="F234" s="75" t="str">
        <f t="shared" si="164"/>
        <v>нет</v>
      </c>
      <c r="G234" s="75" t="str">
        <f t="shared" si="164"/>
        <v>нет</v>
      </c>
      <c r="H234" s="75" t="str">
        <f t="shared" si="164"/>
        <v>нет</v>
      </c>
      <c r="I234" s="174" t="str">
        <f t="shared" si="164"/>
        <v>нет</v>
      </c>
      <c r="J234" s="153"/>
      <c r="K234" s="200" t="str">
        <f>IF(K230=0,"нет",K229/K230)</f>
        <v>нет</v>
      </c>
      <c r="L234" s="75" t="str">
        <f>IF(L230=0,"нет",L229/L230)</f>
        <v>нет</v>
      </c>
      <c r="M234" s="75" t="str">
        <f>IF(M230=0,"нет",M229/M230)</f>
        <v>нет</v>
      </c>
      <c r="N234" s="174" t="str">
        <f>IF(N230=0,"нет",N229/N230)</f>
        <v>нет</v>
      </c>
      <c r="O234" s="153"/>
      <c r="P234" s="94"/>
      <c r="Q234" s="88"/>
      <c r="S234" s="227" t="s">
        <v>50</v>
      </c>
      <c r="T234" s="66" t="str">
        <f>IF(SUM(C228:I228)=0,"",SUM(C229:I229)/SUM(C228:I228))</f>
        <v/>
      </c>
      <c r="U234" s="66" t="str">
        <f>IF(SUM(K228:N228)=0,"",SUM(K229:N229)/SUM(K228:N228))</f>
        <v/>
      </c>
      <c r="V234" s="280"/>
      <c r="W234" s="67" t="str">
        <f>IF(SUM(C228:N228)=0,"",SUM(C229:N229)/SUM(C228:N228))</f>
        <v/>
      </c>
      <c r="Y234" s="14"/>
      <c r="Z234" s="14"/>
    </row>
    <row r="235" spans="1:27" ht="15" hidden="1" customHeight="1" outlineLevel="1" x14ac:dyDescent="0.25">
      <c r="A235" s="356"/>
      <c r="B235" s="82" t="s">
        <v>31</v>
      </c>
      <c r="C235" s="201">
        <f t="shared" ref="C235:I235" si="165">IF(C225=0,0,C226/C225)</f>
        <v>0</v>
      </c>
      <c r="D235" s="60">
        <f t="shared" si="165"/>
        <v>0</v>
      </c>
      <c r="E235" s="60">
        <f t="shared" si="165"/>
        <v>0</v>
      </c>
      <c r="F235" s="60">
        <f t="shared" si="165"/>
        <v>0</v>
      </c>
      <c r="G235" s="60">
        <f t="shared" si="165"/>
        <v>0</v>
      </c>
      <c r="H235" s="60">
        <f t="shared" si="165"/>
        <v>0</v>
      </c>
      <c r="I235" s="176">
        <f t="shared" si="165"/>
        <v>0</v>
      </c>
      <c r="J235" s="154"/>
      <c r="K235" s="175">
        <f t="shared" ref="K235:N235" si="166">IF(K225=0,0,K226/K225)</f>
        <v>0</v>
      </c>
      <c r="L235" s="80">
        <f t="shared" si="166"/>
        <v>0</v>
      </c>
      <c r="M235" s="80">
        <f t="shared" si="166"/>
        <v>0</v>
      </c>
      <c r="N235" s="176">
        <f t="shared" si="166"/>
        <v>0</v>
      </c>
      <c r="O235" s="154"/>
      <c r="P235" s="95"/>
      <c r="Q235" s="89"/>
      <c r="S235" s="236"/>
      <c r="T235" s="215"/>
      <c r="U235" s="215"/>
      <c r="V235" s="215"/>
      <c r="W235" s="238"/>
      <c r="Y235" s="14"/>
      <c r="Z235" s="14"/>
    </row>
    <row r="236" spans="1:27" ht="15" hidden="1" customHeight="1" outlineLevel="1" x14ac:dyDescent="0.25">
      <c r="A236" s="356"/>
      <c r="B236" s="181" t="s">
        <v>37</v>
      </c>
      <c r="C236" s="201">
        <f t="shared" ref="C236:I236" si="167">IF(C226=0,0,C227/C226)</f>
        <v>0</v>
      </c>
      <c r="D236" s="60">
        <f t="shared" si="167"/>
        <v>0</v>
      </c>
      <c r="E236" s="60">
        <f t="shared" si="167"/>
        <v>0</v>
      </c>
      <c r="F236" s="60">
        <f t="shared" si="167"/>
        <v>0</v>
      </c>
      <c r="G236" s="60">
        <f t="shared" si="167"/>
        <v>0</v>
      </c>
      <c r="H236" s="60">
        <f t="shared" si="167"/>
        <v>0</v>
      </c>
      <c r="I236" s="176">
        <f t="shared" si="167"/>
        <v>0</v>
      </c>
      <c r="J236" s="154"/>
      <c r="K236" s="175">
        <f>IF(K226=0,0,K227/K226)</f>
        <v>0</v>
      </c>
      <c r="L236" s="80">
        <f>IF(L226=0,0,L227/L226)</f>
        <v>0</v>
      </c>
      <c r="M236" s="80">
        <f t="shared" ref="M236:N236" si="168">IF(M226=0,0,M227/M226)</f>
        <v>0</v>
      </c>
      <c r="N236" s="176">
        <f t="shared" si="168"/>
        <v>0</v>
      </c>
      <c r="O236" s="154"/>
      <c r="P236" s="95"/>
      <c r="Q236" s="89"/>
      <c r="S236" s="227" t="s">
        <v>37</v>
      </c>
      <c r="T236" s="61">
        <f>IF(SUM(C226:I226)=0,0,(SUM(C227:I227)/SUM(C226:I226)))</f>
        <v>0</v>
      </c>
      <c r="U236" s="61">
        <f>IF(SUM(K226:N226)=0,0,(SUM(K227:N227)/SUM(K226:N226)))</f>
        <v>0</v>
      </c>
      <c r="V236" s="281"/>
      <c r="W236" s="203">
        <f>IF(SUM(C226:N226)=0,0,(SUM(C227:N227)/SUM(C226:N226)))</f>
        <v>0</v>
      </c>
      <c r="Y236" s="14"/>
      <c r="Z236" s="14"/>
    </row>
    <row r="237" spans="1:27" ht="15" hidden="1" customHeight="1" outlineLevel="1" x14ac:dyDescent="0.25">
      <c r="A237" s="356"/>
      <c r="B237" s="82" t="s">
        <v>38</v>
      </c>
      <c r="C237" s="201">
        <f t="shared" ref="C237:I237" si="169">IF(C227=0,0,C228/C227)</f>
        <v>0</v>
      </c>
      <c r="D237" s="60">
        <f t="shared" si="169"/>
        <v>0</v>
      </c>
      <c r="E237" s="60">
        <f t="shared" si="169"/>
        <v>0</v>
      </c>
      <c r="F237" s="60">
        <f t="shared" si="169"/>
        <v>0</v>
      </c>
      <c r="G237" s="60">
        <f t="shared" si="169"/>
        <v>0</v>
      </c>
      <c r="H237" s="60">
        <f t="shared" si="169"/>
        <v>0</v>
      </c>
      <c r="I237" s="176">
        <f t="shared" si="169"/>
        <v>0</v>
      </c>
      <c r="J237" s="154"/>
      <c r="K237" s="175">
        <f>IF(K227=0,0,K228/K227)</f>
        <v>0</v>
      </c>
      <c r="L237" s="80">
        <f>IF(L227=0,0,L228/L227)</f>
        <v>0</v>
      </c>
      <c r="M237" s="80">
        <f t="shared" ref="M237:N237" si="170">IF(M227=0,0,M228/M227)</f>
        <v>0</v>
      </c>
      <c r="N237" s="176">
        <f t="shared" si="170"/>
        <v>0</v>
      </c>
      <c r="O237" s="154"/>
      <c r="P237" s="95"/>
      <c r="Q237" s="89"/>
      <c r="S237" s="227" t="s">
        <v>38</v>
      </c>
      <c r="T237" s="61">
        <f>IF(SUM(C227:I227)=0,0,(SUM(C228:I228)/SUM(C227:I227)))</f>
        <v>0</v>
      </c>
      <c r="U237" s="61">
        <f>IF(SUM(K227:N227)=0,0,(SUM(K228:N228)/SUM(K227:N227)))</f>
        <v>0</v>
      </c>
      <c r="V237" s="281"/>
      <c r="W237" s="203">
        <f>IF(SUM(C227:N227)=0,0,(SUM(C228:N228)/SUM(C227:N227)))</f>
        <v>0</v>
      </c>
      <c r="Y237" s="14"/>
      <c r="Z237" s="14"/>
    </row>
    <row r="238" spans="1:27" ht="15" hidden="1" customHeight="1" outlineLevel="1" thickBot="1" x14ac:dyDescent="0.3">
      <c r="A238" s="356"/>
      <c r="B238" s="183" t="s">
        <v>39</v>
      </c>
      <c r="C238" s="204">
        <f>IF(C226=0,0,C228/C226)</f>
        <v>0</v>
      </c>
      <c r="D238" s="76">
        <f t="shared" ref="D238:I238" si="171">IF(D226=0,0,D228/D226)</f>
        <v>0</v>
      </c>
      <c r="E238" s="76">
        <f t="shared" si="171"/>
        <v>0</v>
      </c>
      <c r="F238" s="76">
        <f t="shared" si="171"/>
        <v>0</v>
      </c>
      <c r="G238" s="76">
        <f t="shared" si="171"/>
        <v>0</v>
      </c>
      <c r="H238" s="76">
        <f t="shared" si="171"/>
        <v>0</v>
      </c>
      <c r="I238" s="205">
        <f t="shared" si="171"/>
        <v>0</v>
      </c>
      <c r="J238" s="155"/>
      <c r="K238" s="177">
        <f>IF(K226=0,0,K228/K226)</f>
        <v>0</v>
      </c>
      <c r="L238" s="81">
        <f>IF(L226=0,0,L228/L226)</f>
        <v>0</v>
      </c>
      <c r="M238" s="81">
        <f>IF(M226=0,0,M228/M226)</f>
        <v>0</v>
      </c>
      <c r="N238" s="178">
        <f>IF(N226=0,0,N228/N226)</f>
        <v>0</v>
      </c>
      <c r="O238" s="155"/>
      <c r="P238" s="160"/>
      <c r="Q238" s="161"/>
      <c r="S238" s="230" t="s">
        <v>40</v>
      </c>
      <c r="T238" s="62">
        <f>IF(SUM(C226:I226)=0,0,SUM(C228:I228)/SUM(C226:I226))</f>
        <v>0</v>
      </c>
      <c r="U238" s="62">
        <f>IF(SUM(K226:N226)=0,0,SUM(K228:N228)/SUM(K226:N226))</f>
        <v>0</v>
      </c>
      <c r="V238" s="282"/>
      <c r="W238" s="180">
        <f>IF(SUM(C226:N226)=0,0,SUM(C228:N228)/SUM(C226:N226))</f>
        <v>0</v>
      </c>
      <c r="Y238" s="14"/>
      <c r="Z238" s="14"/>
    </row>
    <row r="239" spans="1:27" ht="15" hidden="1" customHeight="1" outlineLevel="1" thickBot="1" x14ac:dyDescent="0.3">
      <c r="A239" s="179"/>
      <c r="B239" s="146"/>
      <c r="C239" s="220" t="str">
        <f>C224</f>
        <v>прямые заходы</v>
      </c>
      <c r="D239" s="221" t="str">
        <f t="shared" ref="D239:I239" si="172">D224</f>
        <v>директ</v>
      </c>
      <c r="E239" s="221" t="str">
        <f t="shared" si="172"/>
        <v>adwords</v>
      </c>
      <c r="F239" s="221" t="str">
        <f t="shared" si="172"/>
        <v>поиск</v>
      </c>
      <c r="G239" s="221" t="str">
        <f t="shared" si="172"/>
        <v>ссылки</v>
      </c>
      <c r="H239" s="221" t="str">
        <f t="shared" si="172"/>
        <v>источник m</v>
      </c>
      <c r="I239" s="222" t="str">
        <f t="shared" si="172"/>
        <v>источник n</v>
      </c>
      <c r="J239" s="210"/>
      <c r="K239" s="207" t="str">
        <f t="shared" ref="K239:N239" si="173">K224</f>
        <v>Повторные</v>
      </c>
      <c r="L239" s="208" t="str">
        <f t="shared" si="173"/>
        <v>авито</v>
      </c>
      <c r="M239" s="208" t="str">
        <f t="shared" si="173"/>
        <v>вконтакт</v>
      </c>
      <c r="N239" s="209" t="str">
        <f t="shared" si="173"/>
        <v>источник k</v>
      </c>
      <c r="O239" s="244"/>
      <c r="P239" s="139"/>
      <c r="Q239" s="54"/>
      <c r="Y239" s="14"/>
      <c r="Z239" s="14"/>
      <c r="AA239" s="1"/>
    </row>
    <row r="240" spans="1:27" ht="15" hidden="1" customHeight="1" outlineLevel="1" thickBot="1" x14ac:dyDescent="0.3">
      <c r="A240" s="141"/>
      <c r="B240" s="186" t="s">
        <v>35</v>
      </c>
      <c r="C240" s="217">
        <f t="shared" ref="C240:I240" si="174">C226+C211+C196+C181</f>
        <v>0</v>
      </c>
      <c r="D240" s="218">
        <f t="shared" si="174"/>
        <v>0</v>
      </c>
      <c r="E240" s="218">
        <f t="shared" si="174"/>
        <v>0</v>
      </c>
      <c r="F240" s="218">
        <f t="shared" si="174"/>
        <v>0</v>
      </c>
      <c r="G240" s="218">
        <f t="shared" si="174"/>
        <v>0</v>
      </c>
      <c r="H240" s="218">
        <f t="shared" si="174"/>
        <v>0</v>
      </c>
      <c r="I240" s="219">
        <f t="shared" si="174"/>
        <v>0</v>
      </c>
      <c r="J240" s="158"/>
      <c r="K240" s="98">
        <f t="shared" ref="K240:N240" si="175">K226+K211+K196+K181</f>
        <v>0</v>
      </c>
      <c r="L240" s="63">
        <f t="shared" si="175"/>
        <v>0</v>
      </c>
      <c r="M240" s="63">
        <f t="shared" si="175"/>
        <v>0</v>
      </c>
      <c r="N240" s="64">
        <f t="shared" si="175"/>
        <v>0</v>
      </c>
      <c r="O240" s="158"/>
      <c r="P240" s="217"/>
      <c r="Q240" s="219"/>
      <c r="S240" s="232"/>
      <c r="T240" s="299" t="s">
        <v>101</v>
      </c>
      <c r="U240" s="299" t="s">
        <v>102</v>
      </c>
      <c r="V240" s="300"/>
      <c r="W240" s="301" t="s">
        <v>106</v>
      </c>
      <c r="Y240" s="14"/>
      <c r="Z240" s="14"/>
    </row>
    <row r="241" spans="1:27" ht="15" hidden="1" customHeight="1" outlineLevel="1" x14ac:dyDescent="0.25">
      <c r="A241" s="142"/>
      <c r="B241" s="82" t="s">
        <v>117</v>
      </c>
      <c r="C241" s="96">
        <f t="shared" ref="C241:I241" si="176">C227+C212+C197+C182</f>
        <v>0</v>
      </c>
      <c r="D241" s="59">
        <f t="shared" si="176"/>
        <v>0</v>
      </c>
      <c r="E241" s="59">
        <f t="shared" si="176"/>
        <v>0</v>
      </c>
      <c r="F241" s="59">
        <f t="shared" si="176"/>
        <v>0</v>
      </c>
      <c r="G241" s="59">
        <f t="shared" si="176"/>
        <v>0</v>
      </c>
      <c r="H241" s="59">
        <f t="shared" si="176"/>
        <v>0</v>
      </c>
      <c r="I241" s="65">
        <f t="shared" si="176"/>
        <v>0</v>
      </c>
      <c r="J241" s="188"/>
      <c r="K241" s="96">
        <f t="shared" ref="K241:N241" si="177">K227+K212+K197+K182</f>
        <v>0</v>
      </c>
      <c r="L241" s="59">
        <f t="shared" si="177"/>
        <v>0</v>
      </c>
      <c r="M241" s="59">
        <f t="shared" si="177"/>
        <v>0</v>
      </c>
      <c r="N241" s="65">
        <f t="shared" si="177"/>
        <v>0</v>
      </c>
      <c r="O241" s="188"/>
      <c r="P241" s="96"/>
      <c r="Q241" s="65"/>
      <c r="S241" s="9" t="s">
        <v>33</v>
      </c>
      <c r="T241" s="134">
        <f>SUM(C240:I240)</f>
        <v>0</v>
      </c>
      <c r="U241" s="134">
        <f>SUM(K240:N240)</f>
        <v>0</v>
      </c>
      <c r="V241" s="283"/>
      <c r="W241" s="55">
        <f>SUM(C240:N240)</f>
        <v>0</v>
      </c>
      <c r="Y241" s="14"/>
      <c r="Z241" s="14"/>
    </row>
    <row r="242" spans="1:27" ht="15" hidden="1" customHeight="1" outlineLevel="1" x14ac:dyDescent="0.25">
      <c r="A242" s="142"/>
      <c r="B242" s="181" t="s">
        <v>118</v>
      </c>
      <c r="C242" s="96">
        <f t="shared" ref="C242:H242" si="178">C228+C213+C198+C183</f>
        <v>0</v>
      </c>
      <c r="D242" s="59">
        <f t="shared" si="178"/>
        <v>0</v>
      </c>
      <c r="E242" s="59">
        <f t="shared" si="178"/>
        <v>0</v>
      </c>
      <c r="F242" s="59">
        <f t="shared" si="178"/>
        <v>0</v>
      </c>
      <c r="G242" s="59">
        <f t="shared" si="178"/>
        <v>0</v>
      </c>
      <c r="H242" s="59">
        <f t="shared" si="178"/>
        <v>0</v>
      </c>
      <c r="I242" s="65">
        <f>I228+I213+I198+I183</f>
        <v>0</v>
      </c>
      <c r="J242" s="188"/>
      <c r="K242" s="96">
        <f>K228+K213+K198+K183</f>
        <v>0</v>
      </c>
      <c r="L242" s="59">
        <f t="shared" ref="L242:N242" si="179">L228+L213+L198+L183</f>
        <v>0</v>
      </c>
      <c r="M242" s="59">
        <f t="shared" si="179"/>
        <v>0</v>
      </c>
      <c r="N242" s="65">
        <f t="shared" si="179"/>
        <v>0</v>
      </c>
      <c r="O242" s="188"/>
      <c r="P242" s="96"/>
      <c r="Q242" s="65"/>
      <c r="S242" s="2" t="s">
        <v>36</v>
      </c>
      <c r="T242" s="135">
        <f>SUM(C241:I241)</f>
        <v>0</v>
      </c>
      <c r="U242" s="135">
        <f>SUM(K241:N241)</f>
        <v>0</v>
      </c>
      <c r="V242" s="280"/>
      <c r="W242" s="8">
        <f>SUM(C241:N241)</f>
        <v>0</v>
      </c>
      <c r="Y242" s="14"/>
      <c r="Z242" s="14"/>
    </row>
    <row r="243" spans="1:27" ht="15" hidden="1" customHeight="1" outlineLevel="1" thickBot="1" x14ac:dyDescent="0.3">
      <c r="A243" s="142"/>
      <c r="B243" s="181" t="s">
        <v>115</v>
      </c>
      <c r="C243" s="97">
        <f t="shared" ref="C243:I243" si="180">C233+C218+C203+C188</f>
        <v>0</v>
      </c>
      <c r="D243" s="66">
        <f t="shared" si="180"/>
        <v>0</v>
      </c>
      <c r="E243" s="66">
        <f t="shared" si="180"/>
        <v>0</v>
      </c>
      <c r="F243" s="66">
        <f t="shared" si="180"/>
        <v>0</v>
      </c>
      <c r="G243" s="66">
        <f t="shared" si="180"/>
        <v>0</v>
      </c>
      <c r="H243" s="66">
        <f t="shared" si="180"/>
        <v>0</v>
      </c>
      <c r="I243" s="67">
        <f t="shared" si="180"/>
        <v>0</v>
      </c>
      <c r="J243" s="189"/>
      <c r="K243" s="97">
        <f t="shared" ref="K243" si="181">K233+K218+K203+K188</f>
        <v>0</v>
      </c>
      <c r="L243" s="66">
        <f>L233+L218+L203+L188</f>
        <v>0</v>
      </c>
      <c r="M243" s="66">
        <f>M233+M218+M203+M188</f>
        <v>0</v>
      </c>
      <c r="N243" s="67">
        <f>N233+N218+N203+N188</f>
        <v>0</v>
      </c>
      <c r="O243" s="189"/>
      <c r="P243" s="96"/>
      <c r="Q243" s="65"/>
      <c r="S243" s="7" t="s">
        <v>10</v>
      </c>
      <c r="T243" s="136">
        <f>SUM(C242:I242)</f>
        <v>0</v>
      </c>
      <c r="U243" s="136">
        <f>SUM(K242:N242)</f>
        <v>0</v>
      </c>
      <c r="V243" s="284"/>
      <c r="W243" s="137">
        <f>SUM(C242:N242)</f>
        <v>0</v>
      </c>
      <c r="Y243" s="14"/>
      <c r="Z243" s="14"/>
    </row>
    <row r="244" spans="1:27" ht="15" hidden="1" customHeight="1" outlineLevel="1" thickBot="1" x14ac:dyDescent="0.3">
      <c r="A244" s="142"/>
      <c r="B244" s="181" t="s">
        <v>59</v>
      </c>
      <c r="C244" s="97">
        <f>SUM(C185,C200,C215,C230)</f>
        <v>0</v>
      </c>
      <c r="D244" s="66">
        <f t="shared" ref="D244:I244" si="182">SUM(D185,D200,D215,D230)</f>
        <v>0</v>
      </c>
      <c r="E244" s="66">
        <f t="shared" si="182"/>
        <v>0</v>
      </c>
      <c r="F244" s="66">
        <f t="shared" si="182"/>
        <v>0</v>
      </c>
      <c r="G244" s="66">
        <f t="shared" si="182"/>
        <v>0</v>
      </c>
      <c r="H244" s="66">
        <f t="shared" si="182"/>
        <v>0</v>
      </c>
      <c r="I244" s="67">
        <f t="shared" si="182"/>
        <v>0</v>
      </c>
      <c r="J244" s="189"/>
      <c r="K244" s="97">
        <f t="shared" ref="K244" si="183">SUM(K185,K200,K215,K230)</f>
        <v>0</v>
      </c>
      <c r="L244" s="66">
        <f>SUM(L185,L200,L215,L230)</f>
        <v>0</v>
      </c>
      <c r="M244" s="66">
        <f>SUM(M185,M200,M215,M230)</f>
        <v>0</v>
      </c>
      <c r="N244" s="67">
        <f>SUM(N185,N200,N215,N230)</f>
        <v>0</v>
      </c>
      <c r="O244" s="189"/>
      <c r="P244" s="97" t="s">
        <v>60</v>
      </c>
      <c r="Q244" s="67"/>
      <c r="S244" s="242" t="s">
        <v>11</v>
      </c>
      <c r="T244" s="241"/>
      <c r="U244" s="241"/>
      <c r="V244" s="241"/>
      <c r="W244" s="243">
        <f>SUM(T188,T203,T218,T233)</f>
        <v>0</v>
      </c>
      <c r="Y244" s="14"/>
      <c r="Z244" s="14"/>
    </row>
    <row r="245" spans="1:27" ht="15" hidden="1" customHeight="1" outlineLevel="1" x14ac:dyDescent="0.25">
      <c r="A245" s="142"/>
      <c r="B245" s="181" t="s">
        <v>61</v>
      </c>
      <c r="C245" s="275">
        <f>Z187*C247</f>
        <v>0</v>
      </c>
      <c r="D245" s="225">
        <f>Z187*D247</f>
        <v>0</v>
      </c>
      <c r="E245" s="225">
        <f>Z187*E247</f>
        <v>0</v>
      </c>
      <c r="F245" s="225">
        <f>Z187*F247</f>
        <v>0</v>
      </c>
      <c r="G245" s="225">
        <f>Z187*G247</f>
        <v>0</v>
      </c>
      <c r="H245" s="225">
        <f>Z187*H247</f>
        <v>0</v>
      </c>
      <c r="I245" s="226">
        <f>Z187*I247</f>
        <v>0</v>
      </c>
      <c r="J245" s="276"/>
      <c r="K245" s="275">
        <f>Z187*K247</f>
        <v>0</v>
      </c>
      <c r="L245" s="225">
        <f>Z187*L247</f>
        <v>0</v>
      </c>
      <c r="M245" s="225">
        <f>Z187*M247</f>
        <v>0</v>
      </c>
      <c r="N245" s="226">
        <f>Z187*N247</f>
        <v>0</v>
      </c>
      <c r="O245" s="190"/>
      <c r="P245" s="97">
        <f>SUM(C244:N244)</f>
        <v>0</v>
      </c>
      <c r="Q245" s="118">
        <f>IF(P245=0,0,P245/(P245+P247))</f>
        <v>0</v>
      </c>
      <c r="S245" s="23"/>
      <c r="T245" s="23"/>
      <c r="U245" s="23"/>
      <c r="V245" s="23"/>
      <c r="W245" s="21"/>
      <c r="Y245" s="14"/>
      <c r="Z245" s="14"/>
    </row>
    <row r="246" spans="1:27" ht="15" hidden="1" customHeight="1" outlineLevel="1" x14ac:dyDescent="0.25">
      <c r="A246" s="143" t="s">
        <v>90</v>
      </c>
      <c r="B246" s="181" t="s">
        <v>14</v>
      </c>
      <c r="C246" s="271">
        <f>IF(SUM(C185,C200,C215,C230)=0,0,SUM(C188,C203,C218,C233)/SUM(C185,C200,C215,C230))</f>
        <v>0</v>
      </c>
      <c r="D246" s="272">
        <f t="shared" ref="D246:I246" si="184">IF(SUM(D185,D200,D215,D230)=0,0,SUM(D188,D203,D218,D233)/SUM(D185,D200,D215,D230))</f>
        <v>0</v>
      </c>
      <c r="E246" s="272">
        <f t="shared" si="184"/>
        <v>0</v>
      </c>
      <c r="F246" s="272">
        <f t="shared" si="184"/>
        <v>0</v>
      </c>
      <c r="G246" s="272">
        <f t="shared" si="184"/>
        <v>0</v>
      </c>
      <c r="H246" s="272">
        <f t="shared" si="184"/>
        <v>0</v>
      </c>
      <c r="I246" s="273">
        <f t="shared" si="184"/>
        <v>0</v>
      </c>
      <c r="J246" s="274"/>
      <c r="K246" s="271">
        <f>IF(SUM(K185,K200,K215,K230)=0,0,SUM(K188,K203,K218,K233)/SUM(K185,K200,K215,K230))</f>
        <v>0</v>
      </c>
      <c r="L246" s="272">
        <f>IF(SUM(L185,L200,L215,L230)=0,0,SUM(L188,L203,L218,L233)/SUM(L185,L200,L215,L230))</f>
        <v>0</v>
      </c>
      <c r="M246" s="272">
        <f>IF(SUM(M185,M200,M215,M230)=0,0,SUM(M188,M203,M218,M233)/SUM(M185,M200,M215,M230))</f>
        <v>0</v>
      </c>
      <c r="N246" s="273">
        <f>IF(SUM(N185,N200,N215,N230)=0,0,SUM(N188,N203,N218,N233)/SUM(N185,N200,N215,N230))</f>
        <v>0</v>
      </c>
      <c r="O246" s="191"/>
      <c r="P246" s="107" t="s">
        <v>53</v>
      </c>
      <c r="Q246" s="83"/>
      <c r="S246" s="105"/>
      <c r="T246" s="105"/>
      <c r="U246" s="105"/>
      <c r="V246" s="105"/>
      <c r="W246" s="106"/>
      <c r="Y246" s="14"/>
      <c r="Z246" s="14"/>
    </row>
    <row r="247" spans="1:27" ht="15" hidden="1" customHeight="1" outlineLevel="1" thickBot="1" x14ac:dyDescent="0.3">
      <c r="A247" s="144">
        <f>SUM(A182,A197,A212,A227)</f>
        <v>31</v>
      </c>
      <c r="B247" s="187" t="s">
        <v>116</v>
      </c>
      <c r="C247" s="214" t="str">
        <f>IF(C240=0,"0",C242/C240)</f>
        <v>0</v>
      </c>
      <c r="D247" s="62" t="str">
        <f t="shared" ref="D247:I247" si="185">IF(D240=0,"0",D242/D240)</f>
        <v>0</v>
      </c>
      <c r="E247" s="62" t="str">
        <f t="shared" si="185"/>
        <v>0</v>
      </c>
      <c r="F247" s="62" t="str">
        <f t="shared" si="185"/>
        <v>0</v>
      </c>
      <c r="G247" s="62" t="str">
        <f t="shared" si="185"/>
        <v>0</v>
      </c>
      <c r="H247" s="62" t="str">
        <f t="shared" si="185"/>
        <v>0</v>
      </c>
      <c r="I247" s="180" t="str">
        <f t="shared" si="185"/>
        <v>0</v>
      </c>
      <c r="J247" s="192"/>
      <c r="K247" s="214" t="str">
        <f>IF(K240=0,"0",K242/K240)</f>
        <v>0</v>
      </c>
      <c r="L247" s="62" t="str">
        <f>IF(L240=0,"0",L242/L240)</f>
        <v>0</v>
      </c>
      <c r="M247" s="62" t="str">
        <f>IF(M240=0,"0",M242/M240)</f>
        <v>0</v>
      </c>
      <c r="N247" s="180" t="str">
        <f>IF(N240=0,"0",N242/N240)</f>
        <v>0</v>
      </c>
      <c r="O247" s="192"/>
      <c r="P247" s="117">
        <f>SUM(Q180:Q193)+SUM(Q195:Q208)+SUM(Q210:Q223)+SUM(Q225:Q238)</f>
        <v>0</v>
      </c>
      <c r="Q247" s="119">
        <f>IF(P247=0,0,P247/(P247+P245))</f>
        <v>0</v>
      </c>
      <c r="Y247" s="14"/>
      <c r="Z247" s="14"/>
    </row>
    <row r="248" spans="1:27" ht="15" hidden="1" customHeight="1" outlineLevel="1" x14ac:dyDescent="0.25"/>
    <row r="249" spans="1:27" ht="15" hidden="1" customHeight="1" outlineLevel="1" x14ac:dyDescent="0.25"/>
    <row r="250" spans="1:27" ht="15" hidden="1" customHeight="1" outlineLevel="1" x14ac:dyDescent="0.25">
      <c r="S250" s="11"/>
      <c r="T250" s="11"/>
      <c r="U250" s="11"/>
      <c r="V250" s="11"/>
    </row>
    <row r="251" spans="1:27" ht="15" hidden="1" customHeight="1" outlineLevel="1" x14ac:dyDescent="0.7">
      <c r="A251" s="42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spans="1:27" ht="15" hidden="1" customHeight="1" outlineLevel="1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43"/>
    </row>
    <row r="253" spans="1:27" ht="15" hidden="1" customHeight="1" outlineLevel="1" x14ac:dyDescent="0.25">
      <c r="A253" s="14"/>
      <c r="B253" s="2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14"/>
      <c r="S253" s="14"/>
      <c r="T253" s="14"/>
      <c r="U253" s="14"/>
      <c r="V253" s="14"/>
      <c r="W253" s="22"/>
      <c r="X253" s="14"/>
      <c r="Y253" s="14"/>
      <c r="Z253" s="15"/>
      <c r="AA253" s="15"/>
    </row>
    <row r="254" spans="1:27" ht="15" hidden="1" customHeight="1" outlineLevel="1" x14ac:dyDescent="0.25">
      <c r="A254" s="14"/>
      <c r="B254" s="14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14"/>
      <c r="S254" s="14"/>
      <c r="T254" s="14"/>
      <c r="U254" s="14"/>
      <c r="V254" s="14"/>
      <c r="W254" s="15"/>
      <c r="X254" s="14"/>
      <c r="Y254" s="14"/>
      <c r="Z254" s="14"/>
      <c r="AA254" s="10"/>
    </row>
    <row r="255" spans="1:27" ht="15" hidden="1" customHeight="1" outlineLevel="1" x14ac:dyDescent="0.25">
      <c r="A255" s="14"/>
      <c r="B255" s="2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14"/>
      <c r="S255" s="14"/>
      <c r="T255" s="14"/>
      <c r="U255" s="14"/>
      <c r="V255" s="14"/>
      <c r="W255" s="46"/>
      <c r="X255" s="14"/>
      <c r="Y255" s="14"/>
      <c r="Z255" s="10"/>
      <c r="AA255" s="44"/>
    </row>
    <row r="256" spans="1:27" ht="15" hidden="1" customHeight="1" outlineLevel="1" x14ac:dyDescent="0.25">
      <c r="A256" s="14"/>
      <c r="B256" s="2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14"/>
      <c r="S256" s="14"/>
      <c r="T256" s="14"/>
      <c r="U256" s="14"/>
      <c r="V256" s="14"/>
      <c r="W256" s="46"/>
      <c r="X256" s="14"/>
      <c r="Y256" s="14"/>
      <c r="Z256" s="22"/>
      <c r="AA256" s="47"/>
    </row>
    <row r="257" spans="1:30" ht="15" hidden="1" customHeight="1" outlineLevel="1" x14ac:dyDescent="0.25">
      <c r="A257" s="14"/>
      <c r="B257" s="24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14"/>
      <c r="S257" s="14"/>
      <c r="T257" s="14"/>
      <c r="U257" s="14"/>
      <c r="V257" s="14"/>
      <c r="W257" s="15"/>
      <c r="X257" s="14"/>
      <c r="Y257" s="14"/>
      <c r="Z257" s="14"/>
      <c r="AA257" s="44"/>
    </row>
    <row r="258" spans="1:30" ht="15" hidden="1" customHeight="1" outlineLevel="1" x14ac:dyDescent="0.25">
      <c r="A258" s="14"/>
      <c r="B258" s="24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14"/>
      <c r="S258" s="14"/>
      <c r="T258" s="14"/>
      <c r="U258" s="14"/>
      <c r="V258" s="14"/>
      <c r="W258" s="15"/>
      <c r="X258" s="14"/>
      <c r="Y258" s="14"/>
      <c r="Z258" s="14"/>
      <c r="AA258" s="44"/>
    </row>
    <row r="259" spans="1:30" ht="15" hidden="1" customHeight="1" outlineLevel="1" x14ac:dyDescent="0.25">
      <c r="A259" s="14"/>
      <c r="B259" s="24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14"/>
      <c r="S259" s="14"/>
      <c r="T259" s="14"/>
      <c r="U259" s="14"/>
      <c r="V259" s="14"/>
      <c r="W259" s="50"/>
      <c r="X259" s="14"/>
      <c r="Y259" s="14"/>
      <c r="Z259" s="14"/>
      <c r="AA259" s="44"/>
    </row>
    <row r="260" spans="1:30" ht="15" hidden="1" customHeight="1" outlineLevel="1" x14ac:dyDescent="0.25">
      <c r="A260" s="14"/>
      <c r="B260" s="24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14"/>
      <c r="S260" s="14"/>
      <c r="T260" s="14"/>
      <c r="U260" s="14"/>
      <c r="V260" s="14"/>
      <c r="W260" s="15"/>
      <c r="X260" s="14"/>
      <c r="Y260" s="14"/>
      <c r="Z260" s="14"/>
      <c r="AA260" s="14"/>
    </row>
    <row r="261" spans="1:30" ht="15" hidden="1" customHeight="1" outlineLevel="1" x14ac:dyDescent="0.25">
      <c r="A261" s="14"/>
      <c r="B261" s="20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14"/>
      <c r="S261" s="23"/>
      <c r="T261" s="23"/>
      <c r="U261" s="23"/>
      <c r="V261" s="23"/>
      <c r="W261" s="15"/>
      <c r="X261" s="14"/>
      <c r="Y261" s="14"/>
      <c r="Z261" s="15"/>
      <c r="AA261" s="44"/>
    </row>
    <row r="262" spans="1:30" ht="15" hidden="1" customHeight="1" outlineLevel="1" x14ac:dyDescent="0.25">
      <c r="A262" s="14"/>
      <c r="B262" s="14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4"/>
      <c r="S262" s="14"/>
      <c r="T262" s="14"/>
      <c r="U262" s="14"/>
      <c r="V262" s="14"/>
      <c r="W262" s="14"/>
      <c r="X262" s="14"/>
      <c r="Y262" s="14"/>
      <c r="Z262" s="44"/>
      <c r="AA262" s="15"/>
    </row>
    <row r="263" spans="1:30" ht="15" customHeight="1" collapsed="1" x14ac:dyDescent="0.25"/>
    <row r="264" spans="1:30" ht="15" customHeight="1" x14ac:dyDescent="0.25">
      <c r="A264" s="303" t="s">
        <v>65</v>
      </c>
      <c r="B264" s="126">
        <f>W331</f>
        <v>0</v>
      </c>
    </row>
    <row r="265" spans="1:30" ht="15" hidden="1" customHeight="1" outlineLevel="1" thickBot="1" x14ac:dyDescent="0.4">
      <c r="A265" s="120"/>
      <c r="B265" s="126"/>
      <c r="C265" s="385" t="s">
        <v>93</v>
      </c>
      <c r="D265" s="386"/>
      <c r="E265" s="386"/>
      <c r="F265" s="386"/>
      <c r="G265" s="386"/>
      <c r="H265" s="386"/>
      <c r="I265" s="387"/>
      <c r="J265" s="148"/>
      <c r="K265" s="388" t="s">
        <v>104</v>
      </c>
      <c r="L265" s="389"/>
      <c r="M265" s="389"/>
      <c r="N265" s="390"/>
      <c r="O265" s="149"/>
      <c r="P265" s="391" t="s">
        <v>99</v>
      </c>
      <c r="Q265" s="392"/>
      <c r="S265" s="361" t="s">
        <v>103</v>
      </c>
      <c r="T265" s="362"/>
      <c r="U265" s="362"/>
      <c r="V265" s="362"/>
      <c r="W265" s="363"/>
      <c r="Y265" s="361" t="s">
        <v>108</v>
      </c>
      <c r="Z265" s="362"/>
      <c r="AA265" s="362"/>
      <c r="AB265" s="363"/>
      <c r="AD265" s="251"/>
    </row>
    <row r="266" spans="1:30" ht="15" hidden="1" customHeight="1" outlineLevel="1" thickBot="1" x14ac:dyDescent="0.3">
      <c r="A266" s="140" t="s">
        <v>41</v>
      </c>
      <c r="B266" s="146"/>
      <c r="C266" s="207" t="s">
        <v>94</v>
      </c>
      <c r="D266" s="208" t="s">
        <v>0</v>
      </c>
      <c r="E266" s="208" t="s">
        <v>1</v>
      </c>
      <c r="F266" s="208" t="s">
        <v>2</v>
      </c>
      <c r="G266" s="208" t="s">
        <v>91</v>
      </c>
      <c r="H266" s="208" t="s">
        <v>92</v>
      </c>
      <c r="I266" s="209" t="s">
        <v>29</v>
      </c>
      <c r="J266" s="210"/>
      <c r="K266" s="211" t="s">
        <v>45</v>
      </c>
      <c r="L266" s="212" t="s">
        <v>95</v>
      </c>
      <c r="M266" s="212" t="s">
        <v>12</v>
      </c>
      <c r="N266" s="213" t="s">
        <v>96</v>
      </c>
      <c r="O266" s="156"/>
      <c r="P266" s="163" t="s">
        <v>98</v>
      </c>
      <c r="Q266" s="164" t="s">
        <v>97</v>
      </c>
      <c r="S266" s="232"/>
      <c r="T266" s="299" t="s">
        <v>101</v>
      </c>
      <c r="U266" s="299" t="s">
        <v>102</v>
      </c>
      <c r="V266" s="300"/>
      <c r="W266" s="301" t="s">
        <v>106</v>
      </c>
      <c r="Y266" s="370"/>
      <c r="Z266" s="365" t="s">
        <v>16</v>
      </c>
      <c r="AA266" s="372" t="s">
        <v>107</v>
      </c>
      <c r="AB266" s="374" t="s">
        <v>15</v>
      </c>
      <c r="AD266" s="251"/>
    </row>
    <row r="267" spans="1:30" ht="15" hidden="1" customHeight="1" outlineLevel="1" x14ac:dyDescent="0.25">
      <c r="A267" s="233"/>
      <c r="B267" s="184" t="s">
        <v>30</v>
      </c>
      <c r="C267" s="52"/>
      <c r="D267" s="53"/>
      <c r="E267" s="53"/>
      <c r="F267" s="53"/>
      <c r="G267" s="53"/>
      <c r="H267" s="53"/>
      <c r="I267" s="202"/>
      <c r="J267" s="158"/>
      <c r="K267" s="223"/>
      <c r="L267" s="224"/>
      <c r="M267" s="224"/>
      <c r="N267" s="162"/>
      <c r="O267" s="158"/>
      <c r="P267" s="104"/>
      <c r="Q267" s="99"/>
      <c r="R267" s="1"/>
      <c r="S267" s="285"/>
      <c r="T267" s="231"/>
      <c r="U267" s="231"/>
      <c r="V267" s="288"/>
      <c r="W267" s="289"/>
      <c r="Y267" s="371"/>
      <c r="Z267" s="367"/>
      <c r="AA267" s="373"/>
      <c r="AB267" s="375"/>
    </row>
    <row r="268" spans="1:30" ht="15" hidden="1" customHeight="1" outlineLevel="1" x14ac:dyDescent="0.25">
      <c r="A268" s="138" t="s">
        <v>89</v>
      </c>
      <c r="B268" s="185" t="s">
        <v>34</v>
      </c>
      <c r="C268" s="193"/>
      <c r="D268" s="4"/>
      <c r="E268" s="4"/>
      <c r="F268" s="3"/>
      <c r="G268" s="3"/>
      <c r="H268" s="3"/>
      <c r="I268" s="194"/>
      <c r="J268" s="159"/>
      <c r="K268" s="166"/>
      <c r="L268" s="101"/>
      <c r="M268" s="101"/>
      <c r="N268" s="84"/>
      <c r="O268" s="159"/>
      <c r="P268" s="90"/>
      <c r="Q268" s="84"/>
      <c r="S268" s="236" t="s">
        <v>47</v>
      </c>
      <c r="T268" s="68" t="str">
        <f>IF(SUM(C268:I268)=0,"",SUM(C268:I268)/A269)</f>
        <v/>
      </c>
      <c r="U268" s="68" t="str">
        <f>IF(SUM(K268:N268)=0,"",SUM(K268:N268)/A269)</f>
        <v/>
      </c>
      <c r="V268" s="290"/>
      <c r="W268" s="68" t="str">
        <f>IF(SUM(C268:N268)=0,"",SUM(C268:N268)/A269)</f>
        <v/>
      </c>
      <c r="Y268" s="364"/>
      <c r="Z268" s="367"/>
      <c r="AA268" s="373"/>
      <c r="AB268" s="375"/>
      <c r="AD268" s="251"/>
    </row>
    <row r="269" spans="1:30" ht="15" hidden="1" customHeight="1" outlineLevel="1" thickBot="1" x14ac:dyDescent="0.3">
      <c r="A269" s="234">
        <v>7</v>
      </c>
      <c r="B269" s="185" t="s">
        <v>3</v>
      </c>
      <c r="C269" s="193"/>
      <c r="D269" s="3"/>
      <c r="E269" s="3"/>
      <c r="F269" s="3"/>
      <c r="G269" s="3"/>
      <c r="H269" s="3"/>
      <c r="I269" s="194"/>
      <c r="J269" s="159"/>
      <c r="K269" s="166"/>
      <c r="L269" s="101"/>
      <c r="M269" s="101"/>
      <c r="N269" s="84"/>
      <c r="O269" s="159"/>
      <c r="P269" s="90"/>
      <c r="Q269" s="84"/>
      <c r="S269" s="236" t="s">
        <v>48</v>
      </c>
      <c r="T269" s="69">
        <f>SUM(C269:I269)/A269</f>
        <v>0</v>
      </c>
      <c r="U269" s="69">
        <f>SUM(K269:N269)/A269</f>
        <v>0</v>
      </c>
      <c r="V269" s="291"/>
      <c r="W269" s="69">
        <f>SUM(C269:N269)/A269</f>
        <v>0</v>
      </c>
      <c r="Y269" s="247" t="s">
        <v>9</v>
      </c>
      <c r="Z269" s="248">
        <f>W331</f>
        <v>0</v>
      </c>
      <c r="AA269" s="342">
        <f>IF(SUM(W270,W285,W300,W315)=0,0,AVERAGE(W270,W285,W300,W315)*AVERAGE(W291,W276,W306,W321)*A334-AB284)</f>
        <v>0</v>
      </c>
      <c r="AB269" s="250"/>
    </row>
    <row r="270" spans="1:30" ht="15" hidden="1" customHeight="1" outlineLevel="1" x14ac:dyDescent="0.25">
      <c r="A270" s="353" t="s">
        <v>46</v>
      </c>
      <c r="B270" s="185" t="s">
        <v>4</v>
      </c>
      <c r="C270" s="193"/>
      <c r="D270" s="3"/>
      <c r="E270" s="3"/>
      <c r="F270" s="3"/>
      <c r="G270" s="3"/>
      <c r="H270" s="3"/>
      <c r="I270" s="194"/>
      <c r="J270" s="159"/>
      <c r="K270" s="166"/>
      <c r="L270" s="101"/>
      <c r="M270" s="101"/>
      <c r="N270" s="84"/>
      <c r="O270" s="159"/>
      <c r="P270" s="90"/>
      <c r="Q270" s="84"/>
      <c r="S270" s="236" t="s">
        <v>49</v>
      </c>
      <c r="T270" s="69" t="str">
        <f>IF(SUM(C270:I270)=0,"",SUM(C270:I270)/A269)</f>
        <v/>
      </c>
      <c r="U270" s="69" t="str">
        <f>IF(SUM(K270:N270)=0,"",SUM(K270:N270)/A269)</f>
        <v/>
      </c>
      <c r="V270" s="291"/>
      <c r="W270" s="69" t="str">
        <f>IF(SUM(C270:N270)=0,"",SUM(C270:N270)/A269)</f>
        <v/>
      </c>
      <c r="Y270" s="37" t="s">
        <v>21</v>
      </c>
      <c r="Z270" s="38">
        <f>W330</f>
        <v>0</v>
      </c>
      <c r="AA270" s="12">
        <f>Z271*A334</f>
        <v>0</v>
      </c>
      <c r="AB270" s="246" t="str">
        <f>IF(AB269="","введите цель",(AB269+AB284)/AVERAGE(W276,W291,W306,W321))</f>
        <v>введите цель</v>
      </c>
    </row>
    <row r="271" spans="1:30" ht="15" hidden="1" customHeight="1" outlineLevel="1" thickBot="1" x14ac:dyDescent="0.3">
      <c r="A271" s="354"/>
      <c r="B271" s="185" t="s">
        <v>5</v>
      </c>
      <c r="C271" s="195"/>
      <c r="D271" s="6"/>
      <c r="E271" s="6"/>
      <c r="F271" s="5"/>
      <c r="G271" s="5"/>
      <c r="H271" s="5"/>
      <c r="I271" s="196"/>
      <c r="J271" s="151"/>
      <c r="K271" s="167"/>
      <c r="L271" s="102"/>
      <c r="M271" s="102"/>
      <c r="N271" s="85"/>
      <c r="O271" s="151"/>
      <c r="P271" s="91"/>
      <c r="Q271" s="85"/>
      <c r="S271" s="236" t="s">
        <v>6</v>
      </c>
      <c r="T271" s="66">
        <f>SUM(C271:I271)</f>
        <v>0</v>
      </c>
      <c r="U271" s="66">
        <f>SUM(K271:N271)</f>
        <v>0</v>
      </c>
      <c r="V271" s="292"/>
      <c r="W271" s="66">
        <f>SUM(C271:N271)</f>
        <v>0</v>
      </c>
      <c r="Y271" s="37" t="s">
        <v>17</v>
      </c>
      <c r="Z271" s="39">
        <f>IF(SUM(W270,W285,W300,W315)=0,0,AVERAGE(W270,W285,W300,W315))</f>
        <v>0</v>
      </c>
      <c r="AA271" s="13" t="s">
        <v>18</v>
      </c>
      <c r="AB271" s="28" t="str">
        <f>IF(AB270="введите цель","введите цель",AB270/A334)</f>
        <v>введите цель</v>
      </c>
    </row>
    <row r="272" spans="1:30" ht="15" hidden="1" customHeight="1" outlineLevel="1" thickBot="1" x14ac:dyDescent="0.3">
      <c r="A272" s="355"/>
      <c r="B272" s="185" t="s">
        <v>7</v>
      </c>
      <c r="C272" s="195"/>
      <c r="D272" s="5"/>
      <c r="E272" s="5"/>
      <c r="F272" s="5"/>
      <c r="G272" s="5"/>
      <c r="H272" s="5"/>
      <c r="I272" s="196"/>
      <c r="J272" s="151"/>
      <c r="K272" s="167"/>
      <c r="L272" s="102"/>
      <c r="M272" s="102"/>
      <c r="N272" s="85"/>
      <c r="O272" s="151"/>
      <c r="P272" s="91"/>
      <c r="Q272" s="85"/>
      <c r="S272" s="236" t="s">
        <v>105</v>
      </c>
      <c r="T272" s="59" t="str">
        <f>IF(SUM(C272:I272)=0,"",SUM(C272:I272))</f>
        <v/>
      </c>
      <c r="U272" s="59" t="str">
        <f>IF(SUM(K272:N272)=0,"",SUM(K272:N272))</f>
        <v/>
      </c>
      <c r="V272" s="293"/>
      <c r="W272" s="66" t="str">
        <f>IF(SUM(C272:N272)=0,"",SUM(C272:N272))</f>
        <v/>
      </c>
      <c r="Y272" s="111" t="s">
        <v>19</v>
      </c>
      <c r="Z272" s="40">
        <f>IF(SUM(W268,W283,W298,W313)=0,0,AVERAGE(W268,W283,W298,W313))</f>
        <v>0</v>
      </c>
      <c r="AA272" s="25" t="s">
        <v>18</v>
      </c>
      <c r="AB272" s="29" t="str">
        <f>IF(AB269="","введите цель",((AB269+AB284)/((Z271*Z274*A334)/(Z272*A334)))/A334)</f>
        <v>введите цель</v>
      </c>
    </row>
    <row r="273" spans="1:28" ht="15" hidden="1" customHeight="1" outlineLevel="1" thickBot="1" x14ac:dyDescent="0.3">
      <c r="A273" s="356"/>
      <c r="B273" s="181" t="s">
        <v>32</v>
      </c>
      <c r="C273" s="197">
        <f t="shared" ref="C273:I273" si="186">IF(C268=0,0,C272/C268)</f>
        <v>0</v>
      </c>
      <c r="D273" s="56">
        <f t="shared" si="186"/>
        <v>0</v>
      </c>
      <c r="E273" s="56">
        <f t="shared" si="186"/>
        <v>0</v>
      </c>
      <c r="F273" s="56">
        <f t="shared" si="186"/>
        <v>0</v>
      </c>
      <c r="G273" s="56">
        <f t="shared" si="186"/>
        <v>0</v>
      </c>
      <c r="H273" s="56">
        <f t="shared" si="186"/>
        <v>0</v>
      </c>
      <c r="I273" s="169">
        <f t="shared" si="186"/>
        <v>0</v>
      </c>
      <c r="J273" s="150"/>
      <c r="K273" s="168">
        <f t="shared" ref="K273" si="187">IF(K268=0,0,K272/K268)</f>
        <v>0</v>
      </c>
      <c r="L273" s="147">
        <f>IF(L268=0,0,L272/L268)</f>
        <v>0</v>
      </c>
      <c r="M273" s="147">
        <f>IF(M268=0,0,M272/M268)</f>
        <v>0</v>
      </c>
      <c r="N273" s="169">
        <f>IF(N268=0,0,N272/N268)</f>
        <v>0</v>
      </c>
      <c r="O273" s="150"/>
      <c r="P273" s="92"/>
      <c r="Q273" s="86"/>
      <c r="S273" s="236" t="s">
        <v>51</v>
      </c>
      <c r="T273" s="345" t="str">
        <f>IF(SUM(Q267:Q280)=0,"",SUM(Q267:Q280))</f>
        <v/>
      </c>
      <c r="U273" s="345"/>
      <c r="V273" s="345"/>
      <c r="W273" s="345"/>
      <c r="Y273" s="376" t="s">
        <v>109</v>
      </c>
      <c r="Z273" s="377"/>
      <c r="AA273" s="377"/>
      <c r="AB273" s="378"/>
    </row>
    <row r="274" spans="1:28" ht="15" hidden="1" customHeight="1" outlineLevel="1" x14ac:dyDescent="0.25">
      <c r="A274" s="356"/>
      <c r="B274" s="181" t="s">
        <v>8</v>
      </c>
      <c r="C274" s="198">
        <f>IF(C270=0,0,C272/C270)</f>
        <v>0</v>
      </c>
      <c r="D274" s="57">
        <f>IF(D270=0,0,D272/D270)</f>
        <v>0</v>
      </c>
      <c r="E274" s="57">
        <f t="shared" ref="E274:I274" si="188">IF(E270=0,0,E272/E270)</f>
        <v>0</v>
      </c>
      <c r="F274" s="57">
        <f t="shared" si="188"/>
        <v>0</v>
      </c>
      <c r="G274" s="57">
        <f t="shared" si="188"/>
        <v>0</v>
      </c>
      <c r="H274" s="57">
        <f t="shared" si="188"/>
        <v>0</v>
      </c>
      <c r="I274" s="171">
        <f t="shared" si="188"/>
        <v>0</v>
      </c>
      <c r="J274" s="151"/>
      <c r="K274" s="170">
        <f t="shared" ref="K274" si="189">IF(K270=0,0,K272/K270)</f>
        <v>0</v>
      </c>
      <c r="L274" s="78">
        <f>IF(L270=0,0,L272/L270)</f>
        <v>0</v>
      </c>
      <c r="M274" s="78">
        <f>IF(M270=0,0,M272/M270)</f>
        <v>0</v>
      </c>
      <c r="N274" s="171">
        <f>IF(N270=0,0,N272/N270)</f>
        <v>0</v>
      </c>
      <c r="O274" s="151"/>
      <c r="P274" s="91"/>
      <c r="Q274" s="85"/>
      <c r="S274" s="236"/>
      <c r="T274" s="66"/>
      <c r="U274" s="59"/>
      <c r="V274" s="293"/>
      <c r="W274" s="59"/>
      <c r="Y274" s="35" t="s">
        <v>22</v>
      </c>
      <c r="Z274" s="34">
        <f>IF(SUM(W276,W291,W306,W321)=0,0,AVERAGE(W276,W291,W306,W321))</f>
        <v>0</v>
      </c>
      <c r="AA274" s="17" t="s">
        <v>18</v>
      </c>
      <c r="AB274" s="31"/>
    </row>
    <row r="275" spans="1:28" ht="15" hidden="1" customHeight="1" outlineLevel="1" thickBot="1" x14ac:dyDescent="0.3">
      <c r="A275" s="356"/>
      <c r="B275" s="182" t="s">
        <v>74</v>
      </c>
      <c r="C275" s="199">
        <f>C271-C272</f>
        <v>0</v>
      </c>
      <c r="D275" s="58">
        <f t="shared" ref="D275:I275" si="190">D271-D272</f>
        <v>0</v>
      </c>
      <c r="E275" s="58">
        <f t="shared" si="190"/>
        <v>0</v>
      </c>
      <c r="F275" s="58">
        <f t="shared" si="190"/>
        <v>0</v>
      </c>
      <c r="G275" s="58">
        <f t="shared" si="190"/>
        <v>0</v>
      </c>
      <c r="H275" s="58">
        <f t="shared" si="190"/>
        <v>0</v>
      </c>
      <c r="I275" s="173">
        <f t="shared" si="190"/>
        <v>0</v>
      </c>
      <c r="J275" s="152"/>
      <c r="K275" s="172">
        <f t="shared" ref="K275" si="191">K271-K272</f>
        <v>0</v>
      </c>
      <c r="L275" s="79">
        <f>L271-L272</f>
        <v>0</v>
      </c>
      <c r="M275" s="79">
        <f>M271-M272</f>
        <v>0</v>
      </c>
      <c r="N275" s="173">
        <f>N271-N272</f>
        <v>0</v>
      </c>
      <c r="O275" s="152"/>
      <c r="P275" s="93"/>
      <c r="Q275" s="87"/>
      <c r="S275" s="286" t="s">
        <v>119</v>
      </c>
      <c r="T275" s="348" t="str">
        <f>IF((SUM(C275:N275)-SUM(Q267:Q280))=0,"",SUM(C275:N275)-SUM(Q267:Q280))</f>
        <v/>
      </c>
      <c r="U275" s="348"/>
      <c r="V275" s="348"/>
      <c r="W275" s="348"/>
      <c r="Y275" s="111" t="s">
        <v>11</v>
      </c>
      <c r="Z275" s="41" t="s">
        <v>18</v>
      </c>
      <c r="AA275" s="26">
        <f>AA269</f>
        <v>0</v>
      </c>
      <c r="AB275" s="27" t="str">
        <f>IF(AB274="","введите цель",Z271*A334*AB274-AB284)</f>
        <v>введите цель</v>
      </c>
    </row>
    <row r="276" spans="1:28" ht="15" hidden="1" customHeight="1" outlineLevel="1" thickBot="1" x14ac:dyDescent="0.3">
      <c r="A276" s="356"/>
      <c r="B276" s="182" t="s">
        <v>13</v>
      </c>
      <c r="C276" s="200" t="str">
        <f>IF(C272=0,"нет",C271/C272)</f>
        <v>нет</v>
      </c>
      <c r="D276" s="75" t="str">
        <f t="shared" ref="D276:I276" si="192">IF(D272=0,"нет",D271/D272)</f>
        <v>нет</v>
      </c>
      <c r="E276" s="75" t="str">
        <f t="shared" si="192"/>
        <v>нет</v>
      </c>
      <c r="F276" s="75" t="str">
        <f t="shared" si="192"/>
        <v>нет</v>
      </c>
      <c r="G276" s="75" t="str">
        <f t="shared" si="192"/>
        <v>нет</v>
      </c>
      <c r="H276" s="75" t="str">
        <f t="shared" si="192"/>
        <v>нет</v>
      </c>
      <c r="I276" s="174" t="str">
        <f t="shared" si="192"/>
        <v>нет</v>
      </c>
      <c r="J276" s="153"/>
      <c r="K276" s="200" t="str">
        <f>IF(K272=0,"нет",K271/K272)</f>
        <v>нет</v>
      </c>
      <c r="L276" s="75" t="str">
        <f>IF(L272=0,"нет",L271/L272)</f>
        <v>нет</v>
      </c>
      <c r="M276" s="75" t="str">
        <f>IF(M272=0,"нет",M271/M272)</f>
        <v>нет</v>
      </c>
      <c r="N276" s="174" t="str">
        <f>IF(N272=0,"нет",N271/N272)</f>
        <v>нет</v>
      </c>
      <c r="O276" s="153"/>
      <c r="P276" s="94"/>
      <c r="Q276" s="88"/>
      <c r="S276" s="236" t="s">
        <v>50</v>
      </c>
      <c r="T276" s="66" t="str">
        <f>IF(SUM(C270:I270)=0,"",SUM(C271:I271)/SUM(C270:I270))</f>
        <v/>
      </c>
      <c r="U276" s="66" t="str">
        <f>IF(SUM(K270:N270)=0,"",SUM(K271:N271)/SUM(K270:N270))</f>
        <v/>
      </c>
      <c r="V276" s="293"/>
      <c r="W276" s="66" t="str">
        <f>IF(SUM(C270:N270)=0,"",SUM(C271:N271)/SUM(C270:N270))</f>
        <v/>
      </c>
      <c r="Y276" s="376" t="s">
        <v>110</v>
      </c>
      <c r="Z276" s="377"/>
      <c r="AA276" s="379"/>
      <c r="AB276" s="378"/>
    </row>
    <row r="277" spans="1:28" ht="15" hidden="1" customHeight="1" outlineLevel="1" thickBot="1" x14ac:dyDescent="0.3">
      <c r="A277" s="356"/>
      <c r="B277" s="82" t="s">
        <v>31</v>
      </c>
      <c r="C277" s="201">
        <f t="shared" ref="C277:I277" si="193">IF(C267=0,0,C268/C267)</f>
        <v>0</v>
      </c>
      <c r="D277" s="60">
        <f t="shared" si="193"/>
        <v>0</v>
      </c>
      <c r="E277" s="60">
        <f t="shared" si="193"/>
        <v>0</v>
      </c>
      <c r="F277" s="60">
        <f t="shared" si="193"/>
        <v>0</v>
      </c>
      <c r="G277" s="60">
        <f t="shared" si="193"/>
        <v>0</v>
      </c>
      <c r="H277" s="60">
        <f t="shared" si="193"/>
        <v>0</v>
      </c>
      <c r="I277" s="176">
        <f t="shared" si="193"/>
        <v>0</v>
      </c>
      <c r="J277" s="154"/>
      <c r="K277" s="175">
        <f t="shared" ref="K277:N277" si="194">IF(K267=0,0,K268/K267)</f>
        <v>0</v>
      </c>
      <c r="L277" s="80">
        <f t="shared" si="194"/>
        <v>0</v>
      </c>
      <c r="M277" s="80">
        <f t="shared" si="194"/>
        <v>0</v>
      </c>
      <c r="N277" s="176">
        <f t="shared" si="194"/>
        <v>0</v>
      </c>
      <c r="O277" s="154"/>
      <c r="P277" s="95"/>
      <c r="Q277" s="89"/>
      <c r="S277" s="382"/>
      <c r="T277" s="383"/>
      <c r="U277" s="383"/>
      <c r="V277" s="383"/>
      <c r="W277" s="384"/>
      <c r="X277" s="73"/>
      <c r="Y277" s="35" t="s">
        <v>19</v>
      </c>
      <c r="Z277" s="36">
        <f>Z272</f>
        <v>0</v>
      </c>
      <c r="AA277" s="343" t="s">
        <v>18</v>
      </c>
      <c r="AB277" s="252"/>
    </row>
    <row r="278" spans="1:28" ht="15" hidden="1" customHeight="1" outlineLevel="1" x14ac:dyDescent="0.25">
      <c r="A278" s="356"/>
      <c r="B278" s="181" t="s">
        <v>37</v>
      </c>
      <c r="C278" s="201">
        <f t="shared" ref="C278:I278" si="195">IF(C268=0,0,C269/C268)</f>
        <v>0</v>
      </c>
      <c r="D278" s="60">
        <f t="shared" si="195"/>
        <v>0</v>
      </c>
      <c r="E278" s="60">
        <f t="shared" si="195"/>
        <v>0</v>
      </c>
      <c r="F278" s="60">
        <f t="shared" si="195"/>
        <v>0</v>
      </c>
      <c r="G278" s="60">
        <f t="shared" si="195"/>
        <v>0</v>
      </c>
      <c r="H278" s="60">
        <f t="shared" si="195"/>
        <v>0</v>
      </c>
      <c r="I278" s="176">
        <f t="shared" si="195"/>
        <v>0</v>
      </c>
      <c r="J278" s="154"/>
      <c r="K278" s="175">
        <f t="shared" ref="K278:N278" si="196">IF(K268=0,0,K269/K268)</f>
        <v>0</v>
      </c>
      <c r="L278" s="80">
        <f t="shared" si="196"/>
        <v>0</v>
      </c>
      <c r="M278" s="80">
        <f t="shared" si="196"/>
        <v>0</v>
      </c>
      <c r="N278" s="176">
        <f t="shared" si="196"/>
        <v>0</v>
      </c>
      <c r="O278" s="154"/>
      <c r="P278" s="95"/>
      <c r="Q278" s="89"/>
      <c r="S278" s="236" t="s">
        <v>37</v>
      </c>
      <c r="T278" s="61">
        <f>IF(SUM(C268:I268)=0,0,(SUM(C269:I269)/SUM(C268:I268)))</f>
        <v>0</v>
      </c>
      <c r="U278" s="61">
        <f>IF(SUM(K268:N268)=0,0,(SUM(K269:N269)/SUM(K268:N268)))</f>
        <v>0</v>
      </c>
      <c r="V278" s="294"/>
      <c r="W278" s="61">
        <f>IF(SUM(C268:N268)=0,0,(SUM(C269:N269)/SUM(C268:N268)))</f>
        <v>0</v>
      </c>
      <c r="Y278" s="37" t="s">
        <v>11</v>
      </c>
      <c r="Z278" s="110" t="s">
        <v>18</v>
      </c>
      <c r="AA278" s="19">
        <f>AA269</f>
        <v>0</v>
      </c>
      <c r="AB278" s="30" t="str">
        <f>IF(AB277="","введите цель",((Z271*Z274*A334)/(Z272*A334))*AB277*A334-AB284)</f>
        <v>введите цель</v>
      </c>
    </row>
    <row r="279" spans="1:28" ht="15" hidden="1" customHeight="1" outlineLevel="1" thickBot="1" x14ac:dyDescent="0.3">
      <c r="A279" s="356"/>
      <c r="B279" s="82" t="s">
        <v>38</v>
      </c>
      <c r="C279" s="201">
        <f t="shared" ref="C279:G279" si="197">IF(C269=0,0,C270/C269)</f>
        <v>0</v>
      </c>
      <c r="D279" s="60">
        <f t="shared" si="197"/>
        <v>0</v>
      </c>
      <c r="E279" s="60">
        <f t="shared" si="197"/>
        <v>0</v>
      </c>
      <c r="F279" s="60">
        <f t="shared" si="197"/>
        <v>0</v>
      </c>
      <c r="G279" s="60">
        <f t="shared" si="197"/>
        <v>0</v>
      </c>
      <c r="H279" s="60">
        <f>IF(H269=0,0,H270/H269)</f>
        <v>0</v>
      </c>
      <c r="I279" s="176">
        <f t="shared" ref="I279" si="198">IF(I269=0,0,I270/I269)</f>
        <v>0</v>
      </c>
      <c r="J279" s="154"/>
      <c r="K279" s="175">
        <f t="shared" ref="K279:N279" si="199">IF(K269=0,0,K270/K269)</f>
        <v>0</v>
      </c>
      <c r="L279" s="80">
        <f t="shared" si="199"/>
        <v>0</v>
      </c>
      <c r="M279" s="80">
        <f t="shared" si="199"/>
        <v>0</v>
      </c>
      <c r="N279" s="176">
        <f t="shared" si="199"/>
        <v>0</v>
      </c>
      <c r="O279" s="154"/>
      <c r="P279" s="95"/>
      <c r="Q279" s="89"/>
      <c r="S279" s="236" t="s">
        <v>38</v>
      </c>
      <c r="T279" s="61">
        <f>IF(SUM(C269:I269)=0,0,(SUM(C270:I270)/SUM(C269:I269)))</f>
        <v>0</v>
      </c>
      <c r="U279" s="61">
        <f>IF(SUM(K269:N269)=0,0,(SUM(K270:N270)/SUM(K269:N269)))</f>
        <v>0</v>
      </c>
      <c r="V279" s="294"/>
      <c r="W279" s="61">
        <f>IF(SUM(C269:N269)=0,0,(SUM(C270:N270)/SUM(C269:N269)))</f>
        <v>0</v>
      </c>
      <c r="Y279" s="111" t="s">
        <v>20</v>
      </c>
      <c r="Z279" s="112">
        <f>Z271</f>
        <v>0</v>
      </c>
      <c r="AA279" s="113" t="s">
        <v>18</v>
      </c>
      <c r="AB279" s="114" t="str">
        <f>IF(AB277="","введите цель",W330/W328*AB277)</f>
        <v>введите цель</v>
      </c>
    </row>
    <row r="280" spans="1:28" ht="15" hidden="1" customHeight="1" outlineLevel="1" thickBot="1" x14ac:dyDescent="0.3">
      <c r="A280" s="356"/>
      <c r="B280" s="183" t="s">
        <v>39</v>
      </c>
      <c r="C280" s="204">
        <f>IF(C268=0,0,C270/C268)</f>
        <v>0</v>
      </c>
      <c r="D280" s="76">
        <f t="shared" ref="D280:I280" si="200">IF(D268=0,0,D270/D268)</f>
        <v>0</v>
      </c>
      <c r="E280" s="76">
        <f t="shared" si="200"/>
        <v>0</v>
      </c>
      <c r="F280" s="76">
        <f t="shared" si="200"/>
        <v>0</v>
      </c>
      <c r="G280" s="76">
        <f t="shared" si="200"/>
        <v>0</v>
      </c>
      <c r="H280" s="76">
        <f t="shared" si="200"/>
        <v>0</v>
      </c>
      <c r="I280" s="205">
        <f t="shared" si="200"/>
        <v>0</v>
      </c>
      <c r="J280" s="155"/>
      <c r="K280" s="177">
        <f t="shared" ref="K280" si="201">IF(K268=0,0,K270/K268)</f>
        <v>0</v>
      </c>
      <c r="L280" s="81">
        <f>IF(L268=0,0,L270/L268)</f>
        <v>0</v>
      </c>
      <c r="M280" s="81">
        <f>IF(M268=0,0,M270/M268)</f>
        <v>0</v>
      </c>
      <c r="N280" s="178">
        <f>IF(N268=0,0,N270/N268)</f>
        <v>0</v>
      </c>
      <c r="O280" s="155"/>
      <c r="P280" s="160"/>
      <c r="Q280" s="161"/>
      <c r="S280" s="287" t="s">
        <v>40</v>
      </c>
      <c r="T280" s="61">
        <f>IF(SUM(C268:I268)=0,0,SUM(C270:I270)/SUM(C268:I268))</f>
        <v>0</v>
      </c>
      <c r="U280" s="61">
        <f>IF(SUM(K268:N268)=0,0,SUM(K270:N270)/SUM(K268:N268))</f>
        <v>0</v>
      </c>
      <c r="V280" s="294"/>
      <c r="W280" s="61">
        <f>IF(SUM(C268:N268)=0,0,SUM(C270:N270)/SUM(C268:N268))</f>
        <v>0</v>
      </c>
      <c r="Y280" s="380" t="s">
        <v>23</v>
      </c>
      <c r="Z280" s="381"/>
      <c r="AA280" s="381"/>
      <c r="AB280" s="32">
        <f>Z274</f>
        <v>0</v>
      </c>
    </row>
    <row r="281" spans="1:28" ht="15" hidden="1" customHeight="1" outlineLevel="1" thickBot="1" x14ac:dyDescent="0.3">
      <c r="A281" s="140" t="s">
        <v>42</v>
      </c>
      <c r="B281" s="145"/>
      <c r="C281" s="207" t="str">
        <f t="shared" ref="C281:I281" si="202">C266</f>
        <v>прямые заходы</v>
      </c>
      <c r="D281" s="208" t="str">
        <f t="shared" si="202"/>
        <v>директ</v>
      </c>
      <c r="E281" s="208" t="str">
        <f t="shared" si="202"/>
        <v>adwords</v>
      </c>
      <c r="F281" s="208" t="str">
        <f t="shared" si="202"/>
        <v>поиск</v>
      </c>
      <c r="G281" s="208" t="str">
        <f t="shared" si="202"/>
        <v>ссылки</v>
      </c>
      <c r="H281" s="208" t="str">
        <f t="shared" si="202"/>
        <v>источник m</v>
      </c>
      <c r="I281" s="209" t="str">
        <f t="shared" si="202"/>
        <v>источник n</v>
      </c>
      <c r="J281" s="240"/>
      <c r="K281" s="239" t="str">
        <f>K266</f>
        <v>Повторные</v>
      </c>
      <c r="L281" s="208" t="str">
        <f>L266</f>
        <v>авито</v>
      </c>
      <c r="M281" s="208" t="str">
        <f>M266</f>
        <v>вконтакт</v>
      </c>
      <c r="N281" s="209" t="str">
        <f>N266</f>
        <v>источник k</v>
      </c>
      <c r="O281" s="206"/>
      <c r="P281" s="393" t="s">
        <v>100</v>
      </c>
      <c r="Q281" s="394"/>
      <c r="Y281" s="357" t="s">
        <v>52</v>
      </c>
      <c r="Z281" s="358"/>
      <c r="AA281" s="358"/>
      <c r="AB281" s="115">
        <f>IF(Z271=0,0,Z271/Z272)</f>
        <v>0</v>
      </c>
    </row>
    <row r="282" spans="1:28" ht="15" hidden="1" customHeight="1" outlineLevel="1" x14ac:dyDescent="0.25">
      <c r="A282" s="233"/>
      <c r="B282" s="184" t="s">
        <v>30</v>
      </c>
      <c r="C282" s="52"/>
      <c r="D282" s="53"/>
      <c r="E282" s="53"/>
      <c r="F282" s="53"/>
      <c r="G282" s="53"/>
      <c r="H282" s="53"/>
      <c r="I282" s="202"/>
      <c r="J282" s="158"/>
      <c r="K282" s="223"/>
      <c r="L282" s="224"/>
      <c r="M282" s="224"/>
      <c r="N282" s="162"/>
      <c r="O282" s="158"/>
      <c r="P282" s="104"/>
      <c r="Q282" s="99"/>
      <c r="R282" s="1"/>
      <c r="S282" s="232"/>
      <c r="T282" s="299" t="s">
        <v>101</v>
      </c>
      <c r="U282" s="299" t="s">
        <v>102</v>
      </c>
      <c r="V282" s="300"/>
      <c r="W282" s="301" t="s">
        <v>106</v>
      </c>
      <c r="Y282" s="357" t="s">
        <v>24</v>
      </c>
      <c r="Z282" s="358"/>
      <c r="AA282" s="358"/>
      <c r="AB282" s="253">
        <f>Z271</f>
        <v>0</v>
      </c>
    </row>
    <row r="283" spans="1:28" ht="15" hidden="1" customHeight="1" outlineLevel="1" x14ac:dyDescent="0.25">
      <c r="A283" s="138" t="s">
        <v>89</v>
      </c>
      <c r="B283" s="185" t="s">
        <v>34</v>
      </c>
      <c r="C283" s="193"/>
      <c r="D283" s="4"/>
      <c r="E283" s="4"/>
      <c r="F283" s="3"/>
      <c r="G283" s="3"/>
      <c r="H283" s="3"/>
      <c r="I283" s="194"/>
      <c r="J283" s="159"/>
      <c r="K283" s="166"/>
      <c r="L283" s="101"/>
      <c r="M283" s="101"/>
      <c r="N283" s="84"/>
      <c r="O283" s="159"/>
      <c r="P283" s="90"/>
      <c r="Q283" s="84"/>
      <c r="S283" s="227" t="s">
        <v>47</v>
      </c>
      <c r="T283" s="68" t="str">
        <f>IF(SUM(C283:I283)=0,"",SUM(C283:I283)/A284)</f>
        <v/>
      </c>
      <c r="U283" s="68" t="str">
        <f>IF(SUM(K283:N283)=0,"",SUM(K283:N283)/A284)</f>
        <v/>
      </c>
      <c r="V283" s="277"/>
      <c r="W283" s="228" t="str">
        <f>IF(SUM(C283:N283)=0,"",SUM(C283:N283)/A284)</f>
        <v/>
      </c>
      <c r="Y283" s="357" t="s">
        <v>26</v>
      </c>
      <c r="Z283" s="358"/>
      <c r="AA283" s="358"/>
      <c r="AB283" s="116">
        <f>Z272</f>
        <v>0</v>
      </c>
    </row>
    <row r="284" spans="1:28" ht="15" hidden="1" customHeight="1" outlineLevel="1" thickBot="1" x14ac:dyDescent="0.3">
      <c r="A284" s="234">
        <v>7</v>
      </c>
      <c r="B284" s="185" t="s">
        <v>3</v>
      </c>
      <c r="C284" s="193"/>
      <c r="D284" s="3"/>
      <c r="E284" s="3"/>
      <c r="F284" s="3"/>
      <c r="G284" s="3"/>
      <c r="H284" s="3"/>
      <c r="I284" s="194"/>
      <c r="J284" s="159"/>
      <c r="K284" s="166"/>
      <c r="L284" s="101"/>
      <c r="M284" s="101"/>
      <c r="N284" s="84"/>
      <c r="O284" s="159"/>
      <c r="P284" s="90"/>
      <c r="Q284" s="84"/>
      <c r="S284" s="227" t="s">
        <v>48</v>
      </c>
      <c r="T284" s="69">
        <f>SUM(C284:I284)/A284</f>
        <v>0</v>
      </c>
      <c r="U284" s="69">
        <f>SUM(K284:N284)/A284</f>
        <v>0</v>
      </c>
      <c r="V284" s="278"/>
      <c r="W284" s="229">
        <f>SUM(C284:N284)/A284</f>
        <v>0</v>
      </c>
      <c r="Y284" s="359" t="s">
        <v>28</v>
      </c>
      <c r="Z284" s="360"/>
      <c r="AA284" s="360"/>
      <c r="AB284" s="33">
        <f>IF(COUNT(W272,W287,W302,W317)=0,0,AVERAGE(W272,W287,W302,W317)*4+SUM(T273,T288,T303,T318))</f>
        <v>0</v>
      </c>
    </row>
    <row r="285" spans="1:28" ht="15" hidden="1" customHeight="1" outlineLevel="1" thickBot="1" x14ac:dyDescent="0.3">
      <c r="A285" s="353" t="s">
        <v>46</v>
      </c>
      <c r="B285" s="185" t="s">
        <v>4</v>
      </c>
      <c r="C285" s="193"/>
      <c r="D285" s="3"/>
      <c r="E285" s="3"/>
      <c r="F285" s="3"/>
      <c r="G285" s="3"/>
      <c r="H285" s="3"/>
      <c r="I285" s="194"/>
      <c r="J285" s="159"/>
      <c r="K285" s="166"/>
      <c r="L285" s="101"/>
      <c r="M285" s="101"/>
      <c r="N285" s="84"/>
      <c r="O285" s="159"/>
      <c r="P285" s="90"/>
      <c r="Q285" s="84"/>
      <c r="S285" s="227" t="s">
        <v>49</v>
      </c>
      <c r="T285" s="69" t="str">
        <f>IF(SUM(C285:I285)=0,"",SUM(C285:I285)/A284)</f>
        <v/>
      </c>
      <c r="U285" s="69" t="str">
        <f>IF(SUM(K285:N285)=0,"",SUM(K285:N285)/A284)</f>
        <v/>
      </c>
      <c r="V285" s="278"/>
      <c r="W285" s="229" t="str">
        <f>IF(SUM(C285:N285)=0,"",SUM(C285:N285)/A284)</f>
        <v/>
      </c>
      <c r="Y285" s="257"/>
      <c r="Z285" s="257"/>
      <c r="AA285" s="257"/>
      <c r="AB285" s="257"/>
    </row>
    <row r="286" spans="1:28" ht="15" hidden="1" customHeight="1" outlineLevel="1" thickBot="1" x14ac:dyDescent="0.3">
      <c r="A286" s="354"/>
      <c r="B286" s="185" t="s">
        <v>5</v>
      </c>
      <c r="C286" s="195"/>
      <c r="D286" s="6"/>
      <c r="E286" s="6"/>
      <c r="F286" s="5"/>
      <c r="G286" s="5"/>
      <c r="H286" s="5"/>
      <c r="I286" s="196"/>
      <c r="J286" s="151"/>
      <c r="K286" s="167"/>
      <c r="L286" s="102"/>
      <c r="M286" s="102"/>
      <c r="N286" s="85"/>
      <c r="O286" s="151"/>
      <c r="P286" s="91"/>
      <c r="Q286" s="85"/>
      <c r="S286" s="227" t="s">
        <v>6</v>
      </c>
      <c r="T286" s="66">
        <f>SUM(C286:I286)</f>
        <v>0</v>
      </c>
      <c r="U286" s="66">
        <f>SUM(K286:N286)</f>
        <v>0</v>
      </c>
      <c r="V286" s="279"/>
      <c r="W286" s="67">
        <f>SUM(C286:N286)</f>
        <v>0</v>
      </c>
      <c r="Y286" s="361" t="s">
        <v>111</v>
      </c>
      <c r="Z286" s="362"/>
      <c r="AA286" s="362"/>
      <c r="AB286" s="363"/>
    </row>
    <row r="287" spans="1:28" ht="15" hidden="1" customHeight="1" outlineLevel="1" x14ac:dyDescent="0.25">
      <c r="A287" s="355"/>
      <c r="B287" s="185" t="s">
        <v>7</v>
      </c>
      <c r="C287" s="195"/>
      <c r="D287" s="5"/>
      <c r="E287" s="5"/>
      <c r="F287" s="5"/>
      <c r="G287" s="5"/>
      <c r="H287" s="5"/>
      <c r="I287" s="196"/>
      <c r="J287" s="151"/>
      <c r="K287" s="167"/>
      <c r="L287" s="102"/>
      <c r="M287" s="102"/>
      <c r="N287" s="85"/>
      <c r="O287" s="151"/>
      <c r="P287" s="91"/>
      <c r="Q287" s="85"/>
      <c r="S287" s="227" t="s">
        <v>105</v>
      </c>
      <c r="T287" s="59" t="str">
        <f>IF(SUM(C287:I287)=0,"",SUM(C287:I287))</f>
        <v/>
      </c>
      <c r="U287" s="59" t="str">
        <f>IF(SUM(K287:N287)=0,"",SUM(K287:N287))</f>
        <v/>
      </c>
      <c r="V287" s="280"/>
      <c r="W287" s="67" t="str">
        <f>IF(SUM(C287:N287)=0,"",SUM(C287:N287))</f>
        <v/>
      </c>
      <c r="Y287" s="364" t="s">
        <v>25</v>
      </c>
      <c r="Z287" s="365"/>
      <c r="AA287" s="365"/>
      <c r="AB287" s="202"/>
    </row>
    <row r="288" spans="1:28" ht="15" hidden="1" customHeight="1" outlineLevel="1" x14ac:dyDescent="0.25">
      <c r="A288" s="356"/>
      <c r="B288" s="181" t="s">
        <v>32</v>
      </c>
      <c r="C288" s="197">
        <f t="shared" ref="C288:I288" si="203">IF(C283=0,0,C287/C283)</f>
        <v>0</v>
      </c>
      <c r="D288" s="56">
        <f t="shared" si="203"/>
        <v>0</v>
      </c>
      <c r="E288" s="56">
        <f t="shared" si="203"/>
        <v>0</v>
      </c>
      <c r="F288" s="56">
        <f t="shared" si="203"/>
        <v>0</v>
      </c>
      <c r="G288" s="56">
        <f t="shared" si="203"/>
        <v>0</v>
      </c>
      <c r="H288" s="56">
        <f t="shared" si="203"/>
        <v>0</v>
      </c>
      <c r="I288" s="169">
        <f t="shared" si="203"/>
        <v>0</v>
      </c>
      <c r="J288" s="150"/>
      <c r="K288" s="168">
        <f>IF(K283=0,0,K287/K283)</f>
        <v>0</v>
      </c>
      <c r="L288" s="147">
        <f>IF(L283=0,0,L287/L283)</f>
        <v>0</v>
      </c>
      <c r="M288" s="147">
        <f>IF(M283=0,0,M287/M283)</f>
        <v>0</v>
      </c>
      <c r="N288" s="169">
        <f>IF(N283=0,0,N287/N283)</f>
        <v>0</v>
      </c>
      <c r="O288" s="150"/>
      <c r="P288" s="92"/>
      <c r="Q288" s="86"/>
      <c r="S288" s="227" t="s">
        <v>51</v>
      </c>
      <c r="T288" s="345" t="str">
        <f>IF(SUM(Q282:Q295)=0,"",SUM(Q282:Q295))</f>
        <v/>
      </c>
      <c r="U288" s="345"/>
      <c r="V288" s="346"/>
      <c r="W288" s="347"/>
      <c r="Y288" s="366" t="s">
        <v>112</v>
      </c>
      <c r="Z288" s="367"/>
      <c r="AA288" s="367"/>
      <c r="AB288" s="254"/>
    </row>
    <row r="289" spans="1:30" ht="15" hidden="1" customHeight="1" outlineLevel="1" x14ac:dyDescent="0.25">
      <c r="A289" s="356"/>
      <c r="B289" s="181" t="s">
        <v>8</v>
      </c>
      <c r="C289" s="198">
        <f t="shared" ref="C289:I289" si="204">IF(C285=0,0,C287/C285)</f>
        <v>0</v>
      </c>
      <c r="D289" s="57">
        <f t="shared" si="204"/>
        <v>0</v>
      </c>
      <c r="E289" s="57">
        <f t="shared" si="204"/>
        <v>0</v>
      </c>
      <c r="F289" s="57">
        <f t="shared" si="204"/>
        <v>0</v>
      </c>
      <c r="G289" s="57">
        <f t="shared" si="204"/>
        <v>0</v>
      </c>
      <c r="H289" s="57">
        <f t="shared" si="204"/>
        <v>0</v>
      </c>
      <c r="I289" s="171">
        <f t="shared" si="204"/>
        <v>0</v>
      </c>
      <c r="J289" s="151"/>
      <c r="K289" s="170">
        <f>IF(K285=0,0,K287/K285)</f>
        <v>0</v>
      </c>
      <c r="L289" s="78">
        <f>IF(L285=0,0,L287/L285)</f>
        <v>0</v>
      </c>
      <c r="M289" s="78">
        <f>IF(M285=0,0,M287/M285)</f>
        <v>0</v>
      </c>
      <c r="N289" s="171">
        <f>IF(N285=0,0,N287/N285)</f>
        <v>0</v>
      </c>
      <c r="O289" s="151"/>
      <c r="P289" s="91"/>
      <c r="Q289" s="85"/>
      <c r="S289" s="236"/>
      <c r="T289" s="216"/>
      <c r="U289" s="215"/>
      <c r="V289" s="215"/>
      <c r="W289" s="237"/>
      <c r="Y289" s="366" t="s">
        <v>113</v>
      </c>
      <c r="Z289" s="367"/>
      <c r="AA289" s="367"/>
      <c r="AB289" s="8"/>
    </row>
    <row r="290" spans="1:30" ht="15" hidden="1" customHeight="1" outlineLevel="1" x14ac:dyDescent="0.25">
      <c r="A290" s="356"/>
      <c r="B290" s="182" t="s">
        <v>74</v>
      </c>
      <c r="C290" s="199">
        <f>C286-C287</f>
        <v>0</v>
      </c>
      <c r="D290" s="58">
        <f t="shared" ref="D290:I290" si="205">D286-D287</f>
        <v>0</v>
      </c>
      <c r="E290" s="58">
        <f t="shared" si="205"/>
        <v>0</v>
      </c>
      <c r="F290" s="58">
        <f t="shared" si="205"/>
        <v>0</v>
      </c>
      <c r="G290" s="58">
        <f t="shared" si="205"/>
        <v>0</v>
      </c>
      <c r="H290" s="58">
        <f t="shared" si="205"/>
        <v>0</v>
      </c>
      <c r="I290" s="173">
        <f t="shared" si="205"/>
        <v>0</v>
      </c>
      <c r="J290" s="152"/>
      <c r="K290" s="172">
        <f>K286-K287</f>
        <v>0</v>
      </c>
      <c r="L290" s="79">
        <f>L286-L287</f>
        <v>0</v>
      </c>
      <c r="M290" s="79">
        <f>M286-M287</f>
        <v>0</v>
      </c>
      <c r="N290" s="173">
        <f>N286-N287</f>
        <v>0</v>
      </c>
      <c r="O290" s="152"/>
      <c r="P290" s="93"/>
      <c r="Q290" s="87"/>
      <c r="S290" s="286" t="s">
        <v>119</v>
      </c>
      <c r="T290" s="348" t="str">
        <f>IF((SUM(C290:N290)-SUM(Q282:Q295))=0,"",SUM(C290:N290)-SUM(Q282:Q295))</f>
        <v/>
      </c>
      <c r="U290" s="348"/>
      <c r="V290" s="349"/>
      <c r="W290" s="350"/>
      <c r="Y290" s="366" t="s">
        <v>114</v>
      </c>
      <c r="Z290" s="367"/>
      <c r="AA290" s="367"/>
      <c r="AB290" s="255"/>
    </row>
    <row r="291" spans="1:30" ht="15" hidden="1" customHeight="1" outlineLevel="1" thickBot="1" x14ac:dyDescent="0.3">
      <c r="A291" s="356"/>
      <c r="B291" s="182" t="s">
        <v>13</v>
      </c>
      <c r="C291" s="200" t="str">
        <f>IF(C287=0,"нет",C286/C287)</f>
        <v>нет</v>
      </c>
      <c r="D291" s="75" t="str">
        <f t="shared" ref="D291:I291" si="206">IF(D287=0,"нет",D286/D287)</f>
        <v>нет</v>
      </c>
      <c r="E291" s="75" t="str">
        <f t="shared" si="206"/>
        <v>нет</v>
      </c>
      <c r="F291" s="75" t="str">
        <f t="shared" si="206"/>
        <v>нет</v>
      </c>
      <c r="G291" s="75" t="str">
        <f t="shared" si="206"/>
        <v>нет</v>
      </c>
      <c r="H291" s="75" t="str">
        <f t="shared" si="206"/>
        <v>нет</v>
      </c>
      <c r="I291" s="174" t="str">
        <f t="shared" si="206"/>
        <v>нет</v>
      </c>
      <c r="J291" s="153"/>
      <c r="K291" s="200" t="str">
        <f>IF(K287=0,"нет",K286/K287)</f>
        <v>нет</v>
      </c>
      <c r="L291" s="75" t="str">
        <f>IF(L287=0,"нет",L286/L287)</f>
        <v>нет</v>
      </c>
      <c r="M291" s="75" t="str">
        <f>IF(M287=0,"нет",M286/M287)</f>
        <v>нет</v>
      </c>
      <c r="N291" s="174" t="str">
        <f>IF(N287=0,"нет",N286/N287)</f>
        <v>нет</v>
      </c>
      <c r="O291" s="153"/>
      <c r="P291" s="94"/>
      <c r="Q291" s="88"/>
      <c r="S291" s="227" t="s">
        <v>50</v>
      </c>
      <c r="T291" s="66" t="str">
        <f>IF(SUM(C285:I285)=0,"",SUM(C286:I286)/SUM(C285:I285))</f>
        <v/>
      </c>
      <c r="U291" s="66" t="str">
        <f>IF(SUM(K285:N285)=0,"",SUM(K286:N286)/SUM(K285:N285))</f>
        <v/>
      </c>
      <c r="V291" s="280"/>
      <c r="W291" s="67" t="str">
        <f>IF(SUM(C285:N285)=0,"",SUM(C286:N286)/SUM(C285:N285))</f>
        <v/>
      </c>
      <c r="Y291" s="368" t="s">
        <v>27</v>
      </c>
      <c r="Z291" s="369"/>
      <c r="AA291" s="369"/>
      <c r="AB291" s="256">
        <f>AB287*AB288*AB289*30-AB290</f>
        <v>0</v>
      </c>
    </row>
    <row r="292" spans="1:30" ht="15" hidden="1" customHeight="1" outlineLevel="1" x14ac:dyDescent="0.25">
      <c r="A292" s="356"/>
      <c r="B292" s="82" t="s">
        <v>31</v>
      </c>
      <c r="C292" s="201">
        <f t="shared" ref="C292:I292" si="207">IF(C282=0,0,C283/C282)</f>
        <v>0</v>
      </c>
      <c r="D292" s="60">
        <f t="shared" si="207"/>
        <v>0</v>
      </c>
      <c r="E292" s="60">
        <f t="shared" si="207"/>
        <v>0</v>
      </c>
      <c r="F292" s="60">
        <f t="shared" si="207"/>
        <v>0</v>
      </c>
      <c r="G292" s="60">
        <f t="shared" si="207"/>
        <v>0</v>
      </c>
      <c r="H292" s="60">
        <f t="shared" si="207"/>
        <v>0</v>
      </c>
      <c r="I292" s="176">
        <f t="shared" si="207"/>
        <v>0</v>
      </c>
      <c r="J292" s="154"/>
      <c r="K292" s="175">
        <f t="shared" ref="K292:N292" si="208">IF(K282=0,0,K283/K282)</f>
        <v>0</v>
      </c>
      <c r="L292" s="80">
        <f t="shared" si="208"/>
        <v>0</v>
      </c>
      <c r="M292" s="80">
        <f t="shared" si="208"/>
        <v>0</v>
      </c>
      <c r="N292" s="176">
        <f t="shared" si="208"/>
        <v>0</v>
      </c>
      <c r="O292" s="154"/>
      <c r="P292" s="95"/>
      <c r="Q292" s="89"/>
      <c r="S292" s="236"/>
      <c r="T292" s="215"/>
      <c r="U292" s="215"/>
      <c r="V292" s="215"/>
      <c r="W292" s="238"/>
    </row>
    <row r="293" spans="1:30" ht="15" hidden="1" customHeight="1" outlineLevel="1" x14ac:dyDescent="0.25">
      <c r="A293" s="356"/>
      <c r="B293" s="181" t="s">
        <v>37</v>
      </c>
      <c r="C293" s="201">
        <f t="shared" ref="C293:I293" si="209">IF(C283=0,0,C284/C283)</f>
        <v>0</v>
      </c>
      <c r="D293" s="60">
        <f t="shared" si="209"/>
        <v>0</v>
      </c>
      <c r="E293" s="60">
        <f t="shared" si="209"/>
        <v>0</v>
      </c>
      <c r="F293" s="60">
        <f t="shared" si="209"/>
        <v>0</v>
      </c>
      <c r="G293" s="60">
        <f t="shared" si="209"/>
        <v>0</v>
      </c>
      <c r="H293" s="60">
        <f t="shared" si="209"/>
        <v>0</v>
      </c>
      <c r="I293" s="176">
        <f t="shared" si="209"/>
        <v>0</v>
      </c>
      <c r="J293" s="154"/>
      <c r="K293" s="175">
        <f>IF(K283=0,0,K284/K283)</f>
        <v>0</v>
      </c>
      <c r="L293" s="80">
        <f>IF(L283=0,0,L284/L283)</f>
        <v>0</v>
      </c>
      <c r="M293" s="80">
        <f t="shared" ref="M293:N293" si="210">IF(M283=0,0,M284/M283)</f>
        <v>0</v>
      </c>
      <c r="N293" s="176">
        <f t="shared" si="210"/>
        <v>0</v>
      </c>
      <c r="O293" s="154"/>
      <c r="P293" s="95"/>
      <c r="Q293" s="89"/>
      <c r="S293" s="227" t="s">
        <v>37</v>
      </c>
      <c r="T293" s="61">
        <f>IF(SUM(C283:I283)=0,0,(SUM(C284:I284)/SUM(C283:I283)))</f>
        <v>0</v>
      </c>
      <c r="U293" s="61">
        <f>IF(SUM(K283:N283)=0,0,(SUM(K284:N284)/SUM(K283:N283)))</f>
        <v>0</v>
      </c>
      <c r="V293" s="281"/>
      <c r="W293" s="203">
        <f>IF(SUM(C283:N283)=0,0,(SUM(C284:N284)/SUM(C283:N283)))</f>
        <v>0</v>
      </c>
      <c r="AC293" s="14"/>
      <c r="AD293" s="16"/>
    </row>
    <row r="294" spans="1:30" ht="15" hidden="1" customHeight="1" outlineLevel="1" x14ac:dyDescent="0.25">
      <c r="A294" s="356"/>
      <c r="B294" s="82" t="s">
        <v>38</v>
      </c>
      <c r="C294" s="201">
        <f t="shared" ref="C294:I294" si="211">IF(C284=0,0,C285/C284)</f>
        <v>0</v>
      </c>
      <c r="D294" s="60">
        <f t="shared" si="211"/>
        <v>0</v>
      </c>
      <c r="E294" s="60">
        <f t="shared" si="211"/>
        <v>0</v>
      </c>
      <c r="F294" s="60">
        <f t="shared" si="211"/>
        <v>0</v>
      </c>
      <c r="G294" s="60">
        <f t="shared" si="211"/>
        <v>0</v>
      </c>
      <c r="H294" s="60">
        <f t="shared" si="211"/>
        <v>0</v>
      </c>
      <c r="I294" s="176">
        <f t="shared" si="211"/>
        <v>0</v>
      </c>
      <c r="J294" s="154"/>
      <c r="K294" s="175">
        <f>IF(K284=0,0,K285/K284)</f>
        <v>0</v>
      </c>
      <c r="L294" s="80">
        <f>IF(L284=0,0,L285/L284)</f>
        <v>0</v>
      </c>
      <c r="M294" s="80">
        <f t="shared" ref="M294:N294" si="212">IF(M284=0,0,M285/M284)</f>
        <v>0</v>
      </c>
      <c r="N294" s="176">
        <f t="shared" si="212"/>
        <v>0</v>
      </c>
      <c r="O294" s="154"/>
      <c r="P294" s="95"/>
      <c r="Q294" s="89"/>
      <c r="S294" s="227" t="s">
        <v>38</v>
      </c>
      <c r="T294" s="61">
        <f>IF(SUM(C284:I284)=0,0,(SUM(C285:I285)/SUM(C284:I284)))</f>
        <v>0</v>
      </c>
      <c r="U294" s="61">
        <f>IF(SUM(K284:N284)=0,0,(SUM(K285:N285)/SUM(K284:N284)))</f>
        <v>0</v>
      </c>
      <c r="V294" s="281"/>
      <c r="W294" s="203">
        <f>IF(SUM(C284:N284)=0,0,(SUM(C285:N285)/SUM(C284:N284)))</f>
        <v>0</v>
      </c>
    </row>
    <row r="295" spans="1:30" ht="15" hidden="1" customHeight="1" outlineLevel="1" thickBot="1" x14ac:dyDescent="0.3">
      <c r="A295" s="356"/>
      <c r="B295" s="183" t="s">
        <v>39</v>
      </c>
      <c r="C295" s="204">
        <f>IF(C283=0,0,C285/C283)</f>
        <v>0</v>
      </c>
      <c r="D295" s="76">
        <f t="shared" ref="D295:I295" si="213">IF(D283=0,0,D285/D283)</f>
        <v>0</v>
      </c>
      <c r="E295" s="76">
        <f t="shared" si="213"/>
        <v>0</v>
      </c>
      <c r="F295" s="76">
        <f t="shared" si="213"/>
        <v>0</v>
      </c>
      <c r="G295" s="76">
        <f t="shared" si="213"/>
        <v>0</v>
      </c>
      <c r="H295" s="76">
        <f t="shared" si="213"/>
        <v>0</v>
      </c>
      <c r="I295" s="205">
        <f t="shared" si="213"/>
        <v>0</v>
      </c>
      <c r="J295" s="155"/>
      <c r="K295" s="177">
        <f>IF(K283=0,0,K285/K283)</f>
        <v>0</v>
      </c>
      <c r="L295" s="81">
        <f>IF(L283=0,0,L285/L283)</f>
        <v>0</v>
      </c>
      <c r="M295" s="81">
        <f>IF(M283=0,0,M285/M283)</f>
        <v>0</v>
      </c>
      <c r="N295" s="178">
        <f>IF(N283=0,0,N285/N283)</f>
        <v>0</v>
      </c>
      <c r="O295" s="155"/>
      <c r="P295" s="160"/>
      <c r="Q295" s="161"/>
      <c r="S295" s="230" t="s">
        <v>40</v>
      </c>
      <c r="T295" s="62">
        <f>IF(SUM(C283:I283)=0,0,SUM(C285:I285)/SUM(C283:I283))</f>
        <v>0</v>
      </c>
      <c r="U295" s="62">
        <f>IF(SUM(K283:N283)=0,0,SUM(K285:N285)/SUM(K283:N283))</f>
        <v>0</v>
      </c>
      <c r="V295" s="282"/>
      <c r="W295" s="180">
        <f>IF(SUM(C283:N283)=0,0,SUM(C285:N285)/SUM(C283:N283))</f>
        <v>0</v>
      </c>
      <c r="AB295" s="72"/>
    </row>
    <row r="296" spans="1:30" ht="15" hidden="1" customHeight="1" outlineLevel="1" thickBot="1" x14ac:dyDescent="0.3">
      <c r="A296" s="235" t="s">
        <v>43</v>
      </c>
      <c r="B296" s="157"/>
      <c r="C296" s="207" t="str">
        <f>C281</f>
        <v>прямые заходы</v>
      </c>
      <c r="D296" s="208" t="str">
        <f t="shared" ref="D296:I296" si="214">D281</f>
        <v>директ</v>
      </c>
      <c r="E296" s="208" t="str">
        <f t="shared" si="214"/>
        <v>adwords</v>
      </c>
      <c r="F296" s="208" t="str">
        <f t="shared" si="214"/>
        <v>поиск</v>
      </c>
      <c r="G296" s="208" t="str">
        <f t="shared" si="214"/>
        <v>ссылки</v>
      </c>
      <c r="H296" s="208" t="str">
        <f t="shared" si="214"/>
        <v>источник m</v>
      </c>
      <c r="I296" s="209" t="str">
        <f t="shared" si="214"/>
        <v>источник n</v>
      </c>
      <c r="J296" s="210"/>
      <c r="K296" s="207" t="str">
        <f t="shared" ref="K296:N296" si="215">K281</f>
        <v>Повторные</v>
      </c>
      <c r="L296" s="208" t="str">
        <f t="shared" si="215"/>
        <v>авито</v>
      </c>
      <c r="M296" s="208" t="str">
        <f t="shared" si="215"/>
        <v>вконтакт</v>
      </c>
      <c r="N296" s="209" t="str">
        <f t="shared" si="215"/>
        <v>источник k</v>
      </c>
      <c r="O296" s="206"/>
      <c r="P296" s="351" t="s">
        <v>100</v>
      </c>
      <c r="Q296" s="352"/>
      <c r="AA296" s="71" t="s">
        <v>34</v>
      </c>
    </row>
    <row r="297" spans="1:30" ht="15" hidden="1" customHeight="1" outlineLevel="1" x14ac:dyDescent="0.25">
      <c r="A297" s="233"/>
      <c r="B297" s="184" t="s">
        <v>30</v>
      </c>
      <c r="C297" s="52"/>
      <c r="D297" s="53"/>
      <c r="E297" s="53"/>
      <c r="F297" s="53"/>
      <c r="G297" s="53"/>
      <c r="H297" s="53"/>
      <c r="I297" s="202"/>
      <c r="J297" s="158"/>
      <c r="K297" s="165"/>
      <c r="L297" s="103"/>
      <c r="M297" s="103"/>
      <c r="N297" s="99"/>
      <c r="O297" s="158"/>
      <c r="P297" s="104"/>
      <c r="Q297" s="99"/>
      <c r="R297" s="1"/>
      <c r="S297" s="232"/>
      <c r="T297" s="299" t="s">
        <v>101</v>
      </c>
      <c r="U297" s="299" t="s">
        <v>102</v>
      </c>
      <c r="V297" s="300"/>
      <c r="W297" s="301" t="s">
        <v>106</v>
      </c>
      <c r="AA297" s="344">
        <f>W328</f>
        <v>0</v>
      </c>
    </row>
    <row r="298" spans="1:30" ht="15" hidden="1" customHeight="1" outlineLevel="1" x14ac:dyDescent="0.25">
      <c r="A298" s="138" t="s">
        <v>89</v>
      </c>
      <c r="B298" s="185" t="s">
        <v>34</v>
      </c>
      <c r="C298" s="193"/>
      <c r="D298" s="4"/>
      <c r="E298" s="4"/>
      <c r="F298" s="3"/>
      <c r="G298" s="3"/>
      <c r="H298" s="3"/>
      <c r="I298" s="194"/>
      <c r="J298" s="159"/>
      <c r="K298" s="166"/>
      <c r="L298" s="101"/>
      <c r="M298" s="101"/>
      <c r="N298" s="84"/>
      <c r="O298" s="159"/>
      <c r="P298" s="90"/>
      <c r="Q298" s="84"/>
      <c r="S298" s="227" t="s">
        <v>47</v>
      </c>
      <c r="T298" s="68" t="str">
        <f>IF(SUM(C298:I298)=0,"",SUM(C298:I298)/A299)</f>
        <v/>
      </c>
      <c r="U298" s="68" t="str">
        <f>IF(SUM(K298:N298)=0,"",SUM(K298:N298)/A299)</f>
        <v/>
      </c>
      <c r="V298" s="277"/>
      <c r="W298" s="228" t="str">
        <f>IF(SUM(C298:N298)=0,"",SUM(C298:N298)/A299)</f>
        <v/>
      </c>
      <c r="AC298" s="109" t="s">
        <v>55</v>
      </c>
    </row>
    <row r="299" spans="1:30" ht="15" hidden="1" customHeight="1" outlineLevel="1" x14ac:dyDescent="0.25">
      <c r="A299" s="234">
        <v>7</v>
      </c>
      <c r="B299" s="185" t="s">
        <v>3</v>
      </c>
      <c r="C299" s="193"/>
      <c r="D299" s="3"/>
      <c r="E299" s="3"/>
      <c r="F299" s="3"/>
      <c r="G299" s="3"/>
      <c r="H299" s="3"/>
      <c r="I299" s="194"/>
      <c r="J299" s="159"/>
      <c r="K299" s="166"/>
      <c r="L299" s="101"/>
      <c r="M299" s="101"/>
      <c r="N299" s="84"/>
      <c r="O299" s="159"/>
      <c r="P299" s="90"/>
      <c r="Q299" s="84"/>
      <c r="S299" s="227" t="s">
        <v>48</v>
      </c>
      <c r="T299" s="69">
        <f>SUM(C299:I299)/A299</f>
        <v>0</v>
      </c>
      <c r="U299" s="69">
        <f>SUM(K299:N299)/A299</f>
        <v>0</v>
      </c>
      <c r="V299" s="278"/>
      <c r="W299" s="229">
        <f>SUM(C299:N299)/A299</f>
        <v>0</v>
      </c>
      <c r="AA299" s="71" t="s">
        <v>3</v>
      </c>
      <c r="AB299" s="74">
        <f>IF(AA297=0,0,AA300/AA297)</f>
        <v>0</v>
      </c>
    </row>
    <row r="300" spans="1:30" ht="15" hidden="1" customHeight="1" outlineLevel="1" x14ac:dyDescent="0.25">
      <c r="A300" s="353" t="s">
        <v>46</v>
      </c>
      <c r="B300" s="185" t="s">
        <v>4</v>
      </c>
      <c r="C300" s="193"/>
      <c r="D300" s="3"/>
      <c r="E300" s="3"/>
      <c r="F300" s="3"/>
      <c r="G300" s="3"/>
      <c r="H300" s="3"/>
      <c r="I300" s="194"/>
      <c r="J300" s="159"/>
      <c r="K300" s="166"/>
      <c r="L300" s="101"/>
      <c r="M300" s="101"/>
      <c r="N300" s="84"/>
      <c r="O300" s="159"/>
      <c r="P300" s="90"/>
      <c r="Q300" s="84"/>
      <c r="S300" s="227" t="s">
        <v>49</v>
      </c>
      <c r="T300" s="69" t="str">
        <f>IF(SUM(C300:I300)=0,"",SUM(C300:I300)/A299)</f>
        <v/>
      </c>
      <c r="U300" s="69" t="str">
        <f>IF(SUM(K300:N300)=0,"",SUM(K300:N300)/A299)</f>
        <v/>
      </c>
      <c r="V300" s="278"/>
      <c r="W300" s="229" t="str">
        <f>IF(SUM(C300:N300)=0,"",SUM(C300:N300)/A299)</f>
        <v/>
      </c>
      <c r="Y300" s="109" t="s">
        <v>57</v>
      </c>
      <c r="AA300" s="71">
        <f>W329</f>
        <v>0</v>
      </c>
    </row>
    <row r="301" spans="1:30" ht="15" hidden="1" customHeight="1" outlineLevel="1" thickBot="1" x14ac:dyDescent="0.3">
      <c r="A301" s="354"/>
      <c r="B301" s="185" t="s">
        <v>5</v>
      </c>
      <c r="C301" s="195"/>
      <c r="D301" s="6"/>
      <c r="E301" s="6"/>
      <c r="F301" s="5"/>
      <c r="G301" s="5"/>
      <c r="H301" s="5"/>
      <c r="I301" s="196"/>
      <c r="J301" s="151"/>
      <c r="K301" s="167"/>
      <c r="L301" s="102"/>
      <c r="M301" s="102"/>
      <c r="N301" s="85"/>
      <c r="O301" s="151"/>
      <c r="P301" s="91"/>
      <c r="Q301" s="85"/>
      <c r="S301" s="227" t="s">
        <v>6</v>
      </c>
      <c r="T301" s="66">
        <f>SUM(C301:I301)</f>
        <v>0</v>
      </c>
      <c r="U301" s="66">
        <f>SUM(K301:N301)</f>
        <v>0</v>
      </c>
      <c r="V301" s="279"/>
      <c r="W301" s="67">
        <f>SUM(C301:N301)</f>
        <v>0</v>
      </c>
      <c r="Y301" s="77">
        <f>IF(W328=0,0,W330/W328)</f>
        <v>0</v>
      </c>
      <c r="AC301" s="109" t="s">
        <v>56</v>
      </c>
    </row>
    <row r="302" spans="1:30" ht="15" hidden="1" customHeight="1" outlineLevel="1" x14ac:dyDescent="0.25">
      <c r="A302" s="355"/>
      <c r="B302" s="185" t="s">
        <v>7</v>
      </c>
      <c r="C302" s="195"/>
      <c r="D302" s="5"/>
      <c r="E302" s="5"/>
      <c r="F302" s="5"/>
      <c r="G302" s="5"/>
      <c r="H302" s="5"/>
      <c r="I302" s="196"/>
      <c r="J302" s="151"/>
      <c r="K302" s="167"/>
      <c r="L302" s="102"/>
      <c r="M302" s="102"/>
      <c r="N302" s="85"/>
      <c r="O302" s="151"/>
      <c r="P302" s="91"/>
      <c r="Q302" s="85"/>
      <c r="S302" s="227" t="s">
        <v>105</v>
      </c>
      <c r="T302" s="59" t="str">
        <f>IF(SUM(C302:I302)=0,"",SUM(C302:I302))</f>
        <v/>
      </c>
      <c r="U302" s="59" t="str">
        <f>IF(SUM(K302:N302)=0,"",SUM(K302:N302))</f>
        <v/>
      </c>
      <c r="V302" s="280"/>
      <c r="W302" s="67" t="str">
        <f>IF(SUM(C302:N302)=0,"",SUM(C302:N302))</f>
        <v/>
      </c>
      <c r="AA302" s="71" t="s">
        <v>4</v>
      </c>
      <c r="AB302" s="74">
        <f>IF(AA300=0,0,AA303/AA300)</f>
        <v>0</v>
      </c>
    </row>
    <row r="303" spans="1:30" ht="15" hidden="1" customHeight="1" outlineLevel="1" x14ac:dyDescent="0.25">
      <c r="A303" s="356"/>
      <c r="B303" s="181" t="s">
        <v>32</v>
      </c>
      <c r="C303" s="197">
        <f t="shared" ref="C303:I303" si="216">IF(C298=0,0,C302/C298)</f>
        <v>0</v>
      </c>
      <c r="D303" s="56">
        <f t="shared" si="216"/>
        <v>0</v>
      </c>
      <c r="E303" s="56">
        <f t="shared" si="216"/>
        <v>0</v>
      </c>
      <c r="F303" s="56">
        <f t="shared" si="216"/>
        <v>0</v>
      </c>
      <c r="G303" s="56">
        <f t="shared" si="216"/>
        <v>0</v>
      </c>
      <c r="H303" s="56">
        <f t="shared" si="216"/>
        <v>0</v>
      </c>
      <c r="I303" s="169">
        <f t="shared" si="216"/>
        <v>0</v>
      </c>
      <c r="J303" s="150"/>
      <c r="K303" s="168">
        <f>IF(K298=0,0,K302/K298)</f>
        <v>0</v>
      </c>
      <c r="L303" s="147">
        <f>IF(L298=0,0,L302/L298)</f>
        <v>0</v>
      </c>
      <c r="M303" s="147">
        <f>IF(M298=0,0,M302/M298)</f>
        <v>0</v>
      </c>
      <c r="N303" s="169">
        <f>IF(N298=0,0,N302/N298)</f>
        <v>0</v>
      </c>
      <c r="O303" s="150"/>
      <c r="P303" s="92"/>
      <c r="Q303" s="86"/>
      <c r="S303" s="227" t="s">
        <v>51</v>
      </c>
      <c r="T303" s="345" t="str">
        <f>IF(SUM(Q297:Q310)=0,"",SUM(Q297:Q310))</f>
        <v/>
      </c>
      <c r="U303" s="345"/>
      <c r="V303" s="346"/>
      <c r="W303" s="347"/>
      <c r="AA303" s="71">
        <f>W330</f>
        <v>0</v>
      </c>
    </row>
    <row r="304" spans="1:30" ht="15" hidden="1" customHeight="1" outlineLevel="1" x14ac:dyDescent="0.25">
      <c r="A304" s="356"/>
      <c r="B304" s="181" t="s">
        <v>8</v>
      </c>
      <c r="C304" s="198">
        <f t="shared" ref="C304:I304" si="217">IF(C300=0,0,C302/C300)</f>
        <v>0</v>
      </c>
      <c r="D304" s="57">
        <f t="shared" si="217"/>
        <v>0</v>
      </c>
      <c r="E304" s="57">
        <f t="shared" si="217"/>
        <v>0</v>
      </c>
      <c r="F304" s="57">
        <f t="shared" si="217"/>
        <v>0</v>
      </c>
      <c r="G304" s="57">
        <f t="shared" si="217"/>
        <v>0</v>
      </c>
      <c r="H304" s="57">
        <f t="shared" si="217"/>
        <v>0</v>
      </c>
      <c r="I304" s="171">
        <f t="shared" si="217"/>
        <v>0</v>
      </c>
      <c r="J304" s="151"/>
      <c r="K304" s="170">
        <f>IF(K300=0,0,K302/K300)</f>
        <v>0</v>
      </c>
      <c r="L304" s="78">
        <f>IF(L300=0,0,L302/L300)</f>
        <v>0</v>
      </c>
      <c r="M304" s="78">
        <f>IF(M300=0,0,M302/M300)</f>
        <v>0</v>
      </c>
      <c r="N304" s="171">
        <f>IF(N300=0,0,N302/N300)</f>
        <v>0</v>
      </c>
      <c r="O304" s="151"/>
      <c r="P304" s="91"/>
      <c r="Q304" s="85"/>
      <c r="S304" s="236"/>
      <c r="T304" s="216"/>
      <c r="U304" s="215"/>
      <c r="V304" s="215"/>
      <c r="W304" s="237"/>
      <c r="AA304" s="108" t="s">
        <v>54</v>
      </c>
      <c r="AC304" s="109" t="s">
        <v>58</v>
      </c>
    </row>
    <row r="305" spans="1:28" ht="15" hidden="1" customHeight="1" outlineLevel="1" x14ac:dyDescent="0.25">
      <c r="A305" s="356"/>
      <c r="B305" s="182" t="s">
        <v>74</v>
      </c>
      <c r="C305" s="199">
        <f>C301-C302</f>
        <v>0</v>
      </c>
      <c r="D305" s="58">
        <f t="shared" ref="D305:I305" si="218">D301-D302</f>
        <v>0</v>
      </c>
      <c r="E305" s="58">
        <f t="shared" si="218"/>
        <v>0</v>
      </c>
      <c r="F305" s="58">
        <f t="shared" si="218"/>
        <v>0</v>
      </c>
      <c r="G305" s="58">
        <f t="shared" si="218"/>
        <v>0</v>
      </c>
      <c r="H305" s="58">
        <f t="shared" si="218"/>
        <v>0</v>
      </c>
      <c r="I305" s="173">
        <f t="shared" si="218"/>
        <v>0</v>
      </c>
      <c r="J305" s="152"/>
      <c r="K305" s="172">
        <f>K301-K302</f>
        <v>0</v>
      </c>
      <c r="L305" s="79">
        <f>L301-L302</f>
        <v>0</v>
      </c>
      <c r="M305" s="79">
        <f>M301-M302</f>
        <v>0</v>
      </c>
      <c r="N305" s="173">
        <f>N301-N302</f>
        <v>0</v>
      </c>
      <c r="O305" s="152"/>
      <c r="P305" s="93"/>
      <c r="Q305" s="87"/>
      <c r="S305" s="286" t="s">
        <v>119</v>
      </c>
      <c r="T305" s="348" t="str">
        <f>IF((SUM(C305:N305)-SUM(Q297:Q310))=0,"",SUM(C305:N305)-SUM(Q297:Q310))</f>
        <v/>
      </c>
      <c r="U305" s="348"/>
      <c r="V305" s="349"/>
      <c r="W305" s="350"/>
      <c r="AA305" s="71">
        <f>SUM(K270,K285,K300,K315)</f>
        <v>0</v>
      </c>
      <c r="AB305" s="73">
        <f>IF(AA303=0,0,AA305/AA303)</f>
        <v>0</v>
      </c>
    </row>
    <row r="306" spans="1:28" ht="15" hidden="1" customHeight="1" outlineLevel="1" x14ac:dyDescent="0.25">
      <c r="A306" s="356"/>
      <c r="B306" s="182" t="s">
        <v>13</v>
      </c>
      <c r="C306" s="200" t="str">
        <f>IF(C302=0,"нет",C301/C302)</f>
        <v>нет</v>
      </c>
      <c r="D306" s="75" t="str">
        <f t="shared" ref="D306:I306" si="219">IF(D302=0,"нет",D301/D302)</f>
        <v>нет</v>
      </c>
      <c r="E306" s="75" t="str">
        <f t="shared" si="219"/>
        <v>нет</v>
      </c>
      <c r="F306" s="75" t="str">
        <f t="shared" si="219"/>
        <v>нет</v>
      </c>
      <c r="G306" s="75" t="str">
        <f t="shared" si="219"/>
        <v>нет</v>
      </c>
      <c r="H306" s="75" t="str">
        <f t="shared" si="219"/>
        <v>нет</v>
      </c>
      <c r="I306" s="174" t="str">
        <f t="shared" si="219"/>
        <v>нет</v>
      </c>
      <c r="J306" s="153"/>
      <c r="K306" s="200" t="str">
        <f>IF(K302=0,"нет",K301/K302)</f>
        <v>нет</v>
      </c>
      <c r="L306" s="75" t="str">
        <f>IF(L302=0,"нет",L301/L302)</f>
        <v>нет</v>
      </c>
      <c r="M306" s="75" t="str">
        <f>IF(M302=0,"нет",M301/M302)</f>
        <v>нет</v>
      </c>
      <c r="N306" s="174" t="str">
        <f>IF(N302=0,"нет",N301/N302)</f>
        <v>нет</v>
      </c>
      <c r="O306" s="153"/>
      <c r="P306" s="94"/>
      <c r="Q306" s="88"/>
      <c r="S306" s="227" t="s">
        <v>50</v>
      </c>
      <c r="T306" s="66" t="str">
        <f>IF(SUM(C300:I300)=0,"",SUM(C301:I301)/SUM(C300:I300))</f>
        <v/>
      </c>
      <c r="U306" s="66" t="str">
        <f>IF(SUM(K300:N300)=0,"",SUM(K301:N301)/SUM(K300:N300))</f>
        <v/>
      </c>
      <c r="V306" s="280"/>
      <c r="W306" s="67" t="str">
        <f>IF(SUM(C300:N300)=0,"",SUM(C301:N301)/SUM(C300:N300))</f>
        <v/>
      </c>
    </row>
    <row r="307" spans="1:28" ht="15" hidden="1" customHeight="1" outlineLevel="1" x14ac:dyDescent="0.25">
      <c r="A307" s="356"/>
      <c r="B307" s="82" t="s">
        <v>31</v>
      </c>
      <c r="C307" s="201">
        <f t="shared" ref="C307:I307" si="220">IF(C297=0,0,C298/C297)</f>
        <v>0</v>
      </c>
      <c r="D307" s="60">
        <f t="shared" si="220"/>
        <v>0</v>
      </c>
      <c r="E307" s="60">
        <f t="shared" si="220"/>
        <v>0</v>
      </c>
      <c r="F307" s="60">
        <f t="shared" si="220"/>
        <v>0</v>
      </c>
      <c r="G307" s="60">
        <f t="shared" si="220"/>
        <v>0</v>
      </c>
      <c r="H307" s="60">
        <f t="shared" si="220"/>
        <v>0</v>
      </c>
      <c r="I307" s="176">
        <f t="shared" si="220"/>
        <v>0</v>
      </c>
      <c r="J307" s="154"/>
      <c r="K307" s="175">
        <f t="shared" ref="K307:N307" si="221">IF(K297=0,0,K298/K297)</f>
        <v>0</v>
      </c>
      <c r="L307" s="80">
        <f t="shared" si="221"/>
        <v>0</v>
      </c>
      <c r="M307" s="80">
        <f t="shared" si="221"/>
        <v>0</v>
      </c>
      <c r="N307" s="176">
        <f t="shared" si="221"/>
        <v>0</v>
      </c>
      <c r="O307" s="154"/>
      <c r="P307" s="95"/>
      <c r="Q307" s="89"/>
      <c r="S307" s="236"/>
      <c r="T307" s="215"/>
      <c r="U307" s="215"/>
      <c r="V307" s="215"/>
      <c r="W307" s="238"/>
    </row>
    <row r="308" spans="1:28" ht="15" hidden="1" customHeight="1" outlineLevel="1" x14ac:dyDescent="0.25">
      <c r="A308" s="356"/>
      <c r="B308" s="181" t="s">
        <v>37</v>
      </c>
      <c r="C308" s="201">
        <f t="shared" ref="C308:I308" si="222">IF(C298=0,0,C299/C298)</f>
        <v>0</v>
      </c>
      <c r="D308" s="60">
        <f t="shared" si="222"/>
        <v>0</v>
      </c>
      <c r="E308" s="60">
        <f t="shared" si="222"/>
        <v>0</v>
      </c>
      <c r="F308" s="60">
        <f t="shared" si="222"/>
        <v>0</v>
      </c>
      <c r="G308" s="60">
        <f t="shared" si="222"/>
        <v>0</v>
      </c>
      <c r="H308" s="60">
        <f t="shared" si="222"/>
        <v>0</v>
      </c>
      <c r="I308" s="176">
        <f t="shared" si="222"/>
        <v>0</v>
      </c>
      <c r="J308" s="154"/>
      <c r="K308" s="175">
        <f>IF(K298=0,0,K299/K298)</f>
        <v>0</v>
      </c>
      <c r="L308" s="80">
        <f>IF(L298=0,0,L299/L298)</f>
        <v>0</v>
      </c>
      <c r="M308" s="80">
        <f t="shared" ref="M308:N308" si="223">IF(M298=0,0,M299/M298)</f>
        <v>0</v>
      </c>
      <c r="N308" s="176">
        <f t="shared" si="223"/>
        <v>0</v>
      </c>
      <c r="O308" s="154"/>
      <c r="P308" s="95"/>
      <c r="Q308" s="89"/>
      <c r="S308" s="227" t="s">
        <v>37</v>
      </c>
      <c r="T308" s="61">
        <f>IF(SUM(C298:I298)=0,0,(SUM(C299:I299)/SUM(C298:I298)))</f>
        <v>0</v>
      </c>
      <c r="U308" s="61">
        <f>IF(SUM(K298:N298)=0,0,(SUM(K299:N299)/SUM(K298:N298)))</f>
        <v>0</v>
      </c>
      <c r="V308" s="281"/>
      <c r="W308" s="203">
        <f>IF(SUM(C298:N298)=0,0,(SUM(C299:N299)/SUM(C298:N298)))</f>
        <v>0</v>
      </c>
    </row>
    <row r="309" spans="1:28" ht="15" hidden="1" customHeight="1" outlineLevel="1" x14ac:dyDescent="0.25">
      <c r="A309" s="356"/>
      <c r="B309" s="82" t="s">
        <v>38</v>
      </c>
      <c r="C309" s="201">
        <f t="shared" ref="C309:I309" si="224">IF(C299=0,0,C300/C299)</f>
        <v>0</v>
      </c>
      <c r="D309" s="60">
        <f t="shared" si="224"/>
        <v>0</v>
      </c>
      <c r="E309" s="60">
        <f t="shared" si="224"/>
        <v>0</v>
      </c>
      <c r="F309" s="60">
        <f t="shared" si="224"/>
        <v>0</v>
      </c>
      <c r="G309" s="60">
        <f t="shared" si="224"/>
        <v>0</v>
      </c>
      <c r="H309" s="60">
        <f t="shared" si="224"/>
        <v>0</v>
      </c>
      <c r="I309" s="176">
        <f t="shared" si="224"/>
        <v>0</v>
      </c>
      <c r="J309" s="154"/>
      <c r="K309" s="175">
        <f>IF(K299=0,0,K300/K299)</f>
        <v>0</v>
      </c>
      <c r="L309" s="80">
        <f>IF(L299=0,0,L300/L299)</f>
        <v>0</v>
      </c>
      <c r="M309" s="80">
        <f t="shared" ref="M309:N309" si="225">IF(M299=0,0,M300/M299)</f>
        <v>0</v>
      </c>
      <c r="N309" s="176">
        <f t="shared" si="225"/>
        <v>0</v>
      </c>
      <c r="O309" s="154"/>
      <c r="P309" s="95"/>
      <c r="Q309" s="89"/>
      <c r="S309" s="227" t="s">
        <v>38</v>
      </c>
      <c r="T309" s="61">
        <f>IF(SUM(C299:I299)=0,0,(SUM(C300:I300)/SUM(C299:I299)))</f>
        <v>0</v>
      </c>
      <c r="U309" s="61">
        <f>IF(SUM(K299:N299)=0,0,(SUM(K300:N300)/SUM(K299:N299)))</f>
        <v>0</v>
      </c>
      <c r="V309" s="281"/>
      <c r="W309" s="203">
        <f>IF(SUM(C299:N299)=0,0,(SUM(C300:N300)/SUM(C299:N299)))</f>
        <v>0</v>
      </c>
    </row>
    <row r="310" spans="1:28" ht="15" hidden="1" customHeight="1" outlineLevel="1" thickBot="1" x14ac:dyDescent="0.3">
      <c r="A310" s="356"/>
      <c r="B310" s="183" t="s">
        <v>39</v>
      </c>
      <c r="C310" s="204">
        <f>IF(C298=0,0,C300/C298)</f>
        <v>0</v>
      </c>
      <c r="D310" s="76">
        <f t="shared" ref="D310:I310" si="226">IF(D298=0,0,D300/D298)</f>
        <v>0</v>
      </c>
      <c r="E310" s="76">
        <f t="shared" si="226"/>
        <v>0</v>
      </c>
      <c r="F310" s="76">
        <f t="shared" si="226"/>
        <v>0</v>
      </c>
      <c r="G310" s="76">
        <f t="shared" si="226"/>
        <v>0</v>
      </c>
      <c r="H310" s="76">
        <f t="shared" si="226"/>
        <v>0</v>
      </c>
      <c r="I310" s="205">
        <f t="shared" si="226"/>
        <v>0</v>
      </c>
      <c r="J310" s="155"/>
      <c r="K310" s="177">
        <f>IF(K298=0,0,K300/K298)</f>
        <v>0</v>
      </c>
      <c r="L310" s="81">
        <f>IF(L298=0,0,L300/L298)</f>
        <v>0</v>
      </c>
      <c r="M310" s="81">
        <f>IF(M298=0,0,M300/M298)</f>
        <v>0</v>
      </c>
      <c r="N310" s="178">
        <f>IF(N298=0,0,N300/N298)</f>
        <v>0</v>
      </c>
      <c r="O310" s="155"/>
      <c r="P310" s="160"/>
      <c r="Q310" s="161"/>
      <c r="S310" s="230" t="s">
        <v>40</v>
      </c>
      <c r="T310" s="62">
        <f>IF(SUM(C298:I298)=0,0,SUM(C300:I300)/SUM(C298:I298))</f>
        <v>0</v>
      </c>
      <c r="U310" s="62">
        <f>IF(SUM(K298:N298)=0,0,SUM(K300:N300)/SUM(K298:N298))</f>
        <v>0</v>
      </c>
      <c r="V310" s="282"/>
      <c r="W310" s="180">
        <f>IF(SUM(C298:N298)=0,0,SUM(C300:N300)/SUM(C298:N298))</f>
        <v>0</v>
      </c>
    </row>
    <row r="311" spans="1:28" ht="15" hidden="1" customHeight="1" outlineLevel="1" thickBot="1" x14ac:dyDescent="0.3">
      <c r="A311" s="140" t="s">
        <v>44</v>
      </c>
      <c r="B311" s="145"/>
      <c r="C311" s="207" t="str">
        <f>C296</f>
        <v>прямые заходы</v>
      </c>
      <c r="D311" s="208" t="str">
        <f t="shared" ref="D311:I311" si="227">D296</f>
        <v>директ</v>
      </c>
      <c r="E311" s="208" t="str">
        <f t="shared" si="227"/>
        <v>adwords</v>
      </c>
      <c r="F311" s="208" t="str">
        <f t="shared" si="227"/>
        <v>поиск</v>
      </c>
      <c r="G311" s="208" t="str">
        <f t="shared" si="227"/>
        <v>ссылки</v>
      </c>
      <c r="H311" s="208" t="str">
        <f t="shared" si="227"/>
        <v>источник m</v>
      </c>
      <c r="I311" s="209" t="str">
        <f t="shared" si="227"/>
        <v>источник n</v>
      </c>
      <c r="J311" s="210"/>
      <c r="K311" s="207" t="str">
        <f t="shared" ref="K311:N311" si="228">K296</f>
        <v>Повторные</v>
      </c>
      <c r="L311" s="208" t="str">
        <f t="shared" si="228"/>
        <v>авито</v>
      </c>
      <c r="M311" s="208" t="str">
        <f t="shared" si="228"/>
        <v>вконтакт</v>
      </c>
      <c r="N311" s="209" t="str">
        <f t="shared" si="228"/>
        <v>источник k</v>
      </c>
      <c r="O311" s="206"/>
      <c r="P311" s="351" t="s">
        <v>100</v>
      </c>
      <c r="Q311" s="352"/>
    </row>
    <row r="312" spans="1:28" ht="15" hidden="1" customHeight="1" outlineLevel="1" x14ac:dyDescent="0.25">
      <c r="A312" s="233"/>
      <c r="B312" s="184" t="s">
        <v>30</v>
      </c>
      <c r="C312" s="52"/>
      <c r="D312" s="53"/>
      <c r="E312" s="53"/>
      <c r="F312" s="53"/>
      <c r="G312" s="53"/>
      <c r="H312" s="53"/>
      <c r="I312" s="202"/>
      <c r="J312" s="158"/>
      <c r="K312" s="223"/>
      <c r="L312" s="224"/>
      <c r="M312" s="224"/>
      <c r="N312" s="162"/>
      <c r="O312" s="158"/>
      <c r="P312" s="104"/>
      <c r="Q312" s="99"/>
      <c r="R312" s="1"/>
      <c r="S312" s="232"/>
      <c r="T312" s="299" t="s">
        <v>101</v>
      </c>
      <c r="U312" s="299" t="s">
        <v>102</v>
      </c>
      <c r="V312" s="300"/>
      <c r="W312" s="301" t="s">
        <v>106</v>
      </c>
    </row>
    <row r="313" spans="1:28" ht="15" hidden="1" customHeight="1" outlineLevel="1" x14ac:dyDescent="0.25">
      <c r="A313" s="138" t="s">
        <v>89</v>
      </c>
      <c r="B313" s="185" t="s">
        <v>34</v>
      </c>
      <c r="C313" s="193"/>
      <c r="D313" s="4"/>
      <c r="E313" s="4"/>
      <c r="F313" s="3"/>
      <c r="G313" s="3"/>
      <c r="H313" s="3"/>
      <c r="I313" s="194"/>
      <c r="J313" s="159"/>
      <c r="K313" s="166"/>
      <c r="L313" s="101"/>
      <c r="M313" s="101"/>
      <c r="N313" s="84"/>
      <c r="O313" s="159"/>
      <c r="P313" s="90"/>
      <c r="Q313" s="84"/>
      <c r="S313" s="227" t="s">
        <v>47</v>
      </c>
      <c r="T313" s="68" t="str">
        <f>IF(SUM(C313:I313)=0,"",SUM(C313:I313)/A314)</f>
        <v/>
      </c>
      <c r="U313" s="68" t="str">
        <f>IF(SUM(K313:N313)=0,"",SUM(K313:N313)/A314)</f>
        <v/>
      </c>
      <c r="V313" s="277"/>
      <c r="W313" s="228" t="str">
        <f>IF(SUM(C313:N313)=0,"",SUM(C313:N313)/A314)</f>
        <v/>
      </c>
    </row>
    <row r="314" spans="1:28" ht="15" hidden="1" customHeight="1" outlineLevel="1" x14ac:dyDescent="0.25">
      <c r="A314" s="234">
        <v>7</v>
      </c>
      <c r="B314" s="185" t="s">
        <v>3</v>
      </c>
      <c r="C314" s="193"/>
      <c r="D314" s="3"/>
      <c r="E314" s="3"/>
      <c r="F314" s="3"/>
      <c r="G314" s="3"/>
      <c r="H314" s="3"/>
      <c r="I314" s="194"/>
      <c r="J314" s="159"/>
      <c r="K314" s="166"/>
      <c r="L314" s="101"/>
      <c r="M314" s="101"/>
      <c r="N314" s="84"/>
      <c r="O314" s="159"/>
      <c r="P314" s="90"/>
      <c r="Q314" s="84"/>
      <c r="S314" s="227" t="s">
        <v>48</v>
      </c>
      <c r="T314" s="69">
        <f>SUM(C314:I314)/A314</f>
        <v>0</v>
      </c>
      <c r="U314" s="69">
        <f>SUM(K314:N314)/A314</f>
        <v>0</v>
      </c>
      <c r="V314" s="278"/>
      <c r="W314" s="229">
        <f>SUM(C314:N314)/A314</f>
        <v>0</v>
      </c>
    </row>
    <row r="315" spans="1:28" ht="15" hidden="1" customHeight="1" outlineLevel="1" x14ac:dyDescent="0.25">
      <c r="A315" s="353" t="s">
        <v>46</v>
      </c>
      <c r="B315" s="185" t="s">
        <v>4</v>
      </c>
      <c r="C315" s="193"/>
      <c r="D315" s="3"/>
      <c r="E315" s="3"/>
      <c r="F315" s="3"/>
      <c r="G315" s="3"/>
      <c r="H315" s="3"/>
      <c r="I315" s="194"/>
      <c r="J315" s="159"/>
      <c r="K315" s="166"/>
      <c r="L315" s="101"/>
      <c r="M315" s="101"/>
      <c r="N315" s="84"/>
      <c r="O315" s="159"/>
      <c r="P315" s="90"/>
      <c r="Q315" s="84"/>
      <c r="S315" s="227" t="s">
        <v>49</v>
      </c>
      <c r="T315" s="69" t="str">
        <f>IF(SUM(C315:I315)=0,"",SUM(C315:I315)/A314)</f>
        <v/>
      </c>
      <c r="U315" s="69" t="str">
        <f>IF(SUM(K315:N315)=0,"",SUM(K315:N315)/A314)</f>
        <v/>
      </c>
      <c r="V315" s="278"/>
      <c r="W315" s="229" t="str">
        <f>IF(SUM(C315:N315)=0,"",SUM(C315:N315)/A314)</f>
        <v/>
      </c>
    </row>
    <row r="316" spans="1:28" ht="15" hidden="1" customHeight="1" outlineLevel="1" thickBot="1" x14ac:dyDescent="0.3">
      <c r="A316" s="354"/>
      <c r="B316" s="185" t="s">
        <v>5</v>
      </c>
      <c r="C316" s="195"/>
      <c r="D316" s="6"/>
      <c r="E316" s="6"/>
      <c r="F316" s="5"/>
      <c r="G316" s="5"/>
      <c r="H316" s="5"/>
      <c r="I316" s="196"/>
      <c r="J316" s="151"/>
      <c r="K316" s="167"/>
      <c r="L316" s="102"/>
      <c r="M316" s="102"/>
      <c r="N316" s="85"/>
      <c r="O316" s="151"/>
      <c r="P316" s="91"/>
      <c r="Q316" s="85"/>
      <c r="S316" s="227" t="s">
        <v>6</v>
      </c>
      <c r="T316" s="66">
        <f>SUM(C316:I316)</f>
        <v>0</v>
      </c>
      <c r="U316" s="66">
        <f>SUM(K316:N316)</f>
        <v>0</v>
      </c>
      <c r="V316" s="279"/>
      <c r="W316" s="67">
        <f>SUM(C316:N316)</f>
        <v>0</v>
      </c>
    </row>
    <row r="317" spans="1:28" ht="15" hidden="1" customHeight="1" outlineLevel="1" x14ac:dyDescent="0.25">
      <c r="A317" s="355"/>
      <c r="B317" s="185" t="s">
        <v>7</v>
      </c>
      <c r="C317" s="195"/>
      <c r="D317" s="5"/>
      <c r="E317" s="5"/>
      <c r="F317" s="5"/>
      <c r="G317" s="5"/>
      <c r="H317" s="5"/>
      <c r="I317" s="196"/>
      <c r="J317" s="151"/>
      <c r="K317" s="167"/>
      <c r="L317" s="102"/>
      <c r="M317" s="102"/>
      <c r="N317" s="85"/>
      <c r="O317" s="151"/>
      <c r="P317" s="91"/>
      <c r="Q317" s="85"/>
      <c r="S317" s="227" t="s">
        <v>105</v>
      </c>
      <c r="T317" s="59" t="str">
        <f>IF(SUM(C317:I317)=0,"",SUM(C317:I317))</f>
        <v/>
      </c>
      <c r="U317" s="59" t="str">
        <f>IF(SUM(K317:N317)=0,"",SUM(K317:N317))</f>
        <v/>
      </c>
      <c r="V317" s="280"/>
      <c r="W317" s="67" t="str">
        <f>IF(SUM(C317:N317)=0,"",SUM(C317:N317))</f>
        <v/>
      </c>
    </row>
    <row r="318" spans="1:28" ht="15" hidden="1" customHeight="1" outlineLevel="1" x14ac:dyDescent="0.25">
      <c r="A318" s="356"/>
      <c r="B318" s="181" t="s">
        <v>32</v>
      </c>
      <c r="C318" s="197">
        <f t="shared" ref="C318:I318" si="229">IF(C313=0,0,C317/C313)</f>
        <v>0</v>
      </c>
      <c r="D318" s="56">
        <f t="shared" si="229"/>
        <v>0</v>
      </c>
      <c r="E318" s="56">
        <f t="shared" si="229"/>
        <v>0</v>
      </c>
      <c r="F318" s="56">
        <f t="shared" si="229"/>
        <v>0</v>
      </c>
      <c r="G318" s="56">
        <f t="shared" si="229"/>
        <v>0</v>
      </c>
      <c r="H318" s="56">
        <f t="shared" si="229"/>
        <v>0</v>
      </c>
      <c r="I318" s="169">
        <f t="shared" si="229"/>
        <v>0</v>
      </c>
      <c r="J318" s="150"/>
      <c r="K318" s="168">
        <f>IF(K313=0,0,K317/K313)</f>
        <v>0</v>
      </c>
      <c r="L318" s="147">
        <f>IF(L313=0,0,L317/L313)</f>
        <v>0</v>
      </c>
      <c r="M318" s="147">
        <f>IF(M313=0,0,M317/M313)</f>
        <v>0</v>
      </c>
      <c r="N318" s="169">
        <f>IF(N313=0,0,N317/N313)</f>
        <v>0</v>
      </c>
      <c r="O318" s="150"/>
      <c r="P318" s="92"/>
      <c r="Q318" s="86"/>
      <c r="S318" s="227" t="s">
        <v>51</v>
      </c>
      <c r="T318" s="345" t="str">
        <f>IF(SUM(Q312:Q325)=0,"",SUM(Q312:Q325))</f>
        <v/>
      </c>
      <c r="U318" s="345"/>
      <c r="V318" s="346"/>
      <c r="W318" s="347"/>
      <c r="Y318" s="1"/>
      <c r="Z318" s="1"/>
    </row>
    <row r="319" spans="1:28" ht="15" hidden="1" customHeight="1" outlineLevel="1" x14ac:dyDescent="0.25">
      <c r="A319" s="356"/>
      <c r="B319" s="181" t="s">
        <v>8</v>
      </c>
      <c r="C319" s="198">
        <f t="shared" ref="C319:I319" si="230">IF(C315=0,0,C317/C315)</f>
        <v>0</v>
      </c>
      <c r="D319" s="57">
        <f t="shared" si="230"/>
        <v>0</v>
      </c>
      <c r="E319" s="57">
        <f t="shared" si="230"/>
        <v>0</v>
      </c>
      <c r="F319" s="57">
        <f t="shared" si="230"/>
        <v>0</v>
      </c>
      <c r="G319" s="57">
        <f t="shared" si="230"/>
        <v>0</v>
      </c>
      <c r="H319" s="57">
        <f t="shared" si="230"/>
        <v>0</v>
      </c>
      <c r="I319" s="171">
        <f t="shared" si="230"/>
        <v>0</v>
      </c>
      <c r="J319" s="151"/>
      <c r="K319" s="170">
        <f>IF(K315=0,0,K317/K315)</f>
        <v>0</v>
      </c>
      <c r="L319" s="78">
        <f>IF(L315=0,0,L317/L315)</f>
        <v>0</v>
      </c>
      <c r="M319" s="78">
        <f>IF(M315=0,0,M317/M315)</f>
        <v>0</v>
      </c>
      <c r="N319" s="171">
        <f>IF(N315=0,0,N317/N315)</f>
        <v>0</v>
      </c>
      <c r="O319" s="151"/>
      <c r="P319" s="91"/>
      <c r="Q319" s="85"/>
      <c r="S319" s="236"/>
      <c r="T319" s="216"/>
      <c r="U319" s="215"/>
      <c r="V319" s="215"/>
      <c r="W319" s="237"/>
      <c r="Y319" s="1"/>
      <c r="Z319" s="1"/>
    </row>
    <row r="320" spans="1:28" ht="15" hidden="1" customHeight="1" outlineLevel="1" x14ac:dyDescent="0.25">
      <c r="A320" s="356"/>
      <c r="B320" s="182" t="s">
        <v>74</v>
      </c>
      <c r="C320" s="199">
        <f>C316-C317</f>
        <v>0</v>
      </c>
      <c r="D320" s="58">
        <f t="shared" ref="D320:I320" si="231">D316-D317</f>
        <v>0</v>
      </c>
      <c r="E320" s="58">
        <f t="shared" si="231"/>
        <v>0</v>
      </c>
      <c r="F320" s="58">
        <f t="shared" si="231"/>
        <v>0</v>
      </c>
      <c r="G320" s="58">
        <f t="shared" si="231"/>
        <v>0</v>
      </c>
      <c r="H320" s="58">
        <f t="shared" si="231"/>
        <v>0</v>
      </c>
      <c r="I320" s="173">
        <f t="shared" si="231"/>
        <v>0</v>
      </c>
      <c r="J320" s="152"/>
      <c r="K320" s="172">
        <f>K316-K317</f>
        <v>0</v>
      </c>
      <c r="L320" s="79">
        <f>L316-L317</f>
        <v>0</v>
      </c>
      <c r="M320" s="79">
        <f>M316-M317</f>
        <v>0</v>
      </c>
      <c r="N320" s="173">
        <f>N316-N317</f>
        <v>0</v>
      </c>
      <c r="O320" s="152"/>
      <c r="P320" s="93"/>
      <c r="Q320" s="87"/>
      <c r="S320" s="286" t="s">
        <v>119</v>
      </c>
      <c r="T320" s="348" t="str">
        <f>IF((SUM(C320:N320)-SUM(Q312:Q325))=0,"",SUM(C320:N320)-SUM(Q312:Q325))</f>
        <v/>
      </c>
      <c r="U320" s="348"/>
      <c r="V320" s="349"/>
      <c r="W320" s="350"/>
      <c r="Y320" s="100"/>
      <c r="Z320" s="100"/>
    </row>
    <row r="321" spans="1:27" ht="15" hidden="1" customHeight="1" outlineLevel="1" x14ac:dyDescent="0.25">
      <c r="A321" s="356"/>
      <c r="B321" s="182" t="s">
        <v>13</v>
      </c>
      <c r="C321" s="200" t="str">
        <f>IF(C317=0,"нет",C316/C317)</f>
        <v>нет</v>
      </c>
      <c r="D321" s="75" t="str">
        <f t="shared" ref="D321:I321" si="232">IF(D317=0,"нет",D316/D317)</f>
        <v>нет</v>
      </c>
      <c r="E321" s="75" t="str">
        <f t="shared" si="232"/>
        <v>нет</v>
      </c>
      <c r="F321" s="75" t="str">
        <f t="shared" si="232"/>
        <v>нет</v>
      </c>
      <c r="G321" s="75" t="str">
        <f t="shared" si="232"/>
        <v>нет</v>
      </c>
      <c r="H321" s="75" t="str">
        <f t="shared" si="232"/>
        <v>нет</v>
      </c>
      <c r="I321" s="174" t="str">
        <f t="shared" si="232"/>
        <v>нет</v>
      </c>
      <c r="J321" s="153"/>
      <c r="K321" s="200" t="str">
        <f>IF(K317=0,"нет",K316/K317)</f>
        <v>нет</v>
      </c>
      <c r="L321" s="75" t="str">
        <f>IF(L317=0,"нет",L316/L317)</f>
        <v>нет</v>
      </c>
      <c r="M321" s="75" t="str">
        <f>IF(M317=0,"нет",M316/M317)</f>
        <v>нет</v>
      </c>
      <c r="N321" s="174" t="str">
        <f>IF(N317=0,"нет",N316/N317)</f>
        <v>нет</v>
      </c>
      <c r="O321" s="153"/>
      <c r="P321" s="94"/>
      <c r="Q321" s="88"/>
      <c r="S321" s="227" t="s">
        <v>50</v>
      </c>
      <c r="T321" s="66" t="str">
        <f>IF(SUM(C315:I315)=0,"",SUM(C316:I316)/SUM(C315:I315))</f>
        <v/>
      </c>
      <c r="U321" s="66" t="str">
        <f>IF(SUM(K315:N315)=0,"",SUM(K316:N316)/SUM(K315:N315))</f>
        <v/>
      </c>
      <c r="V321" s="280"/>
      <c r="W321" s="67" t="str">
        <f>IF(SUM(C315:N315)=0,"",SUM(C316:N316)/SUM(C315:N315))</f>
        <v/>
      </c>
      <c r="Y321" s="14"/>
      <c r="Z321" s="14"/>
    </row>
    <row r="322" spans="1:27" ht="15" hidden="1" customHeight="1" outlineLevel="1" x14ac:dyDescent="0.25">
      <c r="A322" s="356"/>
      <c r="B322" s="82" t="s">
        <v>31</v>
      </c>
      <c r="C322" s="201">
        <f t="shared" ref="C322:I322" si="233">IF(C312=0,0,C313/C312)</f>
        <v>0</v>
      </c>
      <c r="D322" s="60">
        <f t="shared" si="233"/>
        <v>0</v>
      </c>
      <c r="E322" s="60">
        <f t="shared" si="233"/>
        <v>0</v>
      </c>
      <c r="F322" s="60">
        <f t="shared" si="233"/>
        <v>0</v>
      </c>
      <c r="G322" s="60">
        <f t="shared" si="233"/>
        <v>0</v>
      </c>
      <c r="H322" s="60">
        <f t="shared" si="233"/>
        <v>0</v>
      </c>
      <c r="I322" s="176">
        <f t="shared" si="233"/>
        <v>0</v>
      </c>
      <c r="J322" s="154"/>
      <c r="K322" s="175">
        <f t="shared" ref="K322:N322" si="234">IF(K312=0,0,K313/K312)</f>
        <v>0</v>
      </c>
      <c r="L322" s="80">
        <f t="shared" si="234"/>
        <v>0</v>
      </c>
      <c r="M322" s="80">
        <f t="shared" si="234"/>
        <v>0</v>
      </c>
      <c r="N322" s="176">
        <f t="shared" si="234"/>
        <v>0</v>
      </c>
      <c r="O322" s="154"/>
      <c r="P322" s="95"/>
      <c r="Q322" s="89"/>
      <c r="S322" s="236"/>
      <c r="T322" s="215"/>
      <c r="U322" s="215"/>
      <c r="V322" s="215"/>
      <c r="W322" s="238"/>
      <c r="Y322" s="14"/>
      <c r="Z322" s="14"/>
    </row>
    <row r="323" spans="1:27" ht="15" hidden="1" customHeight="1" outlineLevel="1" x14ac:dyDescent="0.25">
      <c r="A323" s="356"/>
      <c r="B323" s="181" t="s">
        <v>37</v>
      </c>
      <c r="C323" s="201">
        <f t="shared" ref="C323:I323" si="235">IF(C313=0,0,C314/C313)</f>
        <v>0</v>
      </c>
      <c r="D323" s="60">
        <f t="shared" si="235"/>
        <v>0</v>
      </c>
      <c r="E323" s="60">
        <f t="shared" si="235"/>
        <v>0</v>
      </c>
      <c r="F323" s="60">
        <f t="shared" si="235"/>
        <v>0</v>
      </c>
      <c r="G323" s="60">
        <f t="shared" si="235"/>
        <v>0</v>
      </c>
      <c r="H323" s="60">
        <f t="shared" si="235"/>
        <v>0</v>
      </c>
      <c r="I323" s="176">
        <f t="shared" si="235"/>
        <v>0</v>
      </c>
      <c r="J323" s="154"/>
      <c r="K323" s="175">
        <f>IF(K313=0,0,K314/K313)</f>
        <v>0</v>
      </c>
      <c r="L323" s="80">
        <f>IF(L313=0,0,L314/L313)</f>
        <v>0</v>
      </c>
      <c r="M323" s="80">
        <f t="shared" ref="M323:N323" si="236">IF(M313=0,0,M314/M313)</f>
        <v>0</v>
      </c>
      <c r="N323" s="176">
        <f t="shared" si="236"/>
        <v>0</v>
      </c>
      <c r="O323" s="154"/>
      <c r="P323" s="95"/>
      <c r="Q323" s="89"/>
      <c r="S323" s="227" t="s">
        <v>37</v>
      </c>
      <c r="T323" s="61">
        <f>IF(SUM(C313:I313)=0,0,(SUM(C314:I314)/SUM(C313:I313)))</f>
        <v>0</v>
      </c>
      <c r="U323" s="61">
        <f>IF(SUM(K313:N313)=0,0,(SUM(K314:N314)/SUM(K313:N313)))</f>
        <v>0</v>
      </c>
      <c r="V323" s="281"/>
      <c r="W323" s="203">
        <f>IF(SUM(C313:N313)=0,0,(SUM(C314:N314)/SUM(C313:N313)))</f>
        <v>0</v>
      </c>
      <c r="Y323" s="14"/>
      <c r="Z323" s="14"/>
    </row>
    <row r="324" spans="1:27" ht="15" hidden="1" customHeight="1" outlineLevel="1" x14ac:dyDescent="0.25">
      <c r="A324" s="356"/>
      <c r="B324" s="82" t="s">
        <v>38</v>
      </c>
      <c r="C324" s="201">
        <f t="shared" ref="C324:I324" si="237">IF(C314=0,0,C315/C314)</f>
        <v>0</v>
      </c>
      <c r="D324" s="60">
        <f t="shared" si="237"/>
        <v>0</v>
      </c>
      <c r="E324" s="60">
        <f t="shared" si="237"/>
        <v>0</v>
      </c>
      <c r="F324" s="60">
        <f t="shared" si="237"/>
        <v>0</v>
      </c>
      <c r="G324" s="60">
        <f t="shared" si="237"/>
        <v>0</v>
      </c>
      <c r="H324" s="60">
        <f t="shared" si="237"/>
        <v>0</v>
      </c>
      <c r="I324" s="176">
        <f t="shared" si="237"/>
        <v>0</v>
      </c>
      <c r="J324" s="154"/>
      <c r="K324" s="175">
        <f>IF(K314=0,0,K315/K314)</f>
        <v>0</v>
      </c>
      <c r="L324" s="80">
        <f>IF(L314=0,0,L315/L314)</f>
        <v>0</v>
      </c>
      <c r="M324" s="80">
        <f t="shared" ref="M324:N324" si="238">IF(M314=0,0,M315/M314)</f>
        <v>0</v>
      </c>
      <c r="N324" s="176">
        <f t="shared" si="238"/>
        <v>0</v>
      </c>
      <c r="O324" s="154"/>
      <c r="P324" s="95"/>
      <c r="Q324" s="89"/>
      <c r="S324" s="227" t="s">
        <v>38</v>
      </c>
      <c r="T324" s="61">
        <f>IF(SUM(C314:I314)=0,0,(SUM(C315:I315)/SUM(C314:I314)))</f>
        <v>0</v>
      </c>
      <c r="U324" s="61">
        <f>IF(SUM(K314:N314)=0,0,(SUM(K315:N315)/SUM(K314:N314)))</f>
        <v>0</v>
      </c>
      <c r="V324" s="281"/>
      <c r="W324" s="203">
        <f>IF(SUM(C314:N314)=0,0,(SUM(C315:N315)/SUM(C314:N314)))</f>
        <v>0</v>
      </c>
      <c r="Y324" s="14"/>
      <c r="Z324" s="14"/>
    </row>
    <row r="325" spans="1:27" ht="15" hidden="1" customHeight="1" outlineLevel="1" thickBot="1" x14ac:dyDescent="0.3">
      <c r="A325" s="356"/>
      <c r="B325" s="183" t="s">
        <v>39</v>
      </c>
      <c r="C325" s="204">
        <f>IF(C313=0,0,C315/C313)</f>
        <v>0</v>
      </c>
      <c r="D325" s="76">
        <f t="shared" ref="D325:I325" si="239">IF(D313=0,0,D315/D313)</f>
        <v>0</v>
      </c>
      <c r="E325" s="76">
        <f t="shared" si="239"/>
        <v>0</v>
      </c>
      <c r="F325" s="76">
        <f t="shared" si="239"/>
        <v>0</v>
      </c>
      <c r="G325" s="76">
        <f t="shared" si="239"/>
        <v>0</v>
      </c>
      <c r="H325" s="76">
        <f t="shared" si="239"/>
        <v>0</v>
      </c>
      <c r="I325" s="205">
        <f t="shared" si="239"/>
        <v>0</v>
      </c>
      <c r="J325" s="155"/>
      <c r="K325" s="177">
        <f>IF(K313=0,0,K315/K313)</f>
        <v>0</v>
      </c>
      <c r="L325" s="81">
        <f>IF(L313=0,0,L315/L313)</f>
        <v>0</v>
      </c>
      <c r="M325" s="81">
        <f>IF(M313=0,0,M315/M313)</f>
        <v>0</v>
      </c>
      <c r="N325" s="178">
        <f>IF(N313=0,0,N315/N313)</f>
        <v>0</v>
      </c>
      <c r="O325" s="155"/>
      <c r="P325" s="160"/>
      <c r="Q325" s="161"/>
      <c r="S325" s="230" t="s">
        <v>40</v>
      </c>
      <c r="T325" s="62">
        <f>IF(SUM(C313:I313)=0,0,SUM(C315:I315)/SUM(C313:I313))</f>
        <v>0</v>
      </c>
      <c r="U325" s="62">
        <f>IF(SUM(K313:N313)=0,0,SUM(K315:N315)/SUM(K313:N313))</f>
        <v>0</v>
      </c>
      <c r="V325" s="282"/>
      <c r="W325" s="180">
        <f>IF(SUM(C313:N313)=0,0,SUM(C315:N315)/SUM(C313:N313))</f>
        <v>0</v>
      </c>
      <c r="Y325" s="14"/>
      <c r="Z325" s="14"/>
    </row>
    <row r="326" spans="1:27" ht="15" hidden="1" customHeight="1" outlineLevel="1" thickBot="1" x14ac:dyDescent="0.3">
      <c r="A326" s="179"/>
      <c r="B326" s="146"/>
      <c r="C326" s="220" t="str">
        <f>C311</f>
        <v>прямые заходы</v>
      </c>
      <c r="D326" s="221" t="str">
        <f t="shared" ref="D326:I326" si="240">D311</f>
        <v>директ</v>
      </c>
      <c r="E326" s="221" t="str">
        <f t="shared" si="240"/>
        <v>adwords</v>
      </c>
      <c r="F326" s="221" t="str">
        <f t="shared" si="240"/>
        <v>поиск</v>
      </c>
      <c r="G326" s="221" t="str">
        <f t="shared" si="240"/>
        <v>ссылки</v>
      </c>
      <c r="H326" s="221" t="str">
        <f t="shared" si="240"/>
        <v>источник m</v>
      </c>
      <c r="I326" s="222" t="str">
        <f t="shared" si="240"/>
        <v>источник n</v>
      </c>
      <c r="J326" s="210"/>
      <c r="K326" s="207" t="str">
        <f t="shared" ref="K326:N326" si="241">K311</f>
        <v>Повторные</v>
      </c>
      <c r="L326" s="208" t="str">
        <f t="shared" si="241"/>
        <v>авито</v>
      </c>
      <c r="M326" s="208" t="str">
        <f t="shared" si="241"/>
        <v>вконтакт</v>
      </c>
      <c r="N326" s="209" t="str">
        <f t="shared" si="241"/>
        <v>источник k</v>
      </c>
      <c r="O326" s="244"/>
      <c r="P326" s="139"/>
      <c r="Q326" s="54"/>
      <c r="Y326" s="14"/>
      <c r="Z326" s="14"/>
      <c r="AA326" s="1"/>
    </row>
    <row r="327" spans="1:27" ht="15" hidden="1" customHeight="1" outlineLevel="1" thickBot="1" x14ac:dyDescent="0.3">
      <c r="A327" s="141"/>
      <c r="B327" s="186" t="s">
        <v>35</v>
      </c>
      <c r="C327" s="217">
        <f t="shared" ref="C327:I327" si="242">C313+C298+C283+C268</f>
        <v>0</v>
      </c>
      <c r="D327" s="218">
        <f t="shared" si="242"/>
        <v>0</v>
      </c>
      <c r="E327" s="218">
        <f t="shared" si="242"/>
        <v>0</v>
      </c>
      <c r="F327" s="218">
        <f t="shared" si="242"/>
        <v>0</v>
      </c>
      <c r="G327" s="218">
        <f t="shared" si="242"/>
        <v>0</v>
      </c>
      <c r="H327" s="218">
        <f t="shared" si="242"/>
        <v>0</v>
      </c>
      <c r="I327" s="219">
        <f t="shared" si="242"/>
        <v>0</v>
      </c>
      <c r="J327" s="158"/>
      <c r="K327" s="98">
        <f t="shared" ref="K327:N327" si="243">K313+K298+K283+K268</f>
        <v>0</v>
      </c>
      <c r="L327" s="63">
        <f t="shared" si="243"/>
        <v>0</v>
      </c>
      <c r="M327" s="63">
        <f t="shared" si="243"/>
        <v>0</v>
      </c>
      <c r="N327" s="64">
        <f t="shared" si="243"/>
        <v>0</v>
      </c>
      <c r="O327" s="158"/>
      <c r="P327" s="217"/>
      <c r="Q327" s="219"/>
      <c r="S327" s="232"/>
      <c r="T327" s="299" t="s">
        <v>101</v>
      </c>
      <c r="U327" s="299" t="s">
        <v>102</v>
      </c>
      <c r="V327" s="300"/>
      <c r="W327" s="301" t="s">
        <v>106</v>
      </c>
      <c r="Y327" s="14"/>
      <c r="Z327" s="14"/>
    </row>
    <row r="328" spans="1:27" ht="15" hidden="1" customHeight="1" outlineLevel="1" x14ac:dyDescent="0.25">
      <c r="A328" s="142"/>
      <c r="B328" s="82" t="s">
        <v>117</v>
      </c>
      <c r="C328" s="96">
        <f t="shared" ref="C328:I328" si="244">C314+C299+C284+C269</f>
        <v>0</v>
      </c>
      <c r="D328" s="59">
        <f t="shared" si="244"/>
        <v>0</v>
      </c>
      <c r="E328" s="59">
        <f t="shared" si="244"/>
        <v>0</v>
      </c>
      <c r="F328" s="59">
        <f t="shared" si="244"/>
        <v>0</v>
      </c>
      <c r="G328" s="59">
        <f t="shared" si="244"/>
        <v>0</v>
      </c>
      <c r="H328" s="59">
        <f t="shared" si="244"/>
        <v>0</v>
      </c>
      <c r="I328" s="65">
        <f t="shared" si="244"/>
        <v>0</v>
      </c>
      <c r="J328" s="188"/>
      <c r="K328" s="96">
        <f t="shared" ref="K328:N328" si="245">K314+K299+K284+K269</f>
        <v>0</v>
      </c>
      <c r="L328" s="59">
        <f t="shared" si="245"/>
        <v>0</v>
      </c>
      <c r="M328" s="59">
        <f t="shared" si="245"/>
        <v>0</v>
      </c>
      <c r="N328" s="65">
        <f t="shared" si="245"/>
        <v>0</v>
      </c>
      <c r="O328" s="188"/>
      <c r="P328" s="96"/>
      <c r="Q328" s="65"/>
      <c r="S328" s="9" t="s">
        <v>33</v>
      </c>
      <c r="T328" s="134">
        <f>SUM(C327:I327)</f>
        <v>0</v>
      </c>
      <c r="U328" s="134">
        <f>SUM(K327:N327)</f>
        <v>0</v>
      </c>
      <c r="V328" s="283"/>
      <c r="W328" s="55">
        <f>SUM(C327:N327)</f>
        <v>0</v>
      </c>
      <c r="Y328" s="14"/>
      <c r="Z328" s="14"/>
    </row>
    <row r="329" spans="1:27" ht="15" hidden="1" customHeight="1" outlineLevel="1" x14ac:dyDescent="0.25">
      <c r="A329" s="142"/>
      <c r="B329" s="181" t="s">
        <v>118</v>
      </c>
      <c r="C329" s="96">
        <f t="shared" ref="C329:H329" si="246">C315+C300+C285+C270</f>
        <v>0</v>
      </c>
      <c r="D329" s="59">
        <f t="shared" si="246"/>
        <v>0</v>
      </c>
      <c r="E329" s="59">
        <f t="shared" si="246"/>
        <v>0</v>
      </c>
      <c r="F329" s="59">
        <f t="shared" si="246"/>
        <v>0</v>
      </c>
      <c r="G329" s="59">
        <f t="shared" si="246"/>
        <v>0</v>
      </c>
      <c r="H329" s="59">
        <f t="shared" si="246"/>
        <v>0</v>
      </c>
      <c r="I329" s="65">
        <f>I315+I300+I285+I270</f>
        <v>0</v>
      </c>
      <c r="J329" s="188"/>
      <c r="K329" s="96">
        <f>K315+K300+K285+K270</f>
        <v>0</v>
      </c>
      <c r="L329" s="59">
        <f t="shared" ref="L329:N329" si="247">L315+L300+L285+L270</f>
        <v>0</v>
      </c>
      <c r="M329" s="59">
        <f t="shared" si="247"/>
        <v>0</v>
      </c>
      <c r="N329" s="65">
        <f t="shared" si="247"/>
        <v>0</v>
      </c>
      <c r="O329" s="188"/>
      <c r="P329" s="96"/>
      <c r="Q329" s="65"/>
      <c r="S329" s="2" t="s">
        <v>36</v>
      </c>
      <c r="T329" s="135">
        <f>SUM(C328:I328)</f>
        <v>0</v>
      </c>
      <c r="U329" s="135">
        <f>SUM(K328:N328)</f>
        <v>0</v>
      </c>
      <c r="V329" s="280"/>
      <c r="W329" s="8">
        <f>SUM(C328:N328)</f>
        <v>0</v>
      </c>
      <c r="Y329" s="14"/>
      <c r="Z329" s="14"/>
    </row>
    <row r="330" spans="1:27" ht="15" hidden="1" customHeight="1" outlineLevel="1" thickBot="1" x14ac:dyDescent="0.3">
      <c r="A330" s="142"/>
      <c r="B330" s="181" t="s">
        <v>115</v>
      </c>
      <c r="C330" s="97">
        <f t="shared" ref="C330:I330" si="248">C320+C305+C290+C275</f>
        <v>0</v>
      </c>
      <c r="D330" s="66">
        <f t="shared" si="248"/>
        <v>0</v>
      </c>
      <c r="E330" s="66">
        <f t="shared" si="248"/>
        <v>0</v>
      </c>
      <c r="F330" s="66">
        <f t="shared" si="248"/>
        <v>0</v>
      </c>
      <c r="G330" s="66">
        <f t="shared" si="248"/>
        <v>0</v>
      </c>
      <c r="H330" s="66">
        <f t="shared" si="248"/>
        <v>0</v>
      </c>
      <c r="I330" s="67">
        <f t="shared" si="248"/>
        <v>0</v>
      </c>
      <c r="J330" s="189"/>
      <c r="K330" s="97">
        <f t="shared" ref="K330" si="249">K320+K305+K290+K275</f>
        <v>0</v>
      </c>
      <c r="L330" s="66">
        <f>L320+L305+L290+L275</f>
        <v>0</v>
      </c>
      <c r="M330" s="66">
        <f>M320+M305+M290+M275</f>
        <v>0</v>
      </c>
      <c r="N330" s="67">
        <f>N320+N305+N290+N275</f>
        <v>0</v>
      </c>
      <c r="O330" s="189"/>
      <c r="P330" s="96"/>
      <c r="Q330" s="65"/>
      <c r="S330" s="7" t="s">
        <v>10</v>
      </c>
      <c r="T330" s="136">
        <f>SUM(C329:I329)</f>
        <v>0</v>
      </c>
      <c r="U330" s="136">
        <f>SUM(K329:N329)</f>
        <v>0</v>
      </c>
      <c r="V330" s="284"/>
      <c r="W330" s="137">
        <f>SUM(C329:N329)</f>
        <v>0</v>
      </c>
      <c r="Y330" s="14"/>
      <c r="Z330" s="14"/>
    </row>
    <row r="331" spans="1:27" ht="15" hidden="1" customHeight="1" outlineLevel="1" thickBot="1" x14ac:dyDescent="0.3">
      <c r="A331" s="142"/>
      <c r="B331" s="181" t="s">
        <v>59</v>
      </c>
      <c r="C331" s="97">
        <f>SUM(C272,C287,C302,C317)</f>
        <v>0</v>
      </c>
      <c r="D331" s="66">
        <f t="shared" ref="D331:I331" si="250">SUM(D272,D287,D302,D317)</f>
        <v>0</v>
      </c>
      <c r="E331" s="66">
        <f t="shared" si="250"/>
        <v>0</v>
      </c>
      <c r="F331" s="66">
        <f t="shared" si="250"/>
        <v>0</v>
      </c>
      <c r="G331" s="66">
        <f t="shared" si="250"/>
        <v>0</v>
      </c>
      <c r="H331" s="66">
        <f t="shared" si="250"/>
        <v>0</v>
      </c>
      <c r="I331" s="67">
        <f t="shared" si="250"/>
        <v>0</v>
      </c>
      <c r="J331" s="189"/>
      <c r="K331" s="97">
        <f t="shared" ref="K331" si="251">SUM(K272,K287,K302,K317)</f>
        <v>0</v>
      </c>
      <c r="L331" s="66">
        <f>SUM(L272,L287,L302,L317)</f>
        <v>0</v>
      </c>
      <c r="M331" s="66">
        <f>SUM(M272,M287,M302,M317)</f>
        <v>0</v>
      </c>
      <c r="N331" s="67">
        <f>SUM(N272,N287,N302,N317)</f>
        <v>0</v>
      </c>
      <c r="O331" s="189"/>
      <c r="P331" s="97" t="s">
        <v>60</v>
      </c>
      <c r="Q331" s="67"/>
      <c r="S331" s="242" t="s">
        <v>11</v>
      </c>
      <c r="T331" s="241"/>
      <c r="U331" s="241"/>
      <c r="V331" s="241"/>
      <c r="W331" s="243">
        <f>SUM(T275,T290,T305,T320)</f>
        <v>0</v>
      </c>
      <c r="Y331" s="14"/>
      <c r="Z331" s="14"/>
    </row>
    <row r="332" spans="1:27" ht="15" hidden="1" customHeight="1" outlineLevel="1" x14ac:dyDescent="0.25">
      <c r="A332" s="142"/>
      <c r="B332" s="181" t="s">
        <v>61</v>
      </c>
      <c r="C332" s="275">
        <f>Z274*C334</f>
        <v>0</v>
      </c>
      <c r="D332" s="225">
        <f>Z274*D334</f>
        <v>0</v>
      </c>
      <c r="E332" s="225">
        <f>Z274*E334</f>
        <v>0</v>
      </c>
      <c r="F332" s="225">
        <f>Z274*F334</f>
        <v>0</v>
      </c>
      <c r="G332" s="225">
        <f>Z274*G334</f>
        <v>0</v>
      </c>
      <c r="H332" s="225">
        <f>Z274*H334</f>
        <v>0</v>
      </c>
      <c r="I332" s="226">
        <f>Z274*I334</f>
        <v>0</v>
      </c>
      <c r="J332" s="276"/>
      <c r="K332" s="275">
        <f>Z274*K334</f>
        <v>0</v>
      </c>
      <c r="L332" s="225">
        <f>Z274*L334</f>
        <v>0</v>
      </c>
      <c r="M332" s="225">
        <f>Z274*M334</f>
        <v>0</v>
      </c>
      <c r="N332" s="226">
        <f>Z274*N334</f>
        <v>0</v>
      </c>
      <c r="O332" s="190"/>
      <c r="P332" s="97">
        <f>SUM(C331:N331)</f>
        <v>0</v>
      </c>
      <c r="Q332" s="118">
        <f>IF(P332=0,0,P332/(P332+P334))</f>
        <v>0</v>
      </c>
      <c r="S332" s="23"/>
      <c r="T332" s="23"/>
      <c r="U332" s="23"/>
      <c r="V332" s="23"/>
      <c r="W332" s="21"/>
      <c r="Y332" s="14"/>
      <c r="Z332" s="14"/>
    </row>
    <row r="333" spans="1:27" ht="15" hidden="1" customHeight="1" outlineLevel="1" x14ac:dyDescent="0.25">
      <c r="A333" s="143" t="s">
        <v>90</v>
      </c>
      <c r="B333" s="181" t="s">
        <v>14</v>
      </c>
      <c r="C333" s="271">
        <f>IF(SUM(C272,C287,C302,C317)=0,0,SUM(C275,C290,C305,C320)/SUM(C272,C287,C302,C317))</f>
        <v>0</v>
      </c>
      <c r="D333" s="272">
        <f t="shared" ref="D333:I333" si="252">IF(SUM(D272,D287,D302,D317)=0,0,SUM(D275,D290,D305,D320)/SUM(D272,D287,D302,D317))</f>
        <v>0</v>
      </c>
      <c r="E333" s="272">
        <f t="shared" si="252"/>
        <v>0</v>
      </c>
      <c r="F333" s="272">
        <f t="shared" si="252"/>
        <v>0</v>
      </c>
      <c r="G333" s="272">
        <f t="shared" si="252"/>
        <v>0</v>
      </c>
      <c r="H333" s="272">
        <f t="shared" si="252"/>
        <v>0</v>
      </c>
      <c r="I333" s="273">
        <f t="shared" si="252"/>
        <v>0</v>
      </c>
      <c r="J333" s="274"/>
      <c r="K333" s="271">
        <f>IF(SUM(K272,K287,K302,K317)=0,0,SUM(K275,K290,K305,K320)/SUM(K272,K287,K302,K317))</f>
        <v>0</v>
      </c>
      <c r="L333" s="272">
        <f>IF(SUM(L272,L287,L302,L317)=0,0,SUM(L275,L290,L305,L320)/SUM(L272,L287,L302,L317))</f>
        <v>0</v>
      </c>
      <c r="M333" s="272">
        <f>IF(SUM(M272,M287,M302,M317)=0,0,SUM(M275,M290,M305,M320)/SUM(M272,M287,M302,M317))</f>
        <v>0</v>
      </c>
      <c r="N333" s="273">
        <f>IF(SUM(N272,N287,N302,N317)=0,0,SUM(N275,N290,N305,N320)/SUM(N272,N287,N302,N317))</f>
        <v>0</v>
      </c>
      <c r="O333" s="191"/>
      <c r="P333" s="107" t="s">
        <v>53</v>
      </c>
      <c r="Q333" s="83"/>
      <c r="S333" s="105"/>
      <c r="T333" s="105"/>
      <c r="U333" s="105"/>
      <c r="V333" s="105"/>
      <c r="W333" s="106"/>
      <c r="Y333" s="14"/>
      <c r="Z333" s="14"/>
    </row>
    <row r="334" spans="1:27" ht="15" hidden="1" customHeight="1" outlineLevel="1" thickBot="1" x14ac:dyDescent="0.3">
      <c r="A334" s="144">
        <f>SUM(A269,A284,A299,A314)</f>
        <v>28</v>
      </c>
      <c r="B334" s="187" t="s">
        <v>116</v>
      </c>
      <c r="C334" s="214" t="str">
        <f>IF(C327=0,"0",C329/C327)</f>
        <v>0</v>
      </c>
      <c r="D334" s="62" t="str">
        <f t="shared" ref="D334:I334" si="253">IF(D327=0,"0",D329/D327)</f>
        <v>0</v>
      </c>
      <c r="E334" s="62" t="str">
        <f t="shared" si="253"/>
        <v>0</v>
      </c>
      <c r="F334" s="62" t="str">
        <f t="shared" si="253"/>
        <v>0</v>
      </c>
      <c r="G334" s="62" t="str">
        <f t="shared" si="253"/>
        <v>0</v>
      </c>
      <c r="H334" s="62" t="str">
        <f t="shared" si="253"/>
        <v>0</v>
      </c>
      <c r="I334" s="180" t="str">
        <f t="shared" si="253"/>
        <v>0</v>
      </c>
      <c r="J334" s="192"/>
      <c r="K334" s="214" t="str">
        <f>IF(K327=0,"0",K329/K327)</f>
        <v>0</v>
      </c>
      <c r="L334" s="62" t="str">
        <f>IF(L327=0,"0",L329/L327)</f>
        <v>0</v>
      </c>
      <c r="M334" s="62" t="str">
        <f>IF(M327=0,"0",M329/M327)</f>
        <v>0</v>
      </c>
      <c r="N334" s="180" t="str">
        <f>IF(N327=0,"0",N329/N327)</f>
        <v>0</v>
      </c>
      <c r="O334" s="192"/>
      <c r="P334" s="117">
        <f>SUM(Q267:Q280)+SUM(Q282:Q295)+SUM(Q297:Q310)+SUM(Q312:Q325)</f>
        <v>0</v>
      </c>
      <c r="Q334" s="119">
        <f>IF(P334=0,0,P334/(P334+P332))</f>
        <v>0</v>
      </c>
      <c r="Y334" s="14"/>
      <c r="Z334" s="14"/>
    </row>
    <row r="335" spans="1:27" ht="15" hidden="1" customHeight="1" outlineLevel="1" x14ac:dyDescent="0.25"/>
    <row r="336" spans="1:27" ht="15" hidden="1" customHeight="1" outlineLevel="1" x14ac:dyDescent="0.25"/>
    <row r="337" spans="1:30" ht="15" hidden="1" customHeight="1" outlineLevel="1" x14ac:dyDescent="0.25">
      <c r="S337" s="11"/>
      <c r="T337" s="11"/>
      <c r="U337" s="11"/>
      <c r="V337" s="11"/>
    </row>
    <row r="338" spans="1:30" ht="15" hidden="1" customHeight="1" outlineLevel="1" x14ac:dyDescent="0.7">
      <c r="A338" s="42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spans="1:30" ht="15" hidden="1" customHeight="1" outlineLevel="1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43"/>
    </row>
    <row r="340" spans="1:30" ht="15" hidden="1" customHeight="1" outlineLevel="1" x14ac:dyDescent="0.25">
      <c r="A340" s="14"/>
      <c r="B340" s="2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14"/>
      <c r="S340" s="14"/>
      <c r="T340" s="14"/>
      <c r="U340" s="14"/>
      <c r="V340" s="14"/>
      <c r="W340" s="22"/>
      <c r="X340" s="14"/>
      <c r="Y340" s="14"/>
      <c r="Z340" s="15"/>
      <c r="AA340" s="15"/>
    </row>
    <row r="341" spans="1:30" ht="15" hidden="1" customHeight="1" outlineLevel="1" x14ac:dyDescent="0.25">
      <c r="A341" s="14"/>
      <c r="B341" s="14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14"/>
      <c r="S341" s="14"/>
      <c r="T341" s="14"/>
      <c r="U341" s="14"/>
      <c r="V341" s="14"/>
      <c r="W341" s="15"/>
      <c r="X341" s="14"/>
      <c r="Y341" s="14"/>
      <c r="Z341" s="14"/>
      <c r="AA341" s="10"/>
    </row>
    <row r="342" spans="1:30" ht="15" hidden="1" customHeight="1" outlineLevel="1" x14ac:dyDescent="0.25">
      <c r="A342" s="14"/>
      <c r="B342" s="2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14"/>
      <c r="S342" s="14"/>
      <c r="T342" s="14"/>
      <c r="U342" s="14"/>
      <c r="V342" s="14"/>
      <c r="W342" s="46"/>
      <c r="X342" s="14"/>
      <c r="Y342" s="14"/>
      <c r="Z342" s="10"/>
      <c r="AA342" s="44"/>
    </row>
    <row r="343" spans="1:30" ht="15" hidden="1" customHeight="1" outlineLevel="1" x14ac:dyDescent="0.25">
      <c r="A343" s="14"/>
      <c r="B343" s="2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14"/>
      <c r="S343" s="14"/>
      <c r="T343" s="14"/>
      <c r="U343" s="14"/>
      <c r="V343" s="14"/>
      <c r="W343" s="46"/>
      <c r="X343" s="14"/>
      <c r="Y343" s="14"/>
      <c r="Z343" s="22"/>
      <c r="AA343" s="47"/>
    </row>
    <row r="344" spans="1:30" ht="15" hidden="1" customHeight="1" outlineLevel="1" x14ac:dyDescent="0.25">
      <c r="A344" s="14"/>
      <c r="B344" s="24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14"/>
      <c r="S344" s="14"/>
      <c r="T344" s="14"/>
      <c r="U344" s="14"/>
      <c r="V344" s="14"/>
      <c r="W344" s="15"/>
      <c r="X344" s="14"/>
      <c r="Y344" s="14"/>
      <c r="Z344" s="14"/>
      <c r="AA344" s="44"/>
    </row>
    <row r="345" spans="1:30" ht="15" hidden="1" customHeight="1" outlineLevel="1" x14ac:dyDescent="0.25">
      <c r="A345" s="14"/>
      <c r="B345" s="24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14"/>
      <c r="S345" s="14"/>
      <c r="T345" s="14"/>
      <c r="U345" s="14"/>
      <c r="V345" s="14"/>
      <c r="W345" s="15"/>
      <c r="X345" s="14"/>
      <c r="Y345" s="14"/>
      <c r="Z345" s="14"/>
      <c r="AA345" s="44"/>
    </row>
    <row r="346" spans="1:30" ht="15" hidden="1" customHeight="1" outlineLevel="1" x14ac:dyDescent="0.25">
      <c r="A346" s="14"/>
      <c r="B346" s="24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14"/>
      <c r="S346" s="14"/>
      <c r="T346" s="14"/>
      <c r="U346" s="14"/>
      <c r="V346" s="14"/>
      <c r="W346" s="50"/>
      <c r="X346" s="14"/>
      <c r="Y346" s="14"/>
      <c r="Z346" s="14"/>
      <c r="AA346" s="44"/>
    </row>
    <row r="347" spans="1:30" ht="15" hidden="1" customHeight="1" outlineLevel="1" x14ac:dyDescent="0.25">
      <c r="A347" s="14"/>
      <c r="B347" s="24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14"/>
      <c r="S347" s="14"/>
      <c r="T347" s="14"/>
      <c r="U347" s="14"/>
      <c r="V347" s="14"/>
      <c r="W347" s="15"/>
      <c r="X347" s="14"/>
      <c r="Y347" s="14"/>
      <c r="Z347" s="14"/>
      <c r="AA347" s="14"/>
    </row>
    <row r="348" spans="1:30" ht="15" hidden="1" customHeight="1" outlineLevel="1" x14ac:dyDescent="0.25">
      <c r="A348" s="14"/>
      <c r="B348" s="20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14"/>
      <c r="S348" s="23"/>
      <c r="T348" s="23"/>
      <c r="U348" s="23"/>
      <c r="V348" s="23"/>
      <c r="W348" s="15"/>
      <c r="X348" s="14"/>
      <c r="Y348" s="14"/>
      <c r="Z348" s="15"/>
      <c r="AA348" s="44"/>
    </row>
    <row r="349" spans="1:30" ht="15" hidden="1" customHeight="1" outlineLevel="1" x14ac:dyDescent="0.25">
      <c r="A349" s="14"/>
      <c r="B349" s="14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4"/>
      <c r="S349" s="14"/>
      <c r="T349" s="14"/>
      <c r="U349" s="14"/>
      <c r="V349" s="14"/>
      <c r="W349" s="14"/>
      <c r="X349" s="14"/>
      <c r="Y349" s="14"/>
      <c r="Z349" s="44"/>
      <c r="AA349" s="15"/>
    </row>
    <row r="350" spans="1:30" ht="15" customHeight="1" collapsed="1" x14ac:dyDescent="0.25"/>
    <row r="351" spans="1:30" ht="15" customHeight="1" x14ac:dyDescent="0.25">
      <c r="A351" s="303" t="s">
        <v>66</v>
      </c>
      <c r="B351" s="126">
        <f>W418</f>
        <v>0</v>
      </c>
    </row>
    <row r="352" spans="1:30" ht="15" hidden="1" customHeight="1" outlineLevel="1" thickBot="1" x14ac:dyDescent="0.4">
      <c r="A352" s="120"/>
      <c r="B352" s="126"/>
      <c r="C352" s="385" t="s">
        <v>93</v>
      </c>
      <c r="D352" s="386"/>
      <c r="E352" s="386"/>
      <c r="F352" s="386"/>
      <c r="G352" s="386"/>
      <c r="H352" s="386"/>
      <c r="I352" s="387"/>
      <c r="J352" s="148"/>
      <c r="K352" s="388" t="s">
        <v>104</v>
      </c>
      <c r="L352" s="389"/>
      <c r="M352" s="389"/>
      <c r="N352" s="390"/>
      <c r="O352" s="149"/>
      <c r="P352" s="391" t="s">
        <v>99</v>
      </c>
      <c r="Q352" s="392"/>
      <c r="S352" s="361" t="s">
        <v>103</v>
      </c>
      <c r="T352" s="362"/>
      <c r="U352" s="362"/>
      <c r="V352" s="362"/>
      <c r="W352" s="363"/>
      <c r="Y352" s="361" t="s">
        <v>108</v>
      </c>
      <c r="Z352" s="362"/>
      <c r="AA352" s="362"/>
      <c r="AB352" s="363"/>
      <c r="AD352" s="251"/>
    </row>
    <row r="353" spans="1:30" ht="15" hidden="1" customHeight="1" outlineLevel="1" thickBot="1" x14ac:dyDescent="0.3">
      <c r="A353" s="140" t="s">
        <v>41</v>
      </c>
      <c r="B353" s="146"/>
      <c r="C353" s="207" t="s">
        <v>94</v>
      </c>
      <c r="D353" s="208" t="s">
        <v>0</v>
      </c>
      <c r="E353" s="208" t="s">
        <v>1</v>
      </c>
      <c r="F353" s="208" t="s">
        <v>2</v>
      </c>
      <c r="G353" s="208" t="s">
        <v>91</v>
      </c>
      <c r="H353" s="208" t="s">
        <v>92</v>
      </c>
      <c r="I353" s="209" t="s">
        <v>29</v>
      </c>
      <c r="J353" s="210"/>
      <c r="K353" s="211" t="s">
        <v>45</v>
      </c>
      <c r="L353" s="212" t="s">
        <v>95</v>
      </c>
      <c r="M353" s="212" t="s">
        <v>12</v>
      </c>
      <c r="N353" s="213" t="s">
        <v>96</v>
      </c>
      <c r="O353" s="156"/>
      <c r="P353" s="163" t="s">
        <v>98</v>
      </c>
      <c r="Q353" s="164" t="s">
        <v>97</v>
      </c>
      <c r="S353" s="232"/>
      <c r="T353" s="299" t="s">
        <v>101</v>
      </c>
      <c r="U353" s="299" t="s">
        <v>102</v>
      </c>
      <c r="V353" s="300"/>
      <c r="W353" s="301" t="s">
        <v>106</v>
      </c>
      <c r="Y353" s="370"/>
      <c r="Z353" s="365" t="s">
        <v>16</v>
      </c>
      <c r="AA353" s="372" t="s">
        <v>107</v>
      </c>
      <c r="AB353" s="374" t="s">
        <v>15</v>
      </c>
      <c r="AD353" s="251"/>
    </row>
    <row r="354" spans="1:30" ht="15" hidden="1" customHeight="1" outlineLevel="1" x14ac:dyDescent="0.25">
      <c r="A354" s="233"/>
      <c r="B354" s="184" t="s">
        <v>30</v>
      </c>
      <c r="C354" s="52"/>
      <c r="D354" s="53"/>
      <c r="E354" s="53"/>
      <c r="F354" s="53"/>
      <c r="G354" s="53"/>
      <c r="H354" s="53"/>
      <c r="I354" s="202"/>
      <c r="J354" s="158"/>
      <c r="K354" s="223"/>
      <c r="L354" s="224"/>
      <c r="M354" s="224"/>
      <c r="N354" s="162"/>
      <c r="O354" s="158"/>
      <c r="P354" s="104"/>
      <c r="Q354" s="99"/>
      <c r="R354" s="1"/>
      <c r="S354" s="285"/>
      <c r="T354" s="231"/>
      <c r="U354" s="231"/>
      <c r="V354" s="288"/>
      <c r="W354" s="289"/>
      <c r="Y354" s="371"/>
      <c r="Z354" s="367"/>
      <c r="AA354" s="373"/>
      <c r="AB354" s="375"/>
    </row>
    <row r="355" spans="1:30" ht="15" hidden="1" customHeight="1" outlineLevel="1" x14ac:dyDescent="0.25">
      <c r="A355" s="138" t="s">
        <v>89</v>
      </c>
      <c r="B355" s="185" t="s">
        <v>34</v>
      </c>
      <c r="C355" s="193"/>
      <c r="D355" s="4"/>
      <c r="E355" s="4"/>
      <c r="F355" s="3"/>
      <c r="G355" s="3"/>
      <c r="H355" s="3"/>
      <c r="I355" s="194"/>
      <c r="J355" s="159"/>
      <c r="K355" s="166"/>
      <c r="L355" s="101"/>
      <c r="M355" s="101"/>
      <c r="N355" s="84"/>
      <c r="O355" s="159"/>
      <c r="P355" s="90"/>
      <c r="Q355" s="84"/>
      <c r="S355" s="236" t="s">
        <v>47</v>
      </c>
      <c r="T355" s="68" t="str">
        <f>IF(SUM(C355:I355)=0,"",SUM(C355:I355)/A356)</f>
        <v/>
      </c>
      <c r="U355" s="68" t="str">
        <f>IF(SUM(K355:N355)=0,"",SUM(K355:N355)/A356)</f>
        <v/>
      </c>
      <c r="V355" s="290"/>
      <c r="W355" s="68" t="str">
        <f>IF(SUM(C355:N355)=0,"",SUM(C355:N355)/A356)</f>
        <v/>
      </c>
      <c r="Y355" s="364"/>
      <c r="Z355" s="367"/>
      <c r="AA355" s="373"/>
      <c r="AB355" s="375"/>
      <c r="AD355" s="251"/>
    </row>
    <row r="356" spans="1:30" ht="15" hidden="1" customHeight="1" outlineLevel="1" thickBot="1" x14ac:dyDescent="0.3">
      <c r="A356" s="234">
        <v>7</v>
      </c>
      <c r="B356" s="185" t="s">
        <v>3</v>
      </c>
      <c r="C356" s="193"/>
      <c r="D356" s="3"/>
      <c r="E356" s="3"/>
      <c r="F356" s="3"/>
      <c r="G356" s="3"/>
      <c r="H356" s="3"/>
      <c r="I356" s="194"/>
      <c r="J356" s="159"/>
      <c r="K356" s="166"/>
      <c r="L356" s="101"/>
      <c r="M356" s="101"/>
      <c r="N356" s="84"/>
      <c r="O356" s="159"/>
      <c r="P356" s="90"/>
      <c r="Q356" s="84"/>
      <c r="S356" s="236" t="s">
        <v>48</v>
      </c>
      <c r="T356" s="69">
        <f>SUM(C356:I356)/A356</f>
        <v>0</v>
      </c>
      <c r="U356" s="69">
        <f>SUM(K356:N356)/A356</f>
        <v>0</v>
      </c>
      <c r="V356" s="291"/>
      <c r="W356" s="69">
        <f>SUM(C356:N356)/A356</f>
        <v>0</v>
      </c>
      <c r="Y356" s="247" t="s">
        <v>9</v>
      </c>
      <c r="Z356" s="248">
        <f>W418</f>
        <v>0</v>
      </c>
      <c r="AA356" s="342">
        <f>IF(SUM(W357,W372,W387,W402)=0,0,AVERAGE(W357,W372,W387,W402)*AVERAGE(W378,W363,W393,W408)*A421-AB371)</f>
        <v>0</v>
      </c>
      <c r="AB356" s="250"/>
    </row>
    <row r="357" spans="1:30" ht="15" hidden="1" customHeight="1" outlineLevel="1" x14ac:dyDescent="0.25">
      <c r="A357" s="353" t="s">
        <v>46</v>
      </c>
      <c r="B357" s="185" t="s">
        <v>4</v>
      </c>
      <c r="C357" s="193"/>
      <c r="D357" s="3"/>
      <c r="E357" s="3"/>
      <c r="F357" s="3"/>
      <c r="G357" s="3"/>
      <c r="H357" s="3"/>
      <c r="I357" s="194"/>
      <c r="J357" s="159"/>
      <c r="K357" s="166"/>
      <c r="L357" s="101"/>
      <c r="M357" s="101"/>
      <c r="N357" s="84"/>
      <c r="O357" s="159"/>
      <c r="P357" s="90"/>
      <c r="Q357" s="84"/>
      <c r="S357" s="236" t="s">
        <v>49</v>
      </c>
      <c r="T357" s="69" t="str">
        <f>IF(SUM(C357:I357)=0,"",SUM(C357:I357)/A356)</f>
        <v/>
      </c>
      <c r="U357" s="69" t="str">
        <f>IF(SUM(K357:N357)=0,"",SUM(K357:N357)/A356)</f>
        <v/>
      </c>
      <c r="V357" s="291"/>
      <c r="W357" s="69" t="str">
        <f>IF(SUM(C357:N357)=0,"",SUM(C357:N357)/A356)</f>
        <v/>
      </c>
      <c r="Y357" s="37" t="s">
        <v>21</v>
      </c>
      <c r="Z357" s="38">
        <f>W417</f>
        <v>0</v>
      </c>
      <c r="AA357" s="12">
        <f>Z358*A421</f>
        <v>0</v>
      </c>
      <c r="AB357" s="246" t="str">
        <f>IF(AB356="","введите цель",(AB356+AB371)/AVERAGE(W363,W378,W393,W408))</f>
        <v>введите цель</v>
      </c>
    </row>
    <row r="358" spans="1:30" ht="15" hidden="1" customHeight="1" outlineLevel="1" thickBot="1" x14ac:dyDescent="0.3">
      <c r="A358" s="354"/>
      <c r="B358" s="185" t="s">
        <v>5</v>
      </c>
      <c r="C358" s="195"/>
      <c r="D358" s="6"/>
      <c r="E358" s="6"/>
      <c r="F358" s="5"/>
      <c r="G358" s="5"/>
      <c r="H358" s="5"/>
      <c r="I358" s="196"/>
      <c r="J358" s="151"/>
      <c r="K358" s="167"/>
      <c r="L358" s="102"/>
      <c r="M358" s="102"/>
      <c r="N358" s="85"/>
      <c r="O358" s="151"/>
      <c r="P358" s="91"/>
      <c r="Q358" s="85"/>
      <c r="S358" s="236" t="s">
        <v>6</v>
      </c>
      <c r="T358" s="66">
        <f>SUM(C358:I358)</f>
        <v>0</v>
      </c>
      <c r="U358" s="66">
        <f>SUM(K358:N358)</f>
        <v>0</v>
      </c>
      <c r="V358" s="292"/>
      <c r="W358" s="66">
        <f>SUM(C358:N358)</f>
        <v>0</v>
      </c>
      <c r="Y358" s="37" t="s">
        <v>17</v>
      </c>
      <c r="Z358" s="39">
        <f>IF(SUM(W357,W372,W387,W402)=0,0,AVERAGE(W357,W372,W387,W402))</f>
        <v>0</v>
      </c>
      <c r="AA358" s="13" t="s">
        <v>18</v>
      </c>
      <c r="AB358" s="28" t="str">
        <f>IF(AB357="введите цель","введите цель",AB357/A421)</f>
        <v>введите цель</v>
      </c>
    </row>
    <row r="359" spans="1:30" ht="15" hidden="1" customHeight="1" outlineLevel="1" thickBot="1" x14ac:dyDescent="0.3">
      <c r="A359" s="355"/>
      <c r="B359" s="185" t="s">
        <v>7</v>
      </c>
      <c r="C359" s="195"/>
      <c r="D359" s="5"/>
      <c r="E359" s="5"/>
      <c r="F359" s="5"/>
      <c r="G359" s="5"/>
      <c r="H359" s="5"/>
      <c r="I359" s="196"/>
      <c r="J359" s="151"/>
      <c r="K359" s="167"/>
      <c r="L359" s="102"/>
      <c r="M359" s="102"/>
      <c r="N359" s="85"/>
      <c r="O359" s="151"/>
      <c r="P359" s="91"/>
      <c r="Q359" s="85"/>
      <c r="S359" s="236" t="s">
        <v>105</v>
      </c>
      <c r="T359" s="59" t="str">
        <f>IF(SUM(C359:I359)=0,"",SUM(C359:I359))</f>
        <v/>
      </c>
      <c r="U359" s="59" t="str">
        <f>IF(SUM(K359:N359)=0,"",SUM(K359:N359))</f>
        <v/>
      </c>
      <c r="V359" s="293"/>
      <c r="W359" s="66" t="str">
        <f>IF(SUM(C359:N359)=0,"",SUM(C359:N359))</f>
        <v/>
      </c>
      <c r="Y359" s="111" t="s">
        <v>19</v>
      </c>
      <c r="Z359" s="40">
        <f>IF(SUM(W355,W370,W385,W400)=0,0,AVERAGE(W355,W370,W385,W400))</f>
        <v>0</v>
      </c>
      <c r="AA359" s="25" t="s">
        <v>18</v>
      </c>
      <c r="AB359" s="29" t="str">
        <f>IF(AB356="","введите цель",((AB356+AB371)/((Z358*Z361*A421)/(Z359*A421)))/A421)</f>
        <v>введите цель</v>
      </c>
    </row>
    <row r="360" spans="1:30" ht="15" hidden="1" customHeight="1" outlineLevel="1" thickBot="1" x14ac:dyDescent="0.3">
      <c r="A360" s="356"/>
      <c r="B360" s="181" t="s">
        <v>32</v>
      </c>
      <c r="C360" s="197">
        <f t="shared" ref="C360:I360" si="254">IF(C355=0,0,C359/C355)</f>
        <v>0</v>
      </c>
      <c r="D360" s="56">
        <f t="shared" si="254"/>
        <v>0</v>
      </c>
      <c r="E360" s="56">
        <f t="shared" si="254"/>
        <v>0</v>
      </c>
      <c r="F360" s="56">
        <f t="shared" si="254"/>
        <v>0</v>
      </c>
      <c r="G360" s="56">
        <f t="shared" si="254"/>
        <v>0</v>
      </c>
      <c r="H360" s="56">
        <f t="shared" si="254"/>
        <v>0</v>
      </c>
      <c r="I360" s="169">
        <f t="shared" si="254"/>
        <v>0</v>
      </c>
      <c r="J360" s="150"/>
      <c r="K360" s="168">
        <f t="shared" ref="K360" si="255">IF(K355=0,0,K359/K355)</f>
        <v>0</v>
      </c>
      <c r="L360" s="147">
        <f>IF(L355=0,0,L359/L355)</f>
        <v>0</v>
      </c>
      <c r="M360" s="147">
        <f>IF(M355=0,0,M359/M355)</f>
        <v>0</v>
      </c>
      <c r="N360" s="169">
        <f>IF(N355=0,0,N359/N355)</f>
        <v>0</v>
      </c>
      <c r="O360" s="150"/>
      <c r="P360" s="92"/>
      <c r="Q360" s="86"/>
      <c r="S360" s="236" t="s">
        <v>51</v>
      </c>
      <c r="T360" s="345" t="str">
        <f>IF(SUM(Q354:Q367)=0,"",SUM(Q354:Q367))</f>
        <v/>
      </c>
      <c r="U360" s="345"/>
      <c r="V360" s="345"/>
      <c r="W360" s="345"/>
      <c r="Y360" s="376" t="s">
        <v>109</v>
      </c>
      <c r="Z360" s="377"/>
      <c r="AA360" s="377"/>
      <c r="AB360" s="378"/>
    </row>
    <row r="361" spans="1:30" ht="15" hidden="1" customHeight="1" outlineLevel="1" x14ac:dyDescent="0.25">
      <c r="A361" s="356"/>
      <c r="B361" s="181" t="s">
        <v>8</v>
      </c>
      <c r="C361" s="198">
        <f>IF(C357=0,0,C359/C357)</f>
        <v>0</v>
      </c>
      <c r="D361" s="57">
        <f>IF(D357=0,0,D359/D357)</f>
        <v>0</v>
      </c>
      <c r="E361" s="57">
        <f t="shared" ref="E361:I361" si="256">IF(E357=0,0,E359/E357)</f>
        <v>0</v>
      </c>
      <c r="F361" s="57">
        <f t="shared" si="256"/>
        <v>0</v>
      </c>
      <c r="G361" s="57">
        <f t="shared" si="256"/>
        <v>0</v>
      </c>
      <c r="H361" s="57">
        <f t="shared" si="256"/>
        <v>0</v>
      </c>
      <c r="I361" s="171">
        <f t="shared" si="256"/>
        <v>0</v>
      </c>
      <c r="J361" s="151"/>
      <c r="K361" s="170">
        <f t="shared" ref="K361" si="257">IF(K357=0,0,K359/K357)</f>
        <v>0</v>
      </c>
      <c r="L361" s="78">
        <f>IF(L357=0,0,L359/L357)</f>
        <v>0</v>
      </c>
      <c r="M361" s="78">
        <f>IF(M357=0,0,M359/M357)</f>
        <v>0</v>
      </c>
      <c r="N361" s="171">
        <f>IF(N357=0,0,N359/N357)</f>
        <v>0</v>
      </c>
      <c r="O361" s="151"/>
      <c r="P361" s="91"/>
      <c r="Q361" s="85"/>
      <c r="S361" s="236"/>
      <c r="T361" s="66"/>
      <c r="U361" s="59"/>
      <c r="V361" s="293"/>
      <c r="W361" s="59"/>
      <c r="Y361" s="35" t="s">
        <v>22</v>
      </c>
      <c r="Z361" s="34">
        <f>IF(SUM(W363,W378,W393,W408)=0,0,AVERAGE(W363,W378,W393,W408))</f>
        <v>0</v>
      </c>
      <c r="AA361" s="17" t="s">
        <v>18</v>
      </c>
      <c r="AB361" s="31"/>
    </row>
    <row r="362" spans="1:30" ht="15" hidden="1" customHeight="1" outlineLevel="1" thickBot="1" x14ac:dyDescent="0.3">
      <c r="A362" s="356"/>
      <c r="B362" s="182" t="s">
        <v>74</v>
      </c>
      <c r="C362" s="199">
        <f>C358-C359</f>
        <v>0</v>
      </c>
      <c r="D362" s="58">
        <f t="shared" ref="D362:I362" si="258">D358-D359</f>
        <v>0</v>
      </c>
      <c r="E362" s="58">
        <f t="shared" si="258"/>
        <v>0</v>
      </c>
      <c r="F362" s="58">
        <f t="shared" si="258"/>
        <v>0</v>
      </c>
      <c r="G362" s="58">
        <f t="shared" si="258"/>
        <v>0</v>
      </c>
      <c r="H362" s="58">
        <f t="shared" si="258"/>
        <v>0</v>
      </c>
      <c r="I362" s="173">
        <f t="shared" si="258"/>
        <v>0</v>
      </c>
      <c r="J362" s="152"/>
      <c r="K362" s="172">
        <f t="shared" ref="K362" si="259">K358-K359</f>
        <v>0</v>
      </c>
      <c r="L362" s="79">
        <f>L358-L359</f>
        <v>0</v>
      </c>
      <c r="M362" s="79">
        <f>M358-M359</f>
        <v>0</v>
      </c>
      <c r="N362" s="173">
        <f>N358-N359</f>
        <v>0</v>
      </c>
      <c r="O362" s="152"/>
      <c r="P362" s="93"/>
      <c r="Q362" s="87"/>
      <c r="S362" s="286" t="s">
        <v>119</v>
      </c>
      <c r="T362" s="348" t="str">
        <f>IF((SUM(C362:N362)-SUM(Q354:Q367))=0,"",SUM(C362:N362)-SUM(Q354:Q367))</f>
        <v/>
      </c>
      <c r="U362" s="348"/>
      <c r="V362" s="348"/>
      <c r="W362" s="348"/>
      <c r="Y362" s="111" t="s">
        <v>11</v>
      </c>
      <c r="Z362" s="41" t="s">
        <v>18</v>
      </c>
      <c r="AA362" s="26">
        <f>AA356</f>
        <v>0</v>
      </c>
      <c r="AB362" s="27" t="str">
        <f>IF(AB361="","введите цель",Z358*A421*AB361-AB371)</f>
        <v>введите цель</v>
      </c>
    </row>
    <row r="363" spans="1:30" ht="15" hidden="1" customHeight="1" outlineLevel="1" thickBot="1" x14ac:dyDescent="0.3">
      <c r="A363" s="356"/>
      <c r="B363" s="182" t="s">
        <v>13</v>
      </c>
      <c r="C363" s="200" t="str">
        <f>IF(C359=0,"нет",C358/C359)</f>
        <v>нет</v>
      </c>
      <c r="D363" s="75" t="str">
        <f t="shared" ref="D363:I363" si="260">IF(D359=0,"нет",D358/D359)</f>
        <v>нет</v>
      </c>
      <c r="E363" s="75" t="str">
        <f t="shared" si="260"/>
        <v>нет</v>
      </c>
      <c r="F363" s="75" t="str">
        <f t="shared" si="260"/>
        <v>нет</v>
      </c>
      <c r="G363" s="75" t="str">
        <f t="shared" si="260"/>
        <v>нет</v>
      </c>
      <c r="H363" s="75" t="str">
        <f t="shared" si="260"/>
        <v>нет</v>
      </c>
      <c r="I363" s="174" t="str">
        <f t="shared" si="260"/>
        <v>нет</v>
      </c>
      <c r="J363" s="153"/>
      <c r="K363" s="200" t="str">
        <f>IF(K359=0,"нет",K358/K359)</f>
        <v>нет</v>
      </c>
      <c r="L363" s="75" t="str">
        <f>IF(L359=0,"нет",L358/L359)</f>
        <v>нет</v>
      </c>
      <c r="M363" s="75" t="str">
        <f>IF(M359=0,"нет",M358/M359)</f>
        <v>нет</v>
      </c>
      <c r="N363" s="174" t="str">
        <f>IF(N359=0,"нет",N358/N359)</f>
        <v>нет</v>
      </c>
      <c r="O363" s="153"/>
      <c r="P363" s="94"/>
      <c r="Q363" s="88"/>
      <c r="S363" s="236" t="s">
        <v>50</v>
      </c>
      <c r="T363" s="66" t="str">
        <f>IF(SUM(C357:I357)=0,"",SUM(C358:I358)/SUM(C357:I357))</f>
        <v/>
      </c>
      <c r="U363" s="66" t="str">
        <f>IF(SUM(K357:N357)=0,"",SUM(K358:N358)/SUM(K357:N357))</f>
        <v/>
      </c>
      <c r="V363" s="293"/>
      <c r="W363" s="66" t="str">
        <f>IF(SUM(C357:N357)=0,"",SUM(C358:N358)/SUM(C357:N357))</f>
        <v/>
      </c>
      <c r="Y363" s="376" t="s">
        <v>110</v>
      </c>
      <c r="Z363" s="377"/>
      <c r="AA363" s="379"/>
      <c r="AB363" s="378"/>
    </row>
    <row r="364" spans="1:30" ht="15" hidden="1" customHeight="1" outlineLevel="1" thickBot="1" x14ac:dyDescent="0.3">
      <c r="A364" s="356"/>
      <c r="B364" s="82" t="s">
        <v>31</v>
      </c>
      <c r="C364" s="201">
        <f t="shared" ref="C364:I364" si="261">IF(C354=0,0,C355/C354)</f>
        <v>0</v>
      </c>
      <c r="D364" s="60">
        <f t="shared" si="261"/>
        <v>0</v>
      </c>
      <c r="E364" s="60">
        <f t="shared" si="261"/>
        <v>0</v>
      </c>
      <c r="F364" s="60">
        <f t="shared" si="261"/>
        <v>0</v>
      </c>
      <c r="G364" s="60">
        <f t="shared" si="261"/>
        <v>0</v>
      </c>
      <c r="H364" s="60">
        <f t="shared" si="261"/>
        <v>0</v>
      </c>
      <c r="I364" s="176">
        <f t="shared" si="261"/>
        <v>0</v>
      </c>
      <c r="J364" s="154"/>
      <c r="K364" s="175">
        <f t="shared" ref="K364:N364" si="262">IF(K354=0,0,K355/K354)</f>
        <v>0</v>
      </c>
      <c r="L364" s="80">
        <f t="shared" si="262"/>
        <v>0</v>
      </c>
      <c r="M364" s="80">
        <f t="shared" si="262"/>
        <v>0</v>
      </c>
      <c r="N364" s="176">
        <f t="shared" si="262"/>
        <v>0</v>
      </c>
      <c r="O364" s="154"/>
      <c r="P364" s="95"/>
      <c r="Q364" s="89"/>
      <c r="S364" s="382"/>
      <c r="T364" s="383"/>
      <c r="U364" s="383"/>
      <c r="V364" s="383"/>
      <c r="W364" s="384"/>
      <c r="X364" s="73"/>
      <c r="Y364" s="35" t="s">
        <v>19</v>
      </c>
      <c r="Z364" s="36">
        <f>Z359</f>
        <v>0</v>
      </c>
      <c r="AA364" s="343" t="s">
        <v>18</v>
      </c>
      <c r="AB364" s="252"/>
    </row>
    <row r="365" spans="1:30" ht="15" hidden="1" customHeight="1" outlineLevel="1" x14ac:dyDescent="0.25">
      <c r="A365" s="356"/>
      <c r="B365" s="181" t="s">
        <v>37</v>
      </c>
      <c r="C365" s="201">
        <f t="shared" ref="C365:I365" si="263">IF(C355=0,0,C356/C355)</f>
        <v>0</v>
      </c>
      <c r="D365" s="60">
        <f t="shared" si="263"/>
        <v>0</v>
      </c>
      <c r="E365" s="60">
        <f t="shared" si="263"/>
        <v>0</v>
      </c>
      <c r="F365" s="60">
        <f t="shared" si="263"/>
        <v>0</v>
      </c>
      <c r="G365" s="60">
        <f t="shared" si="263"/>
        <v>0</v>
      </c>
      <c r="H365" s="60">
        <f t="shared" si="263"/>
        <v>0</v>
      </c>
      <c r="I365" s="176">
        <f t="shared" si="263"/>
        <v>0</v>
      </c>
      <c r="J365" s="154"/>
      <c r="K365" s="175">
        <f t="shared" ref="K365:N365" si="264">IF(K355=0,0,K356/K355)</f>
        <v>0</v>
      </c>
      <c r="L365" s="80">
        <f t="shared" si="264"/>
        <v>0</v>
      </c>
      <c r="M365" s="80">
        <f t="shared" si="264"/>
        <v>0</v>
      </c>
      <c r="N365" s="176">
        <f t="shared" si="264"/>
        <v>0</v>
      </c>
      <c r="O365" s="154"/>
      <c r="P365" s="95"/>
      <c r="Q365" s="89"/>
      <c r="S365" s="236" t="s">
        <v>37</v>
      </c>
      <c r="T365" s="61">
        <f>IF(SUM(C355:I355)=0,0,(SUM(C356:I356)/SUM(C355:I355)))</f>
        <v>0</v>
      </c>
      <c r="U365" s="61">
        <f>IF(SUM(K355:N355)=0,0,(SUM(K356:N356)/SUM(K355:N355)))</f>
        <v>0</v>
      </c>
      <c r="V365" s="294"/>
      <c r="W365" s="61">
        <f>IF(SUM(C355:N355)=0,0,(SUM(C356:N356)/SUM(C355:N355)))</f>
        <v>0</v>
      </c>
      <c r="Y365" s="37" t="s">
        <v>11</v>
      </c>
      <c r="Z365" s="110" t="s">
        <v>18</v>
      </c>
      <c r="AA365" s="19">
        <f>AA356</f>
        <v>0</v>
      </c>
      <c r="AB365" s="30" t="str">
        <f>IF(AB364="","введите цель",((Z358*Z361*A421)/(Z359*A421))*AB364*A421-AB371)</f>
        <v>введите цель</v>
      </c>
    </row>
    <row r="366" spans="1:30" ht="15" hidden="1" customHeight="1" outlineLevel="1" thickBot="1" x14ac:dyDescent="0.3">
      <c r="A366" s="356"/>
      <c r="B366" s="82" t="s">
        <v>38</v>
      </c>
      <c r="C366" s="201">
        <f t="shared" ref="C366:G366" si="265">IF(C356=0,0,C357/C356)</f>
        <v>0</v>
      </c>
      <c r="D366" s="60">
        <f t="shared" si="265"/>
        <v>0</v>
      </c>
      <c r="E366" s="60">
        <f t="shared" si="265"/>
        <v>0</v>
      </c>
      <c r="F366" s="60">
        <f t="shared" si="265"/>
        <v>0</v>
      </c>
      <c r="G366" s="60">
        <f t="shared" si="265"/>
        <v>0</v>
      </c>
      <c r="H366" s="60">
        <f>IF(H356=0,0,H357/H356)</f>
        <v>0</v>
      </c>
      <c r="I366" s="176">
        <f t="shared" ref="I366" si="266">IF(I356=0,0,I357/I356)</f>
        <v>0</v>
      </c>
      <c r="J366" s="154"/>
      <c r="K366" s="175">
        <f t="shared" ref="K366:N366" si="267">IF(K356=0,0,K357/K356)</f>
        <v>0</v>
      </c>
      <c r="L366" s="80">
        <f t="shared" si="267"/>
        <v>0</v>
      </c>
      <c r="M366" s="80">
        <f t="shared" si="267"/>
        <v>0</v>
      </c>
      <c r="N366" s="176">
        <f t="shared" si="267"/>
        <v>0</v>
      </c>
      <c r="O366" s="154"/>
      <c r="P366" s="95"/>
      <c r="Q366" s="89"/>
      <c r="S366" s="236" t="s">
        <v>38</v>
      </c>
      <c r="T366" s="61">
        <f>IF(SUM(C356:I356)=0,0,(SUM(C357:I357)/SUM(C356:I356)))</f>
        <v>0</v>
      </c>
      <c r="U366" s="61">
        <f>IF(SUM(K356:N356)=0,0,(SUM(K357:N357)/SUM(K356:N356)))</f>
        <v>0</v>
      </c>
      <c r="V366" s="294"/>
      <c r="W366" s="61">
        <f>IF(SUM(C356:N356)=0,0,(SUM(C357:N357)/SUM(C356:N356)))</f>
        <v>0</v>
      </c>
      <c r="Y366" s="111" t="s">
        <v>20</v>
      </c>
      <c r="Z366" s="112">
        <f>Z358</f>
        <v>0</v>
      </c>
      <c r="AA366" s="113" t="s">
        <v>18</v>
      </c>
      <c r="AB366" s="114" t="str">
        <f>IF(AB364="","введите цель",W417/W415*AB364)</f>
        <v>введите цель</v>
      </c>
    </row>
    <row r="367" spans="1:30" ht="15" hidden="1" customHeight="1" outlineLevel="1" thickBot="1" x14ac:dyDescent="0.3">
      <c r="A367" s="356"/>
      <c r="B367" s="183" t="s">
        <v>39</v>
      </c>
      <c r="C367" s="204">
        <f>IF(C355=0,0,C357/C355)</f>
        <v>0</v>
      </c>
      <c r="D367" s="76">
        <f t="shared" ref="D367:I367" si="268">IF(D355=0,0,D357/D355)</f>
        <v>0</v>
      </c>
      <c r="E367" s="76">
        <f t="shared" si="268"/>
        <v>0</v>
      </c>
      <c r="F367" s="76">
        <f t="shared" si="268"/>
        <v>0</v>
      </c>
      <c r="G367" s="76">
        <f t="shared" si="268"/>
        <v>0</v>
      </c>
      <c r="H367" s="76">
        <f t="shared" si="268"/>
        <v>0</v>
      </c>
      <c r="I367" s="205">
        <f t="shared" si="268"/>
        <v>0</v>
      </c>
      <c r="J367" s="155"/>
      <c r="K367" s="177">
        <f t="shared" ref="K367" si="269">IF(K355=0,0,K357/K355)</f>
        <v>0</v>
      </c>
      <c r="L367" s="81">
        <f>IF(L355=0,0,L357/L355)</f>
        <v>0</v>
      </c>
      <c r="M367" s="81">
        <f>IF(M355=0,0,M357/M355)</f>
        <v>0</v>
      </c>
      <c r="N367" s="178">
        <f>IF(N355=0,0,N357/N355)</f>
        <v>0</v>
      </c>
      <c r="O367" s="155"/>
      <c r="P367" s="160"/>
      <c r="Q367" s="161"/>
      <c r="S367" s="287" t="s">
        <v>40</v>
      </c>
      <c r="T367" s="61">
        <f>IF(SUM(C355:I355)=0,0,SUM(C357:I357)/SUM(C355:I355))</f>
        <v>0</v>
      </c>
      <c r="U367" s="61">
        <f>IF(SUM(K355:N355)=0,0,SUM(K357:N357)/SUM(K355:N355))</f>
        <v>0</v>
      </c>
      <c r="V367" s="294"/>
      <c r="W367" s="61">
        <f>IF(SUM(C355:N355)=0,0,SUM(C357:N357)/SUM(C355:N355))</f>
        <v>0</v>
      </c>
      <c r="Y367" s="380" t="s">
        <v>23</v>
      </c>
      <c r="Z367" s="381"/>
      <c r="AA367" s="381"/>
      <c r="AB367" s="32">
        <f>Z361</f>
        <v>0</v>
      </c>
    </row>
    <row r="368" spans="1:30" ht="15" hidden="1" customHeight="1" outlineLevel="1" thickBot="1" x14ac:dyDescent="0.3">
      <c r="A368" s="140" t="s">
        <v>42</v>
      </c>
      <c r="B368" s="145"/>
      <c r="C368" s="207" t="str">
        <f t="shared" ref="C368:I368" si="270">C353</f>
        <v>прямые заходы</v>
      </c>
      <c r="D368" s="208" t="str">
        <f t="shared" si="270"/>
        <v>директ</v>
      </c>
      <c r="E368" s="208" t="str">
        <f t="shared" si="270"/>
        <v>adwords</v>
      </c>
      <c r="F368" s="208" t="str">
        <f t="shared" si="270"/>
        <v>поиск</v>
      </c>
      <c r="G368" s="208" t="str">
        <f t="shared" si="270"/>
        <v>ссылки</v>
      </c>
      <c r="H368" s="208" t="str">
        <f t="shared" si="270"/>
        <v>источник m</v>
      </c>
      <c r="I368" s="209" t="str">
        <f t="shared" si="270"/>
        <v>источник n</v>
      </c>
      <c r="J368" s="240"/>
      <c r="K368" s="239" t="str">
        <f>K353</f>
        <v>Повторные</v>
      </c>
      <c r="L368" s="208" t="str">
        <f>L353</f>
        <v>авито</v>
      </c>
      <c r="M368" s="208" t="str">
        <f>M353</f>
        <v>вконтакт</v>
      </c>
      <c r="N368" s="209" t="str">
        <f>N353</f>
        <v>источник k</v>
      </c>
      <c r="O368" s="206"/>
      <c r="P368" s="393" t="s">
        <v>100</v>
      </c>
      <c r="Q368" s="394"/>
      <c r="Y368" s="357" t="s">
        <v>52</v>
      </c>
      <c r="Z368" s="358"/>
      <c r="AA368" s="358"/>
      <c r="AB368" s="115">
        <f>IF(Z358=0,0,Z358/Z359)</f>
        <v>0</v>
      </c>
    </row>
    <row r="369" spans="1:30" ht="15" hidden="1" customHeight="1" outlineLevel="1" x14ac:dyDescent="0.25">
      <c r="A369" s="233"/>
      <c r="B369" s="184" t="s">
        <v>30</v>
      </c>
      <c r="C369" s="52"/>
      <c r="D369" s="53"/>
      <c r="E369" s="53"/>
      <c r="F369" s="53"/>
      <c r="G369" s="53"/>
      <c r="H369" s="53"/>
      <c r="I369" s="202"/>
      <c r="J369" s="158"/>
      <c r="K369" s="223"/>
      <c r="L369" s="224"/>
      <c r="M369" s="224"/>
      <c r="N369" s="162"/>
      <c r="O369" s="158"/>
      <c r="P369" s="104"/>
      <c r="Q369" s="99"/>
      <c r="R369" s="1"/>
      <c r="S369" s="232"/>
      <c r="T369" s="299" t="s">
        <v>101</v>
      </c>
      <c r="U369" s="299" t="s">
        <v>102</v>
      </c>
      <c r="V369" s="300"/>
      <c r="W369" s="301" t="s">
        <v>106</v>
      </c>
      <c r="Y369" s="357" t="s">
        <v>24</v>
      </c>
      <c r="Z369" s="358"/>
      <c r="AA369" s="358"/>
      <c r="AB369" s="253">
        <f>Z358</f>
        <v>0</v>
      </c>
    </row>
    <row r="370" spans="1:30" ht="15" hidden="1" customHeight="1" outlineLevel="1" x14ac:dyDescent="0.25">
      <c r="A370" s="138" t="s">
        <v>89</v>
      </c>
      <c r="B370" s="185" t="s">
        <v>34</v>
      </c>
      <c r="C370" s="193"/>
      <c r="D370" s="4"/>
      <c r="E370" s="4"/>
      <c r="F370" s="3"/>
      <c r="G370" s="3"/>
      <c r="H370" s="3"/>
      <c r="I370" s="194"/>
      <c r="J370" s="159"/>
      <c r="K370" s="166"/>
      <c r="L370" s="101"/>
      <c r="M370" s="101"/>
      <c r="N370" s="84"/>
      <c r="O370" s="159"/>
      <c r="P370" s="90"/>
      <c r="Q370" s="84"/>
      <c r="S370" s="227" t="s">
        <v>47</v>
      </c>
      <c r="T370" s="68" t="str">
        <f>IF(SUM(C370:I370)=0,"",SUM(C370:I370)/A371)</f>
        <v/>
      </c>
      <c r="U370" s="68" t="str">
        <f>IF(SUM(K370:N370)=0,"",SUM(K370:N370)/A371)</f>
        <v/>
      </c>
      <c r="V370" s="277"/>
      <c r="W370" s="228" t="str">
        <f>IF(SUM(C370:N370)=0,"",SUM(C370:N370)/A371)</f>
        <v/>
      </c>
      <c r="Y370" s="357" t="s">
        <v>26</v>
      </c>
      <c r="Z370" s="358"/>
      <c r="AA370" s="358"/>
      <c r="AB370" s="116">
        <f>Z359</f>
        <v>0</v>
      </c>
    </row>
    <row r="371" spans="1:30" ht="15" hidden="1" customHeight="1" outlineLevel="1" thickBot="1" x14ac:dyDescent="0.3">
      <c r="A371" s="234">
        <v>7</v>
      </c>
      <c r="B371" s="185" t="s">
        <v>3</v>
      </c>
      <c r="C371" s="193"/>
      <c r="D371" s="3"/>
      <c r="E371" s="3"/>
      <c r="F371" s="3"/>
      <c r="G371" s="3"/>
      <c r="H371" s="3"/>
      <c r="I371" s="194"/>
      <c r="J371" s="159"/>
      <c r="K371" s="166"/>
      <c r="L371" s="101"/>
      <c r="M371" s="101"/>
      <c r="N371" s="84"/>
      <c r="O371" s="159"/>
      <c r="P371" s="90"/>
      <c r="Q371" s="84"/>
      <c r="S371" s="227" t="s">
        <v>48</v>
      </c>
      <c r="T371" s="69">
        <f>SUM(C371:I371)/A371</f>
        <v>0</v>
      </c>
      <c r="U371" s="69">
        <f>SUM(K371:N371)/A371</f>
        <v>0</v>
      </c>
      <c r="V371" s="278"/>
      <c r="W371" s="229">
        <f>SUM(C371:N371)/A371</f>
        <v>0</v>
      </c>
      <c r="Y371" s="359" t="s">
        <v>28</v>
      </c>
      <c r="Z371" s="360"/>
      <c r="AA371" s="360"/>
      <c r="AB371" s="33">
        <f>IF(COUNT(W359,W374,W389,W404)=0,0,AVERAGE(W359,W374,W389,W404)*4+SUM(T360,T375,T390,T405))</f>
        <v>0</v>
      </c>
    </row>
    <row r="372" spans="1:30" ht="15" hidden="1" customHeight="1" outlineLevel="1" thickBot="1" x14ac:dyDescent="0.3">
      <c r="A372" s="353" t="s">
        <v>46</v>
      </c>
      <c r="B372" s="185" t="s">
        <v>4</v>
      </c>
      <c r="C372" s="193"/>
      <c r="D372" s="3"/>
      <c r="E372" s="3"/>
      <c r="F372" s="3"/>
      <c r="G372" s="3"/>
      <c r="H372" s="3"/>
      <c r="I372" s="194"/>
      <c r="J372" s="159"/>
      <c r="K372" s="166"/>
      <c r="L372" s="101"/>
      <c r="M372" s="101"/>
      <c r="N372" s="84"/>
      <c r="O372" s="159"/>
      <c r="P372" s="90"/>
      <c r="Q372" s="84"/>
      <c r="S372" s="227" t="s">
        <v>49</v>
      </c>
      <c r="T372" s="69" t="str">
        <f>IF(SUM(C372:I372)=0,"",SUM(C372:I372)/A371)</f>
        <v/>
      </c>
      <c r="U372" s="69" t="str">
        <f>IF(SUM(K372:N372)=0,"",SUM(K372:N372)/A371)</f>
        <v/>
      </c>
      <c r="V372" s="278"/>
      <c r="W372" s="229" t="str">
        <f>IF(SUM(C372:N372)=0,"",SUM(C372:N372)/A371)</f>
        <v/>
      </c>
      <c r="Y372" s="257"/>
      <c r="Z372" s="257"/>
      <c r="AA372" s="257"/>
      <c r="AB372" s="257"/>
    </row>
    <row r="373" spans="1:30" ht="15" hidden="1" customHeight="1" outlineLevel="1" thickBot="1" x14ac:dyDescent="0.3">
      <c r="A373" s="354"/>
      <c r="B373" s="185" t="s">
        <v>5</v>
      </c>
      <c r="C373" s="195"/>
      <c r="D373" s="6"/>
      <c r="E373" s="6"/>
      <c r="F373" s="5"/>
      <c r="G373" s="5"/>
      <c r="H373" s="5"/>
      <c r="I373" s="196"/>
      <c r="J373" s="151"/>
      <c r="K373" s="167"/>
      <c r="L373" s="102"/>
      <c r="M373" s="102"/>
      <c r="N373" s="85"/>
      <c r="O373" s="151"/>
      <c r="P373" s="91"/>
      <c r="Q373" s="85"/>
      <c r="S373" s="227" t="s">
        <v>6</v>
      </c>
      <c r="T373" s="66">
        <f>SUM(C373:I373)</f>
        <v>0</v>
      </c>
      <c r="U373" s="66">
        <f>SUM(K373:N373)</f>
        <v>0</v>
      </c>
      <c r="V373" s="279"/>
      <c r="W373" s="67">
        <f>SUM(C373:N373)</f>
        <v>0</v>
      </c>
      <c r="Y373" s="361" t="s">
        <v>111</v>
      </c>
      <c r="Z373" s="362"/>
      <c r="AA373" s="362"/>
      <c r="AB373" s="363"/>
    </row>
    <row r="374" spans="1:30" ht="15" hidden="1" customHeight="1" outlineLevel="1" x14ac:dyDescent="0.25">
      <c r="A374" s="355"/>
      <c r="B374" s="185" t="s">
        <v>7</v>
      </c>
      <c r="C374" s="195"/>
      <c r="D374" s="5"/>
      <c r="E374" s="5"/>
      <c r="F374" s="5"/>
      <c r="G374" s="5"/>
      <c r="H374" s="5"/>
      <c r="I374" s="196"/>
      <c r="J374" s="151"/>
      <c r="K374" s="167"/>
      <c r="L374" s="102"/>
      <c r="M374" s="102"/>
      <c r="N374" s="85"/>
      <c r="O374" s="151"/>
      <c r="P374" s="91"/>
      <c r="Q374" s="85"/>
      <c r="S374" s="227" t="s">
        <v>105</v>
      </c>
      <c r="T374" s="59" t="str">
        <f>IF(SUM(C374:I374)=0,"",SUM(C374:I374))</f>
        <v/>
      </c>
      <c r="U374" s="59" t="str">
        <f>IF(SUM(K374:N374)=0,"",SUM(K374:N374))</f>
        <v/>
      </c>
      <c r="V374" s="280"/>
      <c r="W374" s="67" t="str">
        <f>IF(SUM(C374:N374)=0,"",SUM(C374:N374))</f>
        <v/>
      </c>
      <c r="Y374" s="364" t="s">
        <v>25</v>
      </c>
      <c r="Z374" s="365"/>
      <c r="AA374" s="365"/>
      <c r="AB374" s="202"/>
    </row>
    <row r="375" spans="1:30" ht="15" hidden="1" customHeight="1" outlineLevel="1" x14ac:dyDescent="0.25">
      <c r="A375" s="356"/>
      <c r="B375" s="181" t="s">
        <v>32</v>
      </c>
      <c r="C375" s="197">
        <f t="shared" ref="C375:I375" si="271">IF(C370=0,0,C374/C370)</f>
        <v>0</v>
      </c>
      <c r="D375" s="56">
        <f t="shared" si="271"/>
        <v>0</v>
      </c>
      <c r="E375" s="56">
        <f t="shared" si="271"/>
        <v>0</v>
      </c>
      <c r="F375" s="56">
        <f t="shared" si="271"/>
        <v>0</v>
      </c>
      <c r="G375" s="56">
        <f t="shared" si="271"/>
        <v>0</v>
      </c>
      <c r="H375" s="56">
        <f t="shared" si="271"/>
        <v>0</v>
      </c>
      <c r="I375" s="169">
        <f t="shared" si="271"/>
        <v>0</v>
      </c>
      <c r="J375" s="150"/>
      <c r="K375" s="168">
        <f>IF(K370=0,0,K374/K370)</f>
        <v>0</v>
      </c>
      <c r="L375" s="147">
        <f>IF(L370=0,0,L374/L370)</f>
        <v>0</v>
      </c>
      <c r="M375" s="147">
        <f>IF(M370=0,0,M374/M370)</f>
        <v>0</v>
      </c>
      <c r="N375" s="169">
        <f>IF(N370=0,0,N374/N370)</f>
        <v>0</v>
      </c>
      <c r="O375" s="150"/>
      <c r="P375" s="92"/>
      <c r="Q375" s="86"/>
      <c r="S375" s="227" t="s">
        <v>51</v>
      </c>
      <c r="T375" s="345" t="str">
        <f>IF(SUM(Q369:Q382)=0,"",SUM(Q369:Q382))</f>
        <v/>
      </c>
      <c r="U375" s="345"/>
      <c r="V375" s="346"/>
      <c r="W375" s="347"/>
      <c r="Y375" s="366" t="s">
        <v>112</v>
      </c>
      <c r="Z375" s="367"/>
      <c r="AA375" s="367"/>
      <c r="AB375" s="254"/>
    </row>
    <row r="376" spans="1:30" ht="15" hidden="1" customHeight="1" outlineLevel="1" x14ac:dyDescent="0.25">
      <c r="A376" s="356"/>
      <c r="B376" s="181" t="s">
        <v>8</v>
      </c>
      <c r="C376" s="198">
        <f t="shared" ref="C376:I376" si="272">IF(C372=0,0,C374/C372)</f>
        <v>0</v>
      </c>
      <c r="D376" s="57">
        <f t="shared" si="272"/>
        <v>0</v>
      </c>
      <c r="E376" s="57">
        <f t="shared" si="272"/>
        <v>0</v>
      </c>
      <c r="F376" s="57">
        <f t="shared" si="272"/>
        <v>0</v>
      </c>
      <c r="G376" s="57">
        <f t="shared" si="272"/>
        <v>0</v>
      </c>
      <c r="H376" s="57">
        <f t="shared" si="272"/>
        <v>0</v>
      </c>
      <c r="I376" s="171">
        <f t="shared" si="272"/>
        <v>0</v>
      </c>
      <c r="J376" s="151"/>
      <c r="K376" s="170">
        <f>IF(K372=0,0,K374/K372)</f>
        <v>0</v>
      </c>
      <c r="L376" s="78">
        <f>IF(L372=0,0,L374/L372)</f>
        <v>0</v>
      </c>
      <c r="M376" s="78">
        <f>IF(M372=0,0,M374/M372)</f>
        <v>0</v>
      </c>
      <c r="N376" s="171">
        <f>IF(N372=0,0,N374/N372)</f>
        <v>0</v>
      </c>
      <c r="O376" s="151"/>
      <c r="P376" s="91"/>
      <c r="Q376" s="85"/>
      <c r="S376" s="236"/>
      <c r="T376" s="216"/>
      <c r="U376" s="215"/>
      <c r="V376" s="215"/>
      <c r="W376" s="237"/>
      <c r="Y376" s="366" t="s">
        <v>113</v>
      </c>
      <c r="Z376" s="367"/>
      <c r="AA376" s="367"/>
      <c r="AB376" s="8"/>
    </row>
    <row r="377" spans="1:30" ht="15" hidden="1" customHeight="1" outlineLevel="1" x14ac:dyDescent="0.25">
      <c r="A377" s="356"/>
      <c r="B377" s="182" t="s">
        <v>74</v>
      </c>
      <c r="C377" s="199">
        <f>C373-C374</f>
        <v>0</v>
      </c>
      <c r="D377" s="58">
        <f t="shared" ref="D377:I377" si="273">D373-D374</f>
        <v>0</v>
      </c>
      <c r="E377" s="58">
        <f t="shared" si="273"/>
        <v>0</v>
      </c>
      <c r="F377" s="58">
        <f t="shared" si="273"/>
        <v>0</v>
      </c>
      <c r="G377" s="58">
        <f t="shared" si="273"/>
        <v>0</v>
      </c>
      <c r="H377" s="58">
        <f t="shared" si="273"/>
        <v>0</v>
      </c>
      <c r="I377" s="173">
        <f t="shared" si="273"/>
        <v>0</v>
      </c>
      <c r="J377" s="152"/>
      <c r="K377" s="172">
        <f>K373-K374</f>
        <v>0</v>
      </c>
      <c r="L377" s="79">
        <f>L373-L374</f>
        <v>0</v>
      </c>
      <c r="M377" s="79">
        <f>M373-M374</f>
        <v>0</v>
      </c>
      <c r="N377" s="173">
        <f>N373-N374</f>
        <v>0</v>
      </c>
      <c r="O377" s="152"/>
      <c r="P377" s="93"/>
      <c r="Q377" s="87"/>
      <c r="S377" s="286" t="s">
        <v>119</v>
      </c>
      <c r="T377" s="348" t="str">
        <f>IF((SUM(C377:N377)-SUM(Q369:Q382))=0,"",SUM(C377:N377)-SUM(Q369:Q382))</f>
        <v/>
      </c>
      <c r="U377" s="348"/>
      <c r="V377" s="349"/>
      <c r="W377" s="350"/>
      <c r="Y377" s="366" t="s">
        <v>114</v>
      </c>
      <c r="Z377" s="367"/>
      <c r="AA377" s="367"/>
      <c r="AB377" s="255"/>
    </row>
    <row r="378" spans="1:30" ht="15" hidden="1" customHeight="1" outlineLevel="1" thickBot="1" x14ac:dyDescent="0.3">
      <c r="A378" s="356"/>
      <c r="B378" s="182" t="s">
        <v>13</v>
      </c>
      <c r="C378" s="200" t="str">
        <f>IF(C374=0,"нет",C373/C374)</f>
        <v>нет</v>
      </c>
      <c r="D378" s="75" t="str">
        <f t="shared" ref="D378:I378" si="274">IF(D374=0,"нет",D373/D374)</f>
        <v>нет</v>
      </c>
      <c r="E378" s="75" t="str">
        <f t="shared" si="274"/>
        <v>нет</v>
      </c>
      <c r="F378" s="75" t="str">
        <f t="shared" si="274"/>
        <v>нет</v>
      </c>
      <c r="G378" s="75" t="str">
        <f t="shared" si="274"/>
        <v>нет</v>
      </c>
      <c r="H378" s="75" t="str">
        <f t="shared" si="274"/>
        <v>нет</v>
      </c>
      <c r="I378" s="174" t="str">
        <f t="shared" si="274"/>
        <v>нет</v>
      </c>
      <c r="J378" s="153"/>
      <c r="K378" s="200" t="str">
        <f>IF(K374=0,"нет",K373/K374)</f>
        <v>нет</v>
      </c>
      <c r="L378" s="75" t="str">
        <f>IF(L374=0,"нет",L373/L374)</f>
        <v>нет</v>
      </c>
      <c r="M378" s="75" t="str">
        <f>IF(M374=0,"нет",M373/M374)</f>
        <v>нет</v>
      </c>
      <c r="N378" s="174" t="str">
        <f>IF(N374=0,"нет",N373/N374)</f>
        <v>нет</v>
      </c>
      <c r="O378" s="153"/>
      <c r="P378" s="94"/>
      <c r="Q378" s="88"/>
      <c r="S378" s="227" t="s">
        <v>50</v>
      </c>
      <c r="T378" s="66" t="str">
        <f>IF(SUM(C372:I372)=0,"",SUM(C373:I373)/SUM(C372:I372))</f>
        <v/>
      </c>
      <c r="U378" s="66" t="str">
        <f>IF(SUM(K372:N372)=0,"",SUM(K373:N373)/SUM(K372:N372))</f>
        <v/>
      </c>
      <c r="V378" s="280"/>
      <c r="W378" s="67" t="str">
        <f>IF(SUM(C372:N372)=0,"",SUM(C373:N373)/SUM(C372:N372))</f>
        <v/>
      </c>
      <c r="Y378" s="368" t="s">
        <v>27</v>
      </c>
      <c r="Z378" s="369"/>
      <c r="AA378" s="369"/>
      <c r="AB378" s="256">
        <f>AB374*AB375*AB376*30-AB377</f>
        <v>0</v>
      </c>
    </row>
    <row r="379" spans="1:30" ht="15" hidden="1" customHeight="1" outlineLevel="1" x14ac:dyDescent="0.25">
      <c r="A379" s="356"/>
      <c r="B379" s="82" t="s">
        <v>31</v>
      </c>
      <c r="C379" s="201">
        <f t="shared" ref="C379:I379" si="275">IF(C369=0,0,C370/C369)</f>
        <v>0</v>
      </c>
      <c r="D379" s="60">
        <f t="shared" si="275"/>
        <v>0</v>
      </c>
      <c r="E379" s="60">
        <f t="shared" si="275"/>
        <v>0</v>
      </c>
      <c r="F379" s="60">
        <f t="shared" si="275"/>
        <v>0</v>
      </c>
      <c r="G379" s="60">
        <f t="shared" si="275"/>
        <v>0</v>
      </c>
      <c r="H379" s="60">
        <f t="shared" si="275"/>
        <v>0</v>
      </c>
      <c r="I379" s="176">
        <f t="shared" si="275"/>
        <v>0</v>
      </c>
      <c r="J379" s="154"/>
      <c r="K379" s="175">
        <f t="shared" ref="K379:N379" si="276">IF(K369=0,0,K370/K369)</f>
        <v>0</v>
      </c>
      <c r="L379" s="80">
        <f t="shared" si="276"/>
        <v>0</v>
      </c>
      <c r="M379" s="80">
        <f t="shared" si="276"/>
        <v>0</v>
      </c>
      <c r="N379" s="176">
        <f t="shared" si="276"/>
        <v>0</v>
      </c>
      <c r="O379" s="154"/>
      <c r="P379" s="95"/>
      <c r="Q379" s="89"/>
      <c r="S379" s="236"/>
      <c r="T379" s="215"/>
      <c r="U379" s="215"/>
      <c r="V379" s="215"/>
      <c r="W379" s="238"/>
    </row>
    <row r="380" spans="1:30" ht="15" hidden="1" customHeight="1" outlineLevel="1" x14ac:dyDescent="0.25">
      <c r="A380" s="356"/>
      <c r="B380" s="181" t="s">
        <v>37</v>
      </c>
      <c r="C380" s="201">
        <f t="shared" ref="C380:I380" si="277">IF(C370=0,0,C371/C370)</f>
        <v>0</v>
      </c>
      <c r="D380" s="60">
        <f t="shared" si="277"/>
        <v>0</v>
      </c>
      <c r="E380" s="60">
        <f t="shared" si="277"/>
        <v>0</v>
      </c>
      <c r="F380" s="60">
        <f t="shared" si="277"/>
        <v>0</v>
      </c>
      <c r="G380" s="60">
        <f t="shared" si="277"/>
        <v>0</v>
      </c>
      <c r="H380" s="60">
        <f t="shared" si="277"/>
        <v>0</v>
      </c>
      <c r="I380" s="176">
        <f t="shared" si="277"/>
        <v>0</v>
      </c>
      <c r="J380" s="154"/>
      <c r="K380" s="175">
        <f>IF(K370=0,0,K371/K370)</f>
        <v>0</v>
      </c>
      <c r="L380" s="80">
        <f>IF(L370=0,0,L371/L370)</f>
        <v>0</v>
      </c>
      <c r="M380" s="80">
        <f t="shared" ref="M380:N380" si="278">IF(M370=0,0,M371/M370)</f>
        <v>0</v>
      </c>
      <c r="N380" s="176">
        <f t="shared" si="278"/>
        <v>0</v>
      </c>
      <c r="O380" s="154"/>
      <c r="P380" s="95"/>
      <c r="Q380" s="89"/>
      <c r="S380" s="227" t="s">
        <v>37</v>
      </c>
      <c r="T380" s="61">
        <f>IF(SUM(C370:I370)=0,0,(SUM(C371:I371)/SUM(C370:I370)))</f>
        <v>0</v>
      </c>
      <c r="U380" s="61">
        <f>IF(SUM(K370:N370)=0,0,(SUM(K371:N371)/SUM(K370:N370)))</f>
        <v>0</v>
      </c>
      <c r="V380" s="281"/>
      <c r="W380" s="203">
        <f>IF(SUM(C370:N370)=0,0,(SUM(C371:N371)/SUM(C370:N370)))</f>
        <v>0</v>
      </c>
      <c r="AC380" s="14"/>
      <c r="AD380" s="16"/>
    </row>
    <row r="381" spans="1:30" ht="15" hidden="1" customHeight="1" outlineLevel="1" x14ac:dyDescent="0.25">
      <c r="A381" s="356"/>
      <c r="B381" s="82" t="s">
        <v>38</v>
      </c>
      <c r="C381" s="201">
        <f t="shared" ref="C381:I381" si="279">IF(C371=0,0,C372/C371)</f>
        <v>0</v>
      </c>
      <c r="D381" s="60">
        <f t="shared" si="279"/>
        <v>0</v>
      </c>
      <c r="E381" s="60">
        <f t="shared" si="279"/>
        <v>0</v>
      </c>
      <c r="F381" s="60">
        <f t="shared" si="279"/>
        <v>0</v>
      </c>
      <c r="G381" s="60">
        <f t="shared" si="279"/>
        <v>0</v>
      </c>
      <c r="H381" s="60">
        <f t="shared" si="279"/>
        <v>0</v>
      </c>
      <c r="I381" s="176">
        <f t="shared" si="279"/>
        <v>0</v>
      </c>
      <c r="J381" s="154"/>
      <c r="K381" s="175">
        <f>IF(K371=0,0,K372/K371)</f>
        <v>0</v>
      </c>
      <c r="L381" s="80">
        <f>IF(L371=0,0,L372/L371)</f>
        <v>0</v>
      </c>
      <c r="M381" s="80">
        <f t="shared" ref="M381:N381" si="280">IF(M371=0,0,M372/M371)</f>
        <v>0</v>
      </c>
      <c r="N381" s="176">
        <f t="shared" si="280"/>
        <v>0</v>
      </c>
      <c r="O381" s="154"/>
      <c r="P381" s="95"/>
      <c r="Q381" s="89"/>
      <c r="S381" s="227" t="s">
        <v>38</v>
      </c>
      <c r="T381" s="61">
        <f>IF(SUM(C371:I371)=0,0,(SUM(C372:I372)/SUM(C371:I371)))</f>
        <v>0</v>
      </c>
      <c r="U381" s="61">
        <f>IF(SUM(K371:N371)=0,0,(SUM(K372:N372)/SUM(K371:N371)))</f>
        <v>0</v>
      </c>
      <c r="V381" s="281"/>
      <c r="W381" s="203">
        <f>IF(SUM(C371:N371)=0,0,(SUM(C372:N372)/SUM(C371:N371)))</f>
        <v>0</v>
      </c>
    </row>
    <row r="382" spans="1:30" ht="15" hidden="1" customHeight="1" outlineLevel="1" thickBot="1" x14ac:dyDescent="0.3">
      <c r="A382" s="356"/>
      <c r="B382" s="183" t="s">
        <v>39</v>
      </c>
      <c r="C382" s="204">
        <f>IF(C370=0,0,C372/C370)</f>
        <v>0</v>
      </c>
      <c r="D382" s="76">
        <f t="shared" ref="D382:I382" si="281">IF(D370=0,0,D372/D370)</f>
        <v>0</v>
      </c>
      <c r="E382" s="76">
        <f t="shared" si="281"/>
        <v>0</v>
      </c>
      <c r="F382" s="76">
        <f t="shared" si="281"/>
        <v>0</v>
      </c>
      <c r="G382" s="76">
        <f t="shared" si="281"/>
        <v>0</v>
      </c>
      <c r="H382" s="76">
        <f t="shared" si="281"/>
        <v>0</v>
      </c>
      <c r="I382" s="205">
        <f t="shared" si="281"/>
        <v>0</v>
      </c>
      <c r="J382" s="155"/>
      <c r="K382" s="177">
        <f>IF(K370=0,0,K372/K370)</f>
        <v>0</v>
      </c>
      <c r="L382" s="81">
        <f>IF(L370=0,0,L372/L370)</f>
        <v>0</v>
      </c>
      <c r="M382" s="81">
        <f>IF(M370=0,0,M372/M370)</f>
        <v>0</v>
      </c>
      <c r="N382" s="178">
        <f>IF(N370=0,0,N372/N370)</f>
        <v>0</v>
      </c>
      <c r="O382" s="155"/>
      <c r="P382" s="160"/>
      <c r="Q382" s="161"/>
      <c r="S382" s="230" t="s">
        <v>40</v>
      </c>
      <c r="T382" s="62">
        <f>IF(SUM(C370:I370)=0,0,SUM(C372:I372)/SUM(C370:I370))</f>
        <v>0</v>
      </c>
      <c r="U382" s="62">
        <f>IF(SUM(K370:N370)=0,0,SUM(K372:N372)/SUM(K370:N370))</f>
        <v>0</v>
      </c>
      <c r="V382" s="282"/>
      <c r="W382" s="180">
        <f>IF(SUM(C370:N370)=0,0,SUM(C372:N372)/SUM(C370:N370))</f>
        <v>0</v>
      </c>
      <c r="AB382" s="72"/>
    </row>
    <row r="383" spans="1:30" ht="15" hidden="1" customHeight="1" outlineLevel="1" thickBot="1" x14ac:dyDescent="0.3">
      <c r="A383" s="235" t="s">
        <v>43</v>
      </c>
      <c r="B383" s="157"/>
      <c r="C383" s="207" t="str">
        <f>C368</f>
        <v>прямые заходы</v>
      </c>
      <c r="D383" s="208" t="str">
        <f t="shared" ref="D383:I383" si="282">D368</f>
        <v>директ</v>
      </c>
      <c r="E383" s="208" t="str">
        <f t="shared" si="282"/>
        <v>adwords</v>
      </c>
      <c r="F383" s="208" t="str">
        <f t="shared" si="282"/>
        <v>поиск</v>
      </c>
      <c r="G383" s="208" t="str">
        <f t="shared" si="282"/>
        <v>ссылки</v>
      </c>
      <c r="H383" s="208" t="str">
        <f t="shared" si="282"/>
        <v>источник m</v>
      </c>
      <c r="I383" s="209" t="str">
        <f t="shared" si="282"/>
        <v>источник n</v>
      </c>
      <c r="J383" s="210"/>
      <c r="K383" s="207" t="str">
        <f t="shared" ref="K383:N383" si="283">K368</f>
        <v>Повторные</v>
      </c>
      <c r="L383" s="208" t="str">
        <f t="shared" si="283"/>
        <v>авито</v>
      </c>
      <c r="M383" s="208" t="str">
        <f t="shared" si="283"/>
        <v>вконтакт</v>
      </c>
      <c r="N383" s="209" t="str">
        <f t="shared" si="283"/>
        <v>источник k</v>
      </c>
      <c r="O383" s="206"/>
      <c r="P383" s="351" t="s">
        <v>100</v>
      </c>
      <c r="Q383" s="352"/>
      <c r="AA383" s="71" t="s">
        <v>34</v>
      </c>
    </row>
    <row r="384" spans="1:30" ht="15" hidden="1" customHeight="1" outlineLevel="1" x14ac:dyDescent="0.25">
      <c r="A384" s="233"/>
      <c r="B384" s="184" t="s">
        <v>30</v>
      </c>
      <c r="C384" s="52"/>
      <c r="D384" s="53"/>
      <c r="E384" s="53"/>
      <c r="F384" s="53"/>
      <c r="G384" s="53"/>
      <c r="H384" s="53"/>
      <c r="I384" s="202"/>
      <c r="J384" s="158"/>
      <c r="K384" s="165"/>
      <c r="L384" s="103"/>
      <c r="M384" s="103"/>
      <c r="N384" s="99"/>
      <c r="O384" s="158"/>
      <c r="P384" s="104"/>
      <c r="Q384" s="99"/>
      <c r="R384" s="1"/>
      <c r="S384" s="232"/>
      <c r="T384" s="299" t="s">
        <v>101</v>
      </c>
      <c r="U384" s="299" t="s">
        <v>102</v>
      </c>
      <c r="V384" s="300"/>
      <c r="W384" s="301" t="s">
        <v>106</v>
      </c>
      <c r="AA384" s="70">
        <f>W415</f>
        <v>0</v>
      </c>
    </row>
    <row r="385" spans="1:29" ht="15" hidden="1" customHeight="1" outlineLevel="1" x14ac:dyDescent="0.25">
      <c r="A385" s="138" t="s">
        <v>89</v>
      </c>
      <c r="B385" s="185" t="s">
        <v>34</v>
      </c>
      <c r="C385" s="193"/>
      <c r="D385" s="4"/>
      <c r="E385" s="4"/>
      <c r="F385" s="3"/>
      <c r="G385" s="3"/>
      <c r="H385" s="3"/>
      <c r="I385" s="194"/>
      <c r="J385" s="159"/>
      <c r="K385" s="166"/>
      <c r="L385" s="101"/>
      <c r="M385" s="101"/>
      <c r="N385" s="84"/>
      <c r="O385" s="159"/>
      <c r="P385" s="90"/>
      <c r="Q385" s="84"/>
      <c r="S385" s="227" t="s">
        <v>47</v>
      </c>
      <c r="T385" s="68" t="str">
        <f>IF(SUM(C385:I385)=0,"",SUM(C385:I385)/A386)</f>
        <v/>
      </c>
      <c r="U385" s="68" t="str">
        <f>IF(SUM(K385:N385)=0,"",SUM(K385:N385)/A386)</f>
        <v/>
      </c>
      <c r="V385" s="277"/>
      <c r="W385" s="228" t="str">
        <f>IF(SUM(C385:N385)=0,"",SUM(C385:N385)/A386)</f>
        <v/>
      </c>
      <c r="AC385" s="109" t="s">
        <v>55</v>
      </c>
    </row>
    <row r="386" spans="1:29" ht="15" hidden="1" customHeight="1" outlineLevel="1" x14ac:dyDescent="0.25">
      <c r="A386" s="234">
        <v>7</v>
      </c>
      <c r="B386" s="185" t="s">
        <v>3</v>
      </c>
      <c r="C386" s="193"/>
      <c r="D386" s="3"/>
      <c r="E386" s="3"/>
      <c r="F386" s="3"/>
      <c r="G386" s="3"/>
      <c r="H386" s="3"/>
      <c r="I386" s="194"/>
      <c r="J386" s="159"/>
      <c r="K386" s="166"/>
      <c r="L386" s="101"/>
      <c r="M386" s="101"/>
      <c r="N386" s="84"/>
      <c r="O386" s="159"/>
      <c r="P386" s="90"/>
      <c r="Q386" s="84"/>
      <c r="S386" s="227" t="s">
        <v>48</v>
      </c>
      <c r="T386" s="69">
        <f>SUM(C386:I386)/A386</f>
        <v>0</v>
      </c>
      <c r="U386" s="69">
        <f>SUM(K386:N386)/A386</f>
        <v>0</v>
      </c>
      <c r="V386" s="278"/>
      <c r="W386" s="229">
        <f>SUM(C386:N386)/A386</f>
        <v>0</v>
      </c>
      <c r="AA386" s="71" t="s">
        <v>3</v>
      </c>
      <c r="AB386" s="74">
        <f>IF(AA384=0,0,AA387/AA384)</f>
        <v>0</v>
      </c>
    </row>
    <row r="387" spans="1:29" ht="15" hidden="1" customHeight="1" outlineLevel="1" x14ac:dyDescent="0.25">
      <c r="A387" s="353" t="s">
        <v>46</v>
      </c>
      <c r="B387" s="185" t="s">
        <v>4</v>
      </c>
      <c r="C387" s="193"/>
      <c r="D387" s="3"/>
      <c r="E387" s="3"/>
      <c r="F387" s="3"/>
      <c r="G387" s="3"/>
      <c r="H387" s="3"/>
      <c r="I387" s="194"/>
      <c r="J387" s="159"/>
      <c r="K387" s="166"/>
      <c r="L387" s="101"/>
      <c r="M387" s="101"/>
      <c r="N387" s="84"/>
      <c r="O387" s="159"/>
      <c r="P387" s="90"/>
      <c r="Q387" s="84"/>
      <c r="S387" s="227" t="s">
        <v>49</v>
      </c>
      <c r="T387" s="69" t="str">
        <f>IF(SUM(C387:I387)=0,"",SUM(C387:I387)/A386)</f>
        <v/>
      </c>
      <c r="U387" s="69" t="str">
        <f>IF(SUM(K387:N387)=0,"",SUM(K387:N387)/A386)</f>
        <v/>
      </c>
      <c r="V387" s="278"/>
      <c r="W387" s="229" t="str">
        <f>IF(SUM(C387:N387)=0,"",SUM(C387:N387)/A386)</f>
        <v/>
      </c>
      <c r="Y387" s="109" t="s">
        <v>57</v>
      </c>
      <c r="AA387" s="71">
        <f>W416</f>
        <v>0</v>
      </c>
    </row>
    <row r="388" spans="1:29" ht="15" hidden="1" customHeight="1" outlineLevel="1" thickBot="1" x14ac:dyDescent="0.3">
      <c r="A388" s="354"/>
      <c r="B388" s="185" t="s">
        <v>5</v>
      </c>
      <c r="C388" s="195"/>
      <c r="D388" s="6"/>
      <c r="E388" s="6"/>
      <c r="F388" s="5"/>
      <c r="G388" s="5"/>
      <c r="H388" s="5"/>
      <c r="I388" s="196"/>
      <c r="J388" s="151"/>
      <c r="K388" s="167"/>
      <c r="L388" s="102"/>
      <c r="M388" s="102"/>
      <c r="N388" s="85"/>
      <c r="O388" s="151"/>
      <c r="P388" s="91"/>
      <c r="Q388" s="85"/>
      <c r="S388" s="227" t="s">
        <v>6</v>
      </c>
      <c r="T388" s="66">
        <f>SUM(C388:I388)</f>
        <v>0</v>
      </c>
      <c r="U388" s="66">
        <f>SUM(K388:N388)</f>
        <v>0</v>
      </c>
      <c r="V388" s="279"/>
      <c r="W388" s="67">
        <f>SUM(C388:N388)</f>
        <v>0</v>
      </c>
      <c r="Y388" s="77">
        <f>IF(W415=0,0,W417/W415)</f>
        <v>0</v>
      </c>
      <c r="AC388" s="109" t="s">
        <v>56</v>
      </c>
    </row>
    <row r="389" spans="1:29" ht="15" hidden="1" customHeight="1" outlineLevel="1" x14ac:dyDescent="0.25">
      <c r="A389" s="355"/>
      <c r="B389" s="185" t="s">
        <v>7</v>
      </c>
      <c r="C389" s="195"/>
      <c r="D389" s="5"/>
      <c r="E389" s="5"/>
      <c r="F389" s="5"/>
      <c r="G389" s="5"/>
      <c r="H389" s="5"/>
      <c r="I389" s="196"/>
      <c r="J389" s="151"/>
      <c r="K389" s="167"/>
      <c r="L389" s="102"/>
      <c r="M389" s="102"/>
      <c r="N389" s="85"/>
      <c r="O389" s="151"/>
      <c r="P389" s="91"/>
      <c r="Q389" s="85"/>
      <c r="S389" s="227" t="s">
        <v>105</v>
      </c>
      <c r="T389" s="59" t="str">
        <f>IF(SUM(C389:I389)=0,"",SUM(C389:I389))</f>
        <v/>
      </c>
      <c r="U389" s="59" t="str">
        <f>IF(SUM(K389:N389)=0,"",SUM(K389:N389))</f>
        <v/>
      </c>
      <c r="V389" s="280"/>
      <c r="W389" s="67" t="str">
        <f>IF(SUM(C389:N389)=0,"",SUM(C389:N389))</f>
        <v/>
      </c>
      <c r="AA389" s="71" t="s">
        <v>4</v>
      </c>
      <c r="AB389" s="74">
        <f>IF(AA387=0,0,AA390/AA387)</f>
        <v>0</v>
      </c>
    </row>
    <row r="390" spans="1:29" ht="15" hidden="1" customHeight="1" outlineLevel="1" x14ac:dyDescent="0.25">
      <c r="A390" s="356"/>
      <c r="B390" s="181" t="s">
        <v>32</v>
      </c>
      <c r="C390" s="197">
        <f t="shared" ref="C390:I390" si="284">IF(C385=0,0,C389/C385)</f>
        <v>0</v>
      </c>
      <c r="D390" s="56">
        <f t="shared" si="284"/>
        <v>0</v>
      </c>
      <c r="E390" s="56">
        <f t="shared" si="284"/>
        <v>0</v>
      </c>
      <c r="F390" s="56">
        <f t="shared" si="284"/>
        <v>0</v>
      </c>
      <c r="G390" s="56">
        <f t="shared" si="284"/>
        <v>0</v>
      </c>
      <c r="H390" s="56">
        <f t="shared" si="284"/>
        <v>0</v>
      </c>
      <c r="I390" s="169">
        <f t="shared" si="284"/>
        <v>0</v>
      </c>
      <c r="J390" s="150"/>
      <c r="K390" s="168">
        <f>IF(K385=0,0,K389/K385)</f>
        <v>0</v>
      </c>
      <c r="L390" s="147">
        <f>IF(L385=0,0,L389/L385)</f>
        <v>0</v>
      </c>
      <c r="M390" s="147">
        <f>IF(M385=0,0,M389/M385)</f>
        <v>0</v>
      </c>
      <c r="N390" s="169">
        <f>IF(N385=0,0,N389/N385)</f>
        <v>0</v>
      </c>
      <c r="O390" s="150"/>
      <c r="P390" s="92"/>
      <c r="Q390" s="86"/>
      <c r="S390" s="227" t="s">
        <v>51</v>
      </c>
      <c r="T390" s="345" t="str">
        <f>IF(SUM(Q384:Q397)=0,"",SUM(Q384:Q397))</f>
        <v/>
      </c>
      <c r="U390" s="345"/>
      <c r="V390" s="346"/>
      <c r="W390" s="347"/>
      <c r="AA390" s="71">
        <f>W417</f>
        <v>0</v>
      </c>
    </row>
    <row r="391" spans="1:29" ht="15" hidden="1" customHeight="1" outlineLevel="1" x14ac:dyDescent="0.25">
      <c r="A391" s="356"/>
      <c r="B391" s="181" t="s">
        <v>8</v>
      </c>
      <c r="C391" s="198">
        <f t="shared" ref="C391:I391" si="285">IF(C387=0,0,C389/C387)</f>
        <v>0</v>
      </c>
      <c r="D391" s="57">
        <f t="shared" si="285"/>
        <v>0</v>
      </c>
      <c r="E391" s="57">
        <f t="shared" si="285"/>
        <v>0</v>
      </c>
      <c r="F391" s="57">
        <f t="shared" si="285"/>
        <v>0</v>
      </c>
      <c r="G391" s="57">
        <f t="shared" si="285"/>
        <v>0</v>
      </c>
      <c r="H391" s="57">
        <f t="shared" si="285"/>
        <v>0</v>
      </c>
      <c r="I391" s="171">
        <f t="shared" si="285"/>
        <v>0</v>
      </c>
      <c r="J391" s="151"/>
      <c r="K391" s="170">
        <f>IF(K387=0,0,K389/K387)</f>
        <v>0</v>
      </c>
      <c r="L391" s="78">
        <f>IF(L387=0,0,L389/L387)</f>
        <v>0</v>
      </c>
      <c r="M391" s="78">
        <f>IF(M387=0,0,M389/M387)</f>
        <v>0</v>
      </c>
      <c r="N391" s="171">
        <f>IF(N387=0,0,N389/N387)</f>
        <v>0</v>
      </c>
      <c r="O391" s="151"/>
      <c r="P391" s="91"/>
      <c r="Q391" s="85"/>
      <c r="S391" s="236"/>
      <c r="T391" s="216"/>
      <c r="U391" s="215"/>
      <c r="V391" s="215"/>
      <c r="W391" s="237"/>
      <c r="AA391" s="108" t="s">
        <v>54</v>
      </c>
      <c r="AC391" s="109" t="s">
        <v>58</v>
      </c>
    </row>
    <row r="392" spans="1:29" ht="15" hidden="1" customHeight="1" outlineLevel="1" x14ac:dyDescent="0.25">
      <c r="A392" s="356"/>
      <c r="B392" s="182" t="s">
        <v>74</v>
      </c>
      <c r="C392" s="199">
        <f>C388-C389</f>
        <v>0</v>
      </c>
      <c r="D392" s="58">
        <f t="shared" ref="D392:I392" si="286">D388-D389</f>
        <v>0</v>
      </c>
      <c r="E392" s="58">
        <f t="shared" si="286"/>
        <v>0</v>
      </c>
      <c r="F392" s="58">
        <f t="shared" si="286"/>
        <v>0</v>
      </c>
      <c r="G392" s="58">
        <f t="shared" si="286"/>
        <v>0</v>
      </c>
      <c r="H392" s="58">
        <f t="shared" si="286"/>
        <v>0</v>
      </c>
      <c r="I392" s="173">
        <f t="shared" si="286"/>
        <v>0</v>
      </c>
      <c r="J392" s="152"/>
      <c r="K392" s="172">
        <f>K388-K389</f>
        <v>0</v>
      </c>
      <c r="L392" s="79">
        <f>L388-L389</f>
        <v>0</v>
      </c>
      <c r="M392" s="79">
        <f>M388-M389</f>
        <v>0</v>
      </c>
      <c r="N392" s="173">
        <f>N388-N389</f>
        <v>0</v>
      </c>
      <c r="O392" s="152"/>
      <c r="P392" s="93"/>
      <c r="Q392" s="87"/>
      <c r="S392" s="286" t="s">
        <v>119</v>
      </c>
      <c r="T392" s="348" t="str">
        <f>IF((SUM(C392:N392)-SUM(Q384:Q397))=0,"",SUM(C392:N392)-SUM(Q384:Q397))</f>
        <v/>
      </c>
      <c r="U392" s="348"/>
      <c r="V392" s="349"/>
      <c r="W392" s="350"/>
      <c r="AA392" s="71">
        <f>SUM(K357,K372,K387,K402)</f>
        <v>0</v>
      </c>
      <c r="AB392" s="73">
        <f>IF(AA390=0,0,AA392/AA390)</f>
        <v>0</v>
      </c>
    </row>
    <row r="393" spans="1:29" ht="15" hidden="1" customHeight="1" outlineLevel="1" x14ac:dyDescent="0.25">
      <c r="A393" s="356"/>
      <c r="B393" s="182" t="s">
        <v>13</v>
      </c>
      <c r="C393" s="200" t="str">
        <f>IF(C389=0,"нет",C388/C389)</f>
        <v>нет</v>
      </c>
      <c r="D393" s="75" t="str">
        <f t="shared" ref="D393:I393" si="287">IF(D389=0,"нет",D388/D389)</f>
        <v>нет</v>
      </c>
      <c r="E393" s="75" t="str">
        <f t="shared" si="287"/>
        <v>нет</v>
      </c>
      <c r="F393" s="75" t="str">
        <f t="shared" si="287"/>
        <v>нет</v>
      </c>
      <c r="G393" s="75" t="str">
        <f t="shared" si="287"/>
        <v>нет</v>
      </c>
      <c r="H393" s="75" t="str">
        <f t="shared" si="287"/>
        <v>нет</v>
      </c>
      <c r="I393" s="174" t="str">
        <f t="shared" si="287"/>
        <v>нет</v>
      </c>
      <c r="J393" s="153"/>
      <c r="K393" s="200" t="str">
        <f>IF(K389=0,"нет",K388/K389)</f>
        <v>нет</v>
      </c>
      <c r="L393" s="75" t="str">
        <f>IF(L389=0,"нет",L388/L389)</f>
        <v>нет</v>
      </c>
      <c r="M393" s="75" t="str">
        <f>IF(M389=0,"нет",M388/M389)</f>
        <v>нет</v>
      </c>
      <c r="N393" s="174" t="str">
        <f>IF(N389=0,"нет",N388/N389)</f>
        <v>нет</v>
      </c>
      <c r="O393" s="153"/>
      <c r="P393" s="94"/>
      <c r="Q393" s="88"/>
      <c r="S393" s="227" t="s">
        <v>50</v>
      </c>
      <c r="T393" s="66" t="str">
        <f>IF(SUM(C387:I387)=0,"",SUM(C388:I388)/SUM(C387:I387))</f>
        <v/>
      </c>
      <c r="U393" s="66" t="str">
        <f>IF(SUM(K387:N387)=0,"",SUM(K388:N388)/SUM(K387:N387))</f>
        <v/>
      </c>
      <c r="V393" s="280"/>
      <c r="W393" s="67" t="str">
        <f>IF(SUM(C387:N387)=0,"",SUM(C388:N388)/SUM(C387:N387))</f>
        <v/>
      </c>
    </row>
    <row r="394" spans="1:29" ht="15" hidden="1" customHeight="1" outlineLevel="1" x14ac:dyDescent="0.25">
      <c r="A394" s="356"/>
      <c r="B394" s="82" t="s">
        <v>31</v>
      </c>
      <c r="C394" s="201">
        <f t="shared" ref="C394:I394" si="288">IF(C384=0,0,C385/C384)</f>
        <v>0</v>
      </c>
      <c r="D394" s="60">
        <f t="shared" si="288"/>
        <v>0</v>
      </c>
      <c r="E394" s="60">
        <f t="shared" si="288"/>
        <v>0</v>
      </c>
      <c r="F394" s="60">
        <f t="shared" si="288"/>
        <v>0</v>
      </c>
      <c r="G394" s="60">
        <f t="shared" si="288"/>
        <v>0</v>
      </c>
      <c r="H394" s="60">
        <f t="shared" si="288"/>
        <v>0</v>
      </c>
      <c r="I394" s="176">
        <f t="shared" si="288"/>
        <v>0</v>
      </c>
      <c r="J394" s="154"/>
      <c r="K394" s="175">
        <f t="shared" ref="K394:N394" si="289">IF(K384=0,0,K385/K384)</f>
        <v>0</v>
      </c>
      <c r="L394" s="80">
        <f t="shared" si="289"/>
        <v>0</v>
      </c>
      <c r="M394" s="80">
        <f t="shared" si="289"/>
        <v>0</v>
      </c>
      <c r="N394" s="176">
        <f t="shared" si="289"/>
        <v>0</v>
      </c>
      <c r="O394" s="154"/>
      <c r="P394" s="95"/>
      <c r="Q394" s="89"/>
      <c r="S394" s="236"/>
      <c r="T394" s="215"/>
      <c r="U394" s="215"/>
      <c r="V394" s="215"/>
      <c r="W394" s="238"/>
    </row>
    <row r="395" spans="1:29" ht="15" hidden="1" customHeight="1" outlineLevel="1" x14ac:dyDescent="0.25">
      <c r="A395" s="356"/>
      <c r="B395" s="181" t="s">
        <v>37</v>
      </c>
      <c r="C395" s="201">
        <f t="shared" ref="C395:I395" si="290">IF(C385=0,0,C386/C385)</f>
        <v>0</v>
      </c>
      <c r="D395" s="60">
        <f t="shared" si="290"/>
        <v>0</v>
      </c>
      <c r="E395" s="60">
        <f t="shared" si="290"/>
        <v>0</v>
      </c>
      <c r="F395" s="60">
        <f t="shared" si="290"/>
        <v>0</v>
      </c>
      <c r="G395" s="60">
        <f t="shared" si="290"/>
        <v>0</v>
      </c>
      <c r="H395" s="60">
        <f t="shared" si="290"/>
        <v>0</v>
      </c>
      <c r="I395" s="176">
        <f t="shared" si="290"/>
        <v>0</v>
      </c>
      <c r="J395" s="154"/>
      <c r="K395" s="175">
        <f>IF(K385=0,0,K386/K385)</f>
        <v>0</v>
      </c>
      <c r="L395" s="80">
        <f>IF(L385=0,0,L386/L385)</f>
        <v>0</v>
      </c>
      <c r="M395" s="80">
        <f t="shared" ref="M395:N395" si="291">IF(M385=0,0,M386/M385)</f>
        <v>0</v>
      </c>
      <c r="N395" s="176">
        <f t="shared" si="291"/>
        <v>0</v>
      </c>
      <c r="O395" s="154"/>
      <c r="P395" s="95"/>
      <c r="Q395" s="89"/>
      <c r="S395" s="227" t="s">
        <v>37</v>
      </c>
      <c r="T395" s="61">
        <f>IF(SUM(C385:I385)=0,0,(SUM(C386:I386)/SUM(C385:I385)))</f>
        <v>0</v>
      </c>
      <c r="U395" s="61">
        <f>IF(SUM(K385:N385)=0,0,(SUM(K386:N386)/SUM(K385:N385)))</f>
        <v>0</v>
      </c>
      <c r="V395" s="281"/>
      <c r="W395" s="203">
        <f>IF(SUM(C385:N385)=0,0,(SUM(C386:N386)/SUM(C385:N385)))</f>
        <v>0</v>
      </c>
    </row>
    <row r="396" spans="1:29" ht="15" hidden="1" customHeight="1" outlineLevel="1" x14ac:dyDescent="0.25">
      <c r="A396" s="356"/>
      <c r="B396" s="82" t="s">
        <v>38</v>
      </c>
      <c r="C396" s="201">
        <f t="shared" ref="C396:I396" si="292">IF(C386=0,0,C387/C386)</f>
        <v>0</v>
      </c>
      <c r="D396" s="60">
        <f t="shared" si="292"/>
        <v>0</v>
      </c>
      <c r="E396" s="60">
        <f t="shared" si="292"/>
        <v>0</v>
      </c>
      <c r="F396" s="60">
        <f t="shared" si="292"/>
        <v>0</v>
      </c>
      <c r="G396" s="60">
        <f t="shared" si="292"/>
        <v>0</v>
      </c>
      <c r="H396" s="60">
        <f t="shared" si="292"/>
        <v>0</v>
      </c>
      <c r="I396" s="176">
        <f t="shared" si="292"/>
        <v>0</v>
      </c>
      <c r="J396" s="154"/>
      <c r="K396" s="175">
        <f>IF(K386=0,0,K387/K386)</f>
        <v>0</v>
      </c>
      <c r="L396" s="80">
        <f>IF(L386=0,0,L387/L386)</f>
        <v>0</v>
      </c>
      <c r="M396" s="80">
        <f t="shared" ref="M396:N396" si="293">IF(M386=0,0,M387/M386)</f>
        <v>0</v>
      </c>
      <c r="N396" s="176">
        <f t="shared" si="293"/>
        <v>0</v>
      </c>
      <c r="O396" s="154"/>
      <c r="P396" s="95"/>
      <c r="Q396" s="89"/>
      <c r="S396" s="227" t="s">
        <v>38</v>
      </c>
      <c r="T396" s="61">
        <f>IF(SUM(C386:I386)=0,0,(SUM(C387:I387)/SUM(C386:I386)))</f>
        <v>0</v>
      </c>
      <c r="U396" s="61">
        <f>IF(SUM(K386:N386)=0,0,(SUM(K387:N387)/SUM(K386:N386)))</f>
        <v>0</v>
      </c>
      <c r="V396" s="281"/>
      <c r="W396" s="203">
        <f>IF(SUM(C386:N386)=0,0,(SUM(C387:N387)/SUM(C386:N386)))</f>
        <v>0</v>
      </c>
    </row>
    <row r="397" spans="1:29" ht="15" hidden="1" customHeight="1" outlineLevel="1" thickBot="1" x14ac:dyDescent="0.3">
      <c r="A397" s="356"/>
      <c r="B397" s="183" t="s">
        <v>39</v>
      </c>
      <c r="C397" s="204">
        <f>IF(C385=0,0,C387/C385)</f>
        <v>0</v>
      </c>
      <c r="D397" s="76">
        <f t="shared" ref="D397:I397" si="294">IF(D385=0,0,D387/D385)</f>
        <v>0</v>
      </c>
      <c r="E397" s="76">
        <f t="shared" si="294"/>
        <v>0</v>
      </c>
      <c r="F397" s="76">
        <f t="shared" si="294"/>
        <v>0</v>
      </c>
      <c r="G397" s="76">
        <f t="shared" si="294"/>
        <v>0</v>
      </c>
      <c r="H397" s="76">
        <f t="shared" si="294"/>
        <v>0</v>
      </c>
      <c r="I397" s="205">
        <f t="shared" si="294"/>
        <v>0</v>
      </c>
      <c r="J397" s="155"/>
      <c r="K397" s="177">
        <f>IF(K385=0,0,K387/K385)</f>
        <v>0</v>
      </c>
      <c r="L397" s="81">
        <f>IF(L385=0,0,L387/L385)</f>
        <v>0</v>
      </c>
      <c r="M397" s="81">
        <f>IF(M385=0,0,M387/M385)</f>
        <v>0</v>
      </c>
      <c r="N397" s="178">
        <f>IF(N385=0,0,N387/N385)</f>
        <v>0</v>
      </c>
      <c r="O397" s="155"/>
      <c r="P397" s="160"/>
      <c r="Q397" s="161"/>
      <c r="S397" s="230" t="s">
        <v>40</v>
      </c>
      <c r="T397" s="62">
        <f>IF(SUM(C385:I385)=0,0,SUM(C387:I387)/SUM(C385:I385))</f>
        <v>0</v>
      </c>
      <c r="U397" s="62">
        <f>IF(SUM(K385:N385)=0,0,SUM(K387:N387)/SUM(K385:N385))</f>
        <v>0</v>
      </c>
      <c r="V397" s="282"/>
      <c r="W397" s="180">
        <f>IF(SUM(C385:N385)=0,0,SUM(C387:N387)/SUM(C385:N385))</f>
        <v>0</v>
      </c>
    </row>
    <row r="398" spans="1:29" ht="15" hidden="1" customHeight="1" outlineLevel="1" thickBot="1" x14ac:dyDescent="0.3">
      <c r="A398" s="140" t="s">
        <v>44</v>
      </c>
      <c r="B398" s="145"/>
      <c r="C398" s="207" t="str">
        <f>C383</f>
        <v>прямые заходы</v>
      </c>
      <c r="D398" s="208" t="str">
        <f t="shared" ref="D398:I398" si="295">D383</f>
        <v>директ</v>
      </c>
      <c r="E398" s="208" t="str">
        <f t="shared" si="295"/>
        <v>adwords</v>
      </c>
      <c r="F398" s="208" t="str">
        <f t="shared" si="295"/>
        <v>поиск</v>
      </c>
      <c r="G398" s="208" t="str">
        <f t="shared" si="295"/>
        <v>ссылки</v>
      </c>
      <c r="H398" s="208" t="str">
        <f t="shared" si="295"/>
        <v>источник m</v>
      </c>
      <c r="I398" s="209" t="str">
        <f t="shared" si="295"/>
        <v>источник n</v>
      </c>
      <c r="J398" s="210"/>
      <c r="K398" s="207" t="str">
        <f t="shared" ref="K398:N398" si="296">K383</f>
        <v>Повторные</v>
      </c>
      <c r="L398" s="208" t="str">
        <f t="shared" si="296"/>
        <v>авито</v>
      </c>
      <c r="M398" s="208" t="str">
        <f t="shared" si="296"/>
        <v>вконтакт</v>
      </c>
      <c r="N398" s="209" t="str">
        <f t="shared" si="296"/>
        <v>источник k</v>
      </c>
      <c r="O398" s="206"/>
      <c r="P398" s="351" t="s">
        <v>100</v>
      </c>
      <c r="Q398" s="352"/>
    </row>
    <row r="399" spans="1:29" ht="15" hidden="1" customHeight="1" outlineLevel="1" x14ac:dyDescent="0.25">
      <c r="A399" s="233"/>
      <c r="B399" s="184" t="s">
        <v>30</v>
      </c>
      <c r="C399" s="52"/>
      <c r="D399" s="53"/>
      <c r="E399" s="53"/>
      <c r="F399" s="53"/>
      <c r="G399" s="53"/>
      <c r="H399" s="53"/>
      <c r="I399" s="202"/>
      <c r="J399" s="158"/>
      <c r="K399" s="223"/>
      <c r="L399" s="224"/>
      <c r="M399" s="224"/>
      <c r="N399" s="162"/>
      <c r="O399" s="158"/>
      <c r="P399" s="104"/>
      <c r="Q399" s="99"/>
      <c r="R399" s="1"/>
      <c r="S399" s="232"/>
      <c r="T399" s="299" t="s">
        <v>101</v>
      </c>
      <c r="U399" s="299" t="s">
        <v>102</v>
      </c>
      <c r="V399" s="300"/>
      <c r="W399" s="301" t="s">
        <v>106</v>
      </c>
    </row>
    <row r="400" spans="1:29" ht="15" hidden="1" customHeight="1" outlineLevel="1" x14ac:dyDescent="0.25">
      <c r="A400" s="138" t="s">
        <v>89</v>
      </c>
      <c r="B400" s="185" t="s">
        <v>34</v>
      </c>
      <c r="C400" s="193"/>
      <c r="D400" s="4"/>
      <c r="E400" s="4"/>
      <c r="F400" s="3"/>
      <c r="G400" s="3"/>
      <c r="H400" s="3"/>
      <c r="I400" s="194"/>
      <c r="J400" s="159"/>
      <c r="K400" s="166"/>
      <c r="L400" s="101"/>
      <c r="M400" s="101"/>
      <c r="N400" s="84"/>
      <c r="O400" s="159"/>
      <c r="P400" s="90"/>
      <c r="Q400" s="84"/>
      <c r="S400" s="227" t="s">
        <v>47</v>
      </c>
      <c r="T400" s="68" t="str">
        <f>IF(SUM(C400:I400)=0,"",SUM(C400:I400)/A401)</f>
        <v/>
      </c>
      <c r="U400" s="68" t="str">
        <f>IF(SUM(K400:N400)=0,"",SUM(K400:N400)/A401)</f>
        <v/>
      </c>
      <c r="V400" s="277"/>
      <c r="W400" s="228" t="str">
        <f>IF(SUM(C400:N400)=0,"",SUM(C400:N400)/A401)</f>
        <v/>
      </c>
    </row>
    <row r="401" spans="1:27" ht="15" hidden="1" customHeight="1" outlineLevel="1" x14ac:dyDescent="0.25">
      <c r="A401" s="234">
        <v>10</v>
      </c>
      <c r="B401" s="185" t="s">
        <v>3</v>
      </c>
      <c r="C401" s="193"/>
      <c r="D401" s="3"/>
      <c r="E401" s="3"/>
      <c r="F401" s="3"/>
      <c r="G401" s="3"/>
      <c r="H401" s="3"/>
      <c r="I401" s="194"/>
      <c r="J401" s="159"/>
      <c r="K401" s="166"/>
      <c r="L401" s="101"/>
      <c r="M401" s="101"/>
      <c r="N401" s="84"/>
      <c r="O401" s="159"/>
      <c r="P401" s="90"/>
      <c r="Q401" s="84"/>
      <c r="S401" s="227" t="s">
        <v>48</v>
      </c>
      <c r="T401" s="69">
        <f>SUM(C401:I401)/A401</f>
        <v>0</v>
      </c>
      <c r="U401" s="69">
        <f>SUM(K401:N401)/A401</f>
        <v>0</v>
      </c>
      <c r="V401" s="278"/>
      <c r="W401" s="229">
        <f>SUM(C401:N401)/A401</f>
        <v>0</v>
      </c>
    </row>
    <row r="402" spans="1:27" ht="15" hidden="1" customHeight="1" outlineLevel="1" x14ac:dyDescent="0.25">
      <c r="A402" s="353" t="s">
        <v>46</v>
      </c>
      <c r="B402" s="185" t="s">
        <v>4</v>
      </c>
      <c r="C402" s="193"/>
      <c r="D402" s="3"/>
      <c r="E402" s="3"/>
      <c r="F402" s="3"/>
      <c r="G402" s="3"/>
      <c r="H402" s="3"/>
      <c r="I402" s="194"/>
      <c r="J402" s="159"/>
      <c r="K402" s="166"/>
      <c r="L402" s="101"/>
      <c r="M402" s="101"/>
      <c r="N402" s="84"/>
      <c r="O402" s="159"/>
      <c r="P402" s="90"/>
      <c r="Q402" s="84"/>
      <c r="S402" s="227" t="s">
        <v>49</v>
      </c>
      <c r="T402" s="69" t="str">
        <f>IF(SUM(C402:I402)=0,"",SUM(C402:I402)/A401)</f>
        <v/>
      </c>
      <c r="U402" s="69" t="str">
        <f>IF(SUM(K402:N402)=0,"",SUM(K402:N402)/A401)</f>
        <v/>
      </c>
      <c r="V402" s="278"/>
      <c r="W402" s="229" t="str">
        <f>IF(SUM(C402:N402)=0,"",SUM(C402:N402)/A401)</f>
        <v/>
      </c>
    </row>
    <row r="403" spans="1:27" ht="15" hidden="1" customHeight="1" outlineLevel="1" thickBot="1" x14ac:dyDescent="0.3">
      <c r="A403" s="354"/>
      <c r="B403" s="185" t="s">
        <v>5</v>
      </c>
      <c r="C403" s="195"/>
      <c r="D403" s="6"/>
      <c r="E403" s="6"/>
      <c r="F403" s="5"/>
      <c r="G403" s="5"/>
      <c r="H403" s="5"/>
      <c r="I403" s="196"/>
      <c r="J403" s="151"/>
      <c r="K403" s="167"/>
      <c r="L403" s="102"/>
      <c r="M403" s="102"/>
      <c r="N403" s="85"/>
      <c r="O403" s="151"/>
      <c r="P403" s="91"/>
      <c r="Q403" s="85"/>
      <c r="S403" s="227" t="s">
        <v>6</v>
      </c>
      <c r="T403" s="66">
        <f>SUM(C403:I403)</f>
        <v>0</v>
      </c>
      <c r="U403" s="66">
        <f>SUM(K403:N403)</f>
        <v>0</v>
      </c>
      <c r="V403" s="279"/>
      <c r="W403" s="67">
        <f>SUM(C403:N403)</f>
        <v>0</v>
      </c>
    </row>
    <row r="404" spans="1:27" ht="15" hidden="1" customHeight="1" outlineLevel="1" x14ac:dyDescent="0.25">
      <c r="A404" s="355"/>
      <c r="B404" s="185" t="s">
        <v>7</v>
      </c>
      <c r="C404" s="195"/>
      <c r="D404" s="5"/>
      <c r="E404" s="5"/>
      <c r="F404" s="5"/>
      <c r="G404" s="5"/>
      <c r="H404" s="5"/>
      <c r="I404" s="196"/>
      <c r="J404" s="151"/>
      <c r="K404" s="167"/>
      <c r="L404" s="102"/>
      <c r="M404" s="102"/>
      <c r="N404" s="85"/>
      <c r="O404" s="151"/>
      <c r="P404" s="91"/>
      <c r="Q404" s="85"/>
      <c r="S404" s="227" t="s">
        <v>105</v>
      </c>
      <c r="T404" s="59" t="str">
        <f>IF(SUM(C404:I404)=0,"",SUM(C404:I404))</f>
        <v/>
      </c>
      <c r="U404" s="59" t="str">
        <f>IF(SUM(K404:N404)=0,"",SUM(K404:N404))</f>
        <v/>
      </c>
      <c r="V404" s="280"/>
      <c r="W404" s="67" t="str">
        <f>IF(SUM(C404:N404)=0,"",SUM(C404:N404))</f>
        <v/>
      </c>
    </row>
    <row r="405" spans="1:27" ht="15" hidden="1" customHeight="1" outlineLevel="1" x14ac:dyDescent="0.25">
      <c r="A405" s="356"/>
      <c r="B405" s="181" t="s">
        <v>32</v>
      </c>
      <c r="C405" s="197">
        <f t="shared" ref="C405:I405" si="297">IF(C400=0,0,C404/C400)</f>
        <v>0</v>
      </c>
      <c r="D405" s="56">
        <f t="shared" si="297"/>
        <v>0</v>
      </c>
      <c r="E405" s="56">
        <f t="shared" si="297"/>
        <v>0</v>
      </c>
      <c r="F405" s="56">
        <f t="shared" si="297"/>
        <v>0</v>
      </c>
      <c r="G405" s="56">
        <f t="shared" si="297"/>
        <v>0</v>
      </c>
      <c r="H405" s="56">
        <f t="shared" si="297"/>
        <v>0</v>
      </c>
      <c r="I405" s="169">
        <f t="shared" si="297"/>
        <v>0</v>
      </c>
      <c r="J405" s="150"/>
      <c r="K405" s="168">
        <f>IF(K400=0,0,K404/K400)</f>
        <v>0</v>
      </c>
      <c r="L405" s="147">
        <f>IF(L400=0,0,L404/L400)</f>
        <v>0</v>
      </c>
      <c r="M405" s="147">
        <f>IF(M400=0,0,M404/M400)</f>
        <v>0</v>
      </c>
      <c r="N405" s="169">
        <f>IF(N400=0,0,N404/N400)</f>
        <v>0</v>
      </c>
      <c r="O405" s="150"/>
      <c r="P405" s="92"/>
      <c r="Q405" s="86"/>
      <c r="S405" s="227" t="s">
        <v>51</v>
      </c>
      <c r="T405" s="345" t="str">
        <f>IF(SUM(Q399:Q412)=0,"",SUM(Q399:Q412))</f>
        <v/>
      </c>
      <c r="U405" s="345"/>
      <c r="V405" s="346"/>
      <c r="W405" s="347"/>
      <c r="Y405" s="1"/>
      <c r="Z405" s="1"/>
    </row>
    <row r="406" spans="1:27" ht="15" hidden="1" customHeight="1" outlineLevel="1" x14ac:dyDescent="0.25">
      <c r="A406" s="356"/>
      <c r="B406" s="181" t="s">
        <v>8</v>
      </c>
      <c r="C406" s="198">
        <f t="shared" ref="C406:I406" si="298">IF(C402=0,0,C404/C402)</f>
        <v>0</v>
      </c>
      <c r="D406" s="57">
        <f t="shared" si="298"/>
        <v>0</v>
      </c>
      <c r="E406" s="57">
        <f t="shared" si="298"/>
        <v>0</v>
      </c>
      <c r="F406" s="57">
        <f t="shared" si="298"/>
        <v>0</v>
      </c>
      <c r="G406" s="57">
        <f t="shared" si="298"/>
        <v>0</v>
      </c>
      <c r="H406" s="57">
        <f t="shared" si="298"/>
        <v>0</v>
      </c>
      <c r="I406" s="171">
        <f t="shared" si="298"/>
        <v>0</v>
      </c>
      <c r="J406" s="151"/>
      <c r="K406" s="170">
        <f>IF(K402=0,0,K404/K402)</f>
        <v>0</v>
      </c>
      <c r="L406" s="78">
        <f>IF(L402=0,0,L404/L402)</f>
        <v>0</v>
      </c>
      <c r="M406" s="78">
        <f>IF(M402=0,0,M404/M402)</f>
        <v>0</v>
      </c>
      <c r="N406" s="171">
        <f>IF(N402=0,0,N404/N402)</f>
        <v>0</v>
      </c>
      <c r="O406" s="151"/>
      <c r="P406" s="91"/>
      <c r="Q406" s="85"/>
      <c r="S406" s="236"/>
      <c r="T406" s="216"/>
      <c r="U406" s="215"/>
      <c r="V406" s="215"/>
      <c r="W406" s="237"/>
      <c r="Y406" s="1"/>
      <c r="Z406" s="1"/>
    </row>
    <row r="407" spans="1:27" ht="15" hidden="1" customHeight="1" outlineLevel="1" x14ac:dyDescent="0.25">
      <c r="A407" s="356"/>
      <c r="B407" s="182" t="s">
        <v>74</v>
      </c>
      <c r="C407" s="199">
        <f>C403-C404</f>
        <v>0</v>
      </c>
      <c r="D407" s="58">
        <f t="shared" ref="D407:I407" si="299">D403-D404</f>
        <v>0</v>
      </c>
      <c r="E407" s="58">
        <f t="shared" si="299"/>
        <v>0</v>
      </c>
      <c r="F407" s="58">
        <f t="shared" si="299"/>
        <v>0</v>
      </c>
      <c r="G407" s="58">
        <f t="shared" si="299"/>
        <v>0</v>
      </c>
      <c r="H407" s="58">
        <f t="shared" si="299"/>
        <v>0</v>
      </c>
      <c r="I407" s="173">
        <f t="shared" si="299"/>
        <v>0</v>
      </c>
      <c r="J407" s="152"/>
      <c r="K407" s="172">
        <f>K403-K404</f>
        <v>0</v>
      </c>
      <c r="L407" s="79">
        <f>L403-L404</f>
        <v>0</v>
      </c>
      <c r="M407" s="79">
        <f>M403-M404</f>
        <v>0</v>
      </c>
      <c r="N407" s="173">
        <f>N403-N404</f>
        <v>0</v>
      </c>
      <c r="O407" s="152"/>
      <c r="P407" s="93"/>
      <c r="Q407" s="87"/>
      <c r="S407" s="286" t="s">
        <v>119</v>
      </c>
      <c r="T407" s="348" t="str">
        <f>IF((SUM(C407:N407)-SUM(Q399:Q412))=0,"",SUM(C407:N407)-SUM(Q399:Q412))</f>
        <v/>
      </c>
      <c r="U407" s="348"/>
      <c r="V407" s="349"/>
      <c r="W407" s="350"/>
      <c r="Y407" s="100"/>
      <c r="Z407" s="100"/>
    </row>
    <row r="408" spans="1:27" ht="15" hidden="1" customHeight="1" outlineLevel="1" x14ac:dyDescent="0.25">
      <c r="A408" s="356"/>
      <c r="B408" s="182" t="s">
        <v>13</v>
      </c>
      <c r="C408" s="200" t="str">
        <f>IF(C404=0,"нет",C403/C404)</f>
        <v>нет</v>
      </c>
      <c r="D408" s="75" t="str">
        <f t="shared" ref="D408:I408" si="300">IF(D404=0,"нет",D403/D404)</f>
        <v>нет</v>
      </c>
      <c r="E408" s="75" t="str">
        <f t="shared" si="300"/>
        <v>нет</v>
      </c>
      <c r="F408" s="75" t="str">
        <f t="shared" si="300"/>
        <v>нет</v>
      </c>
      <c r="G408" s="75" t="str">
        <f t="shared" si="300"/>
        <v>нет</v>
      </c>
      <c r="H408" s="75" t="str">
        <f t="shared" si="300"/>
        <v>нет</v>
      </c>
      <c r="I408" s="174" t="str">
        <f t="shared" si="300"/>
        <v>нет</v>
      </c>
      <c r="J408" s="153"/>
      <c r="K408" s="200" t="str">
        <f>IF(K404=0,"нет",K403/K404)</f>
        <v>нет</v>
      </c>
      <c r="L408" s="75" t="str">
        <f>IF(L404=0,"нет",L403/L404)</f>
        <v>нет</v>
      </c>
      <c r="M408" s="75" t="str">
        <f>IF(M404=0,"нет",M403/M404)</f>
        <v>нет</v>
      </c>
      <c r="N408" s="174" t="str">
        <f>IF(N404=0,"нет",N403/N404)</f>
        <v>нет</v>
      </c>
      <c r="O408" s="153"/>
      <c r="P408" s="94"/>
      <c r="Q408" s="88"/>
      <c r="S408" s="227" t="s">
        <v>50</v>
      </c>
      <c r="T408" s="66" t="str">
        <f>IF(SUM(C402:I402)=0,"",SUM(C403:I403)/SUM(C402:I402))</f>
        <v/>
      </c>
      <c r="U408" s="66" t="str">
        <f>IF(SUM(K402:N402)=0,"",SUM(K403:N403)/SUM(K402:N402))</f>
        <v/>
      </c>
      <c r="V408" s="280"/>
      <c r="W408" s="67" t="str">
        <f>IF(SUM(C402:N402)=0,"",SUM(C403:N403)/SUM(C402:N402))</f>
        <v/>
      </c>
      <c r="Y408" s="14"/>
      <c r="Z408" s="14"/>
    </row>
    <row r="409" spans="1:27" ht="15" hidden="1" customHeight="1" outlineLevel="1" x14ac:dyDescent="0.25">
      <c r="A409" s="356"/>
      <c r="B409" s="82" t="s">
        <v>31</v>
      </c>
      <c r="C409" s="201">
        <f t="shared" ref="C409:I409" si="301">IF(C399=0,0,C400/C399)</f>
        <v>0</v>
      </c>
      <c r="D409" s="60">
        <f t="shared" si="301"/>
        <v>0</v>
      </c>
      <c r="E409" s="60">
        <f t="shared" si="301"/>
        <v>0</v>
      </c>
      <c r="F409" s="60">
        <f t="shared" si="301"/>
        <v>0</v>
      </c>
      <c r="G409" s="60">
        <f t="shared" si="301"/>
        <v>0</v>
      </c>
      <c r="H409" s="60">
        <f t="shared" si="301"/>
        <v>0</v>
      </c>
      <c r="I409" s="176">
        <f t="shared" si="301"/>
        <v>0</v>
      </c>
      <c r="J409" s="154"/>
      <c r="K409" s="175">
        <f t="shared" ref="K409:N409" si="302">IF(K399=0,0,K400/K399)</f>
        <v>0</v>
      </c>
      <c r="L409" s="80">
        <f t="shared" si="302"/>
        <v>0</v>
      </c>
      <c r="M409" s="80">
        <f t="shared" si="302"/>
        <v>0</v>
      </c>
      <c r="N409" s="176">
        <f t="shared" si="302"/>
        <v>0</v>
      </c>
      <c r="O409" s="154"/>
      <c r="P409" s="95"/>
      <c r="Q409" s="89"/>
      <c r="S409" s="236"/>
      <c r="T409" s="215"/>
      <c r="U409" s="215"/>
      <c r="V409" s="215"/>
      <c r="W409" s="238"/>
      <c r="Y409" s="14"/>
      <c r="Z409" s="14"/>
    </row>
    <row r="410" spans="1:27" ht="15" hidden="1" customHeight="1" outlineLevel="1" x14ac:dyDescent="0.25">
      <c r="A410" s="356"/>
      <c r="B410" s="181" t="s">
        <v>37</v>
      </c>
      <c r="C410" s="201">
        <f t="shared" ref="C410:I410" si="303">IF(C400=0,0,C401/C400)</f>
        <v>0</v>
      </c>
      <c r="D410" s="60">
        <f t="shared" si="303"/>
        <v>0</v>
      </c>
      <c r="E410" s="60">
        <f t="shared" si="303"/>
        <v>0</v>
      </c>
      <c r="F410" s="60">
        <f t="shared" si="303"/>
        <v>0</v>
      </c>
      <c r="G410" s="60">
        <f t="shared" si="303"/>
        <v>0</v>
      </c>
      <c r="H410" s="60">
        <f t="shared" si="303"/>
        <v>0</v>
      </c>
      <c r="I410" s="176">
        <f t="shared" si="303"/>
        <v>0</v>
      </c>
      <c r="J410" s="154"/>
      <c r="K410" s="175">
        <f>IF(K400=0,0,K401/K400)</f>
        <v>0</v>
      </c>
      <c r="L410" s="80">
        <f>IF(L400=0,0,L401/L400)</f>
        <v>0</v>
      </c>
      <c r="M410" s="80">
        <f t="shared" ref="M410:N410" si="304">IF(M400=0,0,M401/M400)</f>
        <v>0</v>
      </c>
      <c r="N410" s="176">
        <f t="shared" si="304"/>
        <v>0</v>
      </c>
      <c r="O410" s="154"/>
      <c r="P410" s="95"/>
      <c r="Q410" s="89"/>
      <c r="S410" s="227" t="s">
        <v>37</v>
      </c>
      <c r="T410" s="61">
        <f>IF(SUM(C400:I400)=0,0,(SUM(C401:I401)/SUM(C400:I400)))</f>
        <v>0</v>
      </c>
      <c r="U410" s="61">
        <f>IF(SUM(K400:N400)=0,0,(SUM(K401:N401)/SUM(K400:N400)))</f>
        <v>0</v>
      </c>
      <c r="V410" s="281"/>
      <c r="W410" s="203">
        <f>IF(SUM(C400:N400)=0,0,(SUM(C401:N401)/SUM(C400:N400)))</f>
        <v>0</v>
      </c>
      <c r="Y410" s="14"/>
      <c r="Z410" s="14"/>
    </row>
    <row r="411" spans="1:27" ht="15" hidden="1" customHeight="1" outlineLevel="1" x14ac:dyDescent="0.25">
      <c r="A411" s="356"/>
      <c r="B411" s="82" t="s">
        <v>38</v>
      </c>
      <c r="C411" s="201">
        <f t="shared" ref="C411:I411" si="305">IF(C401=0,0,C402/C401)</f>
        <v>0</v>
      </c>
      <c r="D411" s="60">
        <f t="shared" si="305"/>
        <v>0</v>
      </c>
      <c r="E411" s="60">
        <f t="shared" si="305"/>
        <v>0</v>
      </c>
      <c r="F411" s="60">
        <f t="shared" si="305"/>
        <v>0</v>
      </c>
      <c r="G411" s="60">
        <f t="shared" si="305"/>
        <v>0</v>
      </c>
      <c r="H411" s="60">
        <f t="shared" si="305"/>
        <v>0</v>
      </c>
      <c r="I411" s="176">
        <f t="shared" si="305"/>
        <v>0</v>
      </c>
      <c r="J411" s="154"/>
      <c r="K411" s="175">
        <f>IF(K401=0,0,K402/K401)</f>
        <v>0</v>
      </c>
      <c r="L411" s="80">
        <f>IF(L401=0,0,L402/L401)</f>
        <v>0</v>
      </c>
      <c r="M411" s="80">
        <f t="shared" ref="M411:N411" si="306">IF(M401=0,0,M402/M401)</f>
        <v>0</v>
      </c>
      <c r="N411" s="176">
        <f t="shared" si="306"/>
        <v>0</v>
      </c>
      <c r="O411" s="154"/>
      <c r="P411" s="95"/>
      <c r="Q411" s="89"/>
      <c r="S411" s="227" t="s">
        <v>38</v>
      </c>
      <c r="T411" s="61">
        <f>IF(SUM(C401:I401)=0,0,(SUM(C402:I402)/SUM(C401:I401)))</f>
        <v>0</v>
      </c>
      <c r="U411" s="61">
        <f>IF(SUM(K401:N401)=0,0,(SUM(K402:N402)/SUM(K401:N401)))</f>
        <v>0</v>
      </c>
      <c r="V411" s="281"/>
      <c r="W411" s="203">
        <f>IF(SUM(C401:N401)=0,0,(SUM(C402:N402)/SUM(C401:N401)))</f>
        <v>0</v>
      </c>
      <c r="Y411" s="14"/>
      <c r="Z411" s="14"/>
    </row>
    <row r="412" spans="1:27" ht="15" hidden="1" customHeight="1" outlineLevel="1" thickBot="1" x14ac:dyDescent="0.3">
      <c r="A412" s="356"/>
      <c r="B412" s="183" t="s">
        <v>39</v>
      </c>
      <c r="C412" s="204">
        <f>IF(C400=0,0,C402/C400)</f>
        <v>0</v>
      </c>
      <c r="D412" s="76">
        <f t="shared" ref="D412:I412" si="307">IF(D400=0,0,D402/D400)</f>
        <v>0</v>
      </c>
      <c r="E412" s="76">
        <f t="shared" si="307"/>
        <v>0</v>
      </c>
      <c r="F412" s="76">
        <f t="shared" si="307"/>
        <v>0</v>
      </c>
      <c r="G412" s="76">
        <f t="shared" si="307"/>
        <v>0</v>
      </c>
      <c r="H412" s="76">
        <f t="shared" si="307"/>
        <v>0</v>
      </c>
      <c r="I412" s="205">
        <f t="shared" si="307"/>
        <v>0</v>
      </c>
      <c r="J412" s="155"/>
      <c r="K412" s="177">
        <f>IF(K400=0,0,K402/K400)</f>
        <v>0</v>
      </c>
      <c r="L412" s="81">
        <f>IF(L400=0,0,L402/L400)</f>
        <v>0</v>
      </c>
      <c r="M412" s="81">
        <f>IF(M400=0,0,M402/M400)</f>
        <v>0</v>
      </c>
      <c r="N412" s="178">
        <f>IF(N400=0,0,N402/N400)</f>
        <v>0</v>
      </c>
      <c r="O412" s="155"/>
      <c r="P412" s="160"/>
      <c r="Q412" s="161"/>
      <c r="S412" s="230" t="s">
        <v>40</v>
      </c>
      <c r="T412" s="62">
        <f>IF(SUM(C400:I400)=0,0,SUM(C402:I402)/SUM(C400:I400))</f>
        <v>0</v>
      </c>
      <c r="U412" s="62">
        <f>IF(SUM(K400:N400)=0,0,SUM(K402:N402)/SUM(K400:N400))</f>
        <v>0</v>
      </c>
      <c r="V412" s="282"/>
      <c r="W412" s="180">
        <f>IF(SUM(C400:N400)=0,0,SUM(C402:N402)/SUM(C400:N400))</f>
        <v>0</v>
      </c>
      <c r="Y412" s="14"/>
      <c r="Z412" s="14"/>
    </row>
    <row r="413" spans="1:27" ht="15" hidden="1" customHeight="1" outlineLevel="1" thickBot="1" x14ac:dyDescent="0.3">
      <c r="A413" s="179"/>
      <c r="B413" s="146"/>
      <c r="C413" s="220" t="str">
        <f>C398</f>
        <v>прямые заходы</v>
      </c>
      <c r="D413" s="221" t="str">
        <f t="shared" ref="D413:I413" si="308">D398</f>
        <v>директ</v>
      </c>
      <c r="E413" s="221" t="str">
        <f t="shared" si="308"/>
        <v>adwords</v>
      </c>
      <c r="F413" s="221" t="str">
        <f t="shared" si="308"/>
        <v>поиск</v>
      </c>
      <c r="G413" s="221" t="str">
        <f t="shared" si="308"/>
        <v>ссылки</v>
      </c>
      <c r="H413" s="221" t="str">
        <f t="shared" si="308"/>
        <v>источник m</v>
      </c>
      <c r="I413" s="222" t="str">
        <f t="shared" si="308"/>
        <v>источник n</v>
      </c>
      <c r="J413" s="210"/>
      <c r="K413" s="207" t="str">
        <f t="shared" ref="K413:N413" si="309">K398</f>
        <v>Повторные</v>
      </c>
      <c r="L413" s="208" t="str">
        <f t="shared" si="309"/>
        <v>авито</v>
      </c>
      <c r="M413" s="208" t="str">
        <f t="shared" si="309"/>
        <v>вконтакт</v>
      </c>
      <c r="N413" s="209" t="str">
        <f t="shared" si="309"/>
        <v>источник k</v>
      </c>
      <c r="O413" s="244"/>
      <c r="P413" s="139"/>
      <c r="Q413" s="54"/>
      <c r="Y413" s="14"/>
      <c r="Z413" s="14"/>
      <c r="AA413" s="1"/>
    </row>
    <row r="414" spans="1:27" ht="15" hidden="1" customHeight="1" outlineLevel="1" thickBot="1" x14ac:dyDescent="0.3">
      <c r="A414" s="141"/>
      <c r="B414" s="186" t="s">
        <v>35</v>
      </c>
      <c r="C414" s="217">
        <f t="shared" ref="C414:I414" si="310">C400+C385+C370+C355</f>
        <v>0</v>
      </c>
      <c r="D414" s="218">
        <f t="shared" si="310"/>
        <v>0</v>
      </c>
      <c r="E414" s="218">
        <f t="shared" si="310"/>
        <v>0</v>
      </c>
      <c r="F414" s="218">
        <f t="shared" si="310"/>
        <v>0</v>
      </c>
      <c r="G414" s="218">
        <f t="shared" si="310"/>
        <v>0</v>
      </c>
      <c r="H414" s="218">
        <f t="shared" si="310"/>
        <v>0</v>
      </c>
      <c r="I414" s="219">
        <f t="shared" si="310"/>
        <v>0</v>
      </c>
      <c r="J414" s="158"/>
      <c r="K414" s="98">
        <f t="shared" ref="K414:N414" si="311">K400+K385+K370+K355</f>
        <v>0</v>
      </c>
      <c r="L414" s="63">
        <f t="shared" si="311"/>
        <v>0</v>
      </c>
      <c r="M414" s="63">
        <f t="shared" si="311"/>
        <v>0</v>
      </c>
      <c r="N414" s="64">
        <f t="shared" si="311"/>
        <v>0</v>
      </c>
      <c r="O414" s="158"/>
      <c r="P414" s="217"/>
      <c r="Q414" s="219"/>
      <c r="S414" s="232"/>
      <c r="T414" s="299" t="s">
        <v>101</v>
      </c>
      <c r="U414" s="299" t="s">
        <v>102</v>
      </c>
      <c r="V414" s="300"/>
      <c r="W414" s="301" t="s">
        <v>106</v>
      </c>
      <c r="Y414" s="14"/>
      <c r="Z414" s="14"/>
    </row>
    <row r="415" spans="1:27" ht="15" hidden="1" customHeight="1" outlineLevel="1" x14ac:dyDescent="0.25">
      <c r="A415" s="142"/>
      <c r="B415" s="82" t="s">
        <v>117</v>
      </c>
      <c r="C415" s="96">
        <f t="shared" ref="C415:I415" si="312">C401+C386+C371+C356</f>
        <v>0</v>
      </c>
      <c r="D415" s="59">
        <f t="shared" si="312"/>
        <v>0</v>
      </c>
      <c r="E415" s="59">
        <f t="shared" si="312"/>
        <v>0</v>
      </c>
      <c r="F415" s="59">
        <f t="shared" si="312"/>
        <v>0</v>
      </c>
      <c r="G415" s="59">
        <f t="shared" si="312"/>
        <v>0</v>
      </c>
      <c r="H415" s="59">
        <f t="shared" si="312"/>
        <v>0</v>
      </c>
      <c r="I415" s="65">
        <f t="shared" si="312"/>
        <v>0</v>
      </c>
      <c r="J415" s="188"/>
      <c r="K415" s="96">
        <f t="shared" ref="K415:N415" si="313">K401+K386+K371+K356</f>
        <v>0</v>
      </c>
      <c r="L415" s="59">
        <f t="shared" si="313"/>
        <v>0</v>
      </c>
      <c r="M415" s="59">
        <f t="shared" si="313"/>
        <v>0</v>
      </c>
      <c r="N415" s="65">
        <f t="shared" si="313"/>
        <v>0</v>
      </c>
      <c r="O415" s="188"/>
      <c r="P415" s="96"/>
      <c r="Q415" s="65"/>
      <c r="S415" s="9" t="s">
        <v>33</v>
      </c>
      <c r="T415" s="134">
        <f>SUM(C414:I414)</f>
        <v>0</v>
      </c>
      <c r="U415" s="134">
        <f>SUM(K414:N414)</f>
        <v>0</v>
      </c>
      <c r="V415" s="283"/>
      <c r="W415" s="55">
        <f>SUM(C414:N414)</f>
        <v>0</v>
      </c>
      <c r="Y415" s="14"/>
      <c r="Z415" s="14"/>
    </row>
    <row r="416" spans="1:27" ht="15" hidden="1" customHeight="1" outlineLevel="1" x14ac:dyDescent="0.25">
      <c r="A416" s="142"/>
      <c r="B416" s="181" t="s">
        <v>118</v>
      </c>
      <c r="C416" s="96">
        <f t="shared" ref="C416:H416" si="314">C402+C387+C372+C357</f>
        <v>0</v>
      </c>
      <c r="D416" s="59">
        <f t="shared" si="314"/>
        <v>0</v>
      </c>
      <c r="E416" s="59">
        <f t="shared" si="314"/>
        <v>0</v>
      </c>
      <c r="F416" s="59">
        <f t="shared" si="314"/>
        <v>0</v>
      </c>
      <c r="G416" s="59">
        <f t="shared" si="314"/>
        <v>0</v>
      </c>
      <c r="H416" s="59">
        <f t="shared" si="314"/>
        <v>0</v>
      </c>
      <c r="I416" s="65">
        <f>I402+I387+I372+I357</f>
        <v>0</v>
      </c>
      <c r="J416" s="188"/>
      <c r="K416" s="96">
        <f>K402+K387+K372+K357</f>
        <v>0</v>
      </c>
      <c r="L416" s="59">
        <f t="shared" ref="L416:N416" si="315">L402+L387+L372+L357</f>
        <v>0</v>
      </c>
      <c r="M416" s="59">
        <f t="shared" si="315"/>
        <v>0</v>
      </c>
      <c r="N416" s="65">
        <f t="shared" si="315"/>
        <v>0</v>
      </c>
      <c r="O416" s="188"/>
      <c r="P416" s="96"/>
      <c r="Q416" s="65"/>
      <c r="S416" s="2" t="s">
        <v>36</v>
      </c>
      <c r="T416" s="135">
        <f>SUM(C415:I415)</f>
        <v>0</v>
      </c>
      <c r="U416" s="135">
        <f>SUM(K415:N415)</f>
        <v>0</v>
      </c>
      <c r="V416" s="280"/>
      <c r="W416" s="8">
        <f>SUM(C415:N415)</f>
        <v>0</v>
      </c>
      <c r="Y416" s="14"/>
      <c r="Z416" s="14"/>
    </row>
    <row r="417" spans="1:27" ht="15" hidden="1" customHeight="1" outlineLevel="1" thickBot="1" x14ac:dyDescent="0.3">
      <c r="A417" s="142"/>
      <c r="B417" s="181" t="s">
        <v>115</v>
      </c>
      <c r="C417" s="97">
        <f t="shared" ref="C417:I417" si="316">C407+C392+C377+C362</f>
        <v>0</v>
      </c>
      <c r="D417" s="66">
        <f t="shared" si="316"/>
        <v>0</v>
      </c>
      <c r="E417" s="66">
        <f t="shared" si="316"/>
        <v>0</v>
      </c>
      <c r="F417" s="66">
        <f t="shared" si="316"/>
        <v>0</v>
      </c>
      <c r="G417" s="66">
        <f t="shared" si="316"/>
        <v>0</v>
      </c>
      <c r="H417" s="66">
        <f t="shared" si="316"/>
        <v>0</v>
      </c>
      <c r="I417" s="67">
        <f t="shared" si="316"/>
        <v>0</v>
      </c>
      <c r="J417" s="189"/>
      <c r="K417" s="97">
        <f t="shared" ref="K417" si="317">K407+K392+K377+K362</f>
        <v>0</v>
      </c>
      <c r="L417" s="66">
        <f>L407+L392+L377+L362</f>
        <v>0</v>
      </c>
      <c r="M417" s="66">
        <f>M407+M392+M377+M362</f>
        <v>0</v>
      </c>
      <c r="N417" s="67">
        <f>N407+N392+N377+N362</f>
        <v>0</v>
      </c>
      <c r="O417" s="189"/>
      <c r="P417" s="96"/>
      <c r="Q417" s="65"/>
      <c r="S417" s="7" t="s">
        <v>10</v>
      </c>
      <c r="T417" s="136">
        <f>SUM(C416:I416)</f>
        <v>0</v>
      </c>
      <c r="U417" s="136">
        <f>SUM(K416:N416)</f>
        <v>0</v>
      </c>
      <c r="V417" s="284"/>
      <c r="W417" s="137">
        <f>SUM(C416:N416)</f>
        <v>0</v>
      </c>
      <c r="Y417" s="14"/>
      <c r="Z417" s="14"/>
    </row>
    <row r="418" spans="1:27" ht="15" hidden="1" customHeight="1" outlineLevel="1" thickBot="1" x14ac:dyDescent="0.3">
      <c r="A418" s="142"/>
      <c r="B418" s="181" t="s">
        <v>59</v>
      </c>
      <c r="C418" s="97">
        <f>SUM(C359,C374,C389,C404)</f>
        <v>0</v>
      </c>
      <c r="D418" s="66">
        <f t="shared" ref="D418:I418" si="318">SUM(D359,D374,D389,D404)</f>
        <v>0</v>
      </c>
      <c r="E418" s="66">
        <f t="shared" si="318"/>
        <v>0</v>
      </c>
      <c r="F418" s="66">
        <f t="shared" si="318"/>
        <v>0</v>
      </c>
      <c r="G418" s="66">
        <f t="shared" si="318"/>
        <v>0</v>
      </c>
      <c r="H418" s="66">
        <f t="shared" si="318"/>
        <v>0</v>
      </c>
      <c r="I418" s="67">
        <f t="shared" si="318"/>
        <v>0</v>
      </c>
      <c r="J418" s="189"/>
      <c r="K418" s="97">
        <f t="shared" ref="K418" si="319">SUM(K359,K374,K389,K404)</f>
        <v>0</v>
      </c>
      <c r="L418" s="66">
        <f>SUM(L359,L374,L389,L404)</f>
        <v>0</v>
      </c>
      <c r="M418" s="66">
        <f>SUM(M359,M374,M389,M404)</f>
        <v>0</v>
      </c>
      <c r="N418" s="67">
        <f>SUM(N359,N374,N389,N404)</f>
        <v>0</v>
      </c>
      <c r="O418" s="189"/>
      <c r="P418" s="97" t="s">
        <v>60</v>
      </c>
      <c r="Q418" s="67"/>
      <c r="S418" s="242" t="s">
        <v>11</v>
      </c>
      <c r="T418" s="241"/>
      <c r="U418" s="241"/>
      <c r="V418" s="241"/>
      <c r="W418" s="243">
        <f>SUM(T362,T377,T392,T407)</f>
        <v>0</v>
      </c>
      <c r="Y418" s="14"/>
      <c r="Z418" s="14"/>
    </row>
    <row r="419" spans="1:27" ht="15" hidden="1" customHeight="1" outlineLevel="1" x14ac:dyDescent="0.25">
      <c r="A419" s="142"/>
      <c r="B419" s="181" t="s">
        <v>61</v>
      </c>
      <c r="C419" s="275">
        <f>Z361*C421</f>
        <v>0</v>
      </c>
      <c r="D419" s="225">
        <f>Z361*D421</f>
        <v>0</v>
      </c>
      <c r="E419" s="225">
        <f>Z361*E421</f>
        <v>0</v>
      </c>
      <c r="F419" s="225">
        <f>Z361*F421</f>
        <v>0</v>
      </c>
      <c r="G419" s="225">
        <f>Z361*G421</f>
        <v>0</v>
      </c>
      <c r="H419" s="225">
        <f>Z361*H421</f>
        <v>0</v>
      </c>
      <c r="I419" s="226">
        <f>Z361*I421</f>
        <v>0</v>
      </c>
      <c r="J419" s="276"/>
      <c r="K419" s="275">
        <f>Z361*K421</f>
        <v>0</v>
      </c>
      <c r="L419" s="225">
        <f>Z361*L421</f>
        <v>0</v>
      </c>
      <c r="M419" s="225">
        <f>Z361*M421</f>
        <v>0</v>
      </c>
      <c r="N419" s="226">
        <f>Z361*N421</f>
        <v>0</v>
      </c>
      <c r="O419" s="190"/>
      <c r="P419" s="97">
        <f>SUM(C418:N418)</f>
        <v>0</v>
      </c>
      <c r="Q419" s="118">
        <f>IF(P419=0,0,P419/(P419+P421))</f>
        <v>0</v>
      </c>
      <c r="S419" s="23"/>
      <c r="T419" s="23"/>
      <c r="U419" s="23"/>
      <c r="V419" s="23"/>
      <c r="W419" s="21"/>
      <c r="Y419" s="14"/>
      <c r="Z419" s="14"/>
    </row>
    <row r="420" spans="1:27" ht="15" hidden="1" customHeight="1" outlineLevel="1" x14ac:dyDescent="0.25">
      <c r="A420" s="143" t="s">
        <v>90</v>
      </c>
      <c r="B420" s="181" t="s">
        <v>14</v>
      </c>
      <c r="C420" s="271">
        <f>IF(SUM(C359,C374,C389,C404)=0,0,SUM(C362,C377,C392,C407)/SUM(C359,C374,C389,C404))</f>
        <v>0</v>
      </c>
      <c r="D420" s="272">
        <f t="shared" ref="D420:I420" si="320">IF(SUM(D359,D374,D389,D404)=0,0,SUM(D362,D377,D392,D407)/SUM(D359,D374,D389,D404))</f>
        <v>0</v>
      </c>
      <c r="E420" s="272">
        <f t="shared" si="320"/>
        <v>0</v>
      </c>
      <c r="F420" s="272">
        <f t="shared" si="320"/>
        <v>0</v>
      </c>
      <c r="G420" s="272">
        <f t="shared" si="320"/>
        <v>0</v>
      </c>
      <c r="H420" s="272">
        <f t="shared" si="320"/>
        <v>0</v>
      </c>
      <c r="I420" s="273">
        <f t="shared" si="320"/>
        <v>0</v>
      </c>
      <c r="J420" s="274"/>
      <c r="K420" s="271">
        <f>IF(SUM(K359,K374,K389,K404)=0,0,SUM(K362,K377,K392,K407)/SUM(K359,K374,K389,K404))</f>
        <v>0</v>
      </c>
      <c r="L420" s="272">
        <f>IF(SUM(L359,L374,L389,L404)=0,0,SUM(L362,L377,L392,L407)/SUM(L359,L374,L389,L404))</f>
        <v>0</v>
      </c>
      <c r="M420" s="272">
        <f>IF(SUM(M359,M374,M389,M404)=0,0,SUM(M362,M377,M392,M407)/SUM(M359,M374,M389,M404))</f>
        <v>0</v>
      </c>
      <c r="N420" s="273">
        <f>IF(SUM(N359,N374,N389,N404)=0,0,SUM(N362,N377,N392,N407)/SUM(N359,N374,N389,N404))</f>
        <v>0</v>
      </c>
      <c r="O420" s="191"/>
      <c r="P420" s="107" t="s">
        <v>53</v>
      </c>
      <c r="Q420" s="83"/>
      <c r="S420" s="105"/>
      <c r="T420" s="105"/>
      <c r="U420" s="105"/>
      <c r="V420" s="105"/>
      <c r="W420" s="106"/>
      <c r="Y420" s="14"/>
      <c r="Z420" s="14"/>
    </row>
    <row r="421" spans="1:27" ht="15" hidden="1" customHeight="1" outlineLevel="1" thickBot="1" x14ac:dyDescent="0.3">
      <c r="A421" s="144">
        <f>SUM(A356,A371,A386,A401)</f>
        <v>31</v>
      </c>
      <c r="B421" s="187" t="s">
        <v>116</v>
      </c>
      <c r="C421" s="214" t="str">
        <f>IF(C414=0,"0",C416/C414)</f>
        <v>0</v>
      </c>
      <c r="D421" s="62" t="str">
        <f t="shared" ref="D421:I421" si="321">IF(D414=0,"0",D416/D414)</f>
        <v>0</v>
      </c>
      <c r="E421" s="62" t="str">
        <f t="shared" si="321"/>
        <v>0</v>
      </c>
      <c r="F421" s="62" t="str">
        <f t="shared" si="321"/>
        <v>0</v>
      </c>
      <c r="G421" s="62" t="str">
        <f t="shared" si="321"/>
        <v>0</v>
      </c>
      <c r="H421" s="62" t="str">
        <f t="shared" si="321"/>
        <v>0</v>
      </c>
      <c r="I421" s="180" t="str">
        <f t="shared" si="321"/>
        <v>0</v>
      </c>
      <c r="J421" s="192"/>
      <c r="K421" s="214" t="str">
        <f>IF(K414=0,"0",K416/K414)</f>
        <v>0</v>
      </c>
      <c r="L421" s="62" t="str">
        <f>IF(L414=0,"0",L416/L414)</f>
        <v>0</v>
      </c>
      <c r="M421" s="62" t="str">
        <f>IF(M414=0,"0",M416/M414)</f>
        <v>0</v>
      </c>
      <c r="N421" s="180" t="str">
        <f>IF(N414=0,"0",N416/N414)</f>
        <v>0</v>
      </c>
      <c r="O421" s="192"/>
      <c r="P421" s="117">
        <f>SUM(Q354:Q367)+SUM(Q369:Q382)+SUM(Q384:Q397)+SUM(Q399:Q412)</f>
        <v>0</v>
      </c>
      <c r="Q421" s="119">
        <f>IF(P421=0,0,P421/(P421+P419))</f>
        <v>0</v>
      </c>
      <c r="Y421" s="14"/>
      <c r="Z421" s="14"/>
    </row>
    <row r="422" spans="1:27" ht="15" hidden="1" customHeight="1" outlineLevel="1" x14ac:dyDescent="0.25"/>
    <row r="423" spans="1:27" ht="15" hidden="1" customHeight="1" outlineLevel="1" x14ac:dyDescent="0.25"/>
    <row r="424" spans="1:27" ht="15" hidden="1" customHeight="1" outlineLevel="1" x14ac:dyDescent="0.25">
      <c r="S424" s="11"/>
      <c r="T424" s="11"/>
      <c r="U424" s="11"/>
      <c r="V424" s="11"/>
    </row>
    <row r="425" spans="1:27" ht="15" hidden="1" customHeight="1" outlineLevel="1" x14ac:dyDescent="0.7">
      <c r="A425" s="42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spans="1:27" ht="15" hidden="1" customHeight="1" outlineLevel="1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43"/>
    </row>
    <row r="427" spans="1:27" ht="15" hidden="1" customHeight="1" outlineLevel="1" x14ac:dyDescent="0.25">
      <c r="A427" s="14"/>
      <c r="B427" s="2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14"/>
      <c r="S427" s="14"/>
      <c r="T427" s="14"/>
      <c r="U427" s="14"/>
      <c r="V427" s="14"/>
      <c r="W427" s="22"/>
      <c r="X427" s="14"/>
      <c r="Y427" s="14"/>
      <c r="Z427" s="15"/>
      <c r="AA427" s="15"/>
    </row>
    <row r="428" spans="1:27" ht="15" hidden="1" customHeight="1" outlineLevel="1" x14ac:dyDescent="0.25">
      <c r="A428" s="14"/>
      <c r="B428" s="14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14"/>
      <c r="S428" s="14"/>
      <c r="T428" s="14"/>
      <c r="U428" s="14"/>
      <c r="V428" s="14"/>
      <c r="W428" s="15"/>
      <c r="X428" s="14"/>
      <c r="Y428" s="14"/>
      <c r="Z428" s="14"/>
      <c r="AA428" s="10"/>
    </row>
    <row r="429" spans="1:27" ht="15" hidden="1" customHeight="1" outlineLevel="1" x14ac:dyDescent="0.25">
      <c r="A429" s="14"/>
      <c r="B429" s="2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14"/>
      <c r="S429" s="14"/>
      <c r="T429" s="14"/>
      <c r="U429" s="14"/>
      <c r="V429" s="14"/>
      <c r="W429" s="46"/>
      <c r="X429" s="14"/>
      <c r="Y429" s="14"/>
      <c r="Z429" s="10"/>
      <c r="AA429" s="44"/>
    </row>
    <row r="430" spans="1:27" ht="15" hidden="1" customHeight="1" outlineLevel="1" x14ac:dyDescent="0.25">
      <c r="A430" s="14"/>
      <c r="B430" s="2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14"/>
      <c r="S430" s="14"/>
      <c r="T430" s="14"/>
      <c r="U430" s="14"/>
      <c r="V430" s="14"/>
      <c r="W430" s="46"/>
      <c r="X430" s="14"/>
      <c r="Y430" s="14"/>
      <c r="Z430" s="22"/>
      <c r="AA430" s="47"/>
    </row>
    <row r="431" spans="1:27" ht="15" hidden="1" customHeight="1" outlineLevel="1" x14ac:dyDescent="0.25">
      <c r="A431" s="14"/>
      <c r="B431" s="24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14"/>
      <c r="S431" s="14"/>
      <c r="T431" s="14"/>
      <c r="U431" s="14"/>
      <c r="V431" s="14"/>
      <c r="W431" s="15"/>
      <c r="X431" s="14"/>
      <c r="Y431" s="14"/>
      <c r="Z431" s="14"/>
      <c r="AA431" s="44"/>
    </row>
    <row r="432" spans="1:27" ht="15" hidden="1" customHeight="1" outlineLevel="1" x14ac:dyDescent="0.25">
      <c r="A432" s="14"/>
      <c r="B432" s="24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14"/>
      <c r="S432" s="14"/>
      <c r="T432" s="14"/>
      <c r="U432" s="14"/>
      <c r="V432" s="14"/>
      <c r="W432" s="15"/>
      <c r="X432" s="14"/>
      <c r="Y432" s="14"/>
      <c r="Z432" s="14"/>
      <c r="AA432" s="44"/>
    </row>
    <row r="433" spans="1:30" ht="15" hidden="1" customHeight="1" outlineLevel="1" x14ac:dyDescent="0.25">
      <c r="A433" s="14"/>
      <c r="B433" s="24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14"/>
      <c r="S433" s="14"/>
      <c r="T433" s="14"/>
      <c r="U433" s="14"/>
      <c r="V433" s="14"/>
      <c r="W433" s="50"/>
      <c r="X433" s="14"/>
      <c r="Y433" s="14"/>
      <c r="Z433" s="14"/>
      <c r="AA433" s="44"/>
    </row>
    <row r="434" spans="1:30" ht="15" hidden="1" customHeight="1" outlineLevel="1" x14ac:dyDescent="0.25">
      <c r="A434" s="14"/>
      <c r="B434" s="24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14"/>
      <c r="S434" s="14"/>
      <c r="T434" s="14"/>
      <c r="U434" s="14"/>
      <c r="V434" s="14"/>
      <c r="W434" s="15"/>
      <c r="X434" s="14"/>
      <c r="Y434" s="14"/>
      <c r="Z434" s="14"/>
      <c r="AA434" s="14"/>
    </row>
    <row r="435" spans="1:30" ht="15" hidden="1" customHeight="1" outlineLevel="1" x14ac:dyDescent="0.25">
      <c r="A435" s="14"/>
      <c r="B435" s="20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14"/>
      <c r="S435" s="23"/>
      <c r="T435" s="23"/>
      <c r="U435" s="23"/>
      <c r="V435" s="23"/>
      <c r="W435" s="15"/>
      <c r="X435" s="14"/>
      <c r="Y435" s="14"/>
      <c r="Z435" s="15"/>
      <c r="AA435" s="44"/>
    </row>
    <row r="436" spans="1:30" ht="15" hidden="1" customHeight="1" outlineLevel="1" x14ac:dyDescent="0.25">
      <c r="A436" s="14"/>
      <c r="B436" s="14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4"/>
      <c r="S436" s="14"/>
      <c r="T436" s="14"/>
      <c r="U436" s="14"/>
      <c r="V436" s="14"/>
      <c r="W436" s="14"/>
      <c r="X436" s="14"/>
      <c r="Y436" s="14"/>
      <c r="Z436" s="44"/>
      <c r="AA436" s="15"/>
    </row>
    <row r="437" spans="1:30" ht="15" customHeight="1" collapsed="1" x14ac:dyDescent="0.25"/>
    <row r="438" spans="1:30" ht="15" customHeight="1" x14ac:dyDescent="0.25">
      <c r="A438" s="303" t="s">
        <v>67</v>
      </c>
      <c r="B438" s="126">
        <f>W505</f>
        <v>0</v>
      </c>
    </row>
    <row r="439" spans="1:30" ht="15" hidden="1" customHeight="1" outlineLevel="1" thickBot="1" x14ac:dyDescent="0.4">
      <c r="A439" s="120"/>
      <c r="B439" s="126"/>
      <c r="C439" s="385" t="s">
        <v>93</v>
      </c>
      <c r="D439" s="386"/>
      <c r="E439" s="386"/>
      <c r="F439" s="386"/>
      <c r="G439" s="386"/>
      <c r="H439" s="386"/>
      <c r="I439" s="387"/>
      <c r="J439" s="148"/>
      <c r="K439" s="388" t="s">
        <v>104</v>
      </c>
      <c r="L439" s="389"/>
      <c r="M439" s="389"/>
      <c r="N439" s="390"/>
      <c r="O439" s="149"/>
      <c r="P439" s="391" t="s">
        <v>99</v>
      </c>
      <c r="Q439" s="392"/>
      <c r="S439" s="361" t="s">
        <v>103</v>
      </c>
      <c r="T439" s="362"/>
      <c r="U439" s="362"/>
      <c r="V439" s="362"/>
      <c r="W439" s="363"/>
      <c r="Y439" s="361" t="s">
        <v>108</v>
      </c>
      <c r="Z439" s="362"/>
      <c r="AA439" s="362"/>
      <c r="AB439" s="363"/>
      <c r="AD439" s="251"/>
    </row>
    <row r="440" spans="1:30" ht="15" hidden="1" customHeight="1" outlineLevel="1" thickBot="1" x14ac:dyDescent="0.3">
      <c r="A440" s="140" t="s">
        <v>41</v>
      </c>
      <c r="B440" s="146"/>
      <c r="C440" s="207" t="s">
        <v>94</v>
      </c>
      <c r="D440" s="208" t="s">
        <v>0</v>
      </c>
      <c r="E440" s="208" t="s">
        <v>1</v>
      </c>
      <c r="F440" s="208" t="s">
        <v>2</v>
      </c>
      <c r="G440" s="208" t="s">
        <v>91</v>
      </c>
      <c r="H440" s="208" t="s">
        <v>92</v>
      </c>
      <c r="I440" s="209" t="s">
        <v>29</v>
      </c>
      <c r="J440" s="210"/>
      <c r="K440" s="211" t="s">
        <v>45</v>
      </c>
      <c r="L440" s="212" t="s">
        <v>95</v>
      </c>
      <c r="M440" s="212" t="s">
        <v>12</v>
      </c>
      <c r="N440" s="213" t="s">
        <v>96</v>
      </c>
      <c r="O440" s="156"/>
      <c r="P440" s="163" t="s">
        <v>98</v>
      </c>
      <c r="Q440" s="164" t="s">
        <v>97</v>
      </c>
      <c r="S440" s="232"/>
      <c r="T440" s="299" t="s">
        <v>101</v>
      </c>
      <c r="U440" s="299" t="s">
        <v>102</v>
      </c>
      <c r="V440" s="300"/>
      <c r="W440" s="301" t="s">
        <v>106</v>
      </c>
      <c r="Y440" s="370"/>
      <c r="Z440" s="365" t="s">
        <v>16</v>
      </c>
      <c r="AA440" s="372" t="s">
        <v>107</v>
      </c>
      <c r="AB440" s="374" t="s">
        <v>15</v>
      </c>
      <c r="AD440" s="251"/>
    </row>
    <row r="441" spans="1:30" ht="15" hidden="1" customHeight="1" outlineLevel="1" x14ac:dyDescent="0.25">
      <c r="A441" s="233"/>
      <c r="B441" s="184" t="s">
        <v>30</v>
      </c>
      <c r="C441" s="52"/>
      <c r="D441" s="53"/>
      <c r="E441" s="53"/>
      <c r="F441" s="53"/>
      <c r="G441" s="53"/>
      <c r="H441" s="53"/>
      <c r="I441" s="202"/>
      <c r="J441" s="158"/>
      <c r="K441" s="223"/>
      <c r="L441" s="224"/>
      <c r="M441" s="224"/>
      <c r="N441" s="162"/>
      <c r="O441" s="158"/>
      <c r="P441" s="104"/>
      <c r="Q441" s="99"/>
      <c r="R441" s="1"/>
      <c r="S441" s="285"/>
      <c r="T441" s="231"/>
      <c r="U441" s="231"/>
      <c r="V441" s="288"/>
      <c r="W441" s="289"/>
      <c r="Y441" s="371"/>
      <c r="Z441" s="367"/>
      <c r="AA441" s="373"/>
      <c r="AB441" s="375"/>
    </row>
    <row r="442" spans="1:30" ht="15" hidden="1" customHeight="1" outlineLevel="1" x14ac:dyDescent="0.25">
      <c r="A442" s="138" t="s">
        <v>89</v>
      </c>
      <c r="B442" s="185" t="s">
        <v>34</v>
      </c>
      <c r="C442" s="193"/>
      <c r="D442" s="4"/>
      <c r="E442" s="4"/>
      <c r="F442" s="3"/>
      <c r="G442" s="3"/>
      <c r="H442" s="3"/>
      <c r="I442" s="194"/>
      <c r="J442" s="159"/>
      <c r="K442" s="166"/>
      <c r="L442" s="101"/>
      <c r="M442" s="101"/>
      <c r="N442" s="84"/>
      <c r="O442" s="159"/>
      <c r="P442" s="90"/>
      <c r="Q442" s="84"/>
      <c r="S442" s="236" t="s">
        <v>47</v>
      </c>
      <c r="T442" s="68" t="str">
        <f>IF(SUM(C442:I442)=0,"",SUM(C442:I442)/A443)</f>
        <v/>
      </c>
      <c r="U442" s="68" t="str">
        <f>IF(SUM(K442:N442)=0,"",SUM(K442:N442)/A443)</f>
        <v/>
      </c>
      <c r="V442" s="290"/>
      <c r="W442" s="68" t="str">
        <f>IF(SUM(C442:N442)=0,"",SUM(C442:N442)/A443)</f>
        <v/>
      </c>
      <c r="Y442" s="364"/>
      <c r="Z442" s="367"/>
      <c r="AA442" s="373"/>
      <c r="AB442" s="375"/>
      <c r="AD442" s="251"/>
    </row>
    <row r="443" spans="1:30" ht="15" hidden="1" customHeight="1" outlineLevel="1" thickBot="1" x14ac:dyDescent="0.3">
      <c r="A443" s="234">
        <v>7</v>
      </c>
      <c r="B443" s="185" t="s">
        <v>3</v>
      </c>
      <c r="C443" s="193"/>
      <c r="D443" s="3"/>
      <c r="E443" s="3"/>
      <c r="F443" s="3"/>
      <c r="G443" s="3"/>
      <c r="H443" s="3"/>
      <c r="I443" s="194"/>
      <c r="J443" s="159"/>
      <c r="K443" s="166"/>
      <c r="L443" s="101"/>
      <c r="M443" s="101"/>
      <c r="N443" s="84"/>
      <c r="O443" s="159"/>
      <c r="P443" s="90"/>
      <c r="Q443" s="84"/>
      <c r="S443" s="236" t="s">
        <v>48</v>
      </c>
      <c r="T443" s="69">
        <f>SUM(C443:I443)/A443</f>
        <v>0</v>
      </c>
      <c r="U443" s="69">
        <f>SUM(K443:N443)/A443</f>
        <v>0</v>
      </c>
      <c r="V443" s="291"/>
      <c r="W443" s="69">
        <f>SUM(C443:N443)/A443</f>
        <v>0</v>
      </c>
      <c r="Y443" s="247" t="s">
        <v>9</v>
      </c>
      <c r="Z443" s="248">
        <f>W505</f>
        <v>0</v>
      </c>
      <c r="AA443" s="342">
        <f>IF(SUM(W444,W459,W474,W489)=0,0,AVERAGE(W444,W459,W474,W489)*AVERAGE(W465,W450,W480,W495)*A508-AB458)</f>
        <v>0</v>
      </c>
      <c r="AB443" s="250"/>
    </row>
    <row r="444" spans="1:30" ht="15" hidden="1" customHeight="1" outlineLevel="1" x14ac:dyDescent="0.25">
      <c r="A444" s="353" t="s">
        <v>46</v>
      </c>
      <c r="B444" s="185" t="s">
        <v>4</v>
      </c>
      <c r="C444" s="193"/>
      <c r="D444" s="3"/>
      <c r="E444" s="3"/>
      <c r="F444" s="3"/>
      <c r="G444" s="3"/>
      <c r="H444" s="3"/>
      <c r="I444" s="194"/>
      <c r="J444" s="159"/>
      <c r="K444" s="166"/>
      <c r="L444" s="101"/>
      <c r="M444" s="101"/>
      <c r="N444" s="84"/>
      <c r="O444" s="159"/>
      <c r="P444" s="90"/>
      <c r="Q444" s="84"/>
      <c r="S444" s="236" t="s">
        <v>49</v>
      </c>
      <c r="T444" s="69" t="str">
        <f>IF(SUM(C444:I444)=0,"",SUM(C444:I444)/A443)</f>
        <v/>
      </c>
      <c r="U444" s="69" t="str">
        <f>IF(SUM(K444:N444)=0,"",SUM(K444:N444)/A443)</f>
        <v/>
      </c>
      <c r="V444" s="291"/>
      <c r="W444" s="69" t="str">
        <f>IF(SUM(C444:N444)=0,"",SUM(C444:N444)/A443)</f>
        <v/>
      </c>
      <c r="Y444" s="37" t="s">
        <v>21</v>
      </c>
      <c r="Z444" s="38">
        <f>W504</f>
        <v>0</v>
      </c>
      <c r="AA444" s="12">
        <f>Z445*A508</f>
        <v>0</v>
      </c>
      <c r="AB444" s="246" t="str">
        <f>IF(AB443="","введите цель",(AB443+AB458)/AVERAGE(W450,W465,W480,W495))</f>
        <v>введите цель</v>
      </c>
    </row>
    <row r="445" spans="1:30" ht="15" hidden="1" customHeight="1" outlineLevel="1" thickBot="1" x14ac:dyDescent="0.3">
      <c r="A445" s="354"/>
      <c r="B445" s="185" t="s">
        <v>5</v>
      </c>
      <c r="C445" s="195"/>
      <c r="D445" s="6"/>
      <c r="E445" s="6"/>
      <c r="F445" s="5"/>
      <c r="G445" s="5"/>
      <c r="H445" s="5"/>
      <c r="I445" s="196"/>
      <c r="J445" s="151"/>
      <c r="K445" s="167"/>
      <c r="L445" s="102"/>
      <c r="M445" s="102"/>
      <c r="N445" s="85"/>
      <c r="O445" s="151"/>
      <c r="P445" s="91"/>
      <c r="Q445" s="85"/>
      <c r="S445" s="236" t="s">
        <v>6</v>
      </c>
      <c r="T445" s="66">
        <f>SUM(C445:I445)</f>
        <v>0</v>
      </c>
      <c r="U445" s="66">
        <f>SUM(K445:N445)</f>
        <v>0</v>
      </c>
      <c r="V445" s="292"/>
      <c r="W445" s="66">
        <f>SUM(C445:N445)</f>
        <v>0</v>
      </c>
      <c r="Y445" s="37" t="s">
        <v>17</v>
      </c>
      <c r="Z445" s="39">
        <f>IF(SUM(W444,W459,W474,W489)=0,0,AVERAGE(W444,W459,W474,W489))</f>
        <v>0</v>
      </c>
      <c r="AA445" s="13" t="s">
        <v>18</v>
      </c>
      <c r="AB445" s="28" t="str">
        <f>IF(AB444="введите цель","введите цель",AB444/A508)</f>
        <v>введите цель</v>
      </c>
    </row>
    <row r="446" spans="1:30" ht="15" hidden="1" customHeight="1" outlineLevel="1" thickBot="1" x14ac:dyDescent="0.3">
      <c r="A446" s="355"/>
      <c r="B446" s="185" t="s">
        <v>7</v>
      </c>
      <c r="C446" s="195"/>
      <c r="D446" s="5"/>
      <c r="E446" s="5"/>
      <c r="F446" s="5"/>
      <c r="G446" s="5"/>
      <c r="H446" s="5"/>
      <c r="I446" s="196"/>
      <c r="J446" s="151"/>
      <c r="K446" s="167"/>
      <c r="L446" s="102"/>
      <c r="M446" s="102"/>
      <c r="N446" s="85"/>
      <c r="O446" s="151"/>
      <c r="P446" s="91"/>
      <c r="Q446" s="85"/>
      <c r="S446" s="236" t="s">
        <v>105</v>
      </c>
      <c r="T446" s="59" t="str">
        <f>IF(SUM(C446:I446)=0,"",SUM(C446:I446))</f>
        <v/>
      </c>
      <c r="U446" s="59" t="str">
        <f>IF(SUM(K446:N446)=0,"",SUM(K446:N446))</f>
        <v/>
      </c>
      <c r="V446" s="293"/>
      <c r="W446" s="66" t="str">
        <f>IF(SUM(C446:N446)=0,"",SUM(C446:N446))</f>
        <v/>
      </c>
      <c r="Y446" s="111" t="s">
        <v>19</v>
      </c>
      <c r="Z446" s="40">
        <f>IF(SUM(W442,W457,W472,W487)=0,0,AVERAGE(W442,W457,W472,W487))</f>
        <v>0</v>
      </c>
      <c r="AA446" s="25" t="s">
        <v>18</v>
      </c>
      <c r="AB446" s="29" t="str">
        <f>IF(AB443="","введите цель",((AB443+AB458)/((Z445*Z448*A508)/(Z446*A508)))/A508)</f>
        <v>введите цель</v>
      </c>
    </row>
    <row r="447" spans="1:30" ht="15" hidden="1" customHeight="1" outlineLevel="1" thickBot="1" x14ac:dyDescent="0.3">
      <c r="A447" s="356"/>
      <c r="B447" s="181" t="s">
        <v>32</v>
      </c>
      <c r="C447" s="197">
        <f t="shared" ref="C447:I447" si="322">IF(C442=0,0,C446/C442)</f>
        <v>0</v>
      </c>
      <c r="D447" s="56">
        <f t="shared" si="322"/>
        <v>0</v>
      </c>
      <c r="E447" s="56">
        <f t="shared" si="322"/>
        <v>0</v>
      </c>
      <c r="F447" s="56">
        <f t="shared" si="322"/>
        <v>0</v>
      </c>
      <c r="G447" s="56">
        <f t="shared" si="322"/>
        <v>0</v>
      </c>
      <c r="H447" s="56">
        <f t="shared" si="322"/>
        <v>0</v>
      </c>
      <c r="I447" s="169">
        <f t="shared" si="322"/>
        <v>0</v>
      </c>
      <c r="J447" s="150"/>
      <c r="K447" s="168">
        <f t="shared" ref="K447" si="323">IF(K442=0,0,K446/K442)</f>
        <v>0</v>
      </c>
      <c r="L447" s="147">
        <f>IF(L442=0,0,L446/L442)</f>
        <v>0</v>
      </c>
      <c r="M447" s="147">
        <f>IF(M442=0,0,M446/M442)</f>
        <v>0</v>
      </c>
      <c r="N447" s="169">
        <f>IF(N442=0,0,N446/N442)</f>
        <v>0</v>
      </c>
      <c r="O447" s="150"/>
      <c r="P447" s="92"/>
      <c r="Q447" s="86"/>
      <c r="S447" s="236" t="s">
        <v>51</v>
      </c>
      <c r="T447" s="345" t="str">
        <f>IF(SUM(Q441:Q454)=0,"",SUM(Q441:Q454))</f>
        <v/>
      </c>
      <c r="U447" s="345"/>
      <c r="V447" s="345"/>
      <c r="W447" s="345"/>
      <c r="Y447" s="376" t="s">
        <v>109</v>
      </c>
      <c r="Z447" s="377"/>
      <c r="AA447" s="377"/>
      <c r="AB447" s="378"/>
    </row>
    <row r="448" spans="1:30" ht="15" hidden="1" customHeight="1" outlineLevel="1" x14ac:dyDescent="0.25">
      <c r="A448" s="356"/>
      <c r="B448" s="181" t="s">
        <v>8</v>
      </c>
      <c r="C448" s="198">
        <f>IF(C444=0,0,C446/C444)</f>
        <v>0</v>
      </c>
      <c r="D448" s="57">
        <f>IF(D444=0,0,D446/D444)</f>
        <v>0</v>
      </c>
      <c r="E448" s="57">
        <f t="shared" ref="E448:I448" si="324">IF(E444=0,0,E446/E444)</f>
        <v>0</v>
      </c>
      <c r="F448" s="57">
        <f t="shared" si="324"/>
        <v>0</v>
      </c>
      <c r="G448" s="57">
        <f t="shared" si="324"/>
        <v>0</v>
      </c>
      <c r="H448" s="57">
        <f t="shared" si="324"/>
        <v>0</v>
      </c>
      <c r="I448" s="171">
        <f t="shared" si="324"/>
        <v>0</v>
      </c>
      <c r="J448" s="151"/>
      <c r="K448" s="170">
        <f t="shared" ref="K448" si="325">IF(K444=0,0,K446/K444)</f>
        <v>0</v>
      </c>
      <c r="L448" s="78">
        <f>IF(L444=0,0,L446/L444)</f>
        <v>0</v>
      </c>
      <c r="M448" s="78">
        <f>IF(M444=0,0,M446/M444)</f>
        <v>0</v>
      </c>
      <c r="N448" s="171">
        <f>IF(N444=0,0,N446/N444)</f>
        <v>0</v>
      </c>
      <c r="O448" s="151"/>
      <c r="P448" s="91"/>
      <c r="Q448" s="85"/>
      <c r="S448" s="236"/>
      <c r="T448" s="66"/>
      <c r="U448" s="59"/>
      <c r="V448" s="293"/>
      <c r="W448" s="59"/>
      <c r="Y448" s="35" t="s">
        <v>22</v>
      </c>
      <c r="Z448" s="34">
        <f>IF(SUM(W450,W465,W480,W495)=0,0,AVERAGE(W450,W465,W480,W495))</f>
        <v>0</v>
      </c>
      <c r="AA448" s="17" t="s">
        <v>18</v>
      </c>
      <c r="AB448" s="31"/>
    </row>
    <row r="449" spans="1:28" ht="15" hidden="1" customHeight="1" outlineLevel="1" thickBot="1" x14ac:dyDescent="0.3">
      <c r="A449" s="356"/>
      <c r="B449" s="182" t="s">
        <v>74</v>
      </c>
      <c r="C449" s="199">
        <f>C445-C446</f>
        <v>0</v>
      </c>
      <c r="D449" s="58">
        <f t="shared" ref="D449:I449" si="326">D445-D446</f>
        <v>0</v>
      </c>
      <c r="E449" s="58">
        <f t="shared" si="326"/>
        <v>0</v>
      </c>
      <c r="F449" s="58">
        <f t="shared" si="326"/>
        <v>0</v>
      </c>
      <c r="G449" s="58">
        <f t="shared" si="326"/>
        <v>0</v>
      </c>
      <c r="H449" s="58">
        <f t="shared" si="326"/>
        <v>0</v>
      </c>
      <c r="I449" s="173">
        <f t="shared" si="326"/>
        <v>0</v>
      </c>
      <c r="J449" s="152"/>
      <c r="K449" s="172">
        <f t="shared" ref="K449" si="327">K445-K446</f>
        <v>0</v>
      </c>
      <c r="L449" s="79">
        <f>L445-L446</f>
        <v>0</v>
      </c>
      <c r="M449" s="79">
        <f>M445-M446</f>
        <v>0</v>
      </c>
      <c r="N449" s="173">
        <f>N445-N446</f>
        <v>0</v>
      </c>
      <c r="O449" s="152"/>
      <c r="P449" s="93"/>
      <c r="Q449" s="87"/>
      <c r="S449" s="286" t="s">
        <v>119</v>
      </c>
      <c r="T449" s="348" t="str">
        <f>IF((SUM(C449:N449)-SUM(Q441:Q454))=0,"",SUM(C449:N449)-SUM(Q441:Q454))</f>
        <v/>
      </c>
      <c r="U449" s="348"/>
      <c r="V449" s="348"/>
      <c r="W449" s="348"/>
      <c r="Y449" s="111" t="s">
        <v>11</v>
      </c>
      <c r="Z449" s="41" t="s">
        <v>18</v>
      </c>
      <c r="AA449" s="26">
        <f>AA443</f>
        <v>0</v>
      </c>
      <c r="AB449" s="27" t="str">
        <f>IF(AB448="","введите цель",Z445*A508*AB448-AB458)</f>
        <v>введите цель</v>
      </c>
    </row>
    <row r="450" spans="1:28" ht="15" hidden="1" customHeight="1" outlineLevel="1" thickBot="1" x14ac:dyDescent="0.3">
      <c r="A450" s="356"/>
      <c r="B450" s="182" t="s">
        <v>13</v>
      </c>
      <c r="C450" s="200" t="str">
        <f>IF(C446=0,"нет",C445/C446)</f>
        <v>нет</v>
      </c>
      <c r="D450" s="75" t="str">
        <f t="shared" ref="D450:I450" si="328">IF(D446=0,"нет",D445/D446)</f>
        <v>нет</v>
      </c>
      <c r="E450" s="75" t="str">
        <f t="shared" si="328"/>
        <v>нет</v>
      </c>
      <c r="F450" s="75" t="str">
        <f t="shared" si="328"/>
        <v>нет</v>
      </c>
      <c r="G450" s="75" t="str">
        <f t="shared" si="328"/>
        <v>нет</v>
      </c>
      <c r="H450" s="75" t="str">
        <f t="shared" si="328"/>
        <v>нет</v>
      </c>
      <c r="I450" s="174" t="str">
        <f t="shared" si="328"/>
        <v>нет</v>
      </c>
      <c r="J450" s="153"/>
      <c r="K450" s="200" t="str">
        <f>IF(K446=0,"нет",K445/K446)</f>
        <v>нет</v>
      </c>
      <c r="L450" s="75" t="str">
        <f>IF(L446=0,"нет",L445/L446)</f>
        <v>нет</v>
      </c>
      <c r="M450" s="75" t="str">
        <f>IF(M446=0,"нет",M445/M446)</f>
        <v>нет</v>
      </c>
      <c r="N450" s="174" t="str">
        <f>IF(N446=0,"нет",N445/N446)</f>
        <v>нет</v>
      </c>
      <c r="O450" s="153"/>
      <c r="P450" s="94"/>
      <c r="Q450" s="88"/>
      <c r="S450" s="236" t="s">
        <v>50</v>
      </c>
      <c r="T450" s="66" t="str">
        <f>IF(SUM(C444:I444)=0,"",SUM(C445:I445)/SUM(C444:I444))</f>
        <v/>
      </c>
      <c r="U450" s="59" t="str">
        <f>IF(SUM(K444:N444)=0,"",SUM(K445:N445)/SUM(K444:N444))</f>
        <v/>
      </c>
      <c r="V450" s="293"/>
      <c r="W450" s="66" t="str">
        <f>IF(SUM(C444:N444)=0,"",SUM(C445:N445)/SUM(C444:N444))</f>
        <v/>
      </c>
      <c r="Y450" s="376" t="s">
        <v>110</v>
      </c>
      <c r="Z450" s="377"/>
      <c r="AA450" s="379"/>
      <c r="AB450" s="378"/>
    </row>
    <row r="451" spans="1:28" ht="15" hidden="1" customHeight="1" outlineLevel="1" thickBot="1" x14ac:dyDescent="0.3">
      <c r="A451" s="356"/>
      <c r="B451" s="82" t="s">
        <v>31</v>
      </c>
      <c r="C451" s="201">
        <f t="shared" ref="C451:I451" si="329">IF(C441=0,0,C442/C441)</f>
        <v>0</v>
      </c>
      <c r="D451" s="60">
        <f t="shared" si="329"/>
        <v>0</v>
      </c>
      <c r="E451" s="60">
        <f t="shared" si="329"/>
        <v>0</v>
      </c>
      <c r="F451" s="60">
        <f t="shared" si="329"/>
        <v>0</v>
      </c>
      <c r="G451" s="60">
        <f t="shared" si="329"/>
        <v>0</v>
      </c>
      <c r="H451" s="60">
        <f t="shared" si="329"/>
        <v>0</v>
      </c>
      <c r="I451" s="176">
        <f t="shared" si="329"/>
        <v>0</v>
      </c>
      <c r="J451" s="154"/>
      <c r="K451" s="175">
        <f t="shared" ref="K451:N451" si="330">IF(K441=0,0,K442/K441)</f>
        <v>0</v>
      </c>
      <c r="L451" s="80">
        <f t="shared" si="330"/>
        <v>0</v>
      </c>
      <c r="M451" s="80">
        <f t="shared" si="330"/>
        <v>0</v>
      </c>
      <c r="N451" s="176">
        <f t="shared" si="330"/>
        <v>0</v>
      </c>
      <c r="O451" s="154"/>
      <c r="P451" s="95"/>
      <c r="Q451" s="89"/>
      <c r="S451" s="382"/>
      <c r="T451" s="383"/>
      <c r="U451" s="383"/>
      <c r="V451" s="383"/>
      <c r="W451" s="384"/>
      <c r="X451" s="73"/>
      <c r="Y451" s="35" t="s">
        <v>19</v>
      </c>
      <c r="Z451" s="36">
        <f>Z446</f>
        <v>0</v>
      </c>
      <c r="AA451" s="343" t="s">
        <v>18</v>
      </c>
      <c r="AB451" s="252"/>
    </row>
    <row r="452" spans="1:28" ht="15" hidden="1" customHeight="1" outlineLevel="1" x14ac:dyDescent="0.25">
      <c r="A452" s="356"/>
      <c r="B452" s="181" t="s">
        <v>37</v>
      </c>
      <c r="C452" s="201">
        <f t="shared" ref="C452:I452" si="331">IF(C442=0,0,C443/C442)</f>
        <v>0</v>
      </c>
      <c r="D452" s="60">
        <f t="shared" si="331"/>
        <v>0</v>
      </c>
      <c r="E452" s="60">
        <f t="shared" si="331"/>
        <v>0</v>
      </c>
      <c r="F452" s="60">
        <f t="shared" si="331"/>
        <v>0</v>
      </c>
      <c r="G452" s="60">
        <f t="shared" si="331"/>
        <v>0</v>
      </c>
      <c r="H452" s="60">
        <f t="shared" si="331"/>
        <v>0</v>
      </c>
      <c r="I452" s="176">
        <f t="shared" si="331"/>
        <v>0</v>
      </c>
      <c r="J452" s="154"/>
      <c r="K452" s="175">
        <f t="shared" ref="K452:N452" si="332">IF(K442=0,0,K443/K442)</f>
        <v>0</v>
      </c>
      <c r="L452" s="80">
        <f t="shared" si="332"/>
        <v>0</v>
      </c>
      <c r="M452" s="80">
        <f t="shared" si="332"/>
        <v>0</v>
      </c>
      <c r="N452" s="176">
        <f t="shared" si="332"/>
        <v>0</v>
      </c>
      <c r="O452" s="154"/>
      <c r="P452" s="95"/>
      <c r="Q452" s="89"/>
      <c r="S452" s="236" t="s">
        <v>37</v>
      </c>
      <c r="T452" s="61">
        <f>IF(SUM(C442:I442)=0,0,(SUM(C443:I443)/SUM(C442:I442)))</f>
        <v>0</v>
      </c>
      <c r="U452" s="61">
        <f>IF(SUM(K442:N442)=0,0,(SUM(K443:N443)/SUM(K442:N442)))</f>
        <v>0</v>
      </c>
      <c r="V452" s="294"/>
      <c r="W452" s="61">
        <f>IF(SUM(C442:N442)=0,0,(SUM(C443:N443)/SUM(C442:N442)))</f>
        <v>0</v>
      </c>
      <c r="Y452" s="37" t="s">
        <v>11</v>
      </c>
      <c r="Z452" s="110" t="s">
        <v>18</v>
      </c>
      <c r="AA452" s="19">
        <f>AA443</f>
        <v>0</v>
      </c>
      <c r="AB452" s="30" t="str">
        <f>IF(AB451="","введите цель",((Z445*Z448*A508)/(Z446*A508))*AB451*A508-AB458)</f>
        <v>введите цель</v>
      </c>
    </row>
    <row r="453" spans="1:28" ht="15" hidden="1" customHeight="1" outlineLevel="1" thickBot="1" x14ac:dyDescent="0.3">
      <c r="A453" s="356"/>
      <c r="B453" s="82" t="s">
        <v>38</v>
      </c>
      <c r="C453" s="201">
        <f t="shared" ref="C453:G453" si="333">IF(C443=0,0,C444/C443)</f>
        <v>0</v>
      </c>
      <c r="D453" s="60">
        <f t="shared" si="333"/>
        <v>0</v>
      </c>
      <c r="E453" s="60">
        <f t="shared" si="333"/>
        <v>0</v>
      </c>
      <c r="F453" s="60">
        <f t="shared" si="333"/>
        <v>0</v>
      </c>
      <c r="G453" s="60">
        <f t="shared" si="333"/>
        <v>0</v>
      </c>
      <c r="H453" s="60">
        <f>IF(H443=0,0,H444/H443)</f>
        <v>0</v>
      </c>
      <c r="I453" s="176">
        <f t="shared" ref="I453" si="334">IF(I443=0,0,I444/I443)</f>
        <v>0</v>
      </c>
      <c r="J453" s="154"/>
      <c r="K453" s="175">
        <f t="shared" ref="K453:N453" si="335">IF(K443=0,0,K444/K443)</f>
        <v>0</v>
      </c>
      <c r="L453" s="80">
        <f t="shared" si="335"/>
        <v>0</v>
      </c>
      <c r="M453" s="80">
        <f t="shared" si="335"/>
        <v>0</v>
      </c>
      <c r="N453" s="176">
        <f t="shared" si="335"/>
        <v>0</v>
      </c>
      <c r="O453" s="154"/>
      <c r="P453" s="95"/>
      <c r="Q453" s="89"/>
      <c r="S453" s="236" t="s">
        <v>38</v>
      </c>
      <c r="T453" s="61">
        <f>IF(SUM(C443:I443)=0,0,(SUM(C444:I444)/SUM(C443:I443)))</f>
        <v>0</v>
      </c>
      <c r="U453" s="61">
        <f>IF(SUM(K443:N443)=0,0,(SUM(K444:N444)/SUM(K443:N443)))</f>
        <v>0</v>
      </c>
      <c r="V453" s="294"/>
      <c r="W453" s="61">
        <f>IF(SUM(C443:N443)=0,0,(SUM(C444:N444)/SUM(C443:N443)))</f>
        <v>0</v>
      </c>
      <c r="Y453" s="111" t="s">
        <v>20</v>
      </c>
      <c r="Z453" s="112">
        <f>Z445</f>
        <v>0</v>
      </c>
      <c r="AA453" s="113" t="s">
        <v>18</v>
      </c>
      <c r="AB453" s="114" t="str">
        <f>IF(AB451="","введите цель",W504/W502*AB451)</f>
        <v>введите цель</v>
      </c>
    </row>
    <row r="454" spans="1:28" ht="15" hidden="1" customHeight="1" outlineLevel="1" thickBot="1" x14ac:dyDescent="0.3">
      <c r="A454" s="356"/>
      <c r="B454" s="183" t="s">
        <v>39</v>
      </c>
      <c r="C454" s="204">
        <f>IF(C442=0,0,C444/C442)</f>
        <v>0</v>
      </c>
      <c r="D454" s="76">
        <f t="shared" ref="D454:I454" si="336">IF(D442=0,0,D444/D442)</f>
        <v>0</v>
      </c>
      <c r="E454" s="76">
        <f t="shared" si="336"/>
        <v>0</v>
      </c>
      <c r="F454" s="76">
        <f t="shared" si="336"/>
        <v>0</v>
      </c>
      <c r="G454" s="76">
        <f t="shared" si="336"/>
        <v>0</v>
      </c>
      <c r="H454" s="76">
        <f t="shared" si="336"/>
        <v>0</v>
      </c>
      <c r="I454" s="205">
        <f t="shared" si="336"/>
        <v>0</v>
      </c>
      <c r="J454" s="155"/>
      <c r="K454" s="177">
        <f t="shared" ref="K454" si="337">IF(K442=0,0,K444/K442)</f>
        <v>0</v>
      </c>
      <c r="L454" s="81">
        <f>IF(L442=0,0,L444/L442)</f>
        <v>0</v>
      </c>
      <c r="M454" s="81">
        <f>IF(M442=0,0,M444/M442)</f>
        <v>0</v>
      </c>
      <c r="N454" s="178">
        <f>IF(N442=0,0,N444/N442)</f>
        <v>0</v>
      </c>
      <c r="O454" s="155"/>
      <c r="P454" s="160"/>
      <c r="Q454" s="161"/>
      <c r="S454" s="287" t="s">
        <v>40</v>
      </c>
      <c r="T454" s="61">
        <f>IF(SUM(C442:I442)=0,0,SUM(C444:I444)/SUM(C442:I442))</f>
        <v>0</v>
      </c>
      <c r="U454" s="61">
        <f>IF(SUM(K442:N442)=0,0,SUM(K444:N444)/SUM(K442:N442))</f>
        <v>0</v>
      </c>
      <c r="V454" s="294"/>
      <c r="W454" s="61">
        <f>IF(SUM(C442:N442)=0,0,SUM(C444:N444)/SUM(C442:N442))</f>
        <v>0</v>
      </c>
      <c r="Y454" s="380" t="s">
        <v>23</v>
      </c>
      <c r="Z454" s="381"/>
      <c r="AA454" s="381"/>
      <c r="AB454" s="32">
        <f>Z448</f>
        <v>0</v>
      </c>
    </row>
    <row r="455" spans="1:28" ht="15" hidden="1" customHeight="1" outlineLevel="1" thickBot="1" x14ac:dyDescent="0.3">
      <c r="A455" s="140" t="s">
        <v>42</v>
      </c>
      <c r="B455" s="145"/>
      <c r="C455" s="207" t="str">
        <f t="shared" ref="C455:I455" si="338">C440</f>
        <v>прямые заходы</v>
      </c>
      <c r="D455" s="208" t="str">
        <f t="shared" si="338"/>
        <v>директ</v>
      </c>
      <c r="E455" s="208" t="str">
        <f t="shared" si="338"/>
        <v>adwords</v>
      </c>
      <c r="F455" s="208" t="str">
        <f t="shared" si="338"/>
        <v>поиск</v>
      </c>
      <c r="G455" s="208" t="str">
        <f t="shared" si="338"/>
        <v>ссылки</v>
      </c>
      <c r="H455" s="208" t="str">
        <f t="shared" si="338"/>
        <v>источник m</v>
      </c>
      <c r="I455" s="209" t="str">
        <f t="shared" si="338"/>
        <v>источник n</v>
      </c>
      <c r="J455" s="240"/>
      <c r="K455" s="239" t="str">
        <f>K440</f>
        <v>Повторные</v>
      </c>
      <c r="L455" s="208" t="str">
        <f>L440</f>
        <v>авито</v>
      </c>
      <c r="M455" s="208" t="str">
        <f>M440</f>
        <v>вконтакт</v>
      </c>
      <c r="N455" s="209" t="str">
        <f>N440</f>
        <v>источник k</v>
      </c>
      <c r="O455" s="206"/>
      <c r="P455" s="393" t="s">
        <v>100</v>
      </c>
      <c r="Q455" s="394"/>
      <c r="Y455" s="357" t="s">
        <v>52</v>
      </c>
      <c r="Z455" s="358"/>
      <c r="AA455" s="358"/>
      <c r="AB455" s="115">
        <f>IF(Z445=0,0,Z445/Z446)</f>
        <v>0</v>
      </c>
    </row>
    <row r="456" spans="1:28" ht="15" hidden="1" customHeight="1" outlineLevel="1" x14ac:dyDescent="0.25">
      <c r="A456" s="233"/>
      <c r="B456" s="184" t="s">
        <v>30</v>
      </c>
      <c r="C456" s="52"/>
      <c r="D456" s="53"/>
      <c r="E456" s="53"/>
      <c r="F456" s="53"/>
      <c r="G456" s="53"/>
      <c r="H456" s="53"/>
      <c r="I456" s="202"/>
      <c r="J456" s="158"/>
      <c r="K456" s="223"/>
      <c r="L456" s="224"/>
      <c r="M456" s="224"/>
      <c r="N456" s="162"/>
      <c r="O456" s="158"/>
      <c r="P456" s="104"/>
      <c r="Q456" s="99"/>
      <c r="R456" s="1"/>
      <c r="S456" s="232"/>
      <c r="T456" s="299" t="s">
        <v>101</v>
      </c>
      <c r="U456" s="299" t="s">
        <v>102</v>
      </c>
      <c r="V456" s="300"/>
      <c r="W456" s="301" t="s">
        <v>106</v>
      </c>
      <c r="Y456" s="357" t="s">
        <v>24</v>
      </c>
      <c r="Z456" s="358"/>
      <c r="AA456" s="358"/>
      <c r="AB456" s="253">
        <f>Z445</f>
        <v>0</v>
      </c>
    </row>
    <row r="457" spans="1:28" ht="15" hidden="1" customHeight="1" outlineLevel="1" x14ac:dyDescent="0.25">
      <c r="A457" s="138" t="s">
        <v>89</v>
      </c>
      <c r="B457" s="185" t="s">
        <v>34</v>
      </c>
      <c r="C457" s="193"/>
      <c r="D457" s="4"/>
      <c r="E457" s="4"/>
      <c r="F457" s="3"/>
      <c r="G457" s="3"/>
      <c r="H457" s="3"/>
      <c r="I457" s="194"/>
      <c r="J457" s="159"/>
      <c r="K457" s="166"/>
      <c r="L457" s="101"/>
      <c r="M457" s="101"/>
      <c r="N457" s="84"/>
      <c r="O457" s="159"/>
      <c r="P457" s="90"/>
      <c r="Q457" s="84"/>
      <c r="S457" s="227" t="s">
        <v>47</v>
      </c>
      <c r="T457" s="68" t="str">
        <f>IF(SUM(C457:I457)=0,"",SUM(C457:I457)/A458)</f>
        <v/>
      </c>
      <c r="U457" s="68" t="str">
        <f>IF(SUM(K457:N457)=0,"",SUM(K457:N457)/A458)</f>
        <v/>
      </c>
      <c r="V457" s="277"/>
      <c r="W457" s="228" t="str">
        <f>IF(SUM(C457:N457)=0,"",SUM(C457:N457)/A458)</f>
        <v/>
      </c>
      <c r="Y457" s="357" t="s">
        <v>26</v>
      </c>
      <c r="Z457" s="358"/>
      <c r="AA457" s="358"/>
      <c r="AB457" s="116">
        <f>Z446</f>
        <v>0</v>
      </c>
    </row>
    <row r="458" spans="1:28" ht="15" hidden="1" customHeight="1" outlineLevel="1" thickBot="1" x14ac:dyDescent="0.3">
      <c r="A458" s="234">
        <v>7</v>
      </c>
      <c r="B458" s="185" t="s">
        <v>3</v>
      </c>
      <c r="C458" s="193"/>
      <c r="D458" s="3"/>
      <c r="E458" s="3"/>
      <c r="F458" s="3"/>
      <c r="G458" s="3"/>
      <c r="H458" s="3"/>
      <c r="I458" s="194"/>
      <c r="J458" s="159"/>
      <c r="K458" s="166"/>
      <c r="L458" s="101"/>
      <c r="M458" s="101"/>
      <c r="N458" s="84"/>
      <c r="O458" s="159"/>
      <c r="P458" s="90"/>
      <c r="Q458" s="84"/>
      <c r="S458" s="227" t="s">
        <v>48</v>
      </c>
      <c r="T458" s="69">
        <f>SUM(C458:I458)/A458</f>
        <v>0</v>
      </c>
      <c r="U458" s="69">
        <f>SUM(K458:N458)/A458</f>
        <v>0</v>
      </c>
      <c r="V458" s="278"/>
      <c r="W458" s="229">
        <f>SUM(C458:N458)/A458</f>
        <v>0</v>
      </c>
      <c r="Y458" s="359" t="s">
        <v>28</v>
      </c>
      <c r="Z458" s="360"/>
      <c r="AA458" s="360"/>
      <c r="AB458" s="33">
        <f>IF(COUNT(W446,W461,W476,W491)=0,0,AVERAGE(W446,W461,W476,W491)*4+SUM(T447,T462,T477,T492))</f>
        <v>0</v>
      </c>
    </row>
    <row r="459" spans="1:28" ht="15" hidden="1" customHeight="1" outlineLevel="1" thickBot="1" x14ac:dyDescent="0.3">
      <c r="A459" s="353" t="s">
        <v>46</v>
      </c>
      <c r="B459" s="185" t="s">
        <v>4</v>
      </c>
      <c r="C459" s="193"/>
      <c r="D459" s="3"/>
      <c r="E459" s="3"/>
      <c r="F459" s="3"/>
      <c r="G459" s="3"/>
      <c r="H459" s="3"/>
      <c r="I459" s="194"/>
      <c r="J459" s="159"/>
      <c r="K459" s="166"/>
      <c r="L459" s="101"/>
      <c r="M459" s="101"/>
      <c r="N459" s="84"/>
      <c r="O459" s="159"/>
      <c r="P459" s="90"/>
      <c r="Q459" s="84"/>
      <c r="S459" s="227" t="s">
        <v>49</v>
      </c>
      <c r="T459" s="69" t="str">
        <f>IF(SUM(C459:I459)=0,"",SUM(C459:I459)/A458)</f>
        <v/>
      </c>
      <c r="U459" s="69" t="str">
        <f>IF(SUM(K459:N459)=0,"",SUM(K459:N459)/A458)</f>
        <v/>
      </c>
      <c r="V459" s="278"/>
      <c r="W459" s="229" t="str">
        <f>IF(SUM(C459:N459)=0,"",SUM(C459:N459)/A458)</f>
        <v/>
      </c>
      <c r="Y459" s="257"/>
      <c r="Z459" s="257"/>
      <c r="AA459" s="257"/>
      <c r="AB459" s="257"/>
    </row>
    <row r="460" spans="1:28" ht="15" hidden="1" customHeight="1" outlineLevel="1" thickBot="1" x14ac:dyDescent="0.3">
      <c r="A460" s="354"/>
      <c r="B460" s="185" t="s">
        <v>5</v>
      </c>
      <c r="C460" s="195"/>
      <c r="D460" s="6"/>
      <c r="E460" s="6"/>
      <c r="F460" s="5"/>
      <c r="G460" s="5"/>
      <c r="H460" s="5"/>
      <c r="I460" s="196"/>
      <c r="J460" s="151"/>
      <c r="K460" s="167"/>
      <c r="L460" s="102"/>
      <c r="M460" s="102"/>
      <c r="N460" s="85"/>
      <c r="O460" s="151"/>
      <c r="P460" s="91"/>
      <c r="Q460" s="85"/>
      <c r="S460" s="227" t="s">
        <v>6</v>
      </c>
      <c r="T460" s="66">
        <f>SUM(C460:I460)</f>
        <v>0</v>
      </c>
      <c r="U460" s="66">
        <f>SUM(K460:N460)</f>
        <v>0</v>
      </c>
      <c r="V460" s="279"/>
      <c r="W460" s="67">
        <f>SUM(C460:N460)</f>
        <v>0</v>
      </c>
      <c r="Y460" s="361" t="s">
        <v>111</v>
      </c>
      <c r="Z460" s="362"/>
      <c r="AA460" s="362"/>
      <c r="AB460" s="363"/>
    </row>
    <row r="461" spans="1:28" ht="15" hidden="1" customHeight="1" outlineLevel="1" x14ac:dyDescent="0.25">
      <c r="A461" s="355"/>
      <c r="B461" s="185" t="s">
        <v>7</v>
      </c>
      <c r="C461" s="195"/>
      <c r="D461" s="5"/>
      <c r="E461" s="5"/>
      <c r="F461" s="5"/>
      <c r="G461" s="5"/>
      <c r="H461" s="5"/>
      <c r="I461" s="196"/>
      <c r="J461" s="151"/>
      <c r="K461" s="167"/>
      <c r="L461" s="102"/>
      <c r="M461" s="102"/>
      <c r="N461" s="85"/>
      <c r="O461" s="151"/>
      <c r="P461" s="91"/>
      <c r="Q461" s="85"/>
      <c r="S461" s="227" t="s">
        <v>105</v>
      </c>
      <c r="T461" s="59" t="str">
        <f>IF(SUM(C461:I461)=0,"",SUM(C461:I461))</f>
        <v/>
      </c>
      <c r="U461" s="59" t="str">
        <f>IF(SUM(K461:N461)=0,"",SUM(K461:N461))</f>
        <v/>
      </c>
      <c r="V461" s="280"/>
      <c r="W461" s="67" t="str">
        <f>IF(SUM(C461:N461)=0,"",SUM(C461:N461))</f>
        <v/>
      </c>
      <c r="Y461" s="364" t="s">
        <v>25</v>
      </c>
      <c r="Z461" s="365"/>
      <c r="AA461" s="365"/>
      <c r="AB461" s="202"/>
    </row>
    <row r="462" spans="1:28" ht="15" hidden="1" customHeight="1" outlineLevel="1" x14ac:dyDescent="0.25">
      <c r="A462" s="356"/>
      <c r="B462" s="181" t="s">
        <v>32</v>
      </c>
      <c r="C462" s="197">
        <f t="shared" ref="C462:I462" si="339">IF(C457=0,0,C461/C457)</f>
        <v>0</v>
      </c>
      <c r="D462" s="56">
        <f t="shared" si="339"/>
        <v>0</v>
      </c>
      <c r="E462" s="56">
        <f t="shared" si="339"/>
        <v>0</v>
      </c>
      <c r="F462" s="56">
        <f t="shared" si="339"/>
        <v>0</v>
      </c>
      <c r="G462" s="56">
        <f t="shared" si="339"/>
        <v>0</v>
      </c>
      <c r="H462" s="56">
        <f t="shared" si="339"/>
        <v>0</v>
      </c>
      <c r="I462" s="169">
        <f t="shared" si="339"/>
        <v>0</v>
      </c>
      <c r="J462" s="150"/>
      <c r="K462" s="168">
        <f>IF(K457=0,0,K461/K457)</f>
        <v>0</v>
      </c>
      <c r="L462" s="147">
        <f>IF(L457=0,0,L461/L457)</f>
        <v>0</v>
      </c>
      <c r="M462" s="147">
        <f>IF(M457=0,0,M461/M457)</f>
        <v>0</v>
      </c>
      <c r="N462" s="169">
        <f>IF(N457=0,0,N461/N457)</f>
        <v>0</v>
      </c>
      <c r="O462" s="150"/>
      <c r="P462" s="92"/>
      <c r="Q462" s="86"/>
      <c r="S462" s="227" t="s">
        <v>51</v>
      </c>
      <c r="T462" s="345" t="str">
        <f>IF(SUM(Q456:Q469)=0,"",SUM(Q456:Q469))</f>
        <v/>
      </c>
      <c r="U462" s="345"/>
      <c r="V462" s="346"/>
      <c r="W462" s="347"/>
      <c r="Y462" s="366" t="s">
        <v>112</v>
      </c>
      <c r="Z462" s="367"/>
      <c r="AA462" s="367"/>
      <c r="AB462" s="254"/>
    </row>
    <row r="463" spans="1:28" ht="15" hidden="1" customHeight="1" outlineLevel="1" x14ac:dyDescent="0.25">
      <c r="A463" s="356"/>
      <c r="B463" s="181" t="s">
        <v>8</v>
      </c>
      <c r="C463" s="198">
        <f t="shared" ref="C463:I463" si="340">IF(C459=0,0,C461/C459)</f>
        <v>0</v>
      </c>
      <c r="D463" s="57">
        <f t="shared" si="340"/>
        <v>0</v>
      </c>
      <c r="E463" s="57">
        <f t="shared" si="340"/>
        <v>0</v>
      </c>
      <c r="F463" s="57">
        <f t="shared" si="340"/>
        <v>0</v>
      </c>
      <c r="G463" s="57">
        <f t="shared" si="340"/>
        <v>0</v>
      </c>
      <c r="H463" s="57">
        <f t="shared" si="340"/>
        <v>0</v>
      </c>
      <c r="I463" s="171">
        <f t="shared" si="340"/>
        <v>0</v>
      </c>
      <c r="J463" s="151"/>
      <c r="K463" s="170">
        <f>IF(K459=0,0,K461/K459)</f>
        <v>0</v>
      </c>
      <c r="L463" s="78">
        <f>IF(L459=0,0,L461/L459)</f>
        <v>0</v>
      </c>
      <c r="M463" s="78">
        <f>IF(M459=0,0,M461/M459)</f>
        <v>0</v>
      </c>
      <c r="N463" s="171">
        <f>IF(N459=0,0,N461/N459)</f>
        <v>0</v>
      </c>
      <c r="O463" s="151"/>
      <c r="P463" s="91"/>
      <c r="Q463" s="85"/>
      <c r="S463" s="236"/>
      <c r="T463" s="216"/>
      <c r="U463" s="215"/>
      <c r="V463" s="215"/>
      <c r="W463" s="237"/>
      <c r="Y463" s="366" t="s">
        <v>113</v>
      </c>
      <c r="Z463" s="367"/>
      <c r="AA463" s="367"/>
      <c r="AB463" s="8"/>
    </row>
    <row r="464" spans="1:28" ht="15" hidden="1" customHeight="1" outlineLevel="1" x14ac:dyDescent="0.25">
      <c r="A464" s="356"/>
      <c r="B464" s="182" t="s">
        <v>74</v>
      </c>
      <c r="C464" s="199">
        <f>C460-C461</f>
        <v>0</v>
      </c>
      <c r="D464" s="58">
        <f t="shared" ref="D464:I464" si="341">D460-D461</f>
        <v>0</v>
      </c>
      <c r="E464" s="58">
        <f t="shared" si="341"/>
        <v>0</v>
      </c>
      <c r="F464" s="58">
        <f t="shared" si="341"/>
        <v>0</v>
      </c>
      <c r="G464" s="58">
        <f t="shared" si="341"/>
        <v>0</v>
      </c>
      <c r="H464" s="58">
        <f t="shared" si="341"/>
        <v>0</v>
      </c>
      <c r="I464" s="173">
        <f t="shared" si="341"/>
        <v>0</v>
      </c>
      <c r="J464" s="152"/>
      <c r="K464" s="172">
        <f>K460-K461</f>
        <v>0</v>
      </c>
      <c r="L464" s="79">
        <f>L460-L461</f>
        <v>0</v>
      </c>
      <c r="M464" s="79">
        <f>M460-M461</f>
        <v>0</v>
      </c>
      <c r="N464" s="173">
        <f>N460-N461</f>
        <v>0</v>
      </c>
      <c r="O464" s="152"/>
      <c r="P464" s="93"/>
      <c r="Q464" s="87"/>
      <c r="S464" s="286" t="s">
        <v>119</v>
      </c>
      <c r="T464" s="348" t="str">
        <f>IF((SUM(C464:N464)-SUM(Q456:Q469))=0,"",SUM(C464:N464)-SUM(Q456:Q469))</f>
        <v/>
      </c>
      <c r="U464" s="348"/>
      <c r="V464" s="349"/>
      <c r="W464" s="350"/>
      <c r="Y464" s="366" t="s">
        <v>114</v>
      </c>
      <c r="Z464" s="367"/>
      <c r="AA464" s="367"/>
      <c r="AB464" s="255"/>
    </row>
    <row r="465" spans="1:30" ht="15" hidden="1" customHeight="1" outlineLevel="1" thickBot="1" x14ac:dyDescent="0.3">
      <c r="A465" s="356"/>
      <c r="B465" s="182" t="s">
        <v>13</v>
      </c>
      <c r="C465" s="200" t="str">
        <f>IF(C461=0,"нет",C460/C461)</f>
        <v>нет</v>
      </c>
      <c r="D465" s="75" t="str">
        <f t="shared" ref="D465:I465" si="342">IF(D461=0,"нет",D460/D461)</f>
        <v>нет</v>
      </c>
      <c r="E465" s="75" t="str">
        <f t="shared" si="342"/>
        <v>нет</v>
      </c>
      <c r="F465" s="75" t="str">
        <f t="shared" si="342"/>
        <v>нет</v>
      </c>
      <c r="G465" s="75" t="str">
        <f t="shared" si="342"/>
        <v>нет</v>
      </c>
      <c r="H465" s="75" t="str">
        <f t="shared" si="342"/>
        <v>нет</v>
      </c>
      <c r="I465" s="174" t="str">
        <f t="shared" si="342"/>
        <v>нет</v>
      </c>
      <c r="J465" s="153"/>
      <c r="K465" s="200" t="str">
        <f>IF(K461=0,"нет",K460/K461)</f>
        <v>нет</v>
      </c>
      <c r="L465" s="75" t="str">
        <f>IF(L461=0,"нет",L460/L461)</f>
        <v>нет</v>
      </c>
      <c r="M465" s="75" t="str">
        <f>IF(M461=0,"нет",M460/M461)</f>
        <v>нет</v>
      </c>
      <c r="N465" s="174" t="str">
        <f>IF(N461=0,"нет",N460/N461)</f>
        <v>нет</v>
      </c>
      <c r="O465" s="153"/>
      <c r="P465" s="94"/>
      <c r="Q465" s="88"/>
      <c r="S465" s="227" t="s">
        <v>50</v>
      </c>
      <c r="T465" s="66" t="str">
        <f>IF(SUM(C459:I459)=0,"",SUM(C460:I460)/SUM(C459:I459))</f>
        <v/>
      </c>
      <c r="U465" s="66" t="str">
        <f>IF(SUM(K459:N459)=0,"",SUM(K460:N460)/SUM(K459:N459))</f>
        <v/>
      </c>
      <c r="V465" s="280"/>
      <c r="W465" s="67" t="str">
        <f>IF(SUM(C459:N459)=0,"",SUM(C460:N460)/SUM(C459:N459))</f>
        <v/>
      </c>
      <c r="Y465" s="368" t="s">
        <v>27</v>
      </c>
      <c r="Z465" s="369"/>
      <c r="AA465" s="369"/>
      <c r="AB465" s="256">
        <f>AB461*AB462*AB463*30-AB464</f>
        <v>0</v>
      </c>
    </row>
    <row r="466" spans="1:30" ht="15" hidden="1" customHeight="1" outlineLevel="1" x14ac:dyDescent="0.25">
      <c r="A466" s="356"/>
      <c r="B466" s="82" t="s">
        <v>31</v>
      </c>
      <c r="C466" s="201">
        <f t="shared" ref="C466:I466" si="343">IF(C456=0,0,C457/C456)</f>
        <v>0</v>
      </c>
      <c r="D466" s="60">
        <f t="shared" si="343"/>
        <v>0</v>
      </c>
      <c r="E466" s="60">
        <f t="shared" si="343"/>
        <v>0</v>
      </c>
      <c r="F466" s="60">
        <f t="shared" si="343"/>
        <v>0</v>
      </c>
      <c r="G466" s="60">
        <f t="shared" si="343"/>
        <v>0</v>
      </c>
      <c r="H466" s="60">
        <f t="shared" si="343"/>
        <v>0</v>
      </c>
      <c r="I466" s="176">
        <f t="shared" si="343"/>
        <v>0</v>
      </c>
      <c r="J466" s="154"/>
      <c r="K466" s="175">
        <f t="shared" ref="K466:N466" si="344">IF(K456=0,0,K457/K456)</f>
        <v>0</v>
      </c>
      <c r="L466" s="80">
        <f t="shared" si="344"/>
        <v>0</v>
      </c>
      <c r="M466" s="80">
        <f t="shared" si="344"/>
        <v>0</v>
      </c>
      <c r="N466" s="176">
        <f t="shared" si="344"/>
        <v>0</v>
      </c>
      <c r="O466" s="154"/>
      <c r="P466" s="95"/>
      <c r="Q466" s="89"/>
      <c r="S466" s="236"/>
      <c r="T466" s="215"/>
      <c r="U466" s="215"/>
      <c r="V466" s="215"/>
      <c r="W466" s="238"/>
    </row>
    <row r="467" spans="1:30" ht="15" hidden="1" customHeight="1" outlineLevel="1" x14ac:dyDescent="0.25">
      <c r="A467" s="356"/>
      <c r="B467" s="181" t="s">
        <v>37</v>
      </c>
      <c r="C467" s="201">
        <f t="shared" ref="C467:I467" si="345">IF(C457=0,0,C458/C457)</f>
        <v>0</v>
      </c>
      <c r="D467" s="60">
        <f t="shared" si="345"/>
        <v>0</v>
      </c>
      <c r="E467" s="60">
        <f t="shared" si="345"/>
        <v>0</v>
      </c>
      <c r="F467" s="60">
        <f t="shared" si="345"/>
        <v>0</v>
      </c>
      <c r="G467" s="60">
        <f t="shared" si="345"/>
        <v>0</v>
      </c>
      <c r="H467" s="60">
        <f t="shared" si="345"/>
        <v>0</v>
      </c>
      <c r="I467" s="176">
        <f t="shared" si="345"/>
        <v>0</v>
      </c>
      <c r="J467" s="154"/>
      <c r="K467" s="175">
        <f>IF(K457=0,0,K458/K457)</f>
        <v>0</v>
      </c>
      <c r="L467" s="80">
        <f>IF(L457=0,0,L458/L457)</f>
        <v>0</v>
      </c>
      <c r="M467" s="80">
        <f t="shared" ref="M467:N467" si="346">IF(M457=0,0,M458/M457)</f>
        <v>0</v>
      </c>
      <c r="N467" s="176">
        <f t="shared" si="346"/>
        <v>0</v>
      </c>
      <c r="O467" s="154"/>
      <c r="P467" s="95"/>
      <c r="Q467" s="89"/>
      <c r="S467" s="227" t="s">
        <v>37</v>
      </c>
      <c r="T467" s="61">
        <f>IF(SUM(C457:I457)=0,0,(SUM(C458:I458)/SUM(C457:I457)))</f>
        <v>0</v>
      </c>
      <c r="U467" s="61">
        <f>IF(SUM(K457:N457)=0,0,(SUM(K458:N458)/SUM(K457:N457)))</f>
        <v>0</v>
      </c>
      <c r="V467" s="281"/>
      <c r="W467" s="203">
        <f>IF(SUM(C457:N457)=0,0,(SUM(C458:N458)/SUM(C457:N457)))</f>
        <v>0</v>
      </c>
      <c r="AC467" s="14"/>
      <c r="AD467" s="16"/>
    </row>
    <row r="468" spans="1:30" ht="15" hidden="1" customHeight="1" outlineLevel="1" x14ac:dyDescent="0.25">
      <c r="A468" s="356"/>
      <c r="B468" s="82" t="s">
        <v>38</v>
      </c>
      <c r="C468" s="201">
        <f t="shared" ref="C468:I468" si="347">IF(C458=0,0,C459/C458)</f>
        <v>0</v>
      </c>
      <c r="D468" s="60">
        <f t="shared" si="347"/>
        <v>0</v>
      </c>
      <c r="E468" s="60">
        <f t="shared" si="347"/>
        <v>0</v>
      </c>
      <c r="F468" s="60">
        <f t="shared" si="347"/>
        <v>0</v>
      </c>
      <c r="G468" s="60">
        <f t="shared" si="347"/>
        <v>0</v>
      </c>
      <c r="H468" s="60">
        <f t="shared" si="347"/>
        <v>0</v>
      </c>
      <c r="I468" s="176">
        <f t="shared" si="347"/>
        <v>0</v>
      </c>
      <c r="J468" s="154"/>
      <c r="K468" s="175">
        <f>IF(K458=0,0,K459/K458)</f>
        <v>0</v>
      </c>
      <c r="L468" s="80">
        <f>IF(L458=0,0,L459/L458)</f>
        <v>0</v>
      </c>
      <c r="M468" s="80">
        <f t="shared" ref="M468:N468" si="348">IF(M458=0,0,M459/M458)</f>
        <v>0</v>
      </c>
      <c r="N468" s="176">
        <f t="shared" si="348"/>
        <v>0</v>
      </c>
      <c r="O468" s="154"/>
      <c r="P468" s="95"/>
      <c r="Q468" s="89"/>
      <c r="S468" s="227" t="s">
        <v>38</v>
      </c>
      <c r="T468" s="61">
        <f>IF(SUM(C458:I458)=0,0,(SUM(C459:I459)/SUM(C458:I458)))</f>
        <v>0</v>
      </c>
      <c r="U468" s="61">
        <f>IF(SUM(K458:N458)=0,0,(SUM(K459:N459)/SUM(K458:N458)))</f>
        <v>0</v>
      </c>
      <c r="V468" s="281"/>
      <c r="W468" s="203">
        <f>IF(SUM(C458:N458)=0,0,(SUM(C459:N459)/SUM(C458:N458)))</f>
        <v>0</v>
      </c>
    </row>
    <row r="469" spans="1:30" ht="15" hidden="1" customHeight="1" outlineLevel="1" thickBot="1" x14ac:dyDescent="0.3">
      <c r="A469" s="356"/>
      <c r="B469" s="183" t="s">
        <v>39</v>
      </c>
      <c r="C469" s="204">
        <f>IF(C457=0,0,C459/C457)</f>
        <v>0</v>
      </c>
      <c r="D469" s="76">
        <f t="shared" ref="D469:I469" si="349">IF(D457=0,0,D459/D457)</f>
        <v>0</v>
      </c>
      <c r="E469" s="76">
        <f t="shared" si="349"/>
        <v>0</v>
      </c>
      <c r="F469" s="76">
        <f t="shared" si="349"/>
        <v>0</v>
      </c>
      <c r="G469" s="76">
        <f t="shared" si="349"/>
        <v>0</v>
      </c>
      <c r="H469" s="76">
        <f t="shared" si="349"/>
        <v>0</v>
      </c>
      <c r="I469" s="205">
        <f t="shared" si="349"/>
        <v>0</v>
      </c>
      <c r="J469" s="155"/>
      <c r="K469" s="177">
        <f>IF(K457=0,0,K459/K457)</f>
        <v>0</v>
      </c>
      <c r="L469" s="81">
        <f>IF(L457=0,0,L459/L457)</f>
        <v>0</v>
      </c>
      <c r="M469" s="81">
        <f>IF(M457=0,0,M459/M457)</f>
        <v>0</v>
      </c>
      <c r="N469" s="178">
        <f>IF(N457=0,0,N459/N457)</f>
        <v>0</v>
      </c>
      <c r="O469" s="155"/>
      <c r="P469" s="160"/>
      <c r="Q469" s="161"/>
      <c r="S469" s="230" t="s">
        <v>40</v>
      </c>
      <c r="T469" s="62">
        <f>IF(SUM(C457:I457)=0,0,SUM(C459:I459)/SUM(C457:I457))</f>
        <v>0</v>
      </c>
      <c r="U469" s="62">
        <f>IF(SUM(K457:N457)=0,0,SUM(K459:N459)/SUM(K457:N457))</f>
        <v>0</v>
      </c>
      <c r="V469" s="282"/>
      <c r="W469" s="180">
        <f>IF(SUM(C457:N457)=0,0,SUM(C459:N459)/SUM(C457:N457))</f>
        <v>0</v>
      </c>
      <c r="AB469" s="72"/>
    </row>
    <row r="470" spans="1:30" ht="15" hidden="1" customHeight="1" outlineLevel="1" thickBot="1" x14ac:dyDescent="0.3">
      <c r="A470" s="235" t="s">
        <v>43</v>
      </c>
      <c r="B470" s="157"/>
      <c r="C470" s="207" t="str">
        <f>C455</f>
        <v>прямые заходы</v>
      </c>
      <c r="D470" s="208" t="str">
        <f t="shared" ref="D470:I470" si="350">D455</f>
        <v>директ</v>
      </c>
      <c r="E470" s="208" t="str">
        <f t="shared" si="350"/>
        <v>adwords</v>
      </c>
      <c r="F470" s="208" t="str">
        <f t="shared" si="350"/>
        <v>поиск</v>
      </c>
      <c r="G470" s="208" t="str">
        <f t="shared" si="350"/>
        <v>ссылки</v>
      </c>
      <c r="H470" s="208" t="str">
        <f t="shared" si="350"/>
        <v>источник m</v>
      </c>
      <c r="I470" s="209" t="str">
        <f t="shared" si="350"/>
        <v>источник n</v>
      </c>
      <c r="J470" s="210"/>
      <c r="K470" s="207" t="str">
        <f t="shared" ref="K470:N470" si="351">K455</f>
        <v>Повторные</v>
      </c>
      <c r="L470" s="208" t="str">
        <f t="shared" si="351"/>
        <v>авито</v>
      </c>
      <c r="M470" s="208" t="str">
        <f t="shared" si="351"/>
        <v>вконтакт</v>
      </c>
      <c r="N470" s="209" t="str">
        <f t="shared" si="351"/>
        <v>источник k</v>
      </c>
      <c r="O470" s="206"/>
      <c r="P470" s="351" t="s">
        <v>100</v>
      </c>
      <c r="Q470" s="352"/>
      <c r="AA470" s="71" t="s">
        <v>34</v>
      </c>
    </row>
    <row r="471" spans="1:30" ht="15" hidden="1" customHeight="1" outlineLevel="1" x14ac:dyDescent="0.25">
      <c r="A471" s="233"/>
      <c r="B471" s="184" t="s">
        <v>30</v>
      </c>
      <c r="C471" s="52"/>
      <c r="D471" s="53"/>
      <c r="E471" s="53"/>
      <c r="F471" s="53"/>
      <c r="G471" s="53"/>
      <c r="H471" s="53"/>
      <c r="I471" s="202"/>
      <c r="J471" s="158"/>
      <c r="K471" s="165"/>
      <c r="L471" s="103"/>
      <c r="M471" s="103"/>
      <c r="N471" s="99"/>
      <c r="O471" s="158"/>
      <c r="P471" s="104"/>
      <c r="Q471" s="99"/>
      <c r="R471" s="1"/>
      <c r="S471" s="232"/>
      <c r="T471" s="299" t="s">
        <v>101</v>
      </c>
      <c r="U471" s="299" t="s">
        <v>102</v>
      </c>
      <c r="V471" s="300"/>
      <c r="W471" s="301" t="s">
        <v>106</v>
      </c>
      <c r="AA471" s="70">
        <f>W502</f>
        <v>0</v>
      </c>
    </row>
    <row r="472" spans="1:30" ht="15" hidden="1" customHeight="1" outlineLevel="1" x14ac:dyDescent="0.25">
      <c r="A472" s="138" t="s">
        <v>89</v>
      </c>
      <c r="B472" s="185" t="s">
        <v>34</v>
      </c>
      <c r="C472" s="193"/>
      <c r="D472" s="4"/>
      <c r="E472" s="4"/>
      <c r="F472" s="3"/>
      <c r="G472" s="3"/>
      <c r="H472" s="3"/>
      <c r="I472" s="194"/>
      <c r="J472" s="159"/>
      <c r="K472" s="166"/>
      <c r="L472" s="101"/>
      <c r="M472" s="101"/>
      <c r="N472" s="84"/>
      <c r="O472" s="159"/>
      <c r="P472" s="90"/>
      <c r="Q472" s="84"/>
      <c r="S472" s="227" t="s">
        <v>47</v>
      </c>
      <c r="T472" s="68" t="str">
        <f>IF(SUM(C472:I472)=0,"",SUM(C472:I472)/A473)</f>
        <v/>
      </c>
      <c r="U472" s="68" t="str">
        <f>IF(SUM(K472:N472)=0,"",SUM(K472:N472)/A473)</f>
        <v/>
      </c>
      <c r="V472" s="277"/>
      <c r="W472" s="228" t="str">
        <f>IF(SUM(C472:N472)=0,"",SUM(C472:N472)/A473)</f>
        <v/>
      </c>
      <c r="AC472" s="109" t="s">
        <v>55</v>
      </c>
    </row>
    <row r="473" spans="1:30" ht="15" hidden="1" customHeight="1" outlineLevel="1" x14ac:dyDescent="0.25">
      <c r="A473" s="234">
        <v>7</v>
      </c>
      <c r="B473" s="185" t="s">
        <v>3</v>
      </c>
      <c r="C473" s="193"/>
      <c r="D473" s="3"/>
      <c r="E473" s="3"/>
      <c r="F473" s="3"/>
      <c r="G473" s="3"/>
      <c r="H473" s="3"/>
      <c r="I473" s="194"/>
      <c r="J473" s="159"/>
      <c r="K473" s="166"/>
      <c r="L473" s="101"/>
      <c r="M473" s="101"/>
      <c r="N473" s="84"/>
      <c r="O473" s="159"/>
      <c r="P473" s="90"/>
      <c r="Q473" s="84"/>
      <c r="S473" s="227" t="s">
        <v>48</v>
      </c>
      <c r="T473" s="69">
        <f>SUM(C473:I473)/A473</f>
        <v>0</v>
      </c>
      <c r="U473" s="69">
        <f>SUM(K473:N473)/A473</f>
        <v>0</v>
      </c>
      <c r="V473" s="278"/>
      <c r="W473" s="229">
        <f>SUM(C473:N473)/A473</f>
        <v>0</v>
      </c>
      <c r="AA473" s="71" t="s">
        <v>3</v>
      </c>
      <c r="AB473" s="74">
        <f>IF(AA471=0,0,AA474/AA471)</f>
        <v>0</v>
      </c>
    </row>
    <row r="474" spans="1:30" ht="15" hidden="1" customHeight="1" outlineLevel="1" x14ac:dyDescent="0.25">
      <c r="A474" s="353" t="s">
        <v>46</v>
      </c>
      <c r="B474" s="185" t="s">
        <v>4</v>
      </c>
      <c r="C474" s="193"/>
      <c r="D474" s="3"/>
      <c r="E474" s="3"/>
      <c r="F474" s="3"/>
      <c r="G474" s="3"/>
      <c r="H474" s="3"/>
      <c r="I474" s="194"/>
      <c r="J474" s="159"/>
      <c r="K474" s="166"/>
      <c r="L474" s="101"/>
      <c r="M474" s="101"/>
      <c r="N474" s="84"/>
      <c r="O474" s="159"/>
      <c r="P474" s="90"/>
      <c r="Q474" s="84"/>
      <c r="S474" s="227" t="s">
        <v>49</v>
      </c>
      <c r="T474" s="69" t="str">
        <f>IF(SUM(C474:I474)=0,"",SUM(C474:I474)/A473)</f>
        <v/>
      </c>
      <c r="U474" s="69" t="str">
        <f>IF(SUM(K474:N474)=0,"",SUM(K474:N474)/A473)</f>
        <v/>
      </c>
      <c r="V474" s="278"/>
      <c r="W474" s="229" t="str">
        <f>IF(SUM(C474:N474)=0,"",SUM(C474:N474)/A473)</f>
        <v/>
      </c>
      <c r="Y474" s="109" t="s">
        <v>57</v>
      </c>
      <c r="AA474" s="71">
        <f>W503</f>
        <v>0</v>
      </c>
    </row>
    <row r="475" spans="1:30" ht="15" hidden="1" customHeight="1" outlineLevel="1" thickBot="1" x14ac:dyDescent="0.3">
      <c r="A475" s="354"/>
      <c r="B475" s="185" t="s">
        <v>5</v>
      </c>
      <c r="C475" s="195"/>
      <c r="D475" s="6"/>
      <c r="E475" s="6"/>
      <c r="F475" s="5"/>
      <c r="G475" s="5"/>
      <c r="H475" s="5"/>
      <c r="I475" s="196"/>
      <c r="J475" s="151"/>
      <c r="K475" s="167"/>
      <c r="L475" s="102"/>
      <c r="M475" s="102"/>
      <c r="N475" s="85"/>
      <c r="O475" s="151"/>
      <c r="P475" s="91"/>
      <c r="Q475" s="85"/>
      <c r="S475" s="227" t="s">
        <v>6</v>
      </c>
      <c r="T475" s="66">
        <f>SUM(C475:I475)</f>
        <v>0</v>
      </c>
      <c r="U475" s="66">
        <f>SUM(K475:N475)</f>
        <v>0</v>
      </c>
      <c r="V475" s="279"/>
      <c r="W475" s="67">
        <f>SUM(C475:N475)</f>
        <v>0</v>
      </c>
      <c r="Y475" s="77">
        <f>IF(W502=0,0,W504/W502)</f>
        <v>0</v>
      </c>
      <c r="AC475" s="109" t="s">
        <v>56</v>
      </c>
    </row>
    <row r="476" spans="1:30" ht="15" hidden="1" customHeight="1" outlineLevel="1" x14ac:dyDescent="0.25">
      <c r="A476" s="355"/>
      <c r="B476" s="185" t="s">
        <v>7</v>
      </c>
      <c r="C476" s="195"/>
      <c r="D476" s="5"/>
      <c r="E476" s="5"/>
      <c r="F476" s="5"/>
      <c r="G476" s="5"/>
      <c r="H476" s="5"/>
      <c r="I476" s="196"/>
      <c r="J476" s="151"/>
      <c r="K476" s="167"/>
      <c r="L476" s="102"/>
      <c r="M476" s="102"/>
      <c r="N476" s="85"/>
      <c r="O476" s="151"/>
      <c r="P476" s="91"/>
      <c r="Q476" s="85"/>
      <c r="S476" s="227" t="s">
        <v>105</v>
      </c>
      <c r="T476" s="59" t="str">
        <f>IF(SUM(C476:I476)=0,"",SUM(C476:I476))</f>
        <v/>
      </c>
      <c r="U476" s="59" t="str">
        <f>IF(SUM(K476:N476)=0,"",SUM(K476:N476))</f>
        <v/>
      </c>
      <c r="V476" s="280"/>
      <c r="W476" s="67" t="str">
        <f>IF(SUM(C476:N476)=0,"",SUM(C476:N476))</f>
        <v/>
      </c>
      <c r="AA476" s="71" t="s">
        <v>4</v>
      </c>
      <c r="AB476" s="74">
        <f>IF(AA474=0,0,AA477/AA474)</f>
        <v>0</v>
      </c>
    </row>
    <row r="477" spans="1:30" ht="15" hidden="1" customHeight="1" outlineLevel="1" x14ac:dyDescent="0.25">
      <c r="A477" s="356"/>
      <c r="B477" s="181" t="s">
        <v>32</v>
      </c>
      <c r="C477" s="197">
        <f t="shared" ref="C477:I477" si="352">IF(C472=0,0,C476/C472)</f>
        <v>0</v>
      </c>
      <c r="D477" s="56">
        <f t="shared" si="352"/>
        <v>0</v>
      </c>
      <c r="E477" s="56">
        <f t="shared" si="352"/>
        <v>0</v>
      </c>
      <c r="F477" s="56">
        <f t="shared" si="352"/>
        <v>0</v>
      </c>
      <c r="G477" s="56">
        <f t="shared" si="352"/>
        <v>0</v>
      </c>
      <c r="H477" s="56">
        <f t="shared" si="352"/>
        <v>0</v>
      </c>
      <c r="I477" s="169">
        <f t="shared" si="352"/>
        <v>0</v>
      </c>
      <c r="J477" s="150"/>
      <c r="K477" s="168">
        <f>IF(K472=0,0,K476/K472)</f>
        <v>0</v>
      </c>
      <c r="L477" s="147">
        <f>IF(L472=0,0,L476/L472)</f>
        <v>0</v>
      </c>
      <c r="M477" s="147">
        <f>IF(M472=0,0,M476/M472)</f>
        <v>0</v>
      </c>
      <c r="N477" s="169">
        <f>IF(N472=0,0,N476/N472)</f>
        <v>0</v>
      </c>
      <c r="O477" s="150"/>
      <c r="P477" s="92"/>
      <c r="Q477" s="86"/>
      <c r="S477" s="227" t="s">
        <v>51</v>
      </c>
      <c r="T477" s="345" t="str">
        <f>IF(SUM(Q471:Q484)=0,"",SUM(Q471:Q484))</f>
        <v/>
      </c>
      <c r="U477" s="345"/>
      <c r="V477" s="346"/>
      <c r="W477" s="347"/>
      <c r="AA477" s="71">
        <f>W504</f>
        <v>0</v>
      </c>
    </row>
    <row r="478" spans="1:30" ht="15" hidden="1" customHeight="1" outlineLevel="1" x14ac:dyDescent="0.25">
      <c r="A478" s="356"/>
      <c r="B478" s="181" t="s">
        <v>8</v>
      </c>
      <c r="C478" s="198">
        <f t="shared" ref="C478:I478" si="353">IF(C474=0,0,C476/C474)</f>
        <v>0</v>
      </c>
      <c r="D478" s="57">
        <f t="shared" si="353"/>
        <v>0</v>
      </c>
      <c r="E478" s="57">
        <f t="shared" si="353"/>
        <v>0</v>
      </c>
      <c r="F478" s="57">
        <f t="shared" si="353"/>
        <v>0</v>
      </c>
      <c r="G478" s="57">
        <f t="shared" si="353"/>
        <v>0</v>
      </c>
      <c r="H478" s="57">
        <f t="shared" si="353"/>
        <v>0</v>
      </c>
      <c r="I478" s="171">
        <f t="shared" si="353"/>
        <v>0</v>
      </c>
      <c r="J478" s="151"/>
      <c r="K478" s="170">
        <f>IF(K474=0,0,K476/K474)</f>
        <v>0</v>
      </c>
      <c r="L478" s="78">
        <f>IF(L474=0,0,L476/L474)</f>
        <v>0</v>
      </c>
      <c r="M478" s="78">
        <f>IF(M474=0,0,M476/M474)</f>
        <v>0</v>
      </c>
      <c r="N478" s="171">
        <f>IF(N474=0,0,N476/N474)</f>
        <v>0</v>
      </c>
      <c r="O478" s="151"/>
      <c r="P478" s="91"/>
      <c r="Q478" s="85"/>
      <c r="S478" s="236"/>
      <c r="T478" s="216"/>
      <c r="U478" s="215"/>
      <c r="V478" s="215"/>
      <c r="W478" s="237"/>
      <c r="AA478" s="108" t="s">
        <v>54</v>
      </c>
      <c r="AC478" s="109" t="s">
        <v>58</v>
      </c>
    </row>
    <row r="479" spans="1:30" ht="15" hidden="1" customHeight="1" outlineLevel="1" x14ac:dyDescent="0.25">
      <c r="A479" s="356"/>
      <c r="B479" s="182" t="s">
        <v>74</v>
      </c>
      <c r="C479" s="199">
        <f>C475-C476</f>
        <v>0</v>
      </c>
      <c r="D479" s="58">
        <f t="shared" ref="D479:I479" si="354">D475-D476</f>
        <v>0</v>
      </c>
      <c r="E479" s="58">
        <f t="shared" si="354"/>
        <v>0</v>
      </c>
      <c r="F479" s="58">
        <f t="shared" si="354"/>
        <v>0</v>
      </c>
      <c r="G479" s="58">
        <f t="shared" si="354"/>
        <v>0</v>
      </c>
      <c r="H479" s="58">
        <f t="shared" si="354"/>
        <v>0</v>
      </c>
      <c r="I479" s="173">
        <f t="shared" si="354"/>
        <v>0</v>
      </c>
      <c r="J479" s="152"/>
      <c r="K479" s="172">
        <f>K475-K476</f>
        <v>0</v>
      </c>
      <c r="L479" s="79">
        <f>L475-L476</f>
        <v>0</v>
      </c>
      <c r="M479" s="79">
        <f>M475-M476</f>
        <v>0</v>
      </c>
      <c r="N479" s="173">
        <f>N475-N476</f>
        <v>0</v>
      </c>
      <c r="O479" s="152"/>
      <c r="P479" s="93"/>
      <c r="Q479" s="87"/>
      <c r="S479" s="286" t="s">
        <v>119</v>
      </c>
      <c r="T479" s="348" t="str">
        <f>IF((SUM(C479:N479)-SUM(Q471:Q484))=0,"",SUM(C479:N479)-SUM(Q471:Q484))</f>
        <v/>
      </c>
      <c r="U479" s="348"/>
      <c r="V479" s="349"/>
      <c r="W479" s="350"/>
      <c r="AA479" s="71">
        <f>SUM(K444,K459,K474,K489)</f>
        <v>0</v>
      </c>
      <c r="AB479" s="73">
        <f>IF(AA477=0,0,AA479/AA477)</f>
        <v>0</v>
      </c>
    </row>
    <row r="480" spans="1:30" ht="15" hidden="1" customHeight="1" outlineLevel="1" x14ac:dyDescent="0.25">
      <c r="A480" s="356"/>
      <c r="B480" s="182" t="s">
        <v>13</v>
      </c>
      <c r="C480" s="200" t="str">
        <f>IF(C476=0,"нет",C475/C476)</f>
        <v>нет</v>
      </c>
      <c r="D480" s="75" t="str">
        <f t="shared" ref="D480:I480" si="355">IF(D476=0,"нет",D475/D476)</f>
        <v>нет</v>
      </c>
      <c r="E480" s="75" t="str">
        <f t="shared" si="355"/>
        <v>нет</v>
      </c>
      <c r="F480" s="75" t="str">
        <f t="shared" si="355"/>
        <v>нет</v>
      </c>
      <c r="G480" s="75" t="str">
        <f t="shared" si="355"/>
        <v>нет</v>
      </c>
      <c r="H480" s="75" t="str">
        <f t="shared" si="355"/>
        <v>нет</v>
      </c>
      <c r="I480" s="174" t="str">
        <f t="shared" si="355"/>
        <v>нет</v>
      </c>
      <c r="J480" s="153"/>
      <c r="K480" s="200" t="str">
        <f>IF(K476=0,"нет",K475/K476)</f>
        <v>нет</v>
      </c>
      <c r="L480" s="75" t="str">
        <f>IF(L476=0,"нет",L475/L476)</f>
        <v>нет</v>
      </c>
      <c r="M480" s="75" t="str">
        <f>IF(M476=0,"нет",M475/M476)</f>
        <v>нет</v>
      </c>
      <c r="N480" s="174" t="str">
        <f>IF(N476=0,"нет",N475/N476)</f>
        <v>нет</v>
      </c>
      <c r="O480" s="153"/>
      <c r="P480" s="94"/>
      <c r="Q480" s="88"/>
      <c r="S480" s="227" t="s">
        <v>50</v>
      </c>
      <c r="T480" s="66" t="str">
        <f>IF(SUM(C474:I474)=0,"",SUM(C475:I475)/SUM(C474:I474))</f>
        <v/>
      </c>
      <c r="U480" s="66" t="str">
        <f>IF(SUM(K474:N474)=0,"",SUM(K475:N475)/SUM(K474:N474))</f>
        <v/>
      </c>
      <c r="V480" s="280"/>
      <c r="W480" s="67" t="str">
        <f>IF(SUM(C474:N474)=0,"",SUM(C475:N475)/SUM(C474:N474))</f>
        <v/>
      </c>
    </row>
    <row r="481" spans="1:26" ht="15" hidden="1" customHeight="1" outlineLevel="1" x14ac:dyDescent="0.25">
      <c r="A481" s="356"/>
      <c r="B481" s="82" t="s">
        <v>31</v>
      </c>
      <c r="C481" s="201">
        <f t="shared" ref="C481:I481" si="356">IF(C471=0,0,C472/C471)</f>
        <v>0</v>
      </c>
      <c r="D481" s="60">
        <f t="shared" si="356"/>
        <v>0</v>
      </c>
      <c r="E481" s="60">
        <f t="shared" si="356"/>
        <v>0</v>
      </c>
      <c r="F481" s="60">
        <f t="shared" si="356"/>
        <v>0</v>
      </c>
      <c r="G481" s="60">
        <f t="shared" si="356"/>
        <v>0</v>
      </c>
      <c r="H481" s="60">
        <f t="shared" si="356"/>
        <v>0</v>
      </c>
      <c r="I481" s="176">
        <f t="shared" si="356"/>
        <v>0</v>
      </c>
      <c r="J481" s="154"/>
      <c r="K481" s="175">
        <f t="shared" ref="K481:N481" si="357">IF(K471=0,0,K472/K471)</f>
        <v>0</v>
      </c>
      <c r="L481" s="80">
        <f t="shared" si="357"/>
        <v>0</v>
      </c>
      <c r="M481" s="80">
        <f t="shared" si="357"/>
        <v>0</v>
      </c>
      <c r="N481" s="176">
        <f t="shared" si="357"/>
        <v>0</v>
      </c>
      <c r="O481" s="154"/>
      <c r="P481" s="95"/>
      <c r="Q481" s="89"/>
      <c r="S481" s="236"/>
      <c r="T481" s="215"/>
      <c r="U481" s="215"/>
      <c r="V481" s="215"/>
      <c r="W481" s="238"/>
    </row>
    <row r="482" spans="1:26" ht="15" hidden="1" customHeight="1" outlineLevel="1" x14ac:dyDescent="0.25">
      <c r="A482" s="356"/>
      <c r="B482" s="181" t="s">
        <v>37</v>
      </c>
      <c r="C482" s="201">
        <f t="shared" ref="C482:I482" si="358">IF(C472=0,0,C473/C472)</f>
        <v>0</v>
      </c>
      <c r="D482" s="60">
        <f t="shared" si="358"/>
        <v>0</v>
      </c>
      <c r="E482" s="60">
        <f t="shared" si="358"/>
        <v>0</v>
      </c>
      <c r="F482" s="60">
        <f t="shared" si="358"/>
        <v>0</v>
      </c>
      <c r="G482" s="60">
        <f t="shared" si="358"/>
        <v>0</v>
      </c>
      <c r="H482" s="60">
        <f t="shared" si="358"/>
        <v>0</v>
      </c>
      <c r="I482" s="176">
        <f t="shared" si="358"/>
        <v>0</v>
      </c>
      <c r="J482" s="154"/>
      <c r="K482" s="175">
        <f>IF(K472=0,0,K473/K472)</f>
        <v>0</v>
      </c>
      <c r="L482" s="80">
        <f>IF(L472=0,0,L473/L472)</f>
        <v>0</v>
      </c>
      <c r="M482" s="80">
        <f t="shared" ref="M482:N482" si="359">IF(M472=0,0,M473/M472)</f>
        <v>0</v>
      </c>
      <c r="N482" s="176">
        <f t="shared" si="359"/>
        <v>0</v>
      </c>
      <c r="O482" s="154"/>
      <c r="P482" s="95"/>
      <c r="Q482" s="89"/>
      <c r="S482" s="227" t="s">
        <v>37</v>
      </c>
      <c r="T482" s="61">
        <f>IF(SUM(C472:I472)=0,0,(SUM(C473:I473)/SUM(C472:I472)))</f>
        <v>0</v>
      </c>
      <c r="U482" s="61">
        <f>IF(SUM(K472:N472)=0,0,(SUM(K473:N473)/SUM(K472:N472)))</f>
        <v>0</v>
      </c>
      <c r="V482" s="281"/>
      <c r="W482" s="203">
        <f>IF(SUM(C472:N472)=0,0,(SUM(C473:N473)/SUM(C472:N472)))</f>
        <v>0</v>
      </c>
    </row>
    <row r="483" spans="1:26" ht="15" hidden="1" customHeight="1" outlineLevel="1" x14ac:dyDescent="0.25">
      <c r="A483" s="356"/>
      <c r="B483" s="82" t="s">
        <v>38</v>
      </c>
      <c r="C483" s="201">
        <f t="shared" ref="C483:I483" si="360">IF(C473=0,0,C474/C473)</f>
        <v>0</v>
      </c>
      <c r="D483" s="60">
        <f t="shared" si="360"/>
        <v>0</v>
      </c>
      <c r="E483" s="60">
        <f t="shared" si="360"/>
        <v>0</v>
      </c>
      <c r="F483" s="60">
        <f t="shared" si="360"/>
        <v>0</v>
      </c>
      <c r="G483" s="60">
        <f t="shared" si="360"/>
        <v>0</v>
      </c>
      <c r="H483" s="60">
        <f t="shared" si="360"/>
        <v>0</v>
      </c>
      <c r="I483" s="176">
        <f t="shared" si="360"/>
        <v>0</v>
      </c>
      <c r="J483" s="154"/>
      <c r="K483" s="175">
        <f>IF(K473=0,0,K474/K473)</f>
        <v>0</v>
      </c>
      <c r="L483" s="80">
        <f>IF(L473=0,0,L474/L473)</f>
        <v>0</v>
      </c>
      <c r="M483" s="80">
        <f t="shared" ref="M483:N483" si="361">IF(M473=0,0,M474/M473)</f>
        <v>0</v>
      </c>
      <c r="N483" s="176">
        <f t="shared" si="361"/>
        <v>0</v>
      </c>
      <c r="O483" s="154"/>
      <c r="P483" s="95"/>
      <c r="Q483" s="89"/>
      <c r="S483" s="227" t="s">
        <v>38</v>
      </c>
      <c r="T483" s="61">
        <f>IF(SUM(C473:I473)=0,0,(SUM(C474:I474)/SUM(C473:I473)))</f>
        <v>0</v>
      </c>
      <c r="U483" s="61">
        <f>IF(SUM(K473:N473)=0,0,(SUM(K474:N474)/SUM(K473:N473)))</f>
        <v>0</v>
      </c>
      <c r="V483" s="281"/>
      <c r="W483" s="203">
        <f>IF(SUM(C473:N473)=0,0,(SUM(C474:N474)/SUM(C473:N473)))</f>
        <v>0</v>
      </c>
    </row>
    <row r="484" spans="1:26" ht="15" hidden="1" customHeight="1" outlineLevel="1" thickBot="1" x14ac:dyDescent="0.3">
      <c r="A484" s="356"/>
      <c r="B484" s="183" t="s">
        <v>39</v>
      </c>
      <c r="C484" s="204">
        <f>IF(C472=0,0,C474/C472)</f>
        <v>0</v>
      </c>
      <c r="D484" s="76">
        <f t="shared" ref="D484:I484" si="362">IF(D472=0,0,D474/D472)</f>
        <v>0</v>
      </c>
      <c r="E484" s="76">
        <f t="shared" si="362"/>
        <v>0</v>
      </c>
      <c r="F484" s="76">
        <f t="shared" si="362"/>
        <v>0</v>
      </c>
      <c r="G484" s="76">
        <f t="shared" si="362"/>
        <v>0</v>
      </c>
      <c r="H484" s="76">
        <f t="shared" si="362"/>
        <v>0</v>
      </c>
      <c r="I484" s="205">
        <f t="shared" si="362"/>
        <v>0</v>
      </c>
      <c r="J484" s="155"/>
      <c r="K484" s="177">
        <f>IF(K472=0,0,K474/K472)</f>
        <v>0</v>
      </c>
      <c r="L484" s="81">
        <f>IF(L472=0,0,L474/L472)</f>
        <v>0</v>
      </c>
      <c r="M484" s="81">
        <f>IF(M472=0,0,M474/M472)</f>
        <v>0</v>
      </c>
      <c r="N484" s="178">
        <f>IF(N472=0,0,N474/N472)</f>
        <v>0</v>
      </c>
      <c r="O484" s="155"/>
      <c r="P484" s="160"/>
      <c r="Q484" s="161"/>
      <c r="S484" s="230" t="s">
        <v>40</v>
      </c>
      <c r="T484" s="62">
        <f>IF(SUM(C472:I472)=0,0,SUM(C474:I474)/SUM(C472:I472))</f>
        <v>0</v>
      </c>
      <c r="U484" s="62">
        <f>IF(SUM(K472:N472)=0,0,SUM(K474:N474)/SUM(K472:N472))</f>
        <v>0</v>
      </c>
      <c r="V484" s="282"/>
      <c r="W484" s="180">
        <f>IF(SUM(C472:N472)=0,0,SUM(C474:N474)/SUM(C472:N472))</f>
        <v>0</v>
      </c>
    </row>
    <row r="485" spans="1:26" ht="15" hidden="1" customHeight="1" outlineLevel="1" thickBot="1" x14ac:dyDescent="0.3">
      <c r="A485" s="140" t="s">
        <v>44</v>
      </c>
      <c r="B485" s="145"/>
      <c r="C485" s="207" t="str">
        <f>C470</f>
        <v>прямые заходы</v>
      </c>
      <c r="D485" s="208" t="str">
        <f t="shared" ref="D485:I485" si="363">D470</f>
        <v>директ</v>
      </c>
      <c r="E485" s="208" t="str">
        <f t="shared" si="363"/>
        <v>adwords</v>
      </c>
      <c r="F485" s="208" t="str">
        <f t="shared" si="363"/>
        <v>поиск</v>
      </c>
      <c r="G485" s="208" t="str">
        <f t="shared" si="363"/>
        <v>ссылки</v>
      </c>
      <c r="H485" s="208" t="str">
        <f t="shared" si="363"/>
        <v>источник m</v>
      </c>
      <c r="I485" s="209" t="str">
        <f t="shared" si="363"/>
        <v>источник n</v>
      </c>
      <c r="J485" s="210"/>
      <c r="K485" s="207" t="str">
        <f t="shared" ref="K485:N485" si="364">K470</f>
        <v>Повторные</v>
      </c>
      <c r="L485" s="208" t="str">
        <f t="shared" si="364"/>
        <v>авито</v>
      </c>
      <c r="M485" s="208" t="str">
        <f t="shared" si="364"/>
        <v>вконтакт</v>
      </c>
      <c r="N485" s="209" t="str">
        <f t="shared" si="364"/>
        <v>источник k</v>
      </c>
      <c r="O485" s="206"/>
      <c r="P485" s="351" t="s">
        <v>100</v>
      </c>
      <c r="Q485" s="352"/>
    </row>
    <row r="486" spans="1:26" ht="15" hidden="1" customHeight="1" outlineLevel="1" x14ac:dyDescent="0.25">
      <c r="A486" s="233"/>
      <c r="B486" s="184" t="s">
        <v>30</v>
      </c>
      <c r="C486" s="52"/>
      <c r="D486" s="53"/>
      <c r="E486" s="53"/>
      <c r="F486" s="53"/>
      <c r="G486" s="53"/>
      <c r="H486" s="53"/>
      <c r="I486" s="202"/>
      <c r="J486" s="158"/>
      <c r="K486" s="223"/>
      <c r="L486" s="224"/>
      <c r="M486" s="224"/>
      <c r="N486" s="162"/>
      <c r="O486" s="158"/>
      <c r="P486" s="104"/>
      <c r="Q486" s="99"/>
      <c r="R486" s="1"/>
      <c r="S486" s="232"/>
      <c r="T486" s="299" t="s">
        <v>101</v>
      </c>
      <c r="U486" s="299" t="s">
        <v>102</v>
      </c>
      <c r="V486" s="300"/>
      <c r="W486" s="301" t="s">
        <v>106</v>
      </c>
    </row>
    <row r="487" spans="1:26" ht="15" hidden="1" customHeight="1" outlineLevel="1" x14ac:dyDescent="0.25">
      <c r="A487" s="138" t="s">
        <v>89</v>
      </c>
      <c r="B487" s="185" t="s">
        <v>34</v>
      </c>
      <c r="C487" s="193"/>
      <c r="D487" s="4"/>
      <c r="E487" s="4"/>
      <c r="F487" s="3"/>
      <c r="G487" s="3"/>
      <c r="H487" s="3"/>
      <c r="I487" s="194"/>
      <c r="J487" s="159"/>
      <c r="K487" s="166"/>
      <c r="L487" s="101"/>
      <c r="M487" s="101"/>
      <c r="N487" s="84"/>
      <c r="O487" s="159"/>
      <c r="P487" s="90"/>
      <c r="Q487" s="84"/>
      <c r="S487" s="227" t="s">
        <v>47</v>
      </c>
      <c r="T487" s="68" t="str">
        <f>IF(SUM(C487:I487)=0,"",SUM(C487:I487)/A488)</f>
        <v/>
      </c>
      <c r="U487" s="68" t="str">
        <f>IF(SUM(K487:N487)=0,"",SUM(K487:N487)/A488)</f>
        <v/>
      </c>
      <c r="V487" s="277"/>
      <c r="W487" s="228" t="str">
        <f>IF(SUM(C487:N487)=0,"",SUM(C487:N487)/A488)</f>
        <v/>
      </c>
    </row>
    <row r="488" spans="1:26" ht="15" hidden="1" customHeight="1" outlineLevel="1" x14ac:dyDescent="0.25">
      <c r="A488" s="234">
        <v>10</v>
      </c>
      <c r="B488" s="185" t="s">
        <v>3</v>
      </c>
      <c r="C488" s="193"/>
      <c r="D488" s="3"/>
      <c r="E488" s="3"/>
      <c r="F488" s="3"/>
      <c r="G488" s="3"/>
      <c r="H488" s="3"/>
      <c r="I488" s="194"/>
      <c r="J488" s="159"/>
      <c r="K488" s="166"/>
      <c r="L488" s="101"/>
      <c r="M488" s="101"/>
      <c r="N488" s="84"/>
      <c r="O488" s="159"/>
      <c r="P488" s="90"/>
      <c r="Q488" s="84"/>
      <c r="S488" s="227" t="s">
        <v>48</v>
      </c>
      <c r="T488" s="69">
        <f>SUM(C488:I488)/A488</f>
        <v>0</v>
      </c>
      <c r="U488" s="69">
        <f>SUM(K488:N488)/A488</f>
        <v>0</v>
      </c>
      <c r="V488" s="278"/>
      <c r="W488" s="229">
        <f>SUM(C488:N488)/A488</f>
        <v>0</v>
      </c>
    </row>
    <row r="489" spans="1:26" ht="15" hidden="1" customHeight="1" outlineLevel="1" x14ac:dyDescent="0.25">
      <c r="A489" s="353" t="s">
        <v>46</v>
      </c>
      <c r="B489" s="185" t="s">
        <v>4</v>
      </c>
      <c r="C489" s="193"/>
      <c r="D489" s="3"/>
      <c r="E489" s="3"/>
      <c r="F489" s="3"/>
      <c r="G489" s="3"/>
      <c r="H489" s="3"/>
      <c r="I489" s="194"/>
      <c r="J489" s="159"/>
      <c r="K489" s="166"/>
      <c r="L489" s="101"/>
      <c r="M489" s="101"/>
      <c r="N489" s="84"/>
      <c r="O489" s="159"/>
      <c r="P489" s="90"/>
      <c r="Q489" s="84"/>
      <c r="S489" s="227" t="s">
        <v>49</v>
      </c>
      <c r="T489" s="69" t="str">
        <f>IF(SUM(C489:I489)=0,"",SUM(C489:I489)/A488)</f>
        <v/>
      </c>
      <c r="U489" s="69" t="str">
        <f>IF(SUM(K489:N489)=0,"",SUM(K489:N489)/A488)</f>
        <v/>
      </c>
      <c r="V489" s="278"/>
      <c r="W489" s="229" t="str">
        <f>IF(SUM(C489:N489)=0,"",SUM(C489:N489)/A488)</f>
        <v/>
      </c>
    </row>
    <row r="490" spans="1:26" ht="15" hidden="1" customHeight="1" outlineLevel="1" thickBot="1" x14ac:dyDescent="0.3">
      <c r="A490" s="354"/>
      <c r="B490" s="185" t="s">
        <v>5</v>
      </c>
      <c r="C490" s="195"/>
      <c r="D490" s="6"/>
      <c r="E490" s="6"/>
      <c r="F490" s="5"/>
      <c r="G490" s="5"/>
      <c r="H490" s="5"/>
      <c r="I490" s="196"/>
      <c r="J490" s="151"/>
      <c r="K490" s="167"/>
      <c r="L490" s="102"/>
      <c r="M490" s="102"/>
      <c r="N490" s="85"/>
      <c r="O490" s="151"/>
      <c r="P490" s="91"/>
      <c r="Q490" s="85"/>
      <c r="S490" s="227" t="s">
        <v>6</v>
      </c>
      <c r="T490" s="66">
        <f>SUM(C490:I490)</f>
        <v>0</v>
      </c>
      <c r="U490" s="66">
        <f>SUM(K490:N490)</f>
        <v>0</v>
      </c>
      <c r="V490" s="279"/>
      <c r="W490" s="67">
        <f>SUM(C490:N490)</f>
        <v>0</v>
      </c>
    </row>
    <row r="491" spans="1:26" ht="15" hidden="1" customHeight="1" outlineLevel="1" x14ac:dyDescent="0.25">
      <c r="A491" s="355"/>
      <c r="B491" s="185" t="s">
        <v>7</v>
      </c>
      <c r="C491" s="195"/>
      <c r="D491" s="5"/>
      <c r="E491" s="5"/>
      <c r="F491" s="5"/>
      <c r="G491" s="5"/>
      <c r="H491" s="5"/>
      <c r="I491" s="196"/>
      <c r="J491" s="151"/>
      <c r="K491" s="167"/>
      <c r="L491" s="102"/>
      <c r="M491" s="102"/>
      <c r="N491" s="85"/>
      <c r="O491" s="151"/>
      <c r="P491" s="91"/>
      <c r="Q491" s="85"/>
      <c r="S491" s="227" t="s">
        <v>105</v>
      </c>
      <c r="T491" s="59" t="str">
        <f>IF(SUM(C491:I491)=0,"",SUM(C491:I491))</f>
        <v/>
      </c>
      <c r="U491" s="59" t="str">
        <f>IF(SUM(K491:N491)=0,"",SUM(K491:N491))</f>
        <v/>
      </c>
      <c r="V491" s="280"/>
      <c r="W491" s="67" t="str">
        <f>IF(SUM(C491:N491)=0,"",SUM(C491:N491))</f>
        <v/>
      </c>
    </row>
    <row r="492" spans="1:26" ht="15" hidden="1" customHeight="1" outlineLevel="1" x14ac:dyDescent="0.25">
      <c r="A492" s="356"/>
      <c r="B492" s="181" t="s">
        <v>32</v>
      </c>
      <c r="C492" s="197">
        <f t="shared" ref="C492:I492" si="365">IF(C487=0,0,C491/C487)</f>
        <v>0</v>
      </c>
      <c r="D492" s="56">
        <f t="shared" si="365"/>
        <v>0</v>
      </c>
      <c r="E492" s="56">
        <f t="shared" si="365"/>
        <v>0</v>
      </c>
      <c r="F492" s="56">
        <f t="shared" si="365"/>
        <v>0</v>
      </c>
      <c r="G492" s="56">
        <f t="shared" si="365"/>
        <v>0</v>
      </c>
      <c r="H492" s="56">
        <f t="shared" si="365"/>
        <v>0</v>
      </c>
      <c r="I492" s="169">
        <f t="shared" si="365"/>
        <v>0</v>
      </c>
      <c r="J492" s="150"/>
      <c r="K492" s="168">
        <f>IF(K487=0,0,K491/K487)</f>
        <v>0</v>
      </c>
      <c r="L492" s="147">
        <f>IF(L487=0,0,L491/L487)</f>
        <v>0</v>
      </c>
      <c r="M492" s="147">
        <f>IF(M487=0,0,M491/M487)</f>
        <v>0</v>
      </c>
      <c r="N492" s="169">
        <f>IF(N487=0,0,N491/N487)</f>
        <v>0</v>
      </c>
      <c r="O492" s="150"/>
      <c r="P492" s="92"/>
      <c r="Q492" s="86"/>
      <c r="S492" s="227" t="s">
        <v>51</v>
      </c>
      <c r="T492" s="345" t="str">
        <f>IF(SUM(Q486:Q499)=0,"",SUM(Q486:Q499))</f>
        <v/>
      </c>
      <c r="U492" s="345"/>
      <c r="V492" s="346"/>
      <c r="W492" s="347"/>
      <c r="Y492" s="1"/>
      <c r="Z492" s="1"/>
    </row>
    <row r="493" spans="1:26" ht="15" hidden="1" customHeight="1" outlineLevel="1" x14ac:dyDescent="0.25">
      <c r="A493" s="356"/>
      <c r="B493" s="181" t="s">
        <v>8</v>
      </c>
      <c r="C493" s="198">
        <f t="shared" ref="C493:I493" si="366">IF(C489=0,0,C491/C489)</f>
        <v>0</v>
      </c>
      <c r="D493" s="57">
        <f t="shared" si="366"/>
        <v>0</v>
      </c>
      <c r="E493" s="57">
        <f t="shared" si="366"/>
        <v>0</v>
      </c>
      <c r="F493" s="57">
        <f t="shared" si="366"/>
        <v>0</v>
      </c>
      <c r="G493" s="57">
        <f t="shared" si="366"/>
        <v>0</v>
      </c>
      <c r="H493" s="57">
        <f t="shared" si="366"/>
        <v>0</v>
      </c>
      <c r="I493" s="171">
        <f t="shared" si="366"/>
        <v>0</v>
      </c>
      <c r="J493" s="151"/>
      <c r="K493" s="170">
        <f>IF(K489=0,0,K491/K489)</f>
        <v>0</v>
      </c>
      <c r="L493" s="78">
        <f>IF(L489=0,0,L491/L489)</f>
        <v>0</v>
      </c>
      <c r="M493" s="78">
        <f>IF(M489=0,0,M491/M489)</f>
        <v>0</v>
      </c>
      <c r="N493" s="171">
        <f>IF(N489=0,0,N491/N489)</f>
        <v>0</v>
      </c>
      <c r="O493" s="151"/>
      <c r="P493" s="91"/>
      <c r="Q493" s="85"/>
      <c r="S493" s="236"/>
      <c r="T493" s="216"/>
      <c r="U493" s="215"/>
      <c r="V493" s="215"/>
      <c r="W493" s="237"/>
      <c r="Y493" s="1"/>
      <c r="Z493" s="1"/>
    </row>
    <row r="494" spans="1:26" ht="15" hidden="1" customHeight="1" outlineLevel="1" x14ac:dyDescent="0.25">
      <c r="A494" s="356"/>
      <c r="B494" s="182" t="s">
        <v>74</v>
      </c>
      <c r="C494" s="199">
        <f>C490-C491</f>
        <v>0</v>
      </c>
      <c r="D494" s="58">
        <f t="shared" ref="D494:I494" si="367">D490-D491</f>
        <v>0</v>
      </c>
      <c r="E494" s="58">
        <f t="shared" si="367"/>
        <v>0</v>
      </c>
      <c r="F494" s="58">
        <f t="shared" si="367"/>
        <v>0</v>
      </c>
      <c r="G494" s="58">
        <f t="shared" si="367"/>
        <v>0</v>
      </c>
      <c r="H494" s="58">
        <f t="shared" si="367"/>
        <v>0</v>
      </c>
      <c r="I494" s="173">
        <f t="shared" si="367"/>
        <v>0</v>
      </c>
      <c r="J494" s="152"/>
      <c r="K494" s="172">
        <f>K490-K491</f>
        <v>0</v>
      </c>
      <c r="L494" s="79">
        <f>L490-L491</f>
        <v>0</v>
      </c>
      <c r="M494" s="79">
        <f>M490-M491</f>
        <v>0</v>
      </c>
      <c r="N494" s="173">
        <f>N490-N491</f>
        <v>0</v>
      </c>
      <c r="O494" s="152"/>
      <c r="P494" s="93"/>
      <c r="Q494" s="87"/>
      <c r="S494" s="286" t="s">
        <v>119</v>
      </c>
      <c r="T494" s="348" t="str">
        <f>IF((SUM(C494:N494)-SUM(Q486:Q499))=0,"",SUM(C494:N494)-SUM(Q486:Q499))</f>
        <v/>
      </c>
      <c r="U494" s="348"/>
      <c r="V494" s="349"/>
      <c r="W494" s="350"/>
      <c r="Y494" s="100"/>
      <c r="Z494" s="100"/>
    </row>
    <row r="495" spans="1:26" ht="15" hidden="1" customHeight="1" outlineLevel="1" x14ac:dyDescent="0.25">
      <c r="A495" s="356"/>
      <c r="B495" s="182" t="s">
        <v>13</v>
      </c>
      <c r="C495" s="200" t="str">
        <f>IF(C491=0,"нет",C490/C491)</f>
        <v>нет</v>
      </c>
      <c r="D495" s="75" t="str">
        <f t="shared" ref="D495:I495" si="368">IF(D491=0,"нет",D490/D491)</f>
        <v>нет</v>
      </c>
      <c r="E495" s="75" t="str">
        <f t="shared" si="368"/>
        <v>нет</v>
      </c>
      <c r="F495" s="75" t="str">
        <f t="shared" si="368"/>
        <v>нет</v>
      </c>
      <c r="G495" s="75" t="str">
        <f t="shared" si="368"/>
        <v>нет</v>
      </c>
      <c r="H495" s="75" t="str">
        <f t="shared" si="368"/>
        <v>нет</v>
      </c>
      <c r="I495" s="174" t="str">
        <f t="shared" si="368"/>
        <v>нет</v>
      </c>
      <c r="J495" s="153"/>
      <c r="K495" s="200" t="str">
        <f>IF(K491=0,"нет",K490/K491)</f>
        <v>нет</v>
      </c>
      <c r="L495" s="75" t="str">
        <f>IF(L491=0,"нет",L490/L491)</f>
        <v>нет</v>
      </c>
      <c r="M495" s="75" t="str">
        <f>IF(M491=0,"нет",M490/M491)</f>
        <v>нет</v>
      </c>
      <c r="N495" s="174" t="str">
        <f>IF(N491=0,"нет",N490/N491)</f>
        <v>нет</v>
      </c>
      <c r="O495" s="153"/>
      <c r="P495" s="94"/>
      <c r="Q495" s="88"/>
      <c r="S495" s="227" t="s">
        <v>50</v>
      </c>
      <c r="T495" s="66" t="str">
        <f>IF(SUM(C489:I489)=0,"",SUM(C490:I490)/SUM(C489:I489))</f>
        <v/>
      </c>
      <c r="U495" s="66" t="str">
        <f>IF(SUM(K489:N489)=0,"",SUM(K490:N490)/SUM(K489:N489))</f>
        <v/>
      </c>
      <c r="V495" s="280"/>
      <c r="W495" s="67" t="str">
        <f>IF(SUM(C489:N489)=0,"",SUM(C490:N490)/SUM(C489:N489))</f>
        <v/>
      </c>
      <c r="Y495" s="14"/>
      <c r="Z495" s="14"/>
    </row>
    <row r="496" spans="1:26" ht="15" hidden="1" customHeight="1" outlineLevel="1" x14ac:dyDescent="0.25">
      <c r="A496" s="356"/>
      <c r="B496" s="82" t="s">
        <v>31</v>
      </c>
      <c r="C496" s="201">
        <f t="shared" ref="C496:I496" si="369">IF(C486=0,0,C487/C486)</f>
        <v>0</v>
      </c>
      <c r="D496" s="60">
        <f t="shared" si="369"/>
        <v>0</v>
      </c>
      <c r="E496" s="60">
        <f t="shared" si="369"/>
        <v>0</v>
      </c>
      <c r="F496" s="60">
        <f t="shared" si="369"/>
        <v>0</v>
      </c>
      <c r="G496" s="60">
        <f t="shared" si="369"/>
        <v>0</v>
      </c>
      <c r="H496" s="60">
        <f t="shared" si="369"/>
        <v>0</v>
      </c>
      <c r="I496" s="176">
        <f t="shared" si="369"/>
        <v>0</v>
      </c>
      <c r="J496" s="154"/>
      <c r="K496" s="175">
        <f t="shared" ref="K496:N496" si="370">IF(K486=0,0,K487/K486)</f>
        <v>0</v>
      </c>
      <c r="L496" s="80">
        <f t="shared" si="370"/>
        <v>0</v>
      </c>
      <c r="M496" s="80">
        <f t="shared" si="370"/>
        <v>0</v>
      </c>
      <c r="N496" s="176">
        <f t="shared" si="370"/>
        <v>0</v>
      </c>
      <c r="O496" s="154"/>
      <c r="P496" s="95"/>
      <c r="Q496" s="89"/>
      <c r="S496" s="236"/>
      <c r="T496" s="215"/>
      <c r="U496" s="215"/>
      <c r="V496" s="215"/>
      <c r="W496" s="238"/>
      <c r="Y496" s="14"/>
      <c r="Z496" s="14"/>
    </row>
    <row r="497" spans="1:27" ht="15" hidden="1" customHeight="1" outlineLevel="1" x14ac:dyDescent="0.25">
      <c r="A497" s="356"/>
      <c r="B497" s="181" t="s">
        <v>37</v>
      </c>
      <c r="C497" s="201">
        <f t="shared" ref="C497:I497" si="371">IF(C487=0,0,C488/C487)</f>
        <v>0</v>
      </c>
      <c r="D497" s="60">
        <f t="shared" si="371"/>
        <v>0</v>
      </c>
      <c r="E497" s="60">
        <f t="shared" si="371"/>
        <v>0</v>
      </c>
      <c r="F497" s="60">
        <f t="shared" si="371"/>
        <v>0</v>
      </c>
      <c r="G497" s="60">
        <f t="shared" si="371"/>
        <v>0</v>
      </c>
      <c r="H497" s="60">
        <f t="shared" si="371"/>
        <v>0</v>
      </c>
      <c r="I497" s="176">
        <f t="shared" si="371"/>
        <v>0</v>
      </c>
      <c r="J497" s="154"/>
      <c r="K497" s="175">
        <f>IF(K487=0,0,K488/K487)</f>
        <v>0</v>
      </c>
      <c r="L497" s="80">
        <f>IF(L487=0,0,L488/L487)</f>
        <v>0</v>
      </c>
      <c r="M497" s="80">
        <f t="shared" ref="M497:N497" si="372">IF(M487=0,0,M488/M487)</f>
        <v>0</v>
      </c>
      <c r="N497" s="176">
        <f t="shared" si="372"/>
        <v>0</v>
      </c>
      <c r="O497" s="154"/>
      <c r="P497" s="95"/>
      <c r="Q497" s="89"/>
      <c r="S497" s="227" t="s">
        <v>37</v>
      </c>
      <c r="T497" s="61">
        <f>IF(SUM(C487:I487)=0,0,(SUM(C488:I488)/SUM(C487:I487)))</f>
        <v>0</v>
      </c>
      <c r="U497" s="61">
        <f>IF(SUM(K487:N487)=0,0,(SUM(K488:N488)/SUM(K487:N487)))</f>
        <v>0</v>
      </c>
      <c r="V497" s="281"/>
      <c r="W497" s="203">
        <f>IF(SUM(C487:N487)=0,0,(SUM(C488:N488)/SUM(C487:N487)))</f>
        <v>0</v>
      </c>
      <c r="Y497" s="14"/>
      <c r="Z497" s="14"/>
    </row>
    <row r="498" spans="1:27" ht="15" hidden="1" customHeight="1" outlineLevel="1" x14ac:dyDescent="0.25">
      <c r="A498" s="356"/>
      <c r="B498" s="82" t="s">
        <v>38</v>
      </c>
      <c r="C498" s="201">
        <f t="shared" ref="C498:I498" si="373">IF(C488=0,0,C489/C488)</f>
        <v>0</v>
      </c>
      <c r="D498" s="60">
        <f t="shared" si="373"/>
        <v>0</v>
      </c>
      <c r="E498" s="60">
        <f t="shared" si="373"/>
        <v>0</v>
      </c>
      <c r="F498" s="60">
        <f t="shared" si="373"/>
        <v>0</v>
      </c>
      <c r="G498" s="60">
        <f t="shared" si="373"/>
        <v>0</v>
      </c>
      <c r="H498" s="60">
        <f t="shared" si="373"/>
        <v>0</v>
      </c>
      <c r="I498" s="176">
        <f t="shared" si="373"/>
        <v>0</v>
      </c>
      <c r="J498" s="154"/>
      <c r="K498" s="175">
        <f>IF(K488=0,0,K489/K488)</f>
        <v>0</v>
      </c>
      <c r="L498" s="80">
        <f>IF(L488=0,0,L489/L488)</f>
        <v>0</v>
      </c>
      <c r="M498" s="80">
        <f t="shared" ref="M498:N498" si="374">IF(M488=0,0,M489/M488)</f>
        <v>0</v>
      </c>
      <c r="N498" s="176">
        <f t="shared" si="374"/>
        <v>0</v>
      </c>
      <c r="O498" s="154"/>
      <c r="P498" s="95"/>
      <c r="Q498" s="89"/>
      <c r="S498" s="227" t="s">
        <v>38</v>
      </c>
      <c r="T498" s="61">
        <f>IF(SUM(C488:I488)=0,0,(SUM(C489:I489)/SUM(C488:I488)))</f>
        <v>0</v>
      </c>
      <c r="U498" s="61">
        <f>IF(SUM(K488:N488)=0,0,(SUM(K489:N489)/SUM(K488:N488)))</f>
        <v>0</v>
      </c>
      <c r="V498" s="281"/>
      <c r="W498" s="203">
        <f>IF(SUM(C488:N488)=0,0,(SUM(C489:N489)/SUM(C488:N488)))</f>
        <v>0</v>
      </c>
      <c r="Y498" s="14"/>
      <c r="Z498" s="14"/>
    </row>
    <row r="499" spans="1:27" ht="15" hidden="1" customHeight="1" outlineLevel="1" thickBot="1" x14ac:dyDescent="0.3">
      <c r="A499" s="356"/>
      <c r="B499" s="183" t="s">
        <v>39</v>
      </c>
      <c r="C499" s="204">
        <f>IF(C487=0,0,C489/C487)</f>
        <v>0</v>
      </c>
      <c r="D499" s="76">
        <f t="shared" ref="D499:I499" si="375">IF(D487=0,0,D489/D487)</f>
        <v>0</v>
      </c>
      <c r="E499" s="76">
        <f t="shared" si="375"/>
        <v>0</v>
      </c>
      <c r="F499" s="76">
        <f t="shared" si="375"/>
        <v>0</v>
      </c>
      <c r="G499" s="76">
        <f t="shared" si="375"/>
        <v>0</v>
      </c>
      <c r="H499" s="76">
        <f t="shared" si="375"/>
        <v>0</v>
      </c>
      <c r="I499" s="205">
        <f t="shared" si="375"/>
        <v>0</v>
      </c>
      <c r="J499" s="155"/>
      <c r="K499" s="177">
        <f>IF(K487=0,0,K489/K487)</f>
        <v>0</v>
      </c>
      <c r="L499" s="81">
        <f>IF(L487=0,0,L489/L487)</f>
        <v>0</v>
      </c>
      <c r="M499" s="81">
        <f>IF(M487=0,0,M489/M487)</f>
        <v>0</v>
      </c>
      <c r="N499" s="178">
        <f>IF(N487=0,0,N489/N487)</f>
        <v>0</v>
      </c>
      <c r="O499" s="155"/>
      <c r="P499" s="160"/>
      <c r="Q499" s="161"/>
      <c r="S499" s="230" t="s">
        <v>40</v>
      </c>
      <c r="T499" s="62">
        <f>IF(SUM(C487:I487)=0,0,SUM(C489:I489)/SUM(C487:I487))</f>
        <v>0</v>
      </c>
      <c r="U499" s="62">
        <f>IF(SUM(K487:N487)=0,0,SUM(K489:N489)/SUM(K487:N487))</f>
        <v>0</v>
      </c>
      <c r="V499" s="282"/>
      <c r="W499" s="180">
        <f>IF(SUM(C487:N487)=0,0,SUM(C489:N489)/SUM(C487:N487))</f>
        <v>0</v>
      </c>
      <c r="Y499" s="14"/>
      <c r="Z499" s="14"/>
    </row>
    <row r="500" spans="1:27" ht="15" hidden="1" customHeight="1" outlineLevel="1" thickBot="1" x14ac:dyDescent="0.3">
      <c r="A500" s="179"/>
      <c r="B500" s="146"/>
      <c r="C500" s="220" t="str">
        <f>C485</f>
        <v>прямые заходы</v>
      </c>
      <c r="D500" s="221" t="str">
        <f t="shared" ref="D500:I500" si="376">D485</f>
        <v>директ</v>
      </c>
      <c r="E500" s="221" t="str">
        <f t="shared" si="376"/>
        <v>adwords</v>
      </c>
      <c r="F500" s="221" t="str">
        <f t="shared" si="376"/>
        <v>поиск</v>
      </c>
      <c r="G500" s="221" t="str">
        <f t="shared" si="376"/>
        <v>ссылки</v>
      </c>
      <c r="H500" s="221" t="str">
        <f t="shared" si="376"/>
        <v>источник m</v>
      </c>
      <c r="I500" s="222" t="str">
        <f t="shared" si="376"/>
        <v>источник n</v>
      </c>
      <c r="J500" s="210"/>
      <c r="K500" s="207" t="str">
        <f t="shared" ref="K500:N500" si="377">K485</f>
        <v>Повторные</v>
      </c>
      <c r="L500" s="208" t="str">
        <f t="shared" si="377"/>
        <v>авито</v>
      </c>
      <c r="M500" s="208" t="str">
        <f t="shared" si="377"/>
        <v>вконтакт</v>
      </c>
      <c r="N500" s="209" t="str">
        <f t="shared" si="377"/>
        <v>источник k</v>
      </c>
      <c r="O500" s="244"/>
      <c r="P500" s="139"/>
      <c r="Q500" s="54"/>
      <c r="Y500" s="14"/>
      <c r="Z500" s="14"/>
      <c r="AA500" s="1"/>
    </row>
    <row r="501" spans="1:27" ht="15" hidden="1" customHeight="1" outlineLevel="1" thickBot="1" x14ac:dyDescent="0.3">
      <c r="A501" s="141"/>
      <c r="B501" s="186" t="s">
        <v>35</v>
      </c>
      <c r="C501" s="217">
        <f t="shared" ref="C501:I501" si="378">C487+C472+C457+C442</f>
        <v>0</v>
      </c>
      <c r="D501" s="218">
        <f t="shared" si="378"/>
        <v>0</v>
      </c>
      <c r="E501" s="218">
        <f t="shared" si="378"/>
        <v>0</v>
      </c>
      <c r="F501" s="218">
        <f t="shared" si="378"/>
        <v>0</v>
      </c>
      <c r="G501" s="218">
        <f t="shared" si="378"/>
        <v>0</v>
      </c>
      <c r="H501" s="218">
        <f t="shared" si="378"/>
        <v>0</v>
      </c>
      <c r="I501" s="219">
        <f t="shared" si="378"/>
        <v>0</v>
      </c>
      <c r="J501" s="158"/>
      <c r="K501" s="98">
        <f t="shared" ref="K501:N501" si="379">K487+K472+K457+K442</f>
        <v>0</v>
      </c>
      <c r="L501" s="63">
        <f t="shared" si="379"/>
        <v>0</v>
      </c>
      <c r="M501" s="63">
        <f t="shared" si="379"/>
        <v>0</v>
      </c>
      <c r="N501" s="64">
        <f t="shared" si="379"/>
        <v>0</v>
      </c>
      <c r="O501" s="158"/>
      <c r="P501" s="217"/>
      <c r="Q501" s="219"/>
      <c r="S501" s="232"/>
      <c r="T501" s="299" t="s">
        <v>101</v>
      </c>
      <c r="U501" s="299" t="s">
        <v>102</v>
      </c>
      <c r="V501" s="300"/>
      <c r="W501" s="301" t="s">
        <v>106</v>
      </c>
      <c r="Y501" s="14"/>
      <c r="Z501" s="14"/>
    </row>
    <row r="502" spans="1:27" ht="15" hidden="1" customHeight="1" outlineLevel="1" x14ac:dyDescent="0.25">
      <c r="A502" s="142"/>
      <c r="B502" s="82" t="s">
        <v>117</v>
      </c>
      <c r="C502" s="96">
        <f t="shared" ref="C502:I502" si="380">C488+C473+C458+C443</f>
        <v>0</v>
      </c>
      <c r="D502" s="59">
        <f t="shared" si="380"/>
        <v>0</v>
      </c>
      <c r="E502" s="59">
        <f t="shared" si="380"/>
        <v>0</v>
      </c>
      <c r="F502" s="59">
        <f t="shared" si="380"/>
        <v>0</v>
      </c>
      <c r="G502" s="59">
        <f t="shared" si="380"/>
        <v>0</v>
      </c>
      <c r="H502" s="59">
        <f t="shared" si="380"/>
        <v>0</v>
      </c>
      <c r="I502" s="65">
        <f t="shared" si="380"/>
        <v>0</v>
      </c>
      <c r="J502" s="188"/>
      <c r="K502" s="96">
        <f t="shared" ref="K502:N502" si="381">K488+K473+K458+K443</f>
        <v>0</v>
      </c>
      <c r="L502" s="59">
        <f t="shared" si="381"/>
        <v>0</v>
      </c>
      <c r="M502" s="59">
        <f t="shared" si="381"/>
        <v>0</v>
      </c>
      <c r="N502" s="65">
        <f t="shared" si="381"/>
        <v>0</v>
      </c>
      <c r="O502" s="188"/>
      <c r="P502" s="96"/>
      <c r="Q502" s="65"/>
      <c r="S502" s="9" t="s">
        <v>33</v>
      </c>
      <c r="T502" s="134">
        <f>SUM(C501:I501)</f>
        <v>0</v>
      </c>
      <c r="U502" s="134">
        <f>SUM(K501:N501)</f>
        <v>0</v>
      </c>
      <c r="V502" s="283"/>
      <c r="W502" s="55">
        <f>SUM(C501:N501)</f>
        <v>0</v>
      </c>
      <c r="Y502" s="14"/>
      <c r="Z502" s="14"/>
    </row>
    <row r="503" spans="1:27" ht="15" hidden="1" customHeight="1" outlineLevel="1" x14ac:dyDescent="0.25">
      <c r="A503" s="142"/>
      <c r="B503" s="181" t="s">
        <v>118</v>
      </c>
      <c r="C503" s="96">
        <f t="shared" ref="C503:H503" si="382">C489+C474+C459+C444</f>
        <v>0</v>
      </c>
      <c r="D503" s="59">
        <f t="shared" si="382"/>
        <v>0</v>
      </c>
      <c r="E503" s="59">
        <f t="shared" si="382"/>
        <v>0</v>
      </c>
      <c r="F503" s="59">
        <f t="shared" si="382"/>
        <v>0</v>
      </c>
      <c r="G503" s="59">
        <f t="shared" si="382"/>
        <v>0</v>
      </c>
      <c r="H503" s="59">
        <f t="shared" si="382"/>
        <v>0</v>
      </c>
      <c r="I503" s="65">
        <f>I489+I474+I459+I444</f>
        <v>0</v>
      </c>
      <c r="J503" s="188"/>
      <c r="K503" s="96">
        <f>K489+K474+K459+K444</f>
        <v>0</v>
      </c>
      <c r="L503" s="59">
        <f t="shared" ref="L503:N503" si="383">L489+L474+L459+L444</f>
        <v>0</v>
      </c>
      <c r="M503" s="59">
        <f t="shared" si="383"/>
        <v>0</v>
      </c>
      <c r="N503" s="65">
        <f t="shared" si="383"/>
        <v>0</v>
      </c>
      <c r="O503" s="188"/>
      <c r="P503" s="96"/>
      <c r="Q503" s="65"/>
      <c r="S503" s="2" t="s">
        <v>36</v>
      </c>
      <c r="T503" s="135">
        <f>SUM(C502:I502)</f>
        <v>0</v>
      </c>
      <c r="U503" s="135">
        <f>SUM(K502:N502)</f>
        <v>0</v>
      </c>
      <c r="V503" s="280"/>
      <c r="W503" s="8">
        <f>SUM(C502:N502)</f>
        <v>0</v>
      </c>
      <c r="Y503" s="14"/>
      <c r="Z503" s="14"/>
    </row>
    <row r="504" spans="1:27" ht="15" hidden="1" customHeight="1" outlineLevel="1" thickBot="1" x14ac:dyDescent="0.3">
      <c r="A504" s="142"/>
      <c r="B504" s="181" t="s">
        <v>115</v>
      </c>
      <c r="C504" s="97">
        <f t="shared" ref="C504:I504" si="384">C494+C479+C464+C449</f>
        <v>0</v>
      </c>
      <c r="D504" s="66">
        <f t="shared" si="384"/>
        <v>0</v>
      </c>
      <c r="E504" s="66">
        <f t="shared" si="384"/>
        <v>0</v>
      </c>
      <c r="F504" s="66">
        <f t="shared" si="384"/>
        <v>0</v>
      </c>
      <c r="G504" s="66">
        <f t="shared" si="384"/>
        <v>0</v>
      </c>
      <c r="H504" s="66">
        <f t="shared" si="384"/>
        <v>0</v>
      </c>
      <c r="I504" s="67">
        <f t="shared" si="384"/>
        <v>0</v>
      </c>
      <c r="J504" s="189"/>
      <c r="K504" s="97">
        <f t="shared" ref="K504" si="385">K494+K479+K464+K449</f>
        <v>0</v>
      </c>
      <c r="L504" s="66">
        <f>L494+L479+L464+L449</f>
        <v>0</v>
      </c>
      <c r="M504" s="66">
        <f>M494+M479+M464+M449</f>
        <v>0</v>
      </c>
      <c r="N504" s="67">
        <f>N494+N479+N464+N449</f>
        <v>0</v>
      </c>
      <c r="O504" s="189"/>
      <c r="P504" s="96"/>
      <c r="Q504" s="65"/>
      <c r="S504" s="7" t="s">
        <v>10</v>
      </c>
      <c r="T504" s="136">
        <f>SUM(C503:I503)</f>
        <v>0</v>
      </c>
      <c r="U504" s="136">
        <f>SUM(K503:N503)</f>
        <v>0</v>
      </c>
      <c r="V504" s="284"/>
      <c r="W504" s="137">
        <f>SUM(C503:N503)</f>
        <v>0</v>
      </c>
      <c r="Y504" s="14"/>
      <c r="Z504" s="14"/>
    </row>
    <row r="505" spans="1:27" ht="15" hidden="1" customHeight="1" outlineLevel="1" thickBot="1" x14ac:dyDescent="0.3">
      <c r="A505" s="142"/>
      <c r="B505" s="181" t="s">
        <v>59</v>
      </c>
      <c r="C505" s="97">
        <f>SUM(C446,C461,C476,C491)</f>
        <v>0</v>
      </c>
      <c r="D505" s="66">
        <f t="shared" ref="D505:I505" si="386">SUM(D446,D461,D476,D491)</f>
        <v>0</v>
      </c>
      <c r="E505" s="66">
        <f t="shared" si="386"/>
        <v>0</v>
      </c>
      <c r="F505" s="66">
        <f t="shared" si="386"/>
        <v>0</v>
      </c>
      <c r="G505" s="66">
        <f t="shared" si="386"/>
        <v>0</v>
      </c>
      <c r="H505" s="66">
        <f t="shared" si="386"/>
        <v>0</v>
      </c>
      <c r="I505" s="67">
        <f t="shared" si="386"/>
        <v>0</v>
      </c>
      <c r="J505" s="189"/>
      <c r="K505" s="97">
        <f t="shared" ref="K505" si="387">SUM(K446,K461,K476,K491)</f>
        <v>0</v>
      </c>
      <c r="L505" s="66">
        <f>SUM(L446,L461,L476,L491)</f>
        <v>0</v>
      </c>
      <c r="M505" s="66">
        <f>SUM(M446,M461,M476,M491)</f>
        <v>0</v>
      </c>
      <c r="N505" s="67">
        <f>SUM(N446,N461,N476,N491)</f>
        <v>0</v>
      </c>
      <c r="O505" s="189"/>
      <c r="P505" s="97" t="s">
        <v>60</v>
      </c>
      <c r="Q505" s="67"/>
      <c r="S505" s="242" t="s">
        <v>11</v>
      </c>
      <c r="T505" s="241"/>
      <c r="U505" s="241"/>
      <c r="V505" s="241"/>
      <c r="W505" s="243">
        <f>SUM(T449,T464,T479,T494)</f>
        <v>0</v>
      </c>
      <c r="Y505" s="14"/>
      <c r="Z505" s="14"/>
    </row>
    <row r="506" spans="1:27" ht="15" hidden="1" customHeight="1" outlineLevel="1" x14ac:dyDescent="0.25">
      <c r="A506" s="142"/>
      <c r="B506" s="181" t="s">
        <v>61</v>
      </c>
      <c r="C506" s="275">
        <f>Z448*C508</f>
        <v>0</v>
      </c>
      <c r="D506" s="225">
        <f>Z448*D508</f>
        <v>0</v>
      </c>
      <c r="E506" s="225">
        <f>Z448*E508</f>
        <v>0</v>
      </c>
      <c r="F506" s="225">
        <f>Z448*F508</f>
        <v>0</v>
      </c>
      <c r="G506" s="225">
        <f>Z448*G508</f>
        <v>0</v>
      </c>
      <c r="H506" s="225">
        <f>Z448*H508</f>
        <v>0</v>
      </c>
      <c r="I506" s="226">
        <f>Z448*I508</f>
        <v>0</v>
      </c>
      <c r="J506" s="276"/>
      <c r="K506" s="275">
        <f>Z448*K508</f>
        <v>0</v>
      </c>
      <c r="L506" s="225">
        <f>Z448*L508</f>
        <v>0</v>
      </c>
      <c r="M506" s="225">
        <f>Z448*M508</f>
        <v>0</v>
      </c>
      <c r="N506" s="226">
        <f>Z448*N508</f>
        <v>0</v>
      </c>
      <c r="O506" s="190"/>
      <c r="P506" s="97">
        <f>SUM(C505:N505)</f>
        <v>0</v>
      </c>
      <c r="Q506" s="118">
        <f>IF(P506=0,0,P506/(P506+P508))</f>
        <v>0</v>
      </c>
      <c r="S506" s="23"/>
      <c r="T506" s="23"/>
      <c r="U506" s="23"/>
      <c r="V506" s="23"/>
      <c r="W506" s="21"/>
      <c r="Y506" s="14"/>
      <c r="Z506" s="14"/>
    </row>
    <row r="507" spans="1:27" ht="15" hidden="1" customHeight="1" outlineLevel="1" x14ac:dyDescent="0.25">
      <c r="A507" s="143" t="s">
        <v>90</v>
      </c>
      <c r="B507" s="181" t="s">
        <v>14</v>
      </c>
      <c r="C507" s="271">
        <f>IF(SUM(C446,C461,C476,C491)=0,0,SUM(C449,C464,C479,C494)/SUM(C446,C461,C476,C491))</f>
        <v>0</v>
      </c>
      <c r="D507" s="272">
        <f t="shared" ref="D507:I507" si="388">IF(SUM(D446,D461,D476,D491)=0,0,SUM(D449,D464,D479,D494)/SUM(D446,D461,D476,D491))</f>
        <v>0</v>
      </c>
      <c r="E507" s="272">
        <f t="shared" si="388"/>
        <v>0</v>
      </c>
      <c r="F507" s="272">
        <f t="shared" si="388"/>
        <v>0</v>
      </c>
      <c r="G507" s="272">
        <f t="shared" si="388"/>
        <v>0</v>
      </c>
      <c r="H507" s="272">
        <f t="shared" si="388"/>
        <v>0</v>
      </c>
      <c r="I507" s="273">
        <f t="shared" si="388"/>
        <v>0</v>
      </c>
      <c r="J507" s="274"/>
      <c r="K507" s="271">
        <f>IF(SUM(K446,K461,K476,K491)=0,0,SUM(K449,K464,K479,K494)/SUM(K446,K461,K476,K491))</f>
        <v>0</v>
      </c>
      <c r="L507" s="272">
        <f>IF(SUM(L446,L461,L476,L491)=0,0,SUM(L449,L464,L479,L494)/SUM(L446,L461,L476,L491))</f>
        <v>0</v>
      </c>
      <c r="M507" s="272">
        <f>IF(SUM(M446,M461,M476,M491)=0,0,SUM(M449,M464,M479,M494)/SUM(M446,M461,M476,M491))</f>
        <v>0</v>
      </c>
      <c r="N507" s="273">
        <f>IF(SUM(N446,N461,N476,N491)=0,0,SUM(N449,N464,N479,N494)/SUM(N446,N461,N476,N491))</f>
        <v>0</v>
      </c>
      <c r="O507" s="191"/>
      <c r="P507" s="107" t="s">
        <v>53</v>
      </c>
      <c r="Q507" s="83"/>
      <c r="S507" s="105"/>
      <c r="T507" s="105"/>
      <c r="U507" s="105"/>
      <c r="V507" s="105"/>
      <c r="W507" s="106"/>
      <c r="Y507" s="14"/>
      <c r="Z507" s="14"/>
    </row>
    <row r="508" spans="1:27" ht="15" hidden="1" customHeight="1" outlineLevel="1" thickBot="1" x14ac:dyDescent="0.3">
      <c r="A508" s="144">
        <f>SUM(A443,A458,A473,A488)</f>
        <v>31</v>
      </c>
      <c r="B508" s="187" t="s">
        <v>116</v>
      </c>
      <c r="C508" s="214" t="str">
        <f>IF(C501=0,"0",C503/C501)</f>
        <v>0</v>
      </c>
      <c r="D508" s="62" t="str">
        <f t="shared" ref="D508:I508" si="389">IF(D501=0,"0",D503/D501)</f>
        <v>0</v>
      </c>
      <c r="E508" s="62" t="str">
        <f t="shared" si="389"/>
        <v>0</v>
      </c>
      <c r="F508" s="62" t="str">
        <f t="shared" si="389"/>
        <v>0</v>
      </c>
      <c r="G508" s="62" t="str">
        <f t="shared" si="389"/>
        <v>0</v>
      </c>
      <c r="H508" s="62" t="str">
        <f t="shared" si="389"/>
        <v>0</v>
      </c>
      <c r="I508" s="180" t="str">
        <f t="shared" si="389"/>
        <v>0</v>
      </c>
      <c r="J508" s="192"/>
      <c r="K508" s="214" t="str">
        <f>IF(K501=0,"0",K503/K501)</f>
        <v>0</v>
      </c>
      <c r="L508" s="62" t="str">
        <f>IF(L501=0,"0",L503/L501)</f>
        <v>0</v>
      </c>
      <c r="M508" s="62" t="str">
        <f>IF(M501=0,"0",M503/M501)</f>
        <v>0</v>
      </c>
      <c r="N508" s="180" t="str">
        <f>IF(N501=0,"0",N503/N501)</f>
        <v>0</v>
      </c>
      <c r="O508" s="192"/>
      <c r="P508" s="117">
        <f>SUM(Q441:Q454)+SUM(Q456:Q469)+SUM(Q471:Q484)+SUM(Q486:Q499)</f>
        <v>0</v>
      </c>
      <c r="Q508" s="119">
        <f>IF(P508=0,0,P508/(P508+P506))</f>
        <v>0</v>
      </c>
      <c r="Y508" s="14"/>
      <c r="Z508" s="14"/>
    </row>
    <row r="509" spans="1:27" ht="15" hidden="1" customHeight="1" outlineLevel="1" x14ac:dyDescent="0.25"/>
    <row r="510" spans="1:27" ht="15" hidden="1" customHeight="1" outlineLevel="1" x14ac:dyDescent="0.25"/>
    <row r="511" spans="1:27" ht="15" hidden="1" customHeight="1" outlineLevel="1" x14ac:dyDescent="0.25">
      <c r="S511" s="11"/>
      <c r="T511" s="11"/>
      <c r="U511" s="11"/>
      <c r="V511" s="11"/>
    </row>
    <row r="512" spans="1:27" ht="15" hidden="1" customHeight="1" outlineLevel="1" x14ac:dyDescent="0.7">
      <c r="A512" s="42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spans="1:30" ht="15" hidden="1" customHeight="1" outlineLevel="1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43"/>
    </row>
    <row r="514" spans="1:30" ht="15" hidden="1" customHeight="1" outlineLevel="1" x14ac:dyDescent="0.25">
      <c r="A514" s="14"/>
      <c r="B514" s="2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14"/>
      <c r="S514" s="14"/>
      <c r="T514" s="14"/>
      <c r="U514" s="14"/>
      <c r="V514" s="14"/>
      <c r="W514" s="22"/>
      <c r="X514" s="14"/>
      <c r="Y514" s="14"/>
      <c r="Z514" s="15"/>
      <c r="AA514" s="15"/>
    </row>
    <row r="515" spans="1:30" ht="15" hidden="1" customHeight="1" outlineLevel="1" x14ac:dyDescent="0.25">
      <c r="A515" s="14"/>
      <c r="B515" s="14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14"/>
      <c r="S515" s="14"/>
      <c r="T515" s="14"/>
      <c r="U515" s="14"/>
      <c r="V515" s="14"/>
      <c r="W515" s="15"/>
      <c r="X515" s="14"/>
      <c r="Y515" s="14"/>
      <c r="Z515" s="14"/>
      <c r="AA515" s="10"/>
    </row>
    <row r="516" spans="1:30" ht="15" hidden="1" customHeight="1" outlineLevel="1" x14ac:dyDescent="0.25">
      <c r="A516" s="14"/>
      <c r="B516" s="2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14"/>
      <c r="S516" s="14"/>
      <c r="T516" s="14"/>
      <c r="U516" s="14"/>
      <c r="V516" s="14"/>
      <c r="W516" s="46"/>
      <c r="X516" s="14"/>
      <c r="Y516" s="14"/>
      <c r="Z516" s="10"/>
      <c r="AA516" s="44"/>
    </row>
    <row r="517" spans="1:30" ht="15" hidden="1" customHeight="1" outlineLevel="1" x14ac:dyDescent="0.25">
      <c r="A517" s="14"/>
      <c r="B517" s="2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14"/>
      <c r="S517" s="14"/>
      <c r="T517" s="14"/>
      <c r="U517" s="14"/>
      <c r="V517" s="14"/>
      <c r="W517" s="46"/>
      <c r="X517" s="14"/>
      <c r="Y517" s="14"/>
      <c r="Z517" s="22"/>
      <c r="AA517" s="47"/>
    </row>
    <row r="518" spans="1:30" ht="15" hidden="1" customHeight="1" outlineLevel="1" x14ac:dyDescent="0.25">
      <c r="A518" s="14"/>
      <c r="B518" s="24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14"/>
      <c r="S518" s="14"/>
      <c r="T518" s="14"/>
      <c r="U518" s="14"/>
      <c r="V518" s="14"/>
      <c r="W518" s="15"/>
      <c r="X518" s="14"/>
      <c r="Y518" s="14"/>
      <c r="Z518" s="14"/>
      <c r="AA518" s="44"/>
    </row>
    <row r="519" spans="1:30" ht="15" hidden="1" customHeight="1" outlineLevel="1" x14ac:dyDescent="0.25">
      <c r="A519" s="14"/>
      <c r="B519" s="24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14"/>
      <c r="S519" s="14"/>
      <c r="T519" s="14"/>
      <c r="U519" s="14"/>
      <c r="V519" s="14"/>
      <c r="W519" s="15"/>
      <c r="X519" s="14"/>
      <c r="Y519" s="14"/>
      <c r="Z519" s="14"/>
      <c r="AA519" s="44"/>
    </row>
    <row r="520" spans="1:30" ht="15" hidden="1" customHeight="1" outlineLevel="1" x14ac:dyDescent="0.25">
      <c r="A520" s="14"/>
      <c r="B520" s="24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14"/>
      <c r="S520" s="14"/>
      <c r="T520" s="14"/>
      <c r="U520" s="14"/>
      <c r="V520" s="14"/>
      <c r="W520" s="50"/>
      <c r="X520" s="14"/>
      <c r="Y520" s="14"/>
      <c r="Z520" s="14"/>
      <c r="AA520" s="44"/>
    </row>
    <row r="521" spans="1:30" ht="15" hidden="1" customHeight="1" outlineLevel="1" x14ac:dyDescent="0.25">
      <c r="A521" s="14"/>
      <c r="B521" s="24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14"/>
      <c r="S521" s="14"/>
      <c r="T521" s="14"/>
      <c r="U521" s="14"/>
      <c r="V521" s="14"/>
      <c r="W521" s="15"/>
      <c r="X521" s="14"/>
      <c r="Y521" s="14"/>
      <c r="Z521" s="14"/>
      <c r="AA521" s="14"/>
    </row>
    <row r="522" spans="1:30" ht="15" hidden="1" customHeight="1" outlineLevel="1" x14ac:dyDescent="0.25">
      <c r="A522" s="14"/>
      <c r="B522" s="20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14"/>
      <c r="S522" s="23"/>
      <c r="T522" s="23"/>
      <c r="U522" s="23"/>
      <c r="V522" s="23"/>
      <c r="W522" s="15"/>
      <c r="X522" s="14"/>
      <c r="Y522" s="14"/>
      <c r="Z522" s="15"/>
      <c r="AA522" s="44"/>
    </row>
    <row r="523" spans="1:30" ht="15" hidden="1" customHeight="1" outlineLevel="1" x14ac:dyDescent="0.25">
      <c r="A523" s="14"/>
      <c r="B523" s="14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4"/>
      <c r="S523" s="14"/>
      <c r="T523" s="14"/>
      <c r="U523" s="14"/>
      <c r="V523" s="14"/>
      <c r="W523" s="14"/>
      <c r="X523" s="14"/>
      <c r="Y523" s="14"/>
      <c r="Z523" s="44"/>
      <c r="AA523" s="15"/>
    </row>
    <row r="524" spans="1:30" ht="15" customHeight="1" collapsed="1" x14ac:dyDescent="0.25">
      <c r="A524" s="304"/>
    </row>
    <row r="525" spans="1:30" ht="15" customHeight="1" x14ac:dyDescent="0.25">
      <c r="A525" s="303" t="s">
        <v>68</v>
      </c>
      <c r="B525" s="126">
        <f>W592</f>
        <v>0</v>
      </c>
    </row>
    <row r="526" spans="1:30" ht="15" hidden="1" customHeight="1" outlineLevel="1" thickBot="1" x14ac:dyDescent="0.4">
      <c r="A526" s="120"/>
      <c r="B526" s="126"/>
      <c r="C526" s="385" t="s">
        <v>93</v>
      </c>
      <c r="D526" s="386"/>
      <c r="E526" s="386"/>
      <c r="F526" s="386"/>
      <c r="G526" s="386"/>
      <c r="H526" s="386"/>
      <c r="I526" s="387"/>
      <c r="J526" s="148"/>
      <c r="K526" s="388" t="s">
        <v>104</v>
      </c>
      <c r="L526" s="389"/>
      <c r="M526" s="389"/>
      <c r="N526" s="390"/>
      <c r="O526" s="149"/>
      <c r="P526" s="391" t="s">
        <v>99</v>
      </c>
      <c r="Q526" s="392"/>
      <c r="S526" s="361" t="s">
        <v>103</v>
      </c>
      <c r="T526" s="362"/>
      <c r="U526" s="362"/>
      <c r="V526" s="362"/>
      <c r="W526" s="363"/>
      <c r="Y526" s="361" t="s">
        <v>108</v>
      </c>
      <c r="Z526" s="362"/>
      <c r="AA526" s="362"/>
      <c r="AB526" s="363"/>
      <c r="AD526" s="251"/>
    </row>
    <row r="527" spans="1:30" ht="15" hidden="1" customHeight="1" outlineLevel="1" thickBot="1" x14ac:dyDescent="0.3">
      <c r="A527" s="140" t="s">
        <v>41</v>
      </c>
      <c r="B527" s="146"/>
      <c r="C527" s="207" t="s">
        <v>94</v>
      </c>
      <c r="D527" s="208" t="s">
        <v>0</v>
      </c>
      <c r="E527" s="208" t="s">
        <v>1</v>
      </c>
      <c r="F527" s="208" t="s">
        <v>2</v>
      </c>
      <c r="G527" s="208" t="s">
        <v>91</v>
      </c>
      <c r="H527" s="208" t="s">
        <v>92</v>
      </c>
      <c r="I527" s="209" t="s">
        <v>29</v>
      </c>
      <c r="J527" s="210"/>
      <c r="K527" s="211" t="s">
        <v>45</v>
      </c>
      <c r="L527" s="212" t="s">
        <v>95</v>
      </c>
      <c r="M527" s="212" t="s">
        <v>12</v>
      </c>
      <c r="N527" s="213" t="s">
        <v>96</v>
      </c>
      <c r="O527" s="156"/>
      <c r="P527" s="163" t="s">
        <v>98</v>
      </c>
      <c r="Q527" s="164" t="s">
        <v>97</v>
      </c>
      <c r="S527" s="232"/>
      <c r="T527" s="299" t="s">
        <v>101</v>
      </c>
      <c r="U527" s="299" t="s">
        <v>102</v>
      </c>
      <c r="V527" s="300"/>
      <c r="W527" s="301" t="s">
        <v>106</v>
      </c>
      <c r="Y527" s="370"/>
      <c r="Z527" s="365" t="s">
        <v>16</v>
      </c>
      <c r="AA527" s="372" t="s">
        <v>107</v>
      </c>
      <c r="AB527" s="374" t="s">
        <v>15</v>
      </c>
      <c r="AD527" s="251"/>
    </row>
    <row r="528" spans="1:30" ht="15" hidden="1" customHeight="1" outlineLevel="1" x14ac:dyDescent="0.25">
      <c r="A528" s="233"/>
      <c r="B528" s="184" t="s">
        <v>30</v>
      </c>
      <c r="C528" s="52"/>
      <c r="D528" s="53"/>
      <c r="E528" s="53"/>
      <c r="F528" s="53"/>
      <c r="G528" s="53"/>
      <c r="H528" s="53"/>
      <c r="I528" s="202"/>
      <c r="J528" s="158"/>
      <c r="K528" s="223"/>
      <c r="L528" s="224"/>
      <c r="M528" s="224"/>
      <c r="N528" s="162"/>
      <c r="O528" s="158"/>
      <c r="P528" s="104"/>
      <c r="Q528" s="99"/>
      <c r="R528" s="1"/>
      <c r="S528" s="285"/>
      <c r="T528" s="231"/>
      <c r="U528" s="231"/>
      <c r="V528" s="288"/>
      <c r="W528" s="289"/>
      <c r="Y528" s="371"/>
      <c r="Z528" s="367"/>
      <c r="AA528" s="373"/>
      <c r="AB528" s="375"/>
    </row>
    <row r="529" spans="1:30" ht="15" hidden="1" customHeight="1" outlineLevel="1" x14ac:dyDescent="0.25">
      <c r="A529" s="138" t="s">
        <v>89</v>
      </c>
      <c r="B529" s="185" t="s">
        <v>34</v>
      </c>
      <c r="C529" s="193"/>
      <c r="D529" s="4"/>
      <c r="E529" s="4"/>
      <c r="F529" s="3"/>
      <c r="G529" s="3"/>
      <c r="H529" s="3"/>
      <c r="I529" s="194"/>
      <c r="J529" s="159"/>
      <c r="K529" s="166"/>
      <c r="L529" s="101"/>
      <c r="M529" s="101"/>
      <c r="N529" s="84"/>
      <c r="O529" s="159"/>
      <c r="P529" s="90"/>
      <c r="Q529" s="84"/>
      <c r="S529" s="236" t="s">
        <v>47</v>
      </c>
      <c r="T529" s="68" t="str">
        <f>IF(SUM(C529:I529)=0,"",SUM(C529:I529)/A530)</f>
        <v/>
      </c>
      <c r="U529" s="68" t="str">
        <f>IF(SUM(K529:N529)=0,"",SUM(K529:N529)/A530)</f>
        <v/>
      </c>
      <c r="V529" s="290"/>
      <c r="W529" s="68" t="str">
        <f>IF(SUM(C529:N529)=0,"",SUM(C529:N529)/A530)</f>
        <v/>
      </c>
      <c r="Y529" s="364"/>
      <c r="Z529" s="367"/>
      <c r="AA529" s="373"/>
      <c r="AB529" s="375"/>
      <c r="AD529" s="251"/>
    </row>
    <row r="530" spans="1:30" ht="15" hidden="1" customHeight="1" outlineLevel="1" thickBot="1" x14ac:dyDescent="0.3">
      <c r="A530" s="234">
        <v>7</v>
      </c>
      <c r="B530" s="185" t="s">
        <v>3</v>
      </c>
      <c r="C530" s="193"/>
      <c r="D530" s="3"/>
      <c r="E530" s="3"/>
      <c r="F530" s="3"/>
      <c r="G530" s="3"/>
      <c r="H530" s="3"/>
      <c r="I530" s="194"/>
      <c r="J530" s="159"/>
      <c r="K530" s="166"/>
      <c r="L530" s="101"/>
      <c r="M530" s="101"/>
      <c r="N530" s="84"/>
      <c r="O530" s="159"/>
      <c r="P530" s="90"/>
      <c r="Q530" s="84"/>
      <c r="S530" s="236" t="s">
        <v>48</v>
      </c>
      <c r="T530" s="69">
        <f>SUM(C530:I530)/A530</f>
        <v>0</v>
      </c>
      <c r="U530" s="69">
        <f>SUM(K530:N530)/A530</f>
        <v>0</v>
      </c>
      <c r="V530" s="291"/>
      <c r="W530" s="69">
        <f>SUM(C530:N530)/A530</f>
        <v>0</v>
      </c>
      <c r="Y530" s="247" t="s">
        <v>9</v>
      </c>
      <c r="Z530" s="248">
        <f>W592</f>
        <v>0</v>
      </c>
      <c r="AA530" s="342">
        <f>IF(SUM(W531,W546,W561,W576)=0,0,AVERAGE(W531,W546,W561,W576)*AVERAGE(W552,W537,W567,W582)*A595-AB545)</f>
        <v>0</v>
      </c>
      <c r="AB530" s="250"/>
    </row>
    <row r="531" spans="1:30" ht="15" hidden="1" customHeight="1" outlineLevel="1" x14ac:dyDescent="0.25">
      <c r="A531" s="353" t="s">
        <v>46</v>
      </c>
      <c r="B531" s="185" t="s">
        <v>4</v>
      </c>
      <c r="C531" s="193"/>
      <c r="D531" s="3"/>
      <c r="E531" s="3"/>
      <c r="F531" s="3"/>
      <c r="G531" s="3"/>
      <c r="H531" s="3"/>
      <c r="I531" s="194"/>
      <c r="J531" s="159"/>
      <c r="K531" s="166"/>
      <c r="L531" s="101"/>
      <c r="M531" s="101"/>
      <c r="N531" s="84"/>
      <c r="O531" s="159"/>
      <c r="P531" s="90"/>
      <c r="Q531" s="84"/>
      <c r="S531" s="236" t="s">
        <v>49</v>
      </c>
      <c r="T531" s="69" t="str">
        <f>IF(SUM(C531:I531)=0,"",SUM(C531:I531)/A530)</f>
        <v/>
      </c>
      <c r="U531" s="69" t="str">
        <f>IF(SUM(K531:N531)=0,"",SUM(K531:N531)/A530)</f>
        <v/>
      </c>
      <c r="V531" s="291"/>
      <c r="W531" s="69" t="str">
        <f>IF(SUM(C531:N531)=0,"",SUM(C531:N531)/A530)</f>
        <v/>
      </c>
      <c r="Y531" s="37" t="s">
        <v>21</v>
      </c>
      <c r="Z531" s="38">
        <f>W591</f>
        <v>0</v>
      </c>
      <c r="AA531" s="12">
        <f>Z532*A595</f>
        <v>0</v>
      </c>
      <c r="AB531" s="246" t="str">
        <f>IF(AB530="","введите цель",(AB530+AB545)/AVERAGE(W537,W552,W567,W582))</f>
        <v>введите цель</v>
      </c>
    </row>
    <row r="532" spans="1:30" ht="15" hidden="1" customHeight="1" outlineLevel="1" thickBot="1" x14ac:dyDescent="0.3">
      <c r="A532" s="354"/>
      <c r="B532" s="185" t="s">
        <v>5</v>
      </c>
      <c r="C532" s="195"/>
      <c r="D532" s="6"/>
      <c r="E532" s="6"/>
      <c r="F532" s="5"/>
      <c r="G532" s="5"/>
      <c r="H532" s="5"/>
      <c r="I532" s="196"/>
      <c r="J532" s="151"/>
      <c r="K532" s="167"/>
      <c r="L532" s="102"/>
      <c r="M532" s="102"/>
      <c r="N532" s="85"/>
      <c r="O532" s="151"/>
      <c r="P532" s="91"/>
      <c r="Q532" s="85"/>
      <c r="S532" s="236" t="s">
        <v>6</v>
      </c>
      <c r="T532" s="66">
        <f>SUM(C532:I532)</f>
        <v>0</v>
      </c>
      <c r="U532" s="66">
        <f>SUM(K532:N532)</f>
        <v>0</v>
      </c>
      <c r="V532" s="292"/>
      <c r="W532" s="66">
        <f>SUM(C532:N532)</f>
        <v>0</v>
      </c>
      <c r="Y532" s="37" t="s">
        <v>17</v>
      </c>
      <c r="Z532" s="39">
        <f>IF(SUM(W531,W546,W561,W576)=0,0,AVERAGE(W531,W546,W561,W576))</f>
        <v>0</v>
      </c>
      <c r="AA532" s="13" t="s">
        <v>18</v>
      </c>
      <c r="AB532" s="28" t="str">
        <f>IF(AB531="введите цель","введите цель",AB531/A595)</f>
        <v>введите цель</v>
      </c>
    </row>
    <row r="533" spans="1:30" ht="15" hidden="1" customHeight="1" outlineLevel="1" thickBot="1" x14ac:dyDescent="0.3">
      <c r="A533" s="355"/>
      <c r="B533" s="185" t="s">
        <v>7</v>
      </c>
      <c r="C533" s="195"/>
      <c r="D533" s="5"/>
      <c r="E533" s="5"/>
      <c r="F533" s="5"/>
      <c r="G533" s="5"/>
      <c r="H533" s="5"/>
      <c r="I533" s="196"/>
      <c r="J533" s="151"/>
      <c r="K533" s="167"/>
      <c r="L533" s="102"/>
      <c r="M533" s="102"/>
      <c r="N533" s="85"/>
      <c r="O533" s="151"/>
      <c r="P533" s="91"/>
      <c r="Q533" s="85"/>
      <c r="S533" s="236" t="s">
        <v>105</v>
      </c>
      <c r="T533" s="59" t="str">
        <f>IF(SUM(C533:I533)=0,"",SUM(C533:I533))</f>
        <v/>
      </c>
      <c r="U533" s="59" t="str">
        <f>IF(SUM(K533:N533)=0,"",SUM(K533:N533))</f>
        <v/>
      </c>
      <c r="V533" s="293"/>
      <c r="W533" s="66" t="str">
        <f>IF(SUM(C533:N533)=0,"",SUM(C533:N533))</f>
        <v/>
      </c>
      <c r="Y533" s="111" t="s">
        <v>19</v>
      </c>
      <c r="Z533" s="40">
        <f>IF(SUM(W529,W544,W559,W574)=0,0,AVERAGE(W529,W544,W559,W574))</f>
        <v>0</v>
      </c>
      <c r="AA533" s="25" t="s">
        <v>18</v>
      </c>
      <c r="AB533" s="29" t="str">
        <f>IF(AB530="","введите цель",((AB530+AB545)/((Z532*Z535*A595)/(Z533*A595)))/A595)</f>
        <v>введите цель</v>
      </c>
    </row>
    <row r="534" spans="1:30" ht="15" hidden="1" customHeight="1" outlineLevel="1" thickBot="1" x14ac:dyDescent="0.3">
      <c r="A534" s="356"/>
      <c r="B534" s="181" t="s">
        <v>32</v>
      </c>
      <c r="C534" s="197">
        <f t="shared" ref="C534:I534" si="390">IF(C529=0,0,C533/C529)</f>
        <v>0</v>
      </c>
      <c r="D534" s="56">
        <f t="shared" si="390"/>
        <v>0</v>
      </c>
      <c r="E534" s="56">
        <f t="shared" si="390"/>
        <v>0</v>
      </c>
      <c r="F534" s="56">
        <f t="shared" si="390"/>
        <v>0</v>
      </c>
      <c r="G534" s="56">
        <f t="shared" si="390"/>
        <v>0</v>
      </c>
      <c r="H534" s="56">
        <f t="shared" si="390"/>
        <v>0</v>
      </c>
      <c r="I534" s="169">
        <f t="shared" si="390"/>
        <v>0</v>
      </c>
      <c r="J534" s="150"/>
      <c r="K534" s="168">
        <f t="shared" ref="K534" si="391">IF(K529=0,0,K533/K529)</f>
        <v>0</v>
      </c>
      <c r="L534" s="147">
        <f>IF(L529=0,0,L533/L529)</f>
        <v>0</v>
      </c>
      <c r="M534" s="147">
        <f>IF(M529=0,0,M533/M529)</f>
        <v>0</v>
      </c>
      <c r="N534" s="169">
        <f>IF(N529=0,0,N533/N529)</f>
        <v>0</v>
      </c>
      <c r="O534" s="150"/>
      <c r="P534" s="92"/>
      <c r="Q534" s="86"/>
      <c r="S534" s="236" t="s">
        <v>51</v>
      </c>
      <c r="T534" s="345" t="str">
        <f>IF(SUM(Q528:Q541)=0,"",SUM(Q528:Q541))</f>
        <v/>
      </c>
      <c r="U534" s="345"/>
      <c r="V534" s="345"/>
      <c r="W534" s="345"/>
      <c r="Y534" s="376" t="s">
        <v>109</v>
      </c>
      <c r="Z534" s="377"/>
      <c r="AA534" s="377"/>
      <c r="AB534" s="378"/>
    </row>
    <row r="535" spans="1:30" ht="15" hidden="1" customHeight="1" outlineLevel="1" x14ac:dyDescent="0.25">
      <c r="A535" s="356"/>
      <c r="B535" s="181" t="s">
        <v>8</v>
      </c>
      <c r="C535" s="198">
        <f>IF(C531=0,0,C533/C531)</f>
        <v>0</v>
      </c>
      <c r="D535" s="57">
        <f>IF(D531=0,0,D533/D531)</f>
        <v>0</v>
      </c>
      <c r="E535" s="57">
        <f t="shared" ref="E535:I535" si="392">IF(E531=0,0,E533/E531)</f>
        <v>0</v>
      </c>
      <c r="F535" s="57">
        <f t="shared" si="392"/>
        <v>0</v>
      </c>
      <c r="G535" s="57">
        <f t="shared" si="392"/>
        <v>0</v>
      </c>
      <c r="H535" s="57">
        <f t="shared" si="392"/>
        <v>0</v>
      </c>
      <c r="I535" s="171">
        <f t="shared" si="392"/>
        <v>0</v>
      </c>
      <c r="J535" s="151"/>
      <c r="K535" s="170">
        <f t="shared" ref="K535" si="393">IF(K531=0,0,K533/K531)</f>
        <v>0</v>
      </c>
      <c r="L535" s="78">
        <f>IF(L531=0,0,L533/L531)</f>
        <v>0</v>
      </c>
      <c r="M535" s="78">
        <f>IF(M531=0,0,M533/M531)</f>
        <v>0</v>
      </c>
      <c r="N535" s="171">
        <f>IF(N531=0,0,N533/N531)</f>
        <v>0</v>
      </c>
      <c r="O535" s="151"/>
      <c r="P535" s="91"/>
      <c r="Q535" s="85"/>
      <c r="S535" s="236"/>
      <c r="T535" s="66"/>
      <c r="U535" s="59"/>
      <c r="V535" s="293"/>
      <c r="W535" s="59"/>
      <c r="Y535" s="35" t="s">
        <v>22</v>
      </c>
      <c r="Z535" s="34">
        <f>IF(SUM(W537,W552,W567,W582)=0,0,AVERAGE(W537,W552,W567,W582))</f>
        <v>0</v>
      </c>
      <c r="AA535" s="17" t="s">
        <v>18</v>
      </c>
      <c r="AB535" s="31"/>
    </row>
    <row r="536" spans="1:30" ht="15" hidden="1" customHeight="1" outlineLevel="1" thickBot="1" x14ac:dyDescent="0.3">
      <c r="A536" s="356"/>
      <c r="B536" s="182" t="s">
        <v>74</v>
      </c>
      <c r="C536" s="199">
        <f>C532-C533</f>
        <v>0</v>
      </c>
      <c r="D536" s="58">
        <f t="shared" ref="D536:I536" si="394">D532-D533</f>
        <v>0</v>
      </c>
      <c r="E536" s="58">
        <f t="shared" si="394"/>
        <v>0</v>
      </c>
      <c r="F536" s="58">
        <f t="shared" si="394"/>
        <v>0</v>
      </c>
      <c r="G536" s="58">
        <f t="shared" si="394"/>
        <v>0</v>
      </c>
      <c r="H536" s="58">
        <f t="shared" si="394"/>
        <v>0</v>
      </c>
      <c r="I536" s="173">
        <f t="shared" si="394"/>
        <v>0</v>
      </c>
      <c r="J536" s="152"/>
      <c r="K536" s="172">
        <f t="shared" ref="K536" si="395">K532-K533</f>
        <v>0</v>
      </c>
      <c r="L536" s="79">
        <f>L532-L533</f>
        <v>0</v>
      </c>
      <c r="M536" s="79">
        <f>M532-M533</f>
        <v>0</v>
      </c>
      <c r="N536" s="173">
        <f>N532-N533</f>
        <v>0</v>
      </c>
      <c r="O536" s="152"/>
      <c r="P536" s="93"/>
      <c r="Q536" s="87"/>
      <c r="S536" s="286" t="s">
        <v>119</v>
      </c>
      <c r="T536" s="348" t="str">
        <f>IF((SUM(C536:N536)-SUM(Q528:Q541))=0,"",SUM(C536:N536)-SUM(Q528:Q541))</f>
        <v/>
      </c>
      <c r="U536" s="348"/>
      <c r="V536" s="348"/>
      <c r="W536" s="348"/>
      <c r="Y536" s="111" t="s">
        <v>11</v>
      </c>
      <c r="Z536" s="41" t="s">
        <v>18</v>
      </c>
      <c r="AA536" s="26">
        <f>AA530</f>
        <v>0</v>
      </c>
      <c r="AB536" s="27" t="str">
        <f>IF(AB535="","введите цель",Z532*A595*AB535-AB545)</f>
        <v>введите цель</v>
      </c>
    </row>
    <row r="537" spans="1:30" ht="15" hidden="1" customHeight="1" outlineLevel="1" thickBot="1" x14ac:dyDescent="0.3">
      <c r="A537" s="356"/>
      <c r="B537" s="182" t="s">
        <v>13</v>
      </c>
      <c r="C537" s="200" t="str">
        <f>IF(C533=0,"нет",C532/C533)</f>
        <v>нет</v>
      </c>
      <c r="D537" s="75" t="str">
        <f t="shared" ref="D537:I537" si="396">IF(D533=0,"нет",D532/D533)</f>
        <v>нет</v>
      </c>
      <c r="E537" s="75" t="str">
        <f t="shared" si="396"/>
        <v>нет</v>
      </c>
      <c r="F537" s="75" t="str">
        <f t="shared" si="396"/>
        <v>нет</v>
      </c>
      <c r="G537" s="75" t="str">
        <f t="shared" si="396"/>
        <v>нет</v>
      </c>
      <c r="H537" s="75" t="str">
        <f t="shared" si="396"/>
        <v>нет</v>
      </c>
      <c r="I537" s="174" t="str">
        <f t="shared" si="396"/>
        <v>нет</v>
      </c>
      <c r="J537" s="153"/>
      <c r="K537" s="200" t="str">
        <f>IF(K533=0,"нет",K532/K533)</f>
        <v>нет</v>
      </c>
      <c r="L537" s="75" t="str">
        <f>IF(L533=0,"нет",L532/L533)</f>
        <v>нет</v>
      </c>
      <c r="M537" s="75" t="str">
        <f>IF(M533=0,"нет",M532/M533)</f>
        <v>нет</v>
      </c>
      <c r="N537" s="174" t="str">
        <f>IF(N533=0,"нет",N532/N533)</f>
        <v>нет</v>
      </c>
      <c r="O537" s="153"/>
      <c r="P537" s="94"/>
      <c r="Q537" s="88"/>
      <c r="S537" s="236" t="s">
        <v>50</v>
      </c>
      <c r="T537" s="66" t="str">
        <f>IF(SUM(C531:I531)=0,"",SUM(C532:I532)/SUM(C531:I531))</f>
        <v/>
      </c>
      <c r="U537" s="66" t="str">
        <f>IF(SUM(K531:N531)=0,"",SUM(K532:N532)/SUM(K531:N531))</f>
        <v/>
      </c>
      <c r="V537" s="293"/>
      <c r="W537" s="66" t="str">
        <f>IF(SUM(C531:N531)=0,"",SUM(C532:N532)/SUM(C531:N531))</f>
        <v/>
      </c>
      <c r="Y537" s="376" t="s">
        <v>110</v>
      </c>
      <c r="Z537" s="377"/>
      <c r="AA537" s="379"/>
      <c r="AB537" s="378"/>
    </row>
    <row r="538" spans="1:30" ht="15" hidden="1" customHeight="1" outlineLevel="1" thickBot="1" x14ac:dyDescent="0.3">
      <c r="A538" s="356"/>
      <c r="B538" s="82" t="s">
        <v>31</v>
      </c>
      <c r="C538" s="201">
        <f t="shared" ref="C538:I538" si="397">IF(C528=0,0,C529/C528)</f>
        <v>0</v>
      </c>
      <c r="D538" s="60">
        <f t="shared" si="397"/>
        <v>0</v>
      </c>
      <c r="E538" s="60">
        <f t="shared" si="397"/>
        <v>0</v>
      </c>
      <c r="F538" s="60">
        <f t="shared" si="397"/>
        <v>0</v>
      </c>
      <c r="G538" s="60">
        <f t="shared" si="397"/>
        <v>0</v>
      </c>
      <c r="H538" s="60">
        <f t="shared" si="397"/>
        <v>0</v>
      </c>
      <c r="I538" s="176">
        <f t="shared" si="397"/>
        <v>0</v>
      </c>
      <c r="J538" s="154"/>
      <c r="K538" s="175">
        <f t="shared" ref="K538:N538" si="398">IF(K528=0,0,K529/K528)</f>
        <v>0</v>
      </c>
      <c r="L538" s="80">
        <f t="shared" si="398"/>
        <v>0</v>
      </c>
      <c r="M538" s="80">
        <f t="shared" si="398"/>
        <v>0</v>
      </c>
      <c r="N538" s="176">
        <f t="shared" si="398"/>
        <v>0</v>
      </c>
      <c r="O538" s="154"/>
      <c r="P538" s="95"/>
      <c r="Q538" s="89"/>
      <c r="S538" s="382"/>
      <c r="T538" s="383"/>
      <c r="U538" s="383"/>
      <c r="V538" s="383"/>
      <c r="W538" s="384"/>
      <c r="X538" s="73"/>
      <c r="Y538" s="35" t="s">
        <v>19</v>
      </c>
      <c r="Z538" s="36">
        <f>Z533</f>
        <v>0</v>
      </c>
      <c r="AA538" s="343" t="s">
        <v>18</v>
      </c>
      <c r="AB538" s="252"/>
    </row>
    <row r="539" spans="1:30" ht="15" hidden="1" customHeight="1" outlineLevel="1" x14ac:dyDescent="0.25">
      <c r="A539" s="356"/>
      <c r="B539" s="181" t="s">
        <v>37</v>
      </c>
      <c r="C539" s="201">
        <f t="shared" ref="C539:I539" si="399">IF(C529=0,0,C530/C529)</f>
        <v>0</v>
      </c>
      <c r="D539" s="60">
        <f t="shared" si="399"/>
        <v>0</v>
      </c>
      <c r="E539" s="60">
        <f t="shared" si="399"/>
        <v>0</v>
      </c>
      <c r="F539" s="60">
        <f t="shared" si="399"/>
        <v>0</v>
      </c>
      <c r="G539" s="60">
        <f t="shared" si="399"/>
        <v>0</v>
      </c>
      <c r="H539" s="60">
        <f t="shared" si="399"/>
        <v>0</v>
      </c>
      <c r="I539" s="176">
        <f t="shared" si="399"/>
        <v>0</v>
      </c>
      <c r="J539" s="154"/>
      <c r="K539" s="175">
        <f t="shared" ref="K539:N539" si="400">IF(K529=0,0,K530/K529)</f>
        <v>0</v>
      </c>
      <c r="L539" s="80">
        <f t="shared" si="400"/>
        <v>0</v>
      </c>
      <c r="M539" s="80">
        <f t="shared" si="400"/>
        <v>0</v>
      </c>
      <c r="N539" s="176">
        <f t="shared" si="400"/>
        <v>0</v>
      </c>
      <c r="O539" s="154"/>
      <c r="P539" s="95"/>
      <c r="Q539" s="89"/>
      <c r="S539" s="236" t="s">
        <v>37</v>
      </c>
      <c r="T539" s="61">
        <f>IF(SUM(C529:I529)=0,0,(SUM(C530:I530)/SUM(C529:I529)))</f>
        <v>0</v>
      </c>
      <c r="U539" s="61">
        <f>IF(SUM(K529:N529)=0,0,(SUM(K530:N530)/SUM(K529:N529)))</f>
        <v>0</v>
      </c>
      <c r="V539" s="294"/>
      <c r="W539" s="61">
        <f>IF(SUM(C529:N529)=0,0,(SUM(C530:N530)/SUM(C529:N529)))</f>
        <v>0</v>
      </c>
      <c r="Y539" s="37" t="s">
        <v>11</v>
      </c>
      <c r="Z539" s="110" t="s">
        <v>18</v>
      </c>
      <c r="AA539" s="19">
        <f>AA530</f>
        <v>0</v>
      </c>
      <c r="AB539" s="30" t="str">
        <f>IF(AB538="","введите цель",((Z532*Z535*A595)/(Z533*A595))*AB538*A595-AB545)</f>
        <v>введите цель</v>
      </c>
    </row>
    <row r="540" spans="1:30" ht="15" hidden="1" customHeight="1" outlineLevel="1" thickBot="1" x14ac:dyDescent="0.3">
      <c r="A540" s="356"/>
      <c r="B540" s="82" t="s">
        <v>38</v>
      </c>
      <c r="C540" s="201">
        <f t="shared" ref="C540:G540" si="401">IF(C530=0,0,C531/C530)</f>
        <v>0</v>
      </c>
      <c r="D540" s="60">
        <f t="shared" si="401"/>
        <v>0</v>
      </c>
      <c r="E540" s="60">
        <f t="shared" si="401"/>
        <v>0</v>
      </c>
      <c r="F540" s="60">
        <f t="shared" si="401"/>
        <v>0</v>
      </c>
      <c r="G540" s="60">
        <f t="shared" si="401"/>
        <v>0</v>
      </c>
      <c r="H540" s="60">
        <f>IF(H530=0,0,H531/H530)</f>
        <v>0</v>
      </c>
      <c r="I540" s="176">
        <f t="shared" ref="I540" si="402">IF(I530=0,0,I531/I530)</f>
        <v>0</v>
      </c>
      <c r="J540" s="154"/>
      <c r="K540" s="175">
        <f t="shared" ref="K540:N540" si="403">IF(K530=0,0,K531/K530)</f>
        <v>0</v>
      </c>
      <c r="L540" s="80">
        <f t="shared" si="403"/>
        <v>0</v>
      </c>
      <c r="M540" s="80">
        <f t="shared" si="403"/>
        <v>0</v>
      </c>
      <c r="N540" s="176">
        <f t="shared" si="403"/>
        <v>0</v>
      </c>
      <c r="O540" s="154"/>
      <c r="P540" s="95"/>
      <c r="Q540" s="89"/>
      <c r="S540" s="236" t="s">
        <v>38</v>
      </c>
      <c r="T540" s="61">
        <f>IF(SUM(C530:I530)=0,0,(SUM(C531:I531)/SUM(C530:I530)))</f>
        <v>0</v>
      </c>
      <c r="U540" s="61">
        <f>IF(SUM(K530:N530)=0,0,(SUM(K531:N531)/SUM(K530:N530)))</f>
        <v>0</v>
      </c>
      <c r="V540" s="294"/>
      <c r="W540" s="61">
        <f>IF(SUM(C530:N530)=0,0,(SUM(C531:N531)/SUM(C530:N530)))</f>
        <v>0</v>
      </c>
      <c r="Y540" s="111" t="s">
        <v>20</v>
      </c>
      <c r="Z540" s="112">
        <f>Z532</f>
        <v>0</v>
      </c>
      <c r="AA540" s="113" t="s">
        <v>18</v>
      </c>
      <c r="AB540" s="114" t="str">
        <f>IF(AB538="","введите цель",W591/W589*AB538)</f>
        <v>введите цель</v>
      </c>
    </row>
    <row r="541" spans="1:30" ht="15" hidden="1" customHeight="1" outlineLevel="1" thickBot="1" x14ac:dyDescent="0.3">
      <c r="A541" s="356"/>
      <c r="B541" s="183" t="s">
        <v>39</v>
      </c>
      <c r="C541" s="204">
        <f>IF(C529=0,0,C531/C529)</f>
        <v>0</v>
      </c>
      <c r="D541" s="76">
        <f t="shared" ref="D541:I541" si="404">IF(D529=0,0,D531/D529)</f>
        <v>0</v>
      </c>
      <c r="E541" s="76">
        <f t="shared" si="404"/>
        <v>0</v>
      </c>
      <c r="F541" s="76">
        <f t="shared" si="404"/>
        <v>0</v>
      </c>
      <c r="G541" s="76">
        <f t="shared" si="404"/>
        <v>0</v>
      </c>
      <c r="H541" s="76">
        <f t="shared" si="404"/>
        <v>0</v>
      </c>
      <c r="I541" s="205">
        <f t="shared" si="404"/>
        <v>0</v>
      </c>
      <c r="J541" s="155"/>
      <c r="K541" s="177">
        <f t="shared" ref="K541" si="405">IF(K529=0,0,K531/K529)</f>
        <v>0</v>
      </c>
      <c r="L541" s="81">
        <f>IF(L529=0,0,L531/L529)</f>
        <v>0</v>
      </c>
      <c r="M541" s="81">
        <f>IF(M529=0,0,M531/M529)</f>
        <v>0</v>
      </c>
      <c r="N541" s="178">
        <f>IF(N529=0,0,N531/N529)</f>
        <v>0</v>
      </c>
      <c r="O541" s="155"/>
      <c r="P541" s="160"/>
      <c r="Q541" s="161"/>
      <c r="S541" s="287" t="s">
        <v>40</v>
      </c>
      <c r="T541" s="61">
        <f>IF(SUM(C529:I529)=0,0,SUM(C531:I531)/SUM(C529:I529))</f>
        <v>0</v>
      </c>
      <c r="U541" s="61">
        <f>IF(SUM(K529:N529)=0,0,SUM(K531:N531)/SUM(K529:N529))</f>
        <v>0</v>
      </c>
      <c r="V541" s="294"/>
      <c r="W541" s="61">
        <f>IF(SUM(C529:N529)=0,0,SUM(C531:N531)/SUM(C529:N529))</f>
        <v>0</v>
      </c>
      <c r="Y541" s="380" t="s">
        <v>23</v>
      </c>
      <c r="Z541" s="381"/>
      <c r="AA541" s="381"/>
      <c r="AB541" s="32">
        <f>Z535</f>
        <v>0</v>
      </c>
    </row>
    <row r="542" spans="1:30" ht="15" hidden="1" customHeight="1" outlineLevel="1" thickBot="1" x14ac:dyDescent="0.3">
      <c r="A542" s="140" t="s">
        <v>42</v>
      </c>
      <c r="B542" s="145"/>
      <c r="C542" s="207" t="str">
        <f t="shared" ref="C542:I542" si="406">C527</f>
        <v>прямые заходы</v>
      </c>
      <c r="D542" s="208" t="str">
        <f t="shared" si="406"/>
        <v>директ</v>
      </c>
      <c r="E542" s="208" t="str">
        <f t="shared" si="406"/>
        <v>adwords</v>
      </c>
      <c r="F542" s="208" t="str">
        <f t="shared" si="406"/>
        <v>поиск</v>
      </c>
      <c r="G542" s="208" t="str">
        <f t="shared" si="406"/>
        <v>ссылки</v>
      </c>
      <c r="H542" s="208" t="str">
        <f t="shared" si="406"/>
        <v>источник m</v>
      </c>
      <c r="I542" s="209" t="str">
        <f t="shared" si="406"/>
        <v>источник n</v>
      </c>
      <c r="J542" s="240"/>
      <c r="K542" s="239" t="str">
        <f>K527</f>
        <v>Повторные</v>
      </c>
      <c r="L542" s="208" t="str">
        <f>L527</f>
        <v>авито</v>
      </c>
      <c r="M542" s="208" t="str">
        <f>M527</f>
        <v>вконтакт</v>
      </c>
      <c r="N542" s="209" t="str">
        <f>N527</f>
        <v>источник k</v>
      </c>
      <c r="O542" s="206"/>
      <c r="P542" s="393" t="s">
        <v>100</v>
      </c>
      <c r="Q542" s="394"/>
      <c r="Y542" s="357" t="s">
        <v>52</v>
      </c>
      <c r="Z542" s="358"/>
      <c r="AA542" s="358"/>
      <c r="AB542" s="115">
        <f>IF(Z532=0,0,Z532/Z533)</f>
        <v>0</v>
      </c>
    </row>
    <row r="543" spans="1:30" ht="15" hidden="1" customHeight="1" outlineLevel="1" x14ac:dyDescent="0.25">
      <c r="A543" s="233"/>
      <c r="B543" s="184" t="s">
        <v>30</v>
      </c>
      <c r="C543" s="52"/>
      <c r="D543" s="53"/>
      <c r="E543" s="53"/>
      <c r="F543" s="53"/>
      <c r="G543" s="53"/>
      <c r="H543" s="53"/>
      <c r="I543" s="202"/>
      <c r="J543" s="158"/>
      <c r="K543" s="223"/>
      <c r="L543" s="224"/>
      <c r="M543" s="224"/>
      <c r="N543" s="162"/>
      <c r="O543" s="158"/>
      <c r="P543" s="104"/>
      <c r="Q543" s="99"/>
      <c r="R543" s="1"/>
      <c r="S543" s="232"/>
      <c r="T543" s="299" t="s">
        <v>101</v>
      </c>
      <c r="U543" s="299" t="s">
        <v>102</v>
      </c>
      <c r="V543" s="300"/>
      <c r="W543" s="301" t="s">
        <v>106</v>
      </c>
      <c r="Y543" s="357" t="s">
        <v>24</v>
      </c>
      <c r="Z543" s="358"/>
      <c r="AA543" s="358"/>
      <c r="AB543" s="253">
        <f>Z532</f>
        <v>0</v>
      </c>
    </row>
    <row r="544" spans="1:30" ht="15" hidden="1" customHeight="1" outlineLevel="1" x14ac:dyDescent="0.25">
      <c r="A544" s="138" t="s">
        <v>89</v>
      </c>
      <c r="B544" s="185" t="s">
        <v>34</v>
      </c>
      <c r="C544" s="193"/>
      <c r="D544" s="4"/>
      <c r="E544" s="4"/>
      <c r="F544" s="3"/>
      <c r="G544" s="3"/>
      <c r="H544" s="3"/>
      <c r="I544" s="194"/>
      <c r="J544" s="159"/>
      <c r="K544" s="166"/>
      <c r="L544" s="101"/>
      <c r="M544" s="101"/>
      <c r="N544" s="84"/>
      <c r="O544" s="159"/>
      <c r="P544" s="90"/>
      <c r="Q544" s="84"/>
      <c r="S544" s="227" t="s">
        <v>47</v>
      </c>
      <c r="T544" s="68" t="str">
        <f>IF(SUM(C544:I544)=0,"",SUM(C544:I544)/A545)</f>
        <v/>
      </c>
      <c r="U544" s="68" t="str">
        <f>IF(SUM(K544:N544)=0,"",SUM(K544:N544)/A545)</f>
        <v/>
      </c>
      <c r="V544" s="277"/>
      <c r="W544" s="228" t="str">
        <f>IF(SUM(C544:N544)=0,"",SUM(C544:N544)/A545)</f>
        <v/>
      </c>
      <c r="Y544" s="357" t="s">
        <v>26</v>
      </c>
      <c r="Z544" s="358"/>
      <c r="AA544" s="358"/>
      <c r="AB544" s="116">
        <f>Z533</f>
        <v>0</v>
      </c>
    </row>
    <row r="545" spans="1:30" ht="15" hidden="1" customHeight="1" outlineLevel="1" thickBot="1" x14ac:dyDescent="0.3">
      <c r="A545" s="234">
        <v>7</v>
      </c>
      <c r="B545" s="185" t="s">
        <v>3</v>
      </c>
      <c r="C545" s="193"/>
      <c r="D545" s="3"/>
      <c r="E545" s="3"/>
      <c r="F545" s="3"/>
      <c r="G545" s="3"/>
      <c r="H545" s="3"/>
      <c r="I545" s="194"/>
      <c r="J545" s="159"/>
      <c r="K545" s="166"/>
      <c r="L545" s="101"/>
      <c r="M545" s="101"/>
      <c r="N545" s="84"/>
      <c r="O545" s="159"/>
      <c r="P545" s="90"/>
      <c r="Q545" s="84"/>
      <c r="S545" s="227" t="s">
        <v>48</v>
      </c>
      <c r="T545" s="69">
        <f>SUM(C545:I545)/A545</f>
        <v>0</v>
      </c>
      <c r="U545" s="69">
        <f>SUM(K545:N545)/A545</f>
        <v>0</v>
      </c>
      <c r="V545" s="278"/>
      <c r="W545" s="229">
        <f>SUM(C545:N545)/A545</f>
        <v>0</v>
      </c>
      <c r="Y545" s="359" t="s">
        <v>28</v>
      </c>
      <c r="Z545" s="360"/>
      <c r="AA545" s="360"/>
      <c r="AB545" s="33">
        <f>IF(COUNT(W533,W548,W563,W578)=0,0,AVERAGE(W533,W548,W563,W578)*4+SUM(T534,T549,T564,T579))</f>
        <v>0</v>
      </c>
    </row>
    <row r="546" spans="1:30" ht="15" hidden="1" customHeight="1" outlineLevel="1" thickBot="1" x14ac:dyDescent="0.3">
      <c r="A546" s="353" t="s">
        <v>46</v>
      </c>
      <c r="B546" s="185" t="s">
        <v>4</v>
      </c>
      <c r="C546" s="193"/>
      <c r="D546" s="3"/>
      <c r="E546" s="3"/>
      <c r="F546" s="3"/>
      <c r="G546" s="3"/>
      <c r="H546" s="3"/>
      <c r="I546" s="194"/>
      <c r="J546" s="159"/>
      <c r="K546" s="166"/>
      <c r="L546" s="101"/>
      <c r="M546" s="101"/>
      <c r="N546" s="84"/>
      <c r="O546" s="159"/>
      <c r="P546" s="90"/>
      <c r="Q546" s="84"/>
      <c r="S546" s="227" t="s">
        <v>49</v>
      </c>
      <c r="T546" s="69" t="str">
        <f>IF(SUM(C546:I546)=0,"",SUM(C546:I546)/A545)</f>
        <v/>
      </c>
      <c r="U546" s="69" t="str">
        <f>IF(SUM(K546:N546)=0,"",SUM(K546:N546)/A545)</f>
        <v/>
      </c>
      <c r="V546" s="278"/>
      <c r="W546" s="229" t="str">
        <f>IF(SUM(C546:N546)=0,"",SUM(C546:N546)/A545)</f>
        <v/>
      </c>
      <c r="Y546" s="257"/>
      <c r="Z546" s="257"/>
      <c r="AA546" s="257"/>
      <c r="AB546" s="257"/>
    </row>
    <row r="547" spans="1:30" ht="15" hidden="1" customHeight="1" outlineLevel="1" thickBot="1" x14ac:dyDescent="0.3">
      <c r="A547" s="354"/>
      <c r="B547" s="185" t="s">
        <v>5</v>
      </c>
      <c r="C547" s="195"/>
      <c r="D547" s="6"/>
      <c r="E547" s="6"/>
      <c r="F547" s="5"/>
      <c r="G547" s="5"/>
      <c r="H547" s="5"/>
      <c r="I547" s="196"/>
      <c r="J547" s="151"/>
      <c r="K547" s="167"/>
      <c r="L547" s="102"/>
      <c r="M547" s="102"/>
      <c r="N547" s="85"/>
      <c r="O547" s="151"/>
      <c r="P547" s="91"/>
      <c r="Q547" s="85"/>
      <c r="S547" s="227" t="s">
        <v>6</v>
      </c>
      <c r="T547" s="66">
        <f>SUM(C547:I547)</f>
        <v>0</v>
      </c>
      <c r="U547" s="66">
        <f>SUM(K547:N547)</f>
        <v>0</v>
      </c>
      <c r="V547" s="279"/>
      <c r="W547" s="67">
        <f>SUM(C547:N547)</f>
        <v>0</v>
      </c>
      <c r="Y547" s="361" t="s">
        <v>111</v>
      </c>
      <c r="Z547" s="362"/>
      <c r="AA547" s="362"/>
      <c r="AB547" s="363"/>
    </row>
    <row r="548" spans="1:30" ht="15" hidden="1" customHeight="1" outlineLevel="1" x14ac:dyDescent="0.25">
      <c r="A548" s="355"/>
      <c r="B548" s="185" t="s">
        <v>7</v>
      </c>
      <c r="C548" s="195"/>
      <c r="D548" s="5"/>
      <c r="E548" s="5"/>
      <c r="F548" s="5"/>
      <c r="G548" s="5"/>
      <c r="H548" s="5"/>
      <c r="I548" s="196"/>
      <c r="J548" s="151"/>
      <c r="K548" s="167"/>
      <c r="L548" s="102"/>
      <c r="M548" s="102"/>
      <c r="N548" s="85"/>
      <c r="O548" s="151"/>
      <c r="P548" s="91"/>
      <c r="Q548" s="85"/>
      <c r="S548" s="227" t="s">
        <v>105</v>
      </c>
      <c r="T548" s="59" t="str">
        <f>IF(SUM(C548:I548)=0,"",SUM(C548:I548))</f>
        <v/>
      </c>
      <c r="U548" s="59" t="str">
        <f>IF(SUM(K548:N548)=0,"",SUM(K548:N548))</f>
        <v/>
      </c>
      <c r="V548" s="280"/>
      <c r="W548" s="67" t="str">
        <f>IF(SUM(C548:N548)=0,"",SUM(C548:N548))</f>
        <v/>
      </c>
      <c r="Y548" s="364" t="s">
        <v>25</v>
      </c>
      <c r="Z548" s="365"/>
      <c r="AA548" s="365"/>
      <c r="AB548" s="202"/>
    </row>
    <row r="549" spans="1:30" ht="15" hidden="1" customHeight="1" outlineLevel="1" x14ac:dyDescent="0.25">
      <c r="A549" s="356"/>
      <c r="B549" s="181" t="s">
        <v>32</v>
      </c>
      <c r="C549" s="197">
        <f t="shared" ref="C549:I549" si="407">IF(C544=0,0,C548/C544)</f>
        <v>0</v>
      </c>
      <c r="D549" s="56">
        <f t="shared" si="407"/>
        <v>0</v>
      </c>
      <c r="E549" s="56">
        <f t="shared" si="407"/>
        <v>0</v>
      </c>
      <c r="F549" s="56">
        <f t="shared" si="407"/>
        <v>0</v>
      </c>
      <c r="G549" s="56">
        <f t="shared" si="407"/>
        <v>0</v>
      </c>
      <c r="H549" s="56">
        <f t="shared" si="407"/>
        <v>0</v>
      </c>
      <c r="I549" s="169">
        <f t="shared" si="407"/>
        <v>0</v>
      </c>
      <c r="J549" s="150"/>
      <c r="K549" s="168">
        <f>IF(K544=0,0,K548/K544)</f>
        <v>0</v>
      </c>
      <c r="L549" s="147">
        <f>IF(L544=0,0,L548/L544)</f>
        <v>0</v>
      </c>
      <c r="M549" s="147">
        <f>IF(M544=0,0,M548/M544)</f>
        <v>0</v>
      </c>
      <c r="N549" s="169">
        <f>IF(N544=0,0,N548/N544)</f>
        <v>0</v>
      </c>
      <c r="O549" s="150"/>
      <c r="P549" s="92"/>
      <c r="Q549" s="86"/>
      <c r="S549" s="227" t="s">
        <v>51</v>
      </c>
      <c r="T549" s="345" t="str">
        <f>IF(SUM(Q543:Q556)=0,"",SUM(Q543:Q556))</f>
        <v/>
      </c>
      <c r="U549" s="345"/>
      <c r="V549" s="346"/>
      <c r="W549" s="347"/>
      <c r="Y549" s="366" t="s">
        <v>112</v>
      </c>
      <c r="Z549" s="367"/>
      <c r="AA549" s="367"/>
      <c r="AB549" s="254"/>
    </row>
    <row r="550" spans="1:30" ht="15" hidden="1" customHeight="1" outlineLevel="1" x14ac:dyDescent="0.25">
      <c r="A550" s="356"/>
      <c r="B550" s="181" t="s">
        <v>8</v>
      </c>
      <c r="C550" s="198">
        <f t="shared" ref="C550:I550" si="408">IF(C546=0,0,C548/C546)</f>
        <v>0</v>
      </c>
      <c r="D550" s="57">
        <f t="shared" si="408"/>
        <v>0</v>
      </c>
      <c r="E550" s="57">
        <f t="shared" si="408"/>
        <v>0</v>
      </c>
      <c r="F550" s="57">
        <f t="shared" si="408"/>
        <v>0</v>
      </c>
      <c r="G550" s="57">
        <f t="shared" si="408"/>
        <v>0</v>
      </c>
      <c r="H550" s="57">
        <f t="shared" si="408"/>
        <v>0</v>
      </c>
      <c r="I550" s="171">
        <f t="shared" si="408"/>
        <v>0</v>
      </c>
      <c r="J550" s="151"/>
      <c r="K550" s="170">
        <f>IF(K546=0,0,K548/K546)</f>
        <v>0</v>
      </c>
      <c r="L550" s="78">
        <f>IF(L546=0,0,L548/L546)</f>
        <v>0</v>
      </c>
      <c r="M550" s="78">
        <f>IF(M546=0,0,M548/M546)</f>
        <v>0</v>
      </c>
      <c r="N550" s="171">
        <f>IF(N546=0,0,N548/N546)</f>
        <v>0</v>
      </c>
      <c r="O550" s="151"/>
      <c r="P550" s="91"/>
      <c r="Q550" s="85"/>
      <c r="S550" s="236"/>
      <c r="T550" s="216"/>
      <c r="U550" s="215"/>
      <c r="V550" s="215"/>
      <c r="W550" s="237"/>
      <c r="Y550" s="366" t="s">
        <v>113</v>
      </c>
      <c r="Z550" s="367"/>
      <c r="AA550" s="367"/>
      <c r="AB550" s="8"/>
    </row>
    <row r="551" spans="1:30" ht="15" hidden="1" customHeight="1" outlineLevel="1" x14ac:dyDescent="0.25">
      <c r="A551" s="356"/>
      <c r="B551" s="182" t="s">
        <v>74</v>
      </c>
      <c r="C551" s="199">
        <f>C547-C548</f>
        <v>0</v>
      </c>
      <c r="D551" s="58">
        <f t="shared" ref="D551:I551" si="409">D547-D548</f>
        <v>0</v>
      </c>
      <c r="E551" s="58">
        <f t="shared" si="409"/>
        <v>0</v>
      </c>
      <c r="F551" s="58">
        <f t="shared" si="409"/>
        <v>0</v>
      </c>
      <c r="G551" s="58">
        <f t="shared" si="409"/>
        <v>0</v>
      </c>
      <c r="H551" s="58">
        <f t="shared" si="409"/>
        <v>0</v>
      </c>
      <c r="I551" s="173">
        <f t="shared" si="409"/>
        <v>0</v>
      </c>
      <c r="J551" s="152"/>
      <c r="K551" s="172">
        <f>K547-K548</f>
        <v>0</v>
      </c>
      <c r="L551" s="79">
        <f>L547-L548</f>
        <v>0</v>
      </c>
      <c r="M551" s="79">
        <f>M547-M548</f>
        <v>0</v>
      </c>
      <c r="N551" s="173">
        <f>N547-N548</f>
        <v>0</v>
      </c>
      <c r="O551" s="152"/>
      <c r="P551" s="93"/>
      <c r="Q551" s="87"/>
      <c r="S551" s="286" t="s">
        <v>119</v>
      </c>
      <c r="T551" s="348" t="str">
        <f>IF((SUM(C551:N551)-SUM(Q543:Q556))=0,"",SUM(C551:N551)-SUM(Q543:Q556))</f>
        <v/>
      </c>
      <c r="U551" s="348"/>
      <c r="V551" s="349"/>
      <c r="W551" s="350"/>
      <c r="Y551" s="366" t="s">
        <v>114</v>
      </c>
      <c r="Z551" s="367"/>
      <c r="AA551" s="367"/>
      <c r="AB551" s="255"/>
    </row>
    <row r="552" spans="1:30" ht="15" hidden="1" customHeight="1" outlineLevel="1" thickBot="1" x14ac:dyDescent="0.3">
      <c r="A552" s="356"/>
      <c r="B552" s="182" t="s">
        <v>13</v>
      </c>
      <c r="C552" s="200" t="str">
        <f>IF(C548=0,"нет",C547/C548)</f>
        <v>нет</v>
      </c>
      <c r="D552" s="75" t="str">
        <f t="shared" ref="D552:I552" si="410">IF(D548=0,"нет",D547/D548)</f>
        <v>нет</v>
      </c>
      <c r="E552" s="75" t="str">
        <f t="shared" si="410"/>
        <v>нет</v>
      </c>
      <c r="F552" s="75" t="str">
        <f t="shared" si="410"/>
        <v>нет</v>
      </c>
      <c r="G552" s="75" t="str">
        <f t="shared" si="410"/>
        <v>нет</v>
      </c>
      <c r="H552" s="75" t="str">
        <f t="shared" si="410"/>
        <v>нет</v>
      </c>
      <c r="I552" s="174" t="str">
        <f t="shared" si="410"/>
        <v>нет</v>
      </c>
      <c r="J552" s="153"/>
      <c r="K552" s="200" t="str">
        <f>IF(K548=0,"нет",K547/K548)</f>
        <v>нет</v>
      </c>
      <c r="L552" s="75" t="str">
        <f>IF(L548=0,"нет",L547/L548)</f>
        <v>нет</v>
      </c>
      <c r="M552" s="75" t="str">
        <f>IF(M548=0,"нет",M547/M548)</f>
        <v>нет</v>
      </c>
      <c r="N552" s="174" t="str">
        <f>IF(N548=0,"нет",N547/N548)</f>
        <v>нет</v>
      </c>
      <c r="O552" s="153"/>
      <c r="P552" s="94"/>
      <c r="Q552" s="88"/>
      <c r="S552" s="227" t="s">
        <v>50</v>
      </c>
      <c r="T552" s="66" t="str">
        <f>IF(SUM(C546:I546)=0,"",SUM(C547:I547)/SUM(C546:I546))</f>
        <v/>
      </c>
      <c r="U552" s="66" t="str">
        <f>IF(SUM(K546:N546)=0,"",SUM(K547:N547)/SUM(K546:N546))</f>
        <v/>
      </c>
      <c r="V552" s="280"/>
      <c r="W552" s="67" t="str">
        <f>IF(SUM(C546:N546)=0,"",SUM(C547:N547)/SUM(C546:N546))</f>
        <v/>
      </c>
      <c r="Y552" s="368" t="s">
        <v>27</v>
      </c>
      <c r="Z552" s="369"/>
      <c r="AA552" s="369"/>
      <c r="AB552" s="256">
        <f>AB548*AB549*AB550*30-AB551</f>
        <v>0</v>
      </c>
    </row>
    <row r="553" spans="1:30" ht="15" hidden="1" customHeight="1" outlineLevel="1" x14ac:dyDescent="0.25">
      <c r="A553" s="356"/>
      <c r="B553" s="82" t="s">
        <v>31</v>
      </c>
      <c r="C553" s="201">
        <f t="shared" ref="C553:I553" si="411">IF(C543=0,0,C544/C543)</f>
        <v>0</v>
      </c>
      <c r="D553" s="60">
        <f t="shared" si="411"/>
        <v>0</v>
      </c>
      <c r="E553" s="60">
        <f t="shared" si="411"/>
        <v>0</v>
      </c>
      <c r="F553" s="60">
        <f t="shared" si="411"/>
        <v>0</v>
      </c>
      <c r="G553" s="60">
        <f t="shared" si="411"/>
        <v>0</v>
      </c>
      <c r="H553" s="60">
        <f t="shared" si="411"/>
        <v>0</v>
      </c>
      <c r="I553" s="176">
        <f t="shared" si="411"/>
        <v>0</v>
      </c>
      <c r="J553" s="154"/>
      <c r="K553" s="175">
        <f t="shared" ref="K553:N553" si="412">IF(K543=0,0,K544/K543)</f>
        <v>0</v>
      </c>
      <c r="L553" s="80">
        <f t="shared" si="412"/>
        <v>0</v>
      </c>
      <c r="M553" s="80">
        <f t="shared" si="412"/>
        <v>0</v>
      </c>
      <c r="N553" s="176">
        <f t="shared" si="412"/>
        <v>0</v>
      </c>
      <c r="O553" s="154"/>
      <c r="P553" s="95"/>
      <c r="Q553" s="89"/>
      <c r="S553" s="236"/>
      <c r="T553" s="215"/>
      <c r="U553" s="215"/>
      <c r="V553" s="215"/>
      <c r="W553" s="238"/>
    </row>
    <row r="554" spans="1:30" ht="15" hidden="1" customHeight="1" outlineLevel="1" x14ac:dyDescent="0.25">
      <c r="A554" s="356"/>
      <c r="B554" s="181" t="s">
        <v>37</v>
      </c>
      <c r="C554" s="201">
        <f t="shared" ref="C554:I554" si="413">IF(C544=0,0,C545/C544)</f>
        <v>0</v>
      </c>
      <c r="D554" s="60">
        <f t="shared" si="413"/>
        <v>0</v>
      </c>
      <c r="E554" s="60">
        <f t="shared" si="413"/>
        <v>0</v>
      </c>
      <c r="F554" s="60">
        <f t="shared" si="413"/>
        <v>0</v>
      </c>
      <c r="G554" s="60">
        <f t="shared" si="413"/>
        <v>0</v>
      </c>
      <c r="H554" s="60">
        <f t="shared" si="413"/>
        <v>0</v>
      </c>
      <c r="I554" s="176">
        <f t="shared" si="413"/>
        <v>0</v>
      </c>
      <c r="J554" s="154"/>
      <c r="K554" s="175">
        <f>IF(K544=0,0,K545/K544)</f>
        <v>0</v>
      </c>
      <c r="L554" s="80">
        <f>IF(L544=0,0,L545/L544)</f>
        <v>0</v>
      </c>
      <c r="M554" s="80">
        <f t="shared" ref="M554:N554" si="414">IF(M544=0,0,M545/M544)</f>
        <v>0</v>
      </c>
      <c r="N554" s="176">
        <f t="shared" si="414"/>
        <v>0</v>
      </c>
      <c r="O554" s="154"/>
      <c r="P554" s="95"/>
      <c r="Q554" s="89"/>
      <c r="S554" s="227" t="s">
        <v>37</v>
      </c>
      <c r="T554" s="61">
        <f>IF(SUM(C544:I544)=0,0,(SUM(C545:I545)/SUM(C544:I544)))</f>
        <v>0</v>
      </c>
      <c r="U554" s="61">
        <f>IF(SUM(K544:N544)=0,0,(SUM(K545:N545)/SUM(K544:N544)))</f>
        <v>0</v>
      </c>
      <c r="V554" s="281"/>
      <c r="W554" s="203">
        <f>IF(SUM(C544:N544)=0,0,(SUM(C545:N545)/SUM(C544:N544)))</f>
        <v>0</v>
      </c>
      <c r="AC554" s="14"/>
      <c r="AD554" s="16"/>
    </row>
    <row r="555" spans="1:30" ht="15" hidden="1" customHeight="1" outlineLevel="1" x14ac:dyDescent="0.25">
      <c r="A555" s="356"/>
      <c r="B555" s="82" t="s">
        <v>38</v>
      </c>
      <c r="C555" s="201">
        <f t="shared" ref="C555:I555" si="415">IF(C545=0,0,C546/C545)</f>
        <v>0</v>
      </c>
      <c r="D555" s="60">
        <f t="shared" si="415"/>
        <v>0</v>
      </c>
      <c r="E555" s="60">
        <f t="shared" si="415"/>
        <v>0</v>
      </c>
      <c r="F555" s="60">
        <f t="shared" si="415"/>
        <v>0</v>
      </c>
      <c r="G555" s="60">
        <f t="shared" si="415"/>
        <v>0</v>
      </c>
      <c r="H555" s="60">
        <f t="shared" si="415"/>
        <v>0</v>
      </c>
      <c r="I555" s="176">
        <f t="shared" si="415"/>
        <v>0</v>
      </c>
      <c r="J555" s="154"/>
      <c r="K555" s="175">
        <f>IF(K545=0,0,K546/K545)</f>
        <v>0</v>
      </c>
      <c r="L555" s="80">
        <f>IF(L545=0,0,L546/L545)</f>
        <v>0</v>
      </c>
      <c r="M555" s="80">
        <f t="shared" ref="M555:N555" si="416">IF(M545=0,0,M546/M545)</f>
        <v>0</v>
      </c>
      <c r="N555" s="176">
        <f t="shared" si="416"/>
        <v>0</v>
      </c>
      <c r="O555" s="154"/>
      <c r="P555" s="95"/>
      <c r="Q555" s="89"/>
      <c r="S555" s="227" t="s">
        <v>38</v>
      </c>
      <c r="T555" s="61">
        <f>IF(SUM(C545:I545)=0,0,(SUM(C546:I546)/SUM(C545:I545)))</f>
        <v>0</v>
      </c>
      <c r="U555" s="61">
        <f>IF(SUM(K545:N545)=0,0,(SUM(K546:N546)/SUM(K545:N545)))</f>
        <v>0</v>
      </c>
      <c r="V555" s="281"/>
      <c r="W555" s="203">
        <f>IF(SUM(C545:N545)=0,0,(SUM(C546:N546)/SUM(C545:N545)))</f>
        <v>0</v>
      </c>
    </row>
    <row r="556" spans="1:30" ht="15" hidden="1" customHeight="1" outlineLevel="1" thickBot="1" x14ac:dyDescent="0.3">
      <c r="A556" s="356"/>
      <c r="B556" s="183" t="s">
        <v>39</v>
      </c>
      <c r="C556" s="204">
        <f>IF(C544=0,0,C546/C544)</f>
        <v>0</v>
      </c>
      <c r="D556" s="76">
        <f t="shared" ref="D556:I556" si="417">IF(D544=0,0,D546/D544)</f>
        <v>0</v>
      </c>
      <c r="E556" s="76">
        <f t="shared" si="417"/>
        <v>0</v>
      </c>
      <c r="F556" s="76">
        <f t="shared" si="417"/>
        <v>0</v>
      </c>
      <c r="G556" s="76">
        <f t="shared" si="417"/>
        <v>0</v>
      </c>
      <c r="H556" s="76">
        <f t="shared" si="417"/>
        <v>0</v>
      </c>
      <c r="I556" s="205">
        <f t="shared" si="417"/>
        <v>0</v>
      </c>
      <c r="J556" s="155"/>
      <c r="K556" s="177">
        <f>IF(K544=0,0,K546/K544)</f>
        <v>0</v>
      </c>
      <c r="L556" s="81">
        <f>IF(L544=0,0,L546/L544)</f>
        <v>0</v>
      </c>
      <c r="M556" s="81">
        <f>IF(M544=0,0,M546/M544)</f>
        <v>0</v>
      </c>
      <c r="N556" s="178">
        <f>IF(N544=0,0,N546/N544)</f>
        <v>0</v>
      </c>
      <c r="O556" s="155"/>
      <c r="P556" s="160"/>
      <c r="Q556" s="161"/>
      <c r="S556" s="230" t="s">
        <v>40</v>
      </c>
      <c r="T556" s="62">
        <f>IF(SUM(C544:I544)=0,0,SUM(C546:I546)/SUM(C544:I544))</f>
        <v>0</v>
      </c>
      <c r="U556" s="62">
        <f>IF(SUM(K544:N544)=0,0,SUM(K546:N546)/SUM(K544:N544))</f>
        <v>0</v>
      </c>
      <c r="V556" s="282"/>
      <c r="W556" s="180">
        <f>IF(SUM(C544:N544)=0,0,SUM(C546:N546)/SUM(C544:N544))</f>
        <v>0</v>
      </c>
      <c r="AB556" s="72"/>
    </row>
    <row r="557" spans="1:30" ht="15" hidden="1" customHeight="1" outlineLevel="1" thickBot="1" x14ac:dyDescent="0.3">
      <c r="A557" s="235" t="s">
        <v>43</v>
      </c>
      <c r="B557" s="157"/>
      <c r="C557" s="207" t="str">
        <f>C542</f>
        <v>прямые заходы</v>
      </c>
      <c r="D557" s="208" t="str">
        <f t="shared" ref="D557:I557" si="418">D542</f>
        <v>директ</v>
      </c>
      <c r="E557" s="208" t="str">
        <f t="shared" si="418"/>
        <v>adwords</v>
      </c>
      <c r="F557" s="208" t="str">
        <f t="shared" si="418"/>
        <v>поиск</v>
      </c>
      <c r="G557" s="208" t="str">
        <f t="shared" si="418"/>
        <v>ссылки</v>
      </c>
      <c r="H557" s="208" t="str">
        <f t="shared" si="418"/>
        <v>источник m</v>
      </c>
      <c r="I557" s="209" t="str">
        <f t="shared" si="418"/>
        <v>источник n</v>
      </c>
      <c r="J557" s="210"/>
      <c r="K557" s="207" t="str">
        <f t="shared" ref="K557:N557" si="419">K542</f>
        <v>Повторные</v>
      </c>
      <c r="L557" s="208" t="str">
        <f t="shared" si="419"/>
        <v>авито</v>
      </c>
      <c r="M557" s="208" t="str">
        <f t="shared" si="419"/>
        <v>вконтакт</v>
      </c>
      <c r="N557" s="209" t="str">
        <f t="shared" si="419"/>
        <v>источник k</v>
      </c>
      <c r="O557" s="206"/>
      <c r="P557" s="351" t="s">
        <v>100</v>
      </c>
      <c r="Q557" s="352"/>
      <c r="AA557" s="71" t="s">
        <v>34</v>
      </c>
    </row>
    <row r="558" spans="1:30" ht="15" hidden="1" customHeight="1" outlineLevel="1" x14ac:dyDescent="0.25">
      <c r="A558" s="233"/>
      <c r="B558" s="184" t="s">
        <v>30</v>
      </c>
      <c r="C558" s="52"/>
      <c r="D558" s="53"/>
      <c r="E558" s="53"/>
      <c r="F558" s="53"/>
      <c r="G558" s="53"/>
      <c r="H558" s="53"/>
      <c r="I558" s="202"/>
      <c r="J558" s="158"/>
      <c r="K558" s="165"/>
      <c r="L558" s="103"/>
      <c r="M558" s="103"/>
      <c r="N558" s="99"/>
      <c r="O558" s="158"/>
      <c r="P558" s="104"/>
      <c r="Q558" s="99"/>
      <c r="R558" s="1"/>
      <c r="S558" s="232"/>
      <c r="T558" s="299" t="s">
        <v>101</v>
      </c>
      <c r="U558" s="299" t="s">
        <v>102</v>
      </c>
      <c r="V558" s="300"/>
      <c r="W558" s="301" t="s">
        <v>106</v>
      </c>
      <c r="AA558" s="70">
        <f>W589</f>
        <v>0</v>
      </c>
    </row>
    <row r="559" spans="1:30" ht="15" hidden="1" customHeight="1" outlineLevel="1" x14ac:dyDescent="0.25">
      <c r="A559" s="138" t="s">
        <v>89</v>
      </c>
      <c r="B559" s="185" t="s">
        <v>34</v>
      </c>
      <c r="C559" s="193"/>
      <c r="D559" s="4"/>
      <c r="E559" s="4"/>
      <c r="F559" s="3"/>
      <c r="G559" s="3"/>
      <c r="H559" s="3"/>
      <c r="I559" s="194"/>
      <c r="J559" s="159"/>
      <c r="K559" s="166"/>
      <c r="L559" s="101"/>
      <c r="M559" s="101"/>
      <c r="N559" s="84"/>
      <c r="O559" s="159"/>
      <c r="P559" s="90"/>
      <c r="Q559" s="84"/>
      <c r="S559" s="227" t="s">
        <v>47</v>
      </c>
      <c r="T559" s="68" t="str">
        <f>IF(SUM(C559:I559)=0,"",SUM(C559:I559)/A560)</f>
        <v/>
      </c>
      <c r="U559" s="68" t="str">
        <f>IF(SUM(K559:N559)=0,"",SUM(K559:N559)/A560)</f>
        <v/>
      </c>
      <c r="V559" s="277"/>
      <c r="W559" s="228" t="str">
        <f>IF(SUM(C559:N559)=0,"",SUM(C559:N559)/A560)</f>
        <v/>
      </c>
      <c r="AC559" s="109" t="s">
        <v>55</v>
      </c>
    </row>
    <row r="560" spans="1:30" ht="15" hidden="1" customHeight="1" outlineLevel="1" x14ac:dyDescent="0.25">
      <c r="A560" s="234">
        <v>7</v>
      </c>
      <c r="B560" s="185" t="s">
        <v>3</v>
      </c>
      <c r="C560" s="193"/>
      <c r="D560" s="3"/>
      <c r="E560" s="3"/>
      <c r="F560" s="3"/>
      <c r="G560" s="3"/>
      <c r="H560" s="3"/>
      <c r="I560" s="194"/>
      <c r="J560" s="159"/>
      <c r="K560" s="166"/>
      <c r="L560" s="101"/>
      <c r="M560" s="101"/>
      <c r="N560" s="84"/>
      <c r="O560" s="159"/>
      <c r="P560" s="90"/>
      <c r="Q560" s="84"/>
      <c r="S560" s="227" t="s">
        <v>48</v>
      </c>
      <c r="T560" s="69">
        <f>SUM(C560:I560)/A560</f>
        <v>0</v>
      </c>
      <c r="U560" s="69">
        <f>SUM(K560:N560)/A560</f>
        <v>0</v>
      </c>
      <c r="V560" s="278"/>
      <c r="W560" s="229">
        <f>SUM(C560:N560)/A560</f>
        <v>0</v>
      </c>
      <c r="AA560" s="71" t="s">
        <v>3</v>
      </c>
      <c r="AB560" s="74">
        <f>IF(AA558=0,0,AA561/AA558)</f>
        <v>0</v>
      </c>
    </row>
    <row r="561" spans="1:29" ht="15" hidden="1" customHeight="1" outlineLevel="1" x14ac:dyDescent="0.25">
      <c r="A561" s="353" t="s">
        <v>46</v>
      </c>
      <c r="B561" s="185" t="s">
        <v>4</v>
      </c>
      <c r="C561" s="193"/>
      <c r="D561" s="3"/>
      <c r="E561" s="3"/>
      <c r="F561" s="3"/>
      <c r="G561" s="3"/>
      <c r="H561" s="3"/>
      <c r="I561" s="194"/>
      <c r="J561" s="159"/>
      <c r="K561" s="166"/>
      <c r="L561" s="101"/>
      <c r="M561" s="101"/>
      <c r="N561" s="84"/>
      <c r="O561" s="159"/>
      <c r="P561" s="90"/>
      <c r="Q561" s="84"/>
      <c r="S561" s="227" t="s">
        <v>49</v>
      </c>
      <c r="T561" s="69" t="str">
        <f>IF(SUM(C561:I561)=0,"",SUM(C561:I561)/A560)</f>
        <v/>
      </c>
      <c r="U561" s="69" t="str">
        <f>IF(SUM(K561:N561)=0,"",SUM(K561:N561)/A560)</f>
        <v/>
      </c>
      <c r="V561" s="278"/>
      <c r="W561" s="229" t="str">
        <f>IF(SUM(C561:N561)=0,"",SUM(C561:N561)/A560)</f>
        <v/>
      </c>
      <c r="Y561" s="109" t="s">
        <v>57</v>
      </c>
      <c r="AA561" s="71">
        <f>W590</f>
        <v>0</v>
      </c>
    </row>
    <row r="562" spans="1:29" ht="15" hidden="1" customHeight="1" outlineLevel="1" thickBot="1" x14ac:dyDescent="0.3">
      <c r="A562" s="354"/>
      <c r="B562" s="185" t="s">
        <v>5</v>
      </c>
      <c r="C562" s="195"/>
      <c r="D562" s="6"/>
      <c r="E562" s="6"/>
      <c r="F562" s="5"/>
      <c r="G562" s="5"/>
      <c r="H562" s="5"/>
      <c r="I562" s="196"/>
      <c r="J562" s="151"/>
      <c r="K562" s="167"/>
      <c r="L562" s="102"/>
      <c r="M562" s="102"/>
      <c r="N562" s="85"/>
      <c r="O562" s="151"/>
      <c r="P562" s="91"/>
      <c r="Q562" s="85"/>
      <c r="S562" s="227" t="s">
        <v>6</v>
      </c>
      <c r="T562" s="66">
        <f>SUM(C562:I562)</f>
        <v>0</v>
      </c>
      <c r="U562" s="66">
        <f>SUM(K562:N562)</f>
        <v>0</v>
      </c>
      <c r="V562" s="279"/>
      <c r="W562" s="67">
        <f>SUM(C562:N562)</f>
        <v>0</v>
      </c>
      <c r="Y562" s="77">
        <f>IF(W589=0,0,W591/W589)</f>
        <v>0</v>
      </c>
      <c r="AC562" s="109" t="s">
        <v>56</v>
      </c>
    </row>
    <row r="563" spans="1:29" ht="15" hidden="1" customHeight="1" outlineLevel="1" x14ac:dyDescent="0.25">
      <c r="A563" s="355"/>
      <c r="B563" s="185" t="s">
        <v>7</v>
      </c>
      <c r="C563" s="195"/>
      <c r="D563" s="5"/>
      <c r="E563" s="5"/>
      <c r="F563" s="5"/>
      <c r="G563" s="5"/>
      <c r="H563" s="5"/>
      <c r="I563" s="196"/>
      <c r="J563" s="151"/>
      <c r="K563" s="167"/>
      <c r="L563" s="102"/>
      <c r="M563" s="102"/>
      <c r="N563" s="85"/>
      <c r="O563" s="151"/>
      <c r="P563" s="91"/>
      <c r="Q563" s="85"/>
      <c r="S563" s="227" t="s">
        <v>105</v>
      </c>
      <c r="T563" s="59" t="str">
        <f>IF(SUM(C563:I563)=0,"",SUM(C563:I563))</f>
        <v/>
      </c>
      <c r="U563" s="59" t="str">
        <f>IF(SUM(K563:N563)=0,"",SUM(K563:N563))</f>
        <v/>
      </c>
      <c r="V563" s="280"/>
      <c r="W563" s="67" t="str">
        <f>IF(SUM(C563:N563)=0,"",SUM(C563:N563))</f>
        <v/>
      </c>
      <c r="AA563" s="71" t="s">
        <v>4</v>
      </c>
      <c r="AB563" s="74">
        <f>IF(AA561=0,0,AA564/AA561)</f>
        <v>0</v>
      </c>
    </row>
    <row r="564" spans="1:29" ht="15" hidden="1" customHeight="1" outlineLevel="1" x14ac:dyDescent="0.25">
      <c r="A564" s="356"/>
      <c r="B564" s="181" t="s">
        <v>32</v>
      </c>
      <c r="C564" s="197">
        <f t="shared" ref="C564:I564" si="420">IF(C559=0,0,C563/C559)</f>
        <v>0</v>
      </c>
      <c r="D564" s="56">
        <f t="shared" si="420"/>
        <v>0</v>
      </c>
      <c r="E564" s="56">
        <f t="shared" si="420"/>
        <v>0</v>
      </c>
      <c r="F564" s="56">
        <f t="shared" si="420"/>
        <v>0</v>
      </c>
      <c r="G564" s="56">
        <f t="shared" si="420"/>
        <v>0</v>
      </c>
      <c r="H564" s="56">
        <f t="shared" si="420"/>
        <v>0</v>
      </c>
      <c r="I564" s="169">
        <f t="shared" si="420"/>
        <v>0</v>
      </c>
      <c r="J564" s="150"/>
      <c r="K564" s="168">
        <f>IF(K559=0,0,K563/K559)</f>
        <v>0</v>
      </c>
      <c r="L564" s="147">
        <f>IF(L559=0,0,L563/L559)</f>
        <v>0</v>
      </c>
      <c r="M564" s="147">
        <f>IF(M559=0,0,M563/M559)</f>
        <v>0</v>
      </c>
      <c r="N564" s="169">
        <f>IF(N559=0,0,N563/N559)</f>
        <v>0</v>
      </c>
      <c r="O564" s="150"/>
      <c r="P564" s="92"/>
      <c r="Q564" s="86"/>
      <c r="S564" s="227" t="s">
        <v>51</v>
      </c>
      <c r="T564" s="345" t="str">
        <f>IF(SUM(Q558:Q571)=0,"",SUM(Q558:Q571))</f>
        <v/>
      </c>
      <c r="U564" s="345"/>
      <c r="V564" s="346"/>
      <c r="W564" s="347"/>
      <c r="AA564" s="71">
        <f>W591</f>
        <v>0</v>
      </c>
    </row>
    <row r="565" spans="1:29" ht="15" hidden="1" customHeight="1" outlineLevel="1" x14ac:dyDescent="0.25">
      <c r="A565" s="356"/>
      <c r="B565" s="181" t="s">
        <v>8</v>
      </c>
      <c r="C565" s="198">
        <f t="shared" ref="C565:I565" si="421">IF(C561=0,0,C563/C561)</f>
        <v>0</v>
      </c>
      <c r="D565" s="57">
        <f t="shared" si="421"/>
        <v>0</v>
      </c>
      <c r="E565" s="57">
        <f t="shared" si="421"/>
        <v>0</v>
      </c>
      <c r="F565" s="57">
        <f t="shared" si="421"/>
        <v>0</v>
      </c>
      <c r="G565" s="57">
        <f t="shared" si="421"/>
        <v>0</v>
      </c>
      <c r="H565" s="57">
        <f t="shared" si="421"/>
        <v>0</v>
      </c>
      <c r="I565" s="171">
        <f t="shared" si="421"/>
        <v>0</v>
      </c>
      <c r="J565" s="151"/>
      <c r="K565" s="170">
        <f>IF(K561=0,0,K563/K561)</f>
        <v>0</v>
      </c>
      <c r="L565" s="78">
        <f>IF(L561=0,0,L563/L561)</f>
        <v>0</v>
      </c>
      <c r="M565" s="78">
        <f>IF(M561=0,0,M563/M561)</f>
        <v>0</v>
      </c>
      <c r="N565" s="171">
        <f>IF(N561=0,0,N563/N561)</f>
        <v>0</v>
      </c>
      <c r="O565" s="151"/>
      <c r="P565" s="91"/>
      <c r="Q565" s="85"/>
      <c r="S565" s="236"/>
      <c r="T565" s="216"/>
      <c r="U565" s="215"/>
      <c r="V565" s="215"/>
      <c r="W565" s="237"/>
      <c r="AA565" s="108" t="s">
        <v>54</v>
      </c>
      <c r="AC565" s="109" t="s">
        <v>58</v>
      </c>
    </row>
    <row r="566" spans="1:29" ht="15" hidden="1" customHeight="1" outlineLevel="1" x14ac:dyDescent="0.25">
      <c r="A566" s="356"/>
      <c r="B566" s="182" t="s">
        <v>74</v>
      </c>
      <c r="C566" s="199">
        <f>C562-C563</f>
        <v>0</v>
      </c>
      <c r="D566" s="58">
        <f t="shared" ref="D566:I566" si="422">D562-D563</f>
        <v>0</v>
      </c>
      <c r="E566" s="58">
        <f t="shared" si="422"/>
        <v>0</v>
      </c>
      <c r="F566" s="58">
        <f t="shared" si="422"/>
        <v>0</v>
      </c>
      <c r="G566" s="58">
        <f t="shared" si="422"/>
        <v>0</v>
      </c>
      <c r="H566" s="58">
        <f t="shared" si="422"/>
        <v>0</v>
      </c>
      <c r="I566" s="173">
        <f t="shared" si="422"/>
        <v>0</v>
      </c>
      <c r="J566" s="152"/>
      <c r="K566" s="172">
        <f>K562-K563</f>
        <v>0</v>
      </c>
      <c r="L566" s="79">
        <f>L562-L563</f>
        <v>0</v>
      </c>
      <c r="M566" s="79">
        <f>M562-M563</f>
        <v>0</v>
      </c>
      <c r="N566" s="173">
        <f>N562-N563</f>
        <v>0</v>
      </c>
      <c r="O566" s="152"/>
      <c r="P566" s="93"/>
      <c r="Q566" s="87"/>
      <c r="S566" s="286" t="s">
        <v>119</v>
      </c>
      <c r="T566" s="348" t="str">
        <f>IF((SUM(C566:N566)-SUM(Q558:Q571))=0,"",SUM(C566:N566)-SUM(Q558:Q571))</f>
        <v/>
      </c>
      <c r="U566" s="348"/>
      <c r="V566" s="349"/>
      <c r="W566" s="350"/>
      <c r="AA566" s="71">
        <f>SUM(K531,K546,K561,K576)</f>
        <v>0</v>
      </c>
      <c r="AB566" s="73">
        <f>IF(AA564=0,0,AA566/AA564)</f>
        <v>0</v>
      </c>
    </row>
    <row r="567" spans="1:29" ht="15" hidden="1" customHeight="1" outlineLevel="1" x14ac:dyDescent="0.25">
      <c r="A567" s="356"/>
      <c r="B567" s="182" t="s">
        <v>13</v>
      </c>
      <c r="C567" s="200" t="str">
        <f>IF(C563=0,"нет",C562/C563)</f>
        <v>нет</v>
      </c>
      <c r="D567" s="75" t="str">
        <f t="shared" ref="D567:I567" si="423">IF(D563=0,"нет",D562/D563)</f>
        <v>нет</v>
      </c>
      <c r="E567" s="75" t="str">
        <f t="shared" si="423"/>
        <v>нет</v>
      </c>
      <c r="F567" s="75" t="str">
        <f t="shared" si="423"/>
        <v>нет</v>
      </c>
      <c r="G567" s="75" t="str">
        <f t="shared" si="423"/>
        <v>нет</v>
      </c>
      <c r="H567" s="75" t="str">
        <f t="shared" si="423"/>
        <v>нет</v>
      </c>
      <c r="I567" s="174" t="str">
        <f t="shared" si="423"/>
        <v>нет</v>
      </c>
      <c r="J567" s="153"/>
      <c r="K567" s="200" t="str">
        <f>IF(K563=0,"нет",K562/K563)</f>
        <v>нет</v>
      </c>
      <c r="L567" s="75" t="str">
        <f>IF(L563=0,"нет",L562/L563)</f>
        <v>нет</v>
      </c>
      <c r="M567" s="75" t="str">
        <f>IF(M563=0,"нет",M562/M563)</f>
        <v>нет</v>
      </c>
      <c r="N567" s="174" t="str">
        <f>IF(N563=0,"нет",N562/N563)</f>
        <v>нет</v>
      </c>
      <c r="O567" s="153"/>
      <c r="P567" s="94"/>
      <c r="Q567" s="88"/>
      <c r="S567" s="227" t="s">
        <v>50</v>
      </c>
      <c r="T567" s="66" t="str">
        <f>IF(SUM(C561:I561)=0,"",SUM(C562:I562)/SUM(C561:I561))</f>
        <v/>
      </c>
      <c r="U567" s="66" t="str">
        <f>IF(SUM(K561:N561)=0,"",SUM(K562:N562)/SUM(K561:N561))</f>
        <v/>
      </c>
      <c r="V567" s="280"/>
      <c r="W567" s="67" t="str">
        <f>IF(SUM(C561:N561)=0,"",SUM(C562:N562)/SUM(C561:N561))</f>
        <v/>
      </c>
    </row>
    <row r="568" spans="1:29" ht="15" hidden="1" customHeight="1" outlineLevel="1" x14ac:dyDescent="0.25">
      <c r="A568" s="356"/>
      <c r="B568" s="82" t="s">
        <v>31</v>
      </c>
      <c r="C568" s="201">
        <f t="shared" ref="C568:I568" si="424">IF(C558=0,0,C559/C558)</f>
        <v>0</v>
      </c>
      <c r="D568" s="60">
        <f t="shared" si="424"/>
        <v>0</v>
      </c>
      <c r="E568" s="60">
        <f t="shared" si="424"/>
        <v>0</v>
      </c>
      <c r="F568" s="60">
        <f t="shared" si="424"/>
        <v>0</v>
      </c>
      <c r="G568" s="60">
        <f t="shared" si="424"/>
        <v>0</v>
      </c>
      <c r="H568" s="60">
        <f t="shared" si="424"/>
        <v>0</v>
      </c>
      <c r="I568" s="176">
        <f t="shared" si="424"/>
        <v>0</v>
      </c>
      <c r="J568" s="154"/>
      <c r="K568" s="175">
        <f t="shared" ref="K568:N568" si="425">IF(K558=0,0,K559/K558)</f>
        <v>0</v>
      </c>
      <c r="L568" s="80">
        <f t="shared" si="425"/>
        <v>0</v>
      </c>
      <c r="M568" s="80">
        <f t="shared" si="425"/>
        <v>0</v>
      </c>
      <c r="N568" s="176">
        <f t="shared" si="425"/>
        <v>0</v>
      </c>
      <c r="O568" s="154"/>
      <c r="P568" s="95"/>
      <c r="Q568" s="89"/>
      <c r="S568" s="236"/>
      <c r="T568" s="215"/>
      <c r="U568" s="215"/>
      <c r="V568" s="215"/>
      <c r="W568" s="238"/>
    </row>
    <row r="569" spans="1:29" ht="15" hidden="1" customHeight="1" outlineLevel="1" x14ac:dyDescent="0.25">
      <c r="A569" s="356"/>
      <c r="B569" s="181" t="s">
        <v>37</v>
      </c>
      <c r="C569" s="201">
        <f t="shared" ref="C569:I569" si="426">IF(C559=0,0,C560/C559)</f>
        <v>0</v>
      </c>
      <c r="D569" s="60">
        <f t="shared" si="426"/>
        <v>0</v>
      </c>
      <c r="E569" s="60">
        <f t="shared" si="426"/>
        <v>0</v>
      </c>
      <c r="F569" s="60">
        <f t="shared" si="426"/>
        <v>0</v>
      </c>
      <c r="G569" s="60">
        <f t="shared" si="426"/>
        <v>0</v>
      </c>
      <c r="H569" s="60">
        <f t="shared" si="426"/>
        <v>0</v>
      </c>
      <c r="I569" s="176">
        <f t="shared" si="426"/>
        <v>0</v>
      </c>
      <c r="J569" s="154"/>
      <c r="K569" s="175">
        <f>IF(K559=0,0,K560/K559)</f>
        <v>0</v>
      </c>
      <c r="L569" s="80">
        <f>IF(L559=0,0,L560/L559)</f>
        <v>0</v>
      </c>
      <c r="M569" s="80">
        <f t="shared" ref="M569:N569" si="427">IF(M559=0,0,M560/M559)</f>
        <v>0</v>
      </c>
      <c r="N569" s="176">
        <f t="shared" si="427"/>
        <v>0</v>
      </c>
      <c r="O569" s="154"/>
      <c r="P569" s="95"/>
      <c r="Q569" s="89"/>
      <c r="S569" s="227" t="s">
        <v>37</v>
      </c>
      <c r="T569" s="61">
        <f>IF(SUM(C559:I559)=0,0,(SUM(C560:I560)/SUM(C559:I559)))</f>
        <v>0</v>
      </c>
      <c r="U569" s="61">
        <f>IF(SUM(K559:N559)=0,0,(SUM(K560:N560)/SUM(K559:N559)))</f>
        <v>0</v>
      </c>
      <c r="V569" s="281"/>
      <c r="W569" s="203">
        <f>IF(SUM(C559:N559)=0,0,(SUM(C560:N560)/SUM(C559:N559)))</f>
        <v>0</v>
      </c>
    </row>
    <row r="570" spans="1:29" ht="15" hidden="1" customHeight="1" outlineLevel="1" x14ac:dyDescent="0.25">
      <c r="A570" s="356"/>
      <c r="B570" s="82" t="s">
        <v>38</v>
      </c>
      <c r="C570" s="201">
        <f t="shared" ref="C570:I570" si="428">IF(C560=0,0,C561/C560)</f>
        <v>0</v>
      </c>
      <c r="D570" s="60">
        <f t="shared" si="428"/>
        <v>0</v>
      </c>
      <c r="E570" s="60">
        <f t="shared" si="428"/>
        <v>0</v>
      </c>
      <c r="F570" s="60">
        <f t="shared" si="428"/>
        <v>0</v>
      </c>
      <c r="G570" s="60">
        <f t="shared" si="428"/>
        <v>0</v>
      </c>
      <c r="H570" s="60">
        <f t="shared" si="428"/>
        <v>0</v>
      </c>
      <c r="I570" s="176">
        <f t="shared" si="428"/>
        <v>0</v>
      </c>
      <c r="J570" s="154"/>
      <c r="K570" s="175">
        <f>IF(K560=0,0,K561/K560)</f>
        <v>0</v>
      </c>
      <c r="L570" s="80">
        <f>IF(L560=0,0,L561/L560)</f>
        <v>0</v>
      </c>
      <c r="M570" s="80">
        <f t="shared" ref="M570:N570" si="429">IF(M560=0,0,M561/M560)</f>
        <v>0</v>
      </c>
      <c r="N570" s="176">
        <f t="shared" si="429"/>
        <v>0</v>
      </c>
      <c r="O570" s="154"/>
      <c r="P570" s="95"/>
      <c r="Q570" s="89"/>
      <c r="S570" s="227" t="s">
        <v>38</v>
      </c>
      <c r="T570" s="61">
        <f>IF(SUM(C560:I560)=0,0,(SUM(C561:I561)/SUM(C560:I560)))</f>
        <v>0</v>
      </c>
      <c r="U570" s="61">
        <f>IF(SUM(K560:N560)=0,0,(SUM(K561:N561)/SUM(K560:N560)))</f>
        <v>0</v>
      </c>
      <c r="V570" s="281"/>
      <c r="W570" s="203">
        <f>IF(SUM(C560:N560)=0,0,(SUM(C561:N561)/SUM(C560:N560)))</f>
        <v>0</v>
      </c>
    </row>
    <row r="571" spans="1:29" ht="15" hidden="1" customHeight="1" outlineLevel="1" thickBot="1" x14ac:dyDescent="0.3">
      <c r="A571" s="356"/>
      <c r="B571" s="183" t="s">
        <v>39</v>
      </c>
      <c r="C571" s="204">
        <f>IF(C559=0,0,C561/C559)</f>
        <v>0</v>
      </c>
      <c r="D571" s="76">
        <f t="shared" ref="D571:I571" si="430">IF(D559=0,0,D561/D559)</f>
        <v>0</v>
      </c>
      <c r="E571" s="76">
        <f t="shared" si="430"/>
        <v>0</v>
      </c>
      <c r="F571" s="76">
        <f t="shared" si="430"/>
        <v>0</v>
      </c>
      <c r="G571" s="76">
        <f t="shared" si="430"/>
        <v>0</v>
      </c>
      <c r="H571" s="76">
        <f t="shared" si="430"/>
        <v>0</v>
      </c>
      <c r="I571" s="205">
        <f t="shared" si="430"/>
        <v>0</v>
      </c>
      <c r="J571" s="155"/>
      <c r="K571" s="177">
        <f>IF(K559=0,0,K561/K559)</f>
        <v>0</v>
      </c>
      <c r="L571" s="81">
        <f>IF(L559=0,0,L561/L559)</f>
        <v>0</v>
      </c>
      <c r="M571" s="81">
        <f>IF(M559=0,0,M561/M559)</f>
        <v>0</v>
      </c>
      <c r="N571" s="178">
        <f>IF(N559=0,0,N561/N559)</f>
        <v>0</v>
      </c>
      <c r="O571" s="155"/>
      <c r="P571" s="160"/>
      <c r="Q571" s="161"/>
      <c r="S571" s="230" t="s">
        <v>40</v>
      </c>
      <c r="T571" s="62">
        <f>IF(SUM(C559:I559)=0,0,SUM(C561:I561)/SUM(C559:I559))</f>
        <v>0</v>
      </c>
      <c r="U571" s="62">
        <f>IF(SUM(K559:N559)=0,0,SUM(K561:N561)/SUM(K559:N559))</f>
        <v>0</v>
      </c>
      <c r="V571" s="282"/>
      <c r="W571" s="180">
        <f>IF(SUM(C559:N559)=0,0,SUM(C561:N561)/SUM(C559:N559))</f>
        <v>0</v>
      </c>
    </row>
    <row r="572" spans="1:29" ht="15" hidden="1" customHeight="1" outlineLevel="1" thickBot="1" x14ac:dyDescent="0.3">
      <c r="A572" s="140" t="s">
        <v>44</v>
      </c>
      <c r="B572" s="145"/>
      <c r="C572" s="207" t="str">
        <f>C557</f>
        <v>прямые заходы</v>
      </c>
      <c r="D572" s="208" t="str">
        <f t="shared" ref="D572:I572" si="431">D557</f>
        <v>директ</v>
      </c>
      <c r="E572" s="208" t="str">
        <f t="shared" si="431"/>
        <v>adwords</v>
      </c>
      <c r="F572" s="208" t="str">
        <f t="shared" si="431"/>
        <v>поиск</v>
      </c>
      <c r="G572" s="208" t="str">
        <f t="shared" si="431"/>
        <v>ссылки</v>
      </c>
      <c r="H572" s="208" t="str">
        <f t="shared" si="431"/>
        <v>источник m</v>
      </c>
      <c r="I572" s="209" t="str">
        <f t="shared" si="431"/>
        <v>источник n</v>
      </c>
      <c r="J572" s="210"/>
      <c r="K572" s="207" t="str">
        <f t="shared" ref="K572:N572" si="432">K557</f>
        <v>Повторные</v>
      </c>
      <c r="L572" s="208" t="str">
        <f t="shared" si="432"/>
        <v>авито</v>
      </c>
      <c r="M572" s="208" t="str">
        <f t="shared" si="432"/>
        <v>вконтакт</v>
      </c>
      <c r="N572" s="209" t="str">
        <f t="shared" si="432"/>
        <v>источник k</v>
      </c>
      <c r="O572" s="206"/>
      <c r="P572" s="351" t="s">
        <v>100</v>
      </c>
      <c r="Q572" s="352"/>
    </row>
    <row r="573" spans="1:29" ht="15" hidden="1" customHeight="1" outlineLevel="1" x14ac:dyDescent="0.25">
      <c r="A573" s="233"/>
      <c r="B573" s="184" t="s">
        <v>30</v>
      </c>
      <c r="C573" s="52"/>
      <c r="D573" s="53"/>
      <c r="E573" s="53"/>
      <c r="F573" s="53"/>
      <c r="G573" s="53"/>
      <c r="H573" s="53"/>
      <c r="I573" s="202"/>
      <c r="J573" s="158"/>
      <c r="K573" s="223"/>
      <c r="L573" s="224"/>
      <c r="M573" s="224"/>
      <c r="N573" s="162"/>
      <c r="O573" s="158"/>
      <c r="P573" s="104"/>
      <c r="Q573" s="99"/>
      <c r="R573" s="1"/>
      <c r="S573" s="232"/>
      <c r="T573" s="299" t="s">
        <v>101</v>
      </c>
      <c r="U573" s="299" t="s">
        <v>102</v>
      </c>
      <c r="V573" s="300"/>
      <c r="W573" s="301" t="s">
        <v>106</v>
      </c>
    </row>
    <row r="574" spans="1:29" ht="15" hidden="1" customHeight="1" outlineLevel="1" x14ac:dyDescent="0.25">
      <c r="A574" s="138" t="s">
        <v>89</v>
      </c>
      <c r="B574" s="185" t="s">
        <v>34</v>
      </c>
      <c r="C574" s="193"/>
      <c r="D574" s="4"/>
      <c r="E574" s="4"/>
      <c r="F574" s="3"/>
      <c r="G574" s="3"/>
      <c r="H574" s="3"/>
      <c r="I574" s="194"/>
      <c r="J574" s="159"/>
      <c r="K574" s="166"/>
      <c r="L574" s="101"/>
      <c r="M574" s="101"/>
      <c r="N574" s="84"/>
      <c r="O574" s="159"/>
      <c r="P574" s="90"/>
      <c r="Q574" s="84"/>
      <c r="S574" s="227" t="s">
        <v>47</v>
      </c>
      <c r="T574" s="68" t="str">
        <f>IF(SUM(C574:I574)=0,"",SUM(C574:I574)/A575)</f>
        <v/>
      </c>
      <c r="U574" s="68" t="str">
        <f>IF(SUM(K574:N574)=0,"",SUM(K574:N574)/A575)</f>
        <v/>
      </c>
      <c r="V574" s="277"/>
      <c r="W574" s="228" t="str">
        <f>IF(SUM(C574:N574)=0,"",SUM(C574:N574)/A575)</f>
        <v/>
      </c>
    </row>
    <row r="575" spans="1:29" ht="15" hidden="1" customHeight="1" outlineLevel="1" x14ac:dyDescent="0.25">
      <c r="A575" s="234">
        <v>10</v>
      </c>
      <c r="B575" s="185" t="s">
        <v>3</v>
      </c>
      <c r="C575" s="193"/>
      <c r="D575" s="3"/>
      <c r="E575" s="3"/>
      <c r="F575" s="3"/>
      <c r="G575" s="3"/>
      <c r="H575" s="3"/>
      <c r="I575" s="194"/>
      <c r="J575" s="159"/>
      <c r="K575" s="166"/>
      <c r="L575" s="101"/>
      <c r="M575" s="101"/>
      <c r="N575" s="84"/>
      <c r="O575" s="159"/>
      <c r="P575" s="90"/>
      <c r="Q575" s="84"/>
      <c r="S575" s="227" t="s">
        <v>48</v>
      </c>
      <c r="T575" s="69">
        <f>SUM(C575:I575)/A575</f>
        <v>0</v>
      </c>
      <c r="U575" s="69">
        <f>SUM(K575:N575)/A575</f>
        <v>0</v>
      </c>
      <c r="V575" s="278"/>
      <c r="W575" s="229">
        <f>SUM(C575:N575)/A575</f>
        <v>0</v>
      </c>
    </row>
    <row r="576" spans="1:29" ht="15" hidden="1" customHeight="1" outlineLevel="1" x14ac:dyDescent="0.25">
      <c r="A576" s="353" t="s">
        <v>46</v>
      </c>
      <c r="B576" s="185" t="s">
        <v>4</v>
      </c>
      <c r="C576" s="193"/>
      <c r="D576" s="3"/>
      <c r="E576" s="3"/>
      <c r="F576" s="3"/>
      <c r="G576" s="3"/>
      <c r="H576" s="3"/>
      <c r="I576" s="194"/>
      <c r="J576" s="159"/>
      <c r="K576" s="166"/>
      <c r="L576" s="101"/>
      <c r="M576" s="101"/>
      <c r="N576" s="84"/>
      <c r="O576" s="159"/>
      <c r="P576" s="90"/>
      <c r="Q576" s="84"/>
      <c r="S576" s="227" t="s">
        <v>49</v>
      </c>
      <c r="T576" s="69" t="str">
        <f>IF(SUM(C576:I576)=0,"",SUM(C576:I576)/A575)</f>
        <v/>
      </c>
      <c r="U576" s="69" t="str">
        <f>IF(SUM(K576:N576)=0,"",SUM(K576:N576)/A575)</f>
        <v/>
      </c>
      <c r="V576" s="278"/>
      <c r="W576" s="229" t="str">
        <f>IF(SUM(C576:N576)=0,"",SUM(C576:N576)/A575)</f>
        <v/>
      </c>
    </row>
    <row r="577" spans="1:27" ht="15" hidden="1" customHeight="1" outlineLevel="1" thickBot="1" x14ac:dyDescent="0.3">
      <c r="A577" s="354"/>
      <c r="B577" s="185" t="s">
        <v>5</v>
      </c>
      <c r="C577" s="195"/>
      <c r="D577" s="6"/>
      <c r="E577" s="6"/>
      <c r="F577" s="5"/>
      <c r="G577" s="5"/>
      <c r="H577" s="5"/>
      <c r="I577" s="196"/>
      <c r="J577" s="151"/>
      <c r="K577" s="167"/>
      <c r="L577" s="102"/>
      <c r="M577" s="102"/>
      <c r="N577" s="85"/>
      <c r="O577" s="151"/>
      <c r="P577" s="91"/>
      <c r="Q577" s="85"/>
      <c r="S577" s="227" t="s">
        <v>6</v>
      </c>
      <c r="T577" s="66">
        <f>SUM(C577:I577)</f>
        <v>0</v>
      </c>
      <c r="U577" s="66">
        <f>SUM(K577:N577)</f>
        <v>0</v>
      </c>
      <c r="V577" s="279"/>
      <c r="W577" s="67">
        <f>SUM(C577:N577)</f>
        <v>0</v>
      </c>
    </row>
    <row r="578" spans="1:27" ht="15" hidden="1" customHeight="1" outlineLevel="1" x14ac:dyDescent="0.25">
      <c r="A578" s="355"/>
      <c r="B578" s="185" t="s">
        <v>7</v>
      </c>
      <c r="C578" s="195"/>
      <c r="D578" s="5"/>
      <c r="E578" s="5"/>
      <c r="F578" s="5"/>
      <c r="G578" s="5"/>
      <c r="H578" s="5"/>
      <c r="I578" s="196"/>
      <c r="J578" s="151"/>
      <c r="K578" s="167"/>
      <c r="L578" s="102"/>
      <c r="M578" s="102"/>
      <c r="N578" s="85"/>
      <c r="O578" s="151"/>
      <c r="P578" s="91"/>
      <c r="Q578" s="85"/>
      <c r="S578" s="227" t="s">
        <v>105</v>
      </c>
      <c r="T578" s="59" t="str">
        <f>IF(SUM(C578:I578)=0,"",SUM(C578:I578))</f>
        <v/>
      </c>
      <c r="U578" s="59" t="str">
        <f>IF(SUM(K578:N578)=0,"",SUM(K578:N578))</f>
        <v/>
      </c>
      <c r="V578" s="280"/>
      <c r="W578" s="67" t="str">
        <f>IF(SUM(C578:N578)=0,"",SUM(C578:N578))</f>
        <v/>
      </c>
    </row>
    <row r="579" spans="1:27" ht="15" hidden="1" customHeight="1" outlineLevel="1" x14ac:dyDescent="0.25">
      <c r="A579" s="356"/>
      <c r="B579" s="181" t="s">
        <v>32</v>
      </c>
      <c r="C579" s="197">
        <f t="shared" ref="C579:I579" si="433">IF(C574=0,0,C578/C574)</f>
        <v>0</v>
      </c>
      <c r="D579" s="56">
        <f t="shared" si="433"/>
        <v>0</v>
      </c>
      <c r="E579" s="56">
        <f t="shared" si="433"/>
        <v>0</v>
      </c>
      <c r="F579" s="56">
        <f t="shared" si="433"/>
        <v>0</v>
      </c>
      <c r="G579" s="56">
        <f t="shared" si="433"/>
        <v>0</v>
      </c>
      <c r="H579" s="56">
        <f t="shared" si="433"/>
        <v>0</v>
      </c>
      <c r="I579" s="169">
        <f t="shared" si="433"/>
        <v>0</v>
      </c>
      <c r="J579" s="150"/>
      <c r="K579" s="168">
        <f>IF(K574=0,0,K578/K574)</f>
        <v>0</v>
      </c>
      <c r="L579" s="147">
        <f>IF(L574=0,0,L578/L574)</f>
        <v>0</v>
      </c>
      <c r="M579" s="147">
        <f>IF(M574=0,0,M578/M574)</f>
        <v>0</v>
      </c>
      <c r="N579" s="169">
        <f>IF(N574=0,0,N578/N574)</f>
        <v>0</v>
      </c>
      <c r="O579" s="150"/>
      <c r="P579" s="92"/>
      <c r="Q579" s="86"/>
      <c r="S579" s="227" t="s">
        <v>51</v>
      </c>
      <c r="T579" s="345" t="str">
        <f>IF(SUM(Q573:Q586)=0,"",SUM(Q573:Q586))</f>
        <v/>
      </c>
      <c r="U579" s="345"/>
      <c r="V579" s="346"/>
      <c r="W579" s="347"/>
      <c r="Y579" s="1"/>
      <c r="Z579" s="1"/>
    </row>
    <row r="580" spans="1:27" ht="15" hidden="1" customHeight="1" outlineLevel="1" x14ac:dyDescent="0.25">
      <c r="A580" s="356"/>
      <c r="B580" s="181" t="s">
        <v>8</v>
      </c>
      <c r="C580" s="198">
        <f t="shared" ref="C580:I580" si="434">IF(C576=0,0,C578/C576)</f>
        <v>0</v>
      </c>
      <c r="D580" s="57">
        <f t="shared" si="434"/>
        <v>0</v>
      </c>
      <c r="E580" s="57">
        <f t="shared" si="434"/>
        <v>0</v>
      </c>
      <c r="F580" s="57">
        <f t="shared" si="434"/>
        <v>0</v>
      </c>
      <c r="G580" s="57">
        <f t="shared" si="434"/>
        <v>0</v>
      </c>
      <c r="H580" s="57">
        <f t="shared" si="434"/>
        <v>0</v>
      </c>
      <c r="I580" s="171">
        <f t="shared" si="434"/>
        <v>0</v>
      </c>
      <c r="J580" s="151"/>
      <c r="K580" s="170">
        <f>IF(K576=0,0,K578/K576)</f>
        <v>0</v>
      </c>
      <c r="L580" s="78">
        <f>IF(L576=0,0,L578/L576)</f>
        <v>0</v>
      </c>
      <c r="M580" s="78">
        <f>IF(M576=0,0,M578/M576)</f>
        <v>0</v>
      </c>
      <c r="N580" s="171">
        <f>IF(N576=0,0,N578/N576)</f>
        <v>0</v>
      </c>
      <c r="O580" s="151"/>
      <c r="P580" s="91"/>
      <c r="Q580" s="85"/>
      <c r="S580" s="236"/>
      <c r="T580" s="216"/>
      <c r="U580" s="215"/>
      <c r="V580" s="215"/>
      <c r="W580" s="237"/>
      <c r="Y580" s="1"/>
      <c r="Z580" s="1"/>
    </row>
    <row r="581" spans="1:27" ht="15" hidden="1" customHeight="1" outlineLevel="1" x14ac:dyDescent="0.25">
      <c r="A581" s="356"/>
      <c r="B581" s="182" t="s">
        <v>74</v>
      </c>
      <c r="C581" s="199">
        <f>C577-C578</f>
        <v>0</v>
      </c>
      <c r="D581" s="58">
        <f t="shared" ref="D581:I581" si="435">D577-D578</f>
        <v>0</v>
      </c>
      <c r="E581" s="58">
        <f t="shared" si="435"/>
        <v>0</v>
      </c>
      <c r="F581" s="58">
        <f t="shared" si="435"/>
        <v>0</v>
      </c>
      <c r="G581" s="58">
        <f t="shared" si="435"/>
        <v>0</v>
      </c>
      <c r="H581" s="58">
        <f t="shared" si="435"/>
        <v>0</v>
      </c>
      <c r="I581" s="173">
        <f t="shared" si="435"/>
        <v>0</v>
      </c>
      <c r="J581" s="152"/>
      <c r="K581" s="172">
        <f>K577-K578</f>
        <v>0</v>
      </c>
      <c r="L581" s="79">
        <f>L577-L578</f>
        <v>0</v>
      </c>
      <c r="M581" s="79">
        <f>M577-M578</f>
        <v>0</v>
      </c>
      <c r="N581" s="173">
        <f>N577-N578</f>
        <v>0</v>
      </c>
      <c r="O581" s="152"/>
      <c r="P581" s="93"/>
      <c r="Q581" s="87"/>
      <c r="S581" s="286" t="s">
        <v>119</v>
      </c>
      <c r="T581" s="348" t="str">
        <f>IF((SUM(C581:N581)-SUM(Q573:Q586))=0,"",SUM(C581:N581)-SUM(Q573:Q586))</f>
        <v/>
      </c>
      <c r="U581" s="348"/>
      <c r="V581" s="349"/>
      <c r="W581" s="350"/>
      <c r="Y581" s="100"/>
      <c r="Z581" s="100"/>
    </row>
    <row r="582" spans="1:27" ht="15" hidden="1" customHeight="1" outlineLevel="1" x14ac:dyDescent="0.25">
      <c r="A582" s="356"/>
      <c r="B582" s="182" t="s">
        <v>13</v>
      </c>
      <c r="C582" s="200" t="str">
        <f>IF(C578=0,"нет",C577/C578)</f>
        <v>нет</v>
      </c>
      <c r="D582" s="75" t="str">
        <f t="shared" ref="D582:I582" si="436">IF(D578=0,"нет",D577/D578)</f>
        <v>нет</v>
      </c>
      <c r="E582" s="75" t="str">
        <f t="shared" si="436"/>
        <v>нет</v>
      </c>
      <c r="F582" s="75" t="str">
        <f t="shared" si="436"/>
        <v>нет</v>
      </c>
      <c r="G582" s="75" t="str">
        <f t="shared" si="436"/>
        <v>нет</v>
      </c>
      <c r="H582" s="75" t="str">
        <f t="shared" si="436"/>
        <v>нет</v>
      </c>
      <c r="I582" s="174" t="str">
        <f t="shared" si="436"/>
        <v>нет</v>
      </c>
      <c r="J582" s="153"/>
      <c r="K582" s="200" t="str">
        <f>IF(K578=0,"нет",K577/K578)</f>
        <v>нет</v>
      </c>
      <c r="L582" s="75" t="str">
        <f>IF(L578=0,"нет",L577/L578)</f>
        <v>нет</v>
      </c>
      <c r="M582" s="75" t="str">
        <f>IF(M578=0,"нет",M577/M578)</f>
        <v>нет</v>
      </c>
      <c r="N582" s="174" t="str">
        <f>IF(N578=0,"нет",N577/N578)</f>
        <v>нет</v>
      </c>
      <c r="O582" s="153"/>
      <c r="P582" s="94"/>
      <c r="Q582" s="88"/>
      <c r="S582" s="227" t="s">
        <v>50</v>
      </c>
      <c r="T582" s="66" t="str">
        <f>IF(SUM(C576:I576)=0,"",SUM(C577:I577)/SUM(C576:I576))</f>
        <v/>
      </c>
      <c r="U582" s="66" t="str">
        <f>IF(SUM(K576:N576)=0,"",SUM(K577:N577)/SUM(K576:N576))</f>
        <v/>
      </c>
      <c r="V582" s="280"/>
      <c r="W582" s="67" t="str">
        <f>IF(SUM(C576:N576)=0,"",SUM(C577:N577)/SUM(C576:N576))</f>
        <v/>
      </c>
      <c r="Y582" s="14"/>
      <c r="Z582" s="14"/>
    </row>
    <row r="583" spans="1:27" ht="15" hidden="1" customHeight="1" outlineLevel="1" x14ac:dyDescent="0.25">
      <c r="A583" s="356"/>
      <c r="B583" s="82" t="s">
        <v>31</v>
      </c>
      <c r="C583" s="201">
        <f t="shared" ref="C583:I583" si="437">IF(C573=0,0,C574/C573)</f>
        <v>0</v>
      </c>
      <c r="D583" s="60">
        <f t="shared" si="437"/>
        <v>0</v>
      </c>
      <c r="E583" s="60">
        <f t="shared" si="437"/>
        <v>0</v>
      </c>
      <c r="F583" s="60">
        <f t="shared" si="437"/>
        <v>0</v>
      </c>
      <c r="G583" s="60">
        <f t="shared" si="437"/>
        <v>0</v>
      </c>
      <c r="H583" s="60">
        <f t="shared" si="437"/>
        <v>0</v>
      </c>
      <c r="I583" s="176">
        <f t="shared" si="437"/>
        <v>0</v>
      </c>
      <c r="J583" s="154"/>
      <c r="K583" s="175">
        <f t="shared" ref="K583:N583" si="438">IF(K573=0,0,K574/K573)</f>
        <v>0</v>
      </c>
      <c r="L583" s="80">
        <f t="shared" si="438"/>
        <v>0</v>
      </c>
      <c r="M583" s="80">
        <f t="shared" si="438"/>
        <v>0</v>
      </c>
      <c r="N583" s="176">
        <f t="shared" si="438"/>
        <v>0</v>
      </c>
      <c r="O583" s="154"/>
      <c r="P583" s="95"/>
      <c r="Q583" s="89"/>
      <c r="S583" s="236"/>
      <c r="T583" s="215"/>
      <c r="U583" s="215"/>
      <c r="V583" s="215"/>
      <c r="W583" s="238"/>
      <c r="Y583" s="14"/>
      <c r="Z583" s="14"/>
    </row>
    <row r="584" spans="1:27" ht="15" hidden="1" customHeight="1" outlineLevel="1" x14ac:dyDescent="0.25">
      <c r="A584" s="356"/>
      <c r="B584" s="181" t="s">
        <v>37</v>
      </c>
      <c r="C584" s="201">
        <f t="shared" ref="C584:I584" si="439">IF(C574=0,0,C575/C574)</f>
        <v>0</v>
      </c>
      <c r="D584" s="60">
        <f t="shared" si="439"/>
        <v>0</v>
      </c>
      <c r="E584" s="60">
        <f t="shared" si="439"/>
        <v>0</v>
      </c>
      <c r="F584" s="60">
        <f t="shared" si="439"/>
        <v>0</v>
      </c>
      <c r="G584" s="60">
        <f t="shared" si="439"/>
        <v>0</v>
      </c>
      <c r="H584" s="60">
        <f t="shared" si="439"/>
        <v>0</v>
      </c>
      <c r="I584" s="176">
        <f t="shared" si="439"/>
        <v>0</v>
      </c>
      <c r="J584" s="154"/>
      <c r="K584" s="175">
        <f>IF(K574=0,0,K575/K574)</f>
        <v>0</v>
      </c>
      <c r="L584" s="80">
        <f>IF(L574=0,0,L575/L574)</f>
        <v>0</v>
      </c>
      <c r="M584" s="80">
        <f t="shared" ref="M584:N584" si="440">IF(M574=0,0,M575/M574)</f>
        <v>0</v>
      </c>
      <c r="N584" s="176">
        <f t="shared" si="440"/>
        <v>0</v>
      </c>
      <c r="O584" s="154"/>
      <c r="P584" s="95"/>
      <c r="Q584" s="89"/>
      <c r="S584" s="227" t="s">
        <v>37</v>
      </c>
      <c r="T584" s="61">
        <f>IF(SUM(C574:I574)=0,0,(SUM(C575:I575)/SUM(C574:I574)))</f>
        <v>0</v>
      </c>
      <c r="U584" s="61">
        <f>IF(SUM(K574:N574)=0,0,(SUM(K575:N575)/SUM(K574:N574)))</f>
        <v>0</v>
      </c>
      <c r="V584" s="281"/>
      <c r="W584" s="203">
        <f>IF(SUM(C574:N574)=0,0,(SUM(C575:N575)/SUM(C574:N574)))</f>
        <v>0</v>
      </c>
      <c r="Y584" s="14"/>
      <c r="Z584" s="14"/>
    </row>
    <row r="585" spans="1:27" ht="15" hidden="1" customHeight="1" outlineLevel="1" x14ac:dyDescent="0.25">
      <c r="A585" s="356"/>
      <c r="B585" s="82" t="s">
        <v>38</v>
      </c>
      <c r="C585" s="201">
        <f t="shared" ref="C585:I585" si="441">IF(C575=0,0,C576/C575)</f>
        <v>0</v>
      </c>
      <c r="D585" s="60">
        <f t="shared" si="441"/>
        <v>0</v>
      </c>
      <c r="E585" s="60">
        <f t="shared" si="441"/>
        <v>0</v>
      </c>
      <c r="F585" s="60">
        <f t="shared" si="441"/>
        <v>0</v>
      </c>
      <c r="G585" s="60">
        <f t="shared" si="441"/>
        <v>0</v>
      </c>
      <c r="H585" s="60">
        <f t="shared" si="441"/>
        <v>0</v>
      </c>
      <c r="I585" s="176">
        <f t="shared" si="441"/>
        <v>0</v>
      </c>
      <c r="J585" s="154"/>
      <c r="K585" s="175">
        <f>IF(K575=0,0,K576/K575)</f>
        <v>0</v>
      </c>
      <c r="L585" s="80">
        <f>IF(L575=0,0,L576/L575)</f>
        <v>0</v>
      </c>
      <c r="M585" s="80">
        <f t="shared" ref="M585:N585" si="442">IF(M575=0,0,M576/M575)</f>
        <v>0</v>
      </c>
      <c r="N585" s="176">
        <f t="shared" si="442"/>
        <v>0</v>
      </c>
      <c r="O585" s="154"/>
      <c r="P585" s="95"/>
      <c r="Q585" s="89"/>
      <c r="S585" s="227" t="s">
        <v>38</v>
      </c>
      <c r="T585" s="61">
        <f>IF(SUM(C575:I575)=0,0,(SUM(C576:I576)/SUM(C575:I575)))</f>
        <v>0</v>
      </c>
      <c r="U585" s="61">
        <f>IF(SUM(K575:N575)=0,0,(SUM(K576:N576)/SUM(K575:N575)))</f>
        <v>0</v>
      </c>
      <c r="V585" s="281"/>
      <c r="W585" s="203">
        <f>IF(SUM(C575:N575)=0,0,(SUM(C576:N576)/SUM(C575:N575)))</f>
        <v>0</v>
      </c>
      <c r="Y585" s="14"/>
      <c r="Z585" s="14"/>
    </row>
    <row r="586" spans="1:27" ht="15" hidden="1" customHeight="1" outlineLevel="1" thickBot="1" x14ac:dyDescent="0.3">
      <c r="A586" s="356"/>
      <c r="B586" s="183" t="s">
        <v>39</v>
      </c>
      <c r="C586" s="204">
        <f>IF(C574=0,0,C576/C574)</f>
        <v>0</v>
      </c>
      <c r="D586" s="76">
        <f t="shared" ref="D586:I586" si="443">IF(D574=0,0,D576/D574)</f>
        <v>0</v>
      </c>
      <c r="E586" s="76">
        <f t="shared" si="443"/>
        <v>0</v>
      </c>
      <c r="F586" s="76">
        <f t="shared" si="443"/>
        <v>0</v>
      </c>
      <c r="G586" s="76">
        <f t="shared" si="443"/>
        <v>0</v>
      </c>
      <c r="H586" s="76">
        <f t="shared" si="443"/>
        <v>0</v>
      </c>
      <c r="I586" s="205">
        <f t="shared" si="443"/>
        <v>0</v>
      </c>
      <c r="J586" s="155"/>
      <c r="K586" s="177">
        <f>IF(K574=0,0,K576/K574)</f>
        <v>0</v>
      </c>
      <c r="L586" s="81">
        <f>IF(L574=0,0,L576/L574)</f>
        <v>0</v>
      </c>
      <c r="M586" s="81">
        <f>IF(M574=0,0,M576/M574)</f>
        <v>0</v>
      </c>
      <c r="N586" s="178">
        <f>IF(N574=0,0,N576/N574)</f>
        <v>0</v>
      </c>
      <c r="O586" s="155"/>
      <c r="P586" s="160"/>
      <c r="Q586" s="161"/>
      <c r="S586" s="230" t="s">
        <v>40</v>
      </c>
      <c r="T586" s="62">
        <f>IF(SUM(C574:I574)=0,0,SUM(C576:I576)/SUM(C574:I574))</f>
        <v>0</v>
      </c>
      <c r="U586" s="62">
        <f>IF(SUM(K574:N574)=0,0,SUM(K576:N576)/SUM(K574:N574))</f>
        <v>0</v>
      </c>
      <c r="V586" s="282"/>
      <c r="W586" s="180">
        <f>IF(SUM(C574:N574)=0,0,SUM(C576:N576)/SUM(C574:N574))</f>
        <v>0</v>
      </c>
      <c r="Y586" s="14"/>
      <c r="Z586" s="14"/>
    </row>
    <row r="587" spans="1:27" ht="15" hidden="1" customHeight="1" outlineLevel="1" thickBot="1" x14ac:dyDescent="0.3">
      <c r="A587" s="179"/>
      <c r="B587" s="146"/>
      <c r="C587" s="220" t="str">
        <f>C572</f>
        <v>прямые заходы</v>
      </c>
      <c r="D587" s="221" t="str">
        <f t="shared" ref="D587:I587" si="444">D572</f>
        <v>директ</v>
      </c>
      <c r="E587" s="221" t="str">
        <f t="shared" si="444"/>
        <v>adwords</v>
      </c>
      <c r="F587" s="221" t="str">
        <f t="shared" si="444"/>
        <v>поиск</v>
      </c>
      <c r="G587" s="221" t="str">
        <f t="shared" si="444"/>
        <v>ссылки</v>
      </c>
      <c r="H587" s="221" t="str">
        <f t="shared" si="444"/>
        <v>источник m</v>
      </c>
      <c r="I587" s="222" t="str">
        <f t="shared" si="444"/>
        <v>источник n</v>
      </c>
      <c r="J587" s="210"/>
      <c r="K587" s="207" t="str">
        <f t="shared" ref="K587:N587" si="445">K572</f>
        <v>Повторные</v>
      </c>
      <c r="L587" s="208" t="str">
        <f t="shared" si="445"/>
        <v>авито</v>
      </c>
      <c r="M587" s="208" t="str">
        <f t="shared" si="445"/>
        <v>вконтакт</v>
      </c>
      <c r="N587" s="209" t="str">
        <f t="shared" si="445"/>
        <v>источник k</v>
      </c>
      <c r="O587" s="244"/>
      <c r="P587" s="139"/>
      <c r="Q587" s="54"/>
      <c r="Y587" s="14"/>
      <c r="Z587" s="14"/>
      <c r="AA587" s="1"/>
    </row>
    <row r="588" spans="1:27" ht="15" hidden="1" customHeight="1" outlineLevel="1" thickBot="1" x14ac:dyDescent="0.3">
      <c r="A588" s="141"/>
      <c r="B588" s="186" t="s">
        <v>35</v>
      </c>
      <c r="C588" s="217">
        <f t="shared" ref="C588:I588" si="446">C574+C559+C544+C529</f>
        <v>0</v>
      </c>
      <c r="D588" s="218">
        <f t="shared" si="446"/>
        <v>0</v>
      </c>
      <c r="E588" s="218">
        <f t="shared" si="446"/>
        <v>0</v>
      </c>
      <c r="F588" s="218">
        <f t="shared" si="446"/>
        <v>0</v>
      </c>
      <c r="G588" s="218">
        <f t="shared" si="446"/>
        <v>0</v>
      </c>
      <c r="H588" s="218">
        <f t="shared" si="446"/>
        <v>0</v>
      </c>
      <c r="I588" s="219">
        <f t="shared" si="446"/>
        <v>0</v>
      </c>
      <c r="J588" s="158"/>
      <c r="K588" s="98">
        <f t="shared" ref="K588:N588" si="447">K574+K559+K544+K529</f>
        <v>0</v>
      </c>
      <c r="L588" s="63">
        <f t="shared" si="447"/>
        <v>0</v>
      </c>
      <c r="M588" s="63">
        <f t="shared" si="447"/>
        <v>0</v>
      </c>
      <c r="N588" s="64">
        <f t="shared" si="447"/>
        <v>0</v>
      </c>
      <c r="O588" s="158"/>
      <c r="P588" s="217"/>
      <c r="Q588" s="219"/>
      <c r="S588" s="232"/>
      <c r="T588" s="299" t="s">
        <v>101</v>
      </c>
      <c r="U588" s="299" t="s">
        <v>102</v>
      </c>
      <c r="V588" s="300"/>
      <c r="W588" s="301" t="s">
        <v>106</v>
      </c>
      <c r="Y588" s="14"/>
      <c r="Z588" s="14"/>
    </row>
    <row r="589" spans="1:27" ht="15" hidden="1" customHeight="1" outlineLevel="1" x14ac:dyDescent="0.25">
      <c r="A589" s="142"/>
      <c r="B589" s="82" t="s">
        <v>117</v>
      </c>
      <c r="C589" s="96">
        <f t="shared" ref="C589:I589" si="448">C575+C560+C545+C530</f>
        <v>0</v>
      </c>
      <c r="D589" s="59">
        <f t="shared" si="448"/>
        <v>0</v>
      </c>
      <c r="E589" s="59">
        <f t="shared" si="448"/>
        <v>0</v>
      </c>
      <c r="F589" s="59">
        <f t="shared" si="448"/>
        <v>0</v>
      </c>
      <c r="G589" s="59">
        <f t="shared" si="448"/>
        <v>0</v>
      </c>
      <c r="H589" s="59">
        <f t="shared" si="448"/>
        <v>0</v>
      </c>
      <c r="I589" s="65">
        <f t="shared" si="448"/>
        <v>0</v>
      </c>
      <c r="J589" s="188"/>
      <c r="K589" s="96">
        <f t="shared" ref="K589:N589" si="449">K575+K560+K545+K530</f>
        <v>0</v>
      </c>
      <c r="L589" s="59">
        <f t="shared" si="449"/>
        <v>0</v>
      </c>
      <c r="M589" s="59">
        <f t="shared" si="449"/>
        <v>0</v>
      </c>
      <c r="N589" s="65">
        <f t="shared" si="449"/>
        <v>0</v>
      </c>
      <c r="O589" s="188"/>
      <c r="P589" s="96"/>
      <c r="Q589" s="65"/>
      <c r="S589" s="9" t="s">
        <v>33</v>
      </c>
      <c r="T589" s="134">
        <f>SUM(C588:I588)</f>
        <v>0</v>
      </c>
      <c r="U589" s="134">
        <f>SUM(K588:N588)</f>
        <v>0</v>
      </c>
      <c r="V589" s="283"/>
      <c r="W589" s="55">
        <f>SUM(C588:N588)</f>
        <v>0</v>
      </c>
      <c r="Y589" s="14"/>
      <c r="Z589" s="14"/>
    </row>
    <row r="590" spans="1:27" ht="15" hidden="1" customHeight="1" outlineLevel="1" x14ac:dyDescent="0.25">
      <c r="A590" s="142"/>
      <c r="B590" s="181" t="s">
        <v>118</v>
      </c>
      <c r="C590" s="96">
        <f t="shared" ref="C590:H590" si="450">C576+C561+C546+C531</f>
        <v>0</v>
      </c>
      <c r="D590" s="59">
        <f t="shared" si="450"/>
        <v>0</v>
      </c>
      <c r="E590" s="59">
        <f t="shared" si="450"/>
        <v>0</v>
      </c>
      <c r="F590" s="59">
        <f t="shared" si="450"/>
        <v>0</v>
      </c>
      <c r="G590" s="59">
        <f t="shared" si="450"/>
        <v>0</v>
      </c>
      <c r="H590" s="59">
        <f t="shared" si="450"/>
        <v>0</v>
      </c>
      <c r="I590" s="65">
        <f>I576+I561+I546+I531</f>
        <v>0</v>
      </c>
      <c r="J590" s="188"/>
      <c r="K590" s="96">
        <f>K576+K561+K546+K531</f>
        <v>0</v>
      </c>
      <c r="L590" s="59">
        <f t="shared" ref="L590:N590" si="451">L576+L561+L546+L531</f>
        <v>0</v>
      </c>
      <c r="M590" s="59">
        <f t="shared" si="451"/>
        <v>0</v>
      </c>
      <c r="N590" s="65">
        <f t="shared" si="451"/>
        <v>0</v>
      </c>
      <c r="O590" s="188"/>
      <c r="P590" s="96"/>
      <c r="Q590" s="65"/>
      <c r="S590" s="2" t="s">
        <v>36</v>
      </c>
      <c r="T590" s="135">
        <f>SUM(C589:I589)</f>
        <v>0</v>
      </c>
      <c r="U590" s="135">
        <f>SUM(K589:N589)</f>
        <v>0</v>
      </c>
      <c r="V590" s="280"/>
      <c r="W590" s="8">
        <f>SUM(C589:N589)</f>
        <v>0</v>
      </c>
      <c r="Y590" s="14"/>
      <c r="Z590" s="14"/>
    </row>
    <row r="591" spans="1:27" ht="15" hidden="1" customHeight="1" outlineLevel="1" thickBot="1" x14ac:dyDescent="0.3">
      <c r="A591" s="142"/>
      <c r="B591" s="181" t="s">
        <v>115</v>
      </c>
      <c r="C591" s="97">
        <f t="shared" ref="C591:I591" si="452">C581+C566+C551+C536</f>
        <v>0</v>
      </c>
      <c r="D591" s="66">
        <f t="shared" si="452"/>
        <v>0</v>
      </c>
      <c r="E591" s="66">
        <f t="shared" si="452"/>
        <v>0</v>
      </c>
      <c r="F591" s="66">
        <f t="shared" si="452"/>
        <v>0</v>
      </c>
      <c r="G591" s="66">
        <f t="shared" si="452"/>
        <v>0</v>
      </c>
      <c r="H591" s="66">
        <f t="shared" si="452"/>
        <v>0</v>
      </c>
      <c r="I591" s="67">
        <f t="shared" si="452"/>
        <v>0</v>
      </c>
      <c r="J591" s="189"/>
      <c r="K591" s="97">
        <f t="shared" ref="K591" si="453">K581+K566+K551+K536</f>
        <v>0</v>
      </c>
      <c r="L591" s="66">
        <f>L581+L566+L551+L536</f>
        <v>0</v>
      </c>
      <c r="M591" s="66">
        <f>M581+M566+M551+M536</f>
        <v>0</v>
      </c>
      <c r="N591" s="67">
        <f>N581+N566+N551+N536</f>
        <v>0</v>
      </c>
      <c r="O591" s="189"/>
      <c r="P591" s="96"/>
      <c r="Q591" s="65"/>
      <c r="S591" s="7" t="s">
        <v>10</v>
      </c>
      <c r="T591" s="136">
        <f>SUM(C590:I590)</f>
        <v>0</v>
      </c>
      <c r="U591" s="136">
        <f>SUM(K590:N590)</f>
        <v>0</v>
      </c>
      <c r="V591" s="284"/>
      <c r="W591" s="137">
        <f>SUM(C590:N590)</f>
        <v>0</v>
      </c>
      <c r="Y591" s="14"/>
      <c r="Z591" s="14"/>
    </row>
    <row r="592" spans="1:27" ht="15" hidden="1" customHeight="1" outlineLevel="1" thickBot="1" x14ac:dyDescent="0.3">
      <c r="A592" s="142"/>
      <c r="B592" s="181" t="s">
        <v>59</v>
      </c>
      <c r="C592" s="97">
        <f>SUM(C533,C548,C563,C578)</f>
        <v>0</v>
      </c>
      <c r="D592" s="66">
        <f t="shared" ref="D592:I592" si="454">SUM(D533,D548,D563,D578)</f>
        <v>0</v>
      </c>
      <c r="E592" s="66">
        <f t="shared" si="454"/>
        <v>0</v>
      </c>
      <c r="F592" s="66">
        <f t="shared" si="454"/>
        <v>0</v>
      </c>
      <c r="G592" s="66">
        <f t="shared" si="454"/>
        <v>0</v>
      </c>
      <c r="H592" s="66">
        <f t="shared" si="454"/>
        <v>0</v>
      </c>
      <c r="I592" s="67">
        <f t="shared" si="454"/>
        <v>0</v>
      </c>
      <c r="J592" s="189"/>
      <c r="K592" s="97">
        <f t="shared" ref="K592" si="455">SUM(K533,K548,K563,K578)</f>
        <v>0</v>
      </c>
      <c r="L592" s="66">
        <f>SUM(L533,L548,L563,L578)</f>
        <v>0</v>
      </c>
      <c r="M592" s="66">
        <f>SUM(M533,M548,M563,M578)</f>
        <v>0</v>
      </c>
      <c r="N592" s="67">
        <f>SUM(N533,N548,N563,N578)</f>
        <v>0</v>
      </c>
      <c r="O592" s="189"/>
      <c r="P592" s="97" t="s">
        <v>60</v>
      </c>
      <c r="Q592" s="67"/>
      <c r="S592" s="242" t="s">
        <v>11</v>
      </c>
      <c r="T592" s="241"/>
      <c r="U592" s="241"/>
      <c r="V592" s="241"/>
      <c r="W592" s="243">
        <f>SUM(T536,T551,T566,T581)</f>
        <v>0</v>
      </c>
      <c r="Y592" s="14"/>
      <c r="Z592" s="14"/>
    </row>
    <row r="593" spans="1:27" ht="15" hidden="1" customHeight="1" outlineLevel="1" x14ac:dyDescent="0.25">
      <c r="A593" s="142"/>
      <c r="B593" s="181" t="s">
        <v>61</v>
      </c>
      <c r="C593" s="275">
        <f>Z535*C595</f>
        <v>0</v>
      </c>
      <c r="D593" s="225">
        <f>Z535*D595</f>
        <v>0</v>
      </c>
      <c r="E593" s="225">
        <f>Z535*E595</f>
        <v>0</v>
      </c>
      <c r="F593" s="225">
        <f>Z535*F595</f>
        <v>0</v>
      </c>
      <c r="G593" s="225">
        <f>Z535*G595</f>
        <v>0</v>
      </c>
      <c r="H593" s="225">
        <f>Z535*H595</f>
        <v>0</v>
      </c>
      <c r="I593" s="226">
        <f>Z535*I595</f>
        <v>0</v>
      </c>
      <c r="J593" s="276"/>
      <c r="K593" s="275">
        <f>Z535*K595</f>
        <v>0</v>
      </c>
      <c r="L593" s="225">
        <f>Z535*L595</f>
        <v>0</v>
      </c>
      <c r="M593" s="225">
        <f>Z535*M595</f>
        <v>0</v>
      </c>
      <c r="N593" s="226">
        <f>Z535*N595</f>
        <v>0</v>
      </c>
      <c r="O593" s="190"/>
      <c r="P593" s="97">
        <f>SUM(C592:N592)</f>
        <v>0</v>
      </c>
      <c r="Q593" s="118">
        <f>IF(P593=0,0,P593/(P593+P595))</f>
        <v>0</v>
      </c>
      <c r="S593" s="23"/>
      <c r="T593" s="23"/>
      <c r="U593" s="23"/>
      <c r="V593" s="23"/>
      <c r="W593" s="21"/>
      <c r="Y593" s="14"/>
      <c r="Z593" s="14"/>
    </row>
    <row r="594" spans="1:27" ht="15" hidden="1" customHeight="1" outlineLevel="1" x14ac:dyDescent="0.25">
      <c r="A594" s="143" t="s">
        <v>90</v>
      </c>
      <c r="B594" s="181" t="s">
        <v>14</v>
      </c>
      <c r="C594" s="271">
        <f>IF(SUM(C533,C548,C563,C578)=0,0,SUM(C536,C551,C566,C581)/SUM(C533,C548,C563,C578))</f>
        <v>0</v>
      </c>
      <c r="D594" s="272">
        <f t="shared" ref="D594:I594" si="456">IF(SUM(D533,D548,D563,D578)=0,0,SUM(D536,D551,D566,D581)/SUM(D533,D548,D563,D578))</f>
        <v>0</v>
      </c>
      <c r="E594" s="272">
        <f t="shared" si="456"/>
        <v>0</v>
      </c>
      <c r="F594" s="272">
        <f t="shared" si="456"/>
        <v>0</v>
      </c>
      <c r="G594" s="272">
        <f t="shared" si="456"/>
        <v>0</v>
      </c>
      <c r="H594" s="272">
        <f t="shared" si="456"/>
        <v>0</v>
      </c>
      <c r="I594" s="273">
        <f t="shared" si="456"/>
        <v>0</v>
      </c>
      <c r="J594" s="274"/>
      <c r="K594" s="271">
        <f>IF(SUM(K533,K548,K563,K578)=0,0,SUM(K536,K551,K566,K581)/SUM(K533,K548,K563,K578))</f>
        <v>0</v>
      </c>
      <c r="L594" s="272">
        <f>IF(SUM(L533,L548,L563,L578)=0,0,SUM(L536,L551,L566,L581)/SUM(L533,L548,L563,L578))</f>
        <v>0</v>
      </c>
      <c r="M594" s="272">
        <f>IF(SUM(M533,M548,M563,M578)=0,0,SUM(M536,M551,M566,M581)/SUM(M533,M548,M563,M578))</f>
        <v>0</v>
      </c>
      <c r="N594" s="273">
        <f>IF(SUM(N533,N548,N563,N578)=0,0,SUM(N536,N551,N566,N581)/SUM(N533,N548,N563,N578))</f>
        <v>0</v>
      </c>
      <c r="O594" s="191"/>
      <c r="P594" s="107" t="s">
        <v>53</v>
      </c>
      <c r="Q594" s="83"/>
      <c r="S594" s="105"/>
      <c r="T594" s="105"/>
      <c r="U594" s="105"/>
      <c r="V594" s="105"/>
      <c r="W594" s="106"/>
      <c r="Y594" s="14"/>
      <c r="Z594" s="14"/>
    </row>
    <row r="595" spans="1:27" ht="15" hidden="1" customHeight="1" outlineLevel="1" thickBot="1" x14ac:dyDescent="0.3">
      <c r="A595" s="144">
        <f>SUM(A530,A545,A560,A575)</f>
        <v>31</v>
      </c>
      <c r="B595" s="187" t="s">
        <v>116</v>
      </c>
      <c r="C595" s="214" t="str">
        <f>IF(C588=0,"0",C590/C588)</f>
        <v>0</v>
      </c>
      <c r="D595" s="62" t="str">
        <f t="shared" ref="D595:I595" si="457">IF(D588=0,"0",D590/D588)</f>
        <v>0</v>
      </c>
      <c r="E595" s="62" t="str">
        <f t="shared" si="457"/>
        <v>0</v>
      </c>
      <c r="F595" s="62" t="str">
        <f t="shared" si="457"/>
        <v>0</v>
      </c>
      <c r="G595" s="62" t="str">
        <f t="shared" si="457"/>
        <v>0</v>
      </c>
      <c r="H595" s="62" t="str">
        <f t="shared" si="457"/>
        <v>0</v>
      </c>
      <c r="I595" s="180" t="str">
        <f t="shared" si="457"/>
        <v>0</v>
      </c>
      <c r="J595" s="192"/>
      <c r="K595" s="214" t="str">
        <f>IF(K588=0,"0",K590/K588)</f>
        <v>0</v>
      </c>
      <c r="L595" s="62" t="str">
        <f>IF(L588=0,"0",L590/L588)</f>
        <v>0</v>
      </c>
      <c r="M595" s="62" t="str">
        <f>IF(M588=0,"0",M590/M588)</f>
        <v>0</v>
      </c>
      <c r="N595" s="180" t="str">
        <f>IF(N588=0,"0",N590/N588)</f>
        <v>0</v>
      </c>
      <c r="O595" s="192"/>
      <c r="P595" s="117">
        <f>SUM(Q528:Q541)+SUM(Q543:Q556)+SUM(Q558:Q571)+SUM(Q573:Q586)</f>
        <v>0</v>
      </c>
      <c r="Q595" s="119">
        <f>IF(P595=0,0,P595/(P595+P593))</f>
        <v>0</v>
      </c>
      <c r="Y595" s="14"/>
      <c r="Z595" s="14"/>
    </row>
    <row r="596" spans="1:27" ht="15" hidden="1" customHeight="1" outlineLevel="1" x14ac:dyDescent="0.25"/>
    <row r="597" spans="1:27" ht="15" hidden="1" customHeight="1" outlineLevel="1" x14ac:dyDescent="0.25"/>
    <row r="598" spans="1:27" ht="15" hidden="1" customHeight="1" outlineLevel="1" x14ac:dyDescent="0.25">
      <c r="S598" s="11"/>
      <c r="T598" s="11"/>
      <c r="U598" s="11"/>
      <c r="V598" s="11"/>
    </row>
    <row r="599" spans="1:27" ht="15" hidden="1" customHeight="1" outlineLevel="1" x14ac:dyDescent="0.7">
      <c r="A599" s="42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spans="1:27" ht="15" hidden="1" customHeight="1" outlineLevel="1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43"/>
    </row>
    <row r="601" spans="1:27" ht="15" hidden="1" customHeight="1" outlineLevel="1" x14ac:dyDescent="0.25">
      <c r="A601" s="14"/>
      <c r="B601" s="2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14"/>
      <c r="S601" s="14"/>
      <c r="T601" s="14"/>
      <c r="U601" s="14"/>
      <c r="V601" s="14"/>
      <c r="W601" s="22"/>
      <c r="X601" s="14"/>
      <c r="Y601" s="14"/>
      <c r="Z601" s="15"/>
      <c r="AA601" s="15"/>
    </row>
    <row r="602" spans="1:27" ht="15" hidden="1" customHeight="1" outlineLevel="1" x14ac:dyDescent="0.25">
      <c r="A602" s="14"/>
      <c r="B602" s="14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14"/>
      <c r="S602" s="14"/>
      <c r="T602" s="14"/>
      <c r="U602" s="14"/>
      <c r="V602" s="14"/>
      <c r="W602" s="15"/>
      <c r="X602" s="14"/>
      <c r="Y602" s="14"/>
      <c r="Z602" s="14"/>
      <c r="AA602" s="10"/>
    </row>
    <row r="603" spans="1:27" ht="15" hidden="1" customHeight="1" outlineLevel="1" x14ac:dyDescent="0.25">
      <c r="A603" s="14"/>
      <c r="B603" s="2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14"/>
      <c r="S603" s="14"/>
      <c r="T603" s="14"/>
      <c r="U603" s="14"/>
      <c r="V603" s="14"/>
      <c r="W603" s="46"/>
      <c r="X603" s="14"/>
      <c r="Y603" s="14"/>
      <c r="Z603" s="10"/>
      <c r="AA603" s="44"/>
    </row>
    <row r="604" spans="1:27" ht="15" hidden="1" customHeight="1" outlineLevel="1" x14ac:dyDescent="0.25">
      <c r="A604" s="14"/>
      <c r="B604" s="2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14"/>
      <c r="S604" s="14"/>
      <c r="T604" s="14"/>
      <c r="U604" s="14"/>
      <c r="V604" s="14"/>
      <c r="W604" s="46"/>
      <c r="X604" s="14"/>
      <c r="Y604" s="14"/>
      <c r="Z604" s="22"/>
      <c r="AA604" s="47"/>
    </row>
    <row r="605" spans="1:27" ht="15" hidden="1" customHeight="1" outlineLevel="1" x14ac:dyDescent="0.25">
      <c r="A605" s="14"/>
      <c r="B605" s="24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14"/>
      <c r="S605" s="14"/>
      <c r="T605" s="14"/>
      <c r="U605" s="14"/>
      <c r="V605" s="14"/>
      <c r="W605" s="15"/>
      <c r="X605" s="14"/>
      <c r="Y605" s="14"/>
      <c r="Z605" s="14"/>
      <c r="AA605" s="44"/>
    </row>
    <row r="606" spans="1:27" ht="15" hidden="1" customHeight="1" outlineLevel="1" x14ac:dyDescent="0.25">
      <c r="A606" s="14"/>
      <c r="B606" s="24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14"/>
      <c r="S606" s="14"/>
      <c r="T606" s="14"/>
      <c r="U606" s="14"/>
      <c r="V606" s="14"/>
      <c r="W606" s="15"/>
      <c r="X606" s="14"/>
      <c r="Y606" s="14"/>
      <c r="Z606" s="14"/>
      <c r="AA606" s="44"/>
    </row>
    <row r="607" spans="1:27" ht="15" hidden="1" customHeight="1" outlineLevel="1" x14ac:dyDescent="0.25">
      <c r="A607" s="14"/>
      <c r="B607" s="24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14"/>
      <c r="S607" s="14"/>
      <c r="T607" s="14"/>
      <c r="U607" s="14"/>
      <c r="V607" s="14"/>
      <c r="W607" s="50"/>
      <c r="X607" s="14"/>
      <c r="Y607" s="14"/>
      <c r="Z607" s="14"/>
      <c r="AA607" s="44"/>
    </row>
    <row r="608" spans="1:27" ht="15" hidden="1" customHeight="1" outlineLevel="1" x14ac:dyDescent="0.25">
      <c r="A608" s="14"/>
      <c r="B608" s="24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14"/>
      <c r="S608" s="14"/>
      <c r="T608" s="14"/>
      <c r="U608" s="14"/>
      <c r="V608" s="14"/>
      <c r="W608" s="15"/>
      <c r="X608" s="14"/>
      <c r="Y608" s="14"/>
      <c r="Z608" s="14"/>
      <c r="AA608" s="14"/>
    </row>
    <row r="609" spans="1:30" ht="15" hidden="1" customHeight="1" outlineLevel="1" x14ac:dyDescent="0.25">
      <c r="A609" s="14"/>
      <c r="B609" s="20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14"/>
      <c r="S609" s="23"/>
      <c r="T609" s="23"/>
      <c r="U609" s="23"/>
      <c r="V609" s="23"/>
      <c r="W609" s="15"/>
      <c r="X609" s="14"/>
      <c r="Y609" s="14"/>
      <c r="Z609" s="15"/>
      <c r="AA609" s="44"/>
    </row>
    <row r="610" spans="1:30" ht="15" hidden="1" customHeight="1" outlineLevel="1" x14ac:dyDescent="0.25">
      <c r="A610" s="14"/>
      <c r="B610" s="14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4"/>
      <c r="S610" s="14"/>
      <c r="T610" s="14"/>
      <c r="U610" s="14"/>
      <c r="V610" s="14"/>
      <c r="W610" s="14"/>
      <c r="X610" s="14"/>
      <c r="Y610" s="14"/>
      <c r="Z610" s="44"/>
      <c r="AA610" s="15"/>
    </row>
    <row r="611" spans="1:30" ht="15" customHeight="1" collapsed="1" x14ac:dyDescent="0.25"/>
    <row r="612" spans="1:30" ht="15" customHeight="1" x14ac:dyDescent="0.25">
      <c r="A612" s="303" t="s">
        <v>69</v>
      </c>
      <c r="B612" s="126">
        <f>W679</f>
        <v>0</v>
      </c>
    </row>
    <row r="613" spans="1:30" ht="15" hidden="1" customHeight="1" outlineLevel="1" thickBot="1" x14ac:dyDescent="0.4">
      <c r="A613" s="120"/>
      <c r="B613" s="126"/>
      <c r="C613" s="385" t="s">
        <v>93</v>
      </c>
      <c r="D613" s="386"/>
      <c r="E613" s="386"/>
      <c r="F613" s="386"/>
      <c r="G613" s="386"/>
      <c r="H613" s="386"/>
      <c r="I613" s="387"/>
      <c r="J613" s="148"/>
      <c r="K613" s="388" t="s">
        <v>104</v>
      </c>
      <c r="L613" s="389"/>
      <c r="M613" s="389"/>
      <c r="N613" s="390"/>
      <c r="O613" s="149"/>
      <c r="P613" s="391" t="s">
        <v>99</v>
      </c>
      <c r="Q613" s="392"/>
      <c r="S613" s="361" t="s">
        <v>103</v>
      </c>
      <c r="T613" s="362"/>
      <c r="U613" s="362"/>
      <c r="V613" s="362"/>
      <c r="W613" s="363"/>
      <c r="Y613" s="361" t="s">
        <v>108</v>
      </c>
      <c r="Z613" s="362"/>
      <c r="AA613" s="362"/>
      <c r="AB613" s="363"/>
      <c r="AD613" s="251"/>
    </row>
    <row r="614" spans="1:30" ht="15" hidden="1" customHeight="1" outlineLevel="1" thickBot="1" x14ac:dyDescent="0.3">
      <c r="A614" s="140" t="s">
        <v>41</v>
      </c>
      <c r="B614" s="146"/>
      <c r="C614" s="207" t="s">
        <v>94</v>
      </c>
      <c r="D614" s="208" t="s">
        <v>0</v>
      </c>
      <c r="E614" s="208" t="s">
        <v>1</v>
      </c>
      <c r="F614" s="208" t="s">
        <v>2</v>
      </c>
      <c r="G614" s="208" t="s">
        <v>91</v>
      </c>
      <c r="H614" s="208" t="s">
        <v>92</v>
      </c>
      <c r="I614" s="209" t="s">
        <v>29</v>
      </c>
      <c r="J614" s="210"/>
      <c r="K614" s="211" t="s">
        <v>45</v>
      </c>
      <c r="L614" s="212" t="s">
        <v>95</v>
      </c>
      <c r="M614" s="212" t="s">
        <v>12</v>
      </c>
      <c r="N614" s="213" t="s">
        <v>96</v>
      </c>
      <c r="O614" s="156"/>
      <c r="P614" s="163" t="s">
        <v>98</v>
      </c>
      <c r="Q614" s="164" t="s">
        <v>97</v>
      </c>
      <c r="S614" s="232"/>
      <c r="T614" s="299" t="s">
        <v>101</v>
      </c>
      <c r="U614" s="299" t="s">
        <v>102</v>
      </c>
      <c r="V614" s="300"/>
      <c r="W614" s="301" t="s">
        <v>106</v>
      </c>
      <c r="Y614" s="370"/>
      <c r="Z614" s="365" t="s">
        <v>16</v>
      </c>
      <c r="AA614" s="372" t="s">
        <v>107</v>
      </c>
      <c r="AB614" s="374" t="s">
        <v>15</v>
      </c>
      <c r="AD614" s="251"/>
    </row>
    <row r="615" spans="1:30" ht="15" hidden="1" customHeight="1" outlineLevel="1" x14ac:dyDescent="0.25">
      <c r="A615" s="233"/>
      <c r="B615" s="184" t="s">
        <v>30</v>
      </c>
      <c r="C615" s="52"/>
      <c r="D615" s="53"/>
      <c r="E615" s="53"/>
      <c r="F615" s="53"/>
      <c r="G615" s="53"/>
      <c r="H615" s="53"/>
      <c r="I615" s="202"/>
      <c r="J615" s="158"/>
      <c r="K615" s="223"/>
      <c r="L615" s="224"/>
      <c r="M615" s="224"/>
      <c r="N615" s="162"/>
      <c r="O615" s="158"/>
      <c r="P615" s="104"/>
      <c r="Q615" s="99"/>
      <c r="R615" s="1"/>
      <c r="S615" s="285"/>
      <c r="T615" s="231"/>
      <c r="U615" s="231"/>
      <c r="V615" s="288"/>
      <c r="W615" s="289"/>
      <c r="Y615" s="371"/>
      <c r="Z615" s="367"/>
      <c r="AA615" s="373"/>
      <c r="AB615" s="375"/>
    </row>
    <row r="616" spans="1:30" ht="15" hidden="1" customHeight="1" outlineLevel="1" x14ac:dyDescent="0.25">
      <c r="A616" s="138" t="s">
        <v>89</v>
      </c>
      <c r="B616" s="185" t="s">
        <v>34</v>
      </c>
      <c r="C616" s="193"/>
      <c r="D616" s="4"/>
      <c r="E616" s="4"/>
      <c r="F616" s="3"/>
      <c r="G616" s="3"/>
      <c r="H616" s="3"/>
      <c r="I616" s="194"/>
      <c r="J616" s="159"/>
      <c r="K616" s="166"/>
      <c r="L616" s="101"/>
      <c r="M616" s="101"/>
      <c r="N616" s="84"/>
      <c r="O616" s="159"/>
      <c r="P616" s="90"/>
      <c r="Q616" s="84"/>
      <c r="S616" s="236" t="s">
        <v>47</v>
      </c>
      <c r="T616" s="68" t="str">
        <f>IF(SUM(C616:I616)=0,"",SUM(C616:I616)/A617)</f>
        <v/>
      </c>
      <c r="U616" s="68" t="str">
        <f>IF(SUM(K616:N616)=0,"",SUM(K616:N616)/A617)</f>
        <v/>
      </c>
      <c r="V616" s="290"/>
      <c r="W616" s="68" t="str">
        <f>IF(SUM(C616:N616)=0,"",SUM(C616:N616)/A617)</f>
        <v/>
      </c>
      <c r="Y616" s="364"/>
      <c r="Z616" s="367"/>
      <c r="AA616" s="373"/>
      <c r="AB616" s="375"/>
      <c r="AD616" s="251"/>
    </row>
    <row r="617" spans="1:30" ht="15" hidden="1" customHeight="1" outlineLevel="1" thickBot="1" x14ac:dyDescent="0.3">
      <c r="A617" s="234">
        <v>7</v>
      </c>
      <c r="B617" s="185" t="s">
        <v>3</v>
      </c>
      <c r="C617" s="193"/>
      <c r="D617" s="3"/>
      <c r="E617" s="3"/>
      <c r="F617" s="3"/>
      <c r="G617" s="3"/>
      <c r="H617" s="3"/>
      <c r="I617" s="194"/>
      <c r="J617" s="159"/>
      <c r="K617" s="166"/>
      <c r="L617" s="101"/>
      <c r="M617" s="101"/>
      <c r="N617" s="84"/>
      <c r="O617" s="159"/>
      <c r="P617" s="90"/>
      <c r="Q617" s="84"/>
      <c r="S617" s="236" t="s">
        <v>48</v>
      </c>
      <c r="T617" s="69">
        <f>SUM(C617:I617)/A617</f>
        <v>0</v>
      </c>
      <c r="U617" s="69">
        <f>SUM(K617:N617)/A617</f>
        <v>0</v>
      </c>
      <c r="V617" s="291"/>
      <c r="W617" s="69">
        <f>SUM(C617:N617)/A617</f>
        <v>0</v>
      </c>
      <c r="Y617" s="247" t="s">
        <v>9</v>
      </c>
      <c r="Z617" s="248">
        <f>W679</f>
        <v>0</v>
      </c>
      <c r="AA617" s="342">
        <f>IF(SUM(W618,W633,W648,W663)=0,0,AVERAGE(W618,W633,W648,W663)*AVERAGE(W639,W624,W654,W669)*A682-AB632)</f>
        <v>0</v>
      </c>
      <c r="AB617" s="250"/>
    </row>
    <row r="618" spans="1:30" ht="15" hidden="1" customHeight="1" outlineLevel="1" x14ac:dyDescent="0.25">
      <c r="A618" s="353" t="s">
        <v>46</v>
      </c>
      <c r="B618" s="185" t="s">
        <v>4</v>
      </c>
      <c r="C618" s="193"/>
      <c r="D618" s="3"/>
      <c r="E618" s="3"/>
      <c r="F618" s="3"/>
      <c r="G618" s="3"/>
      <c r="H618" s="3"/>
      <c r="I618" s="194"/>
      <c r="J618" s="159"/>
      <c r="K618" s="166"/>
      <c r="L618" s="101"/>
      <c r="M618" s="101"/>
      <c r="N618" s="84"/>
      <c r="O618" s="159"/>
      <c r="P618" s="90"/>
      <c r="Q618" s="84"/>
      <c r="S618" s="236" t="s">
        <v>49</v>
      </c>
      <c r="T618" s="69" t="str">
        <f>IF(SUM(C618:I618)=0,"",SUM(C618:I618)/A617)</f>
        <v/>
      </c>
      <c r="U618" s="69" t="str">
        <f>IF(SUM(K618:N618)=0,"",SUM(K618:N618)/A617)</f>
        <v/>
      </c>
      <c r="V618" s="291"/>
      <c r="W618" s="69" t="str">
        <f>IF(SUM(C618:N618)=0,"",SUM(C618:N618)/A617)</f>
        <v/>
      </c>
      <c r="Y618" s="37" t="s">
        <v>21</v>
      </c>
      <c r="Z618" s="38">
        <f>W678</f>
        <v>0</v>
      </c>
      <c r="AA618" s="12">
        <f>Z619*A682</f>
        <v>0</v>
      </c>
      <c r="AB618" s="246" t="str">
        <f>IF(AB617="","введите цель",(AB617+AB632)/AVERAGE(W624,W639,W654,W669))</f>
        <v>введите цель</v>
      </c>
    </row>
    <row r="619" spans="1:30" ht="15" hidden="1" customHeight="1" outlineLevel="1" thickBot="1" x14ac:dyDescent="0.3">
      <c r="A619" s="354"/>
      <c r="B619" s="185" t="s">
        <v>5</v>
      </c>
      <c r="C619" s="195"/>
      <c r="D619" s="6"/>
      <c r="E619" s="6"/>
      <c r="F619" s="5"/>
      <c r="G619" s="5"/>
      <c r="H619" s="5"/>
      <c r="I619" s="196"/>
      <c r="J619" s="151"/>
      <c r="K619" s="167"/>
      <c r="L619" s="102"/>
      <c r="M619" s="102"/>
      <c r="N619" s="85"/>
      <c r="O619" s="151"/>
      <c r="P619" s="91"/>
      <c r="Q619" s="85"/>
      <c r="S619" s="236" t="s">
        <v>6</v>
      </c>
      <c r="T619" s="66">
        <f>SUM(C619:I619)</f>
        <v>0</v>
      </c>
      <c r="U619" s="66">
        <f>SUM(K619:N619)</f>
        <v>0</v>
      </c>
      <c r="V619" s="292"/>
      <c r="W619" s="66">
        <f>SUM(C619:N619)</f>
        <v>0</v>
      </c>
      <c r="Y619" s="37" t="s">
        <v>17</v>
      </c>
      <c r="Z619" s="39">
        <f>IF(SUM(W618,W633,W648,W663)=0,0,AVERAGE(W618,W633,W648,W663))</f>
        <v>0</v>
      </c>
      <c r="AA619" s="13" t="s">
        <v>18</v>
      </c>
      <c r="AB619" s="28" t="str">
        <f>IF(AB618="введите цель","введите цель",AB618/A682)</f>
        <v>введите цель</v>
      </c>
    </row>
    <row r="620" spans="1:30" ht="15" hidden="1" customHeight="1" outlineLevel="1" thickBot="1" x14ac:dyDescent="0.3">
      <c r="A620" s="355"/>
      <c r="B620" s="185" t="s">
        <v>7</v>
      </c>
      <c r="C620" s="195"/>
      <c r="D620" s="5"/>
      <c r="E620" s="5"/>
      <c r="F620" s="5"/>
      <c r="G620" s="5"/>
      <c r="H620" s="5"/>
      <c r="I620" s="196"/>
      <c r="J620" s="151"/>
      <c r="K620" s="167"/>
      <c r="L620" s="102"/>
      <c r="M620" s="102"/>
      <c r="N620" s="85"/>
      <c r="O620" s="151"/>
      <c r="P620" s="91"/>
      <c r="Q620" s="85"/>
      <c r="S620" s="236" t="s">
        <v>105</v>
      </c>
      <c r="T620" s="59" t="str">
        <f>IF(SUM(C620:I620)=0,"",SUM(C620:I620))</f>
        <v/>
      </c>
      <c r="U620" s="59" t="str">
        <f>IF(SUM(K620:N620)=0,"",SUM(K620:N620))</f>
        <v/>
      </c>
      <c r="V620" s="293"/>
      <c r="W620" s="66" t="str">
        <f>IF(SUM(C620:N620)=0,"",SUM(C620:N620))</f>
        <v/>
      </c>
      <c r="Y620" s="111" t="s">
        <v>19</v>
      </c>
      <c r="Z620" s="40">
        <f>IF(SUM(W616,W631,W646,W661)=0,0,AVERAGE(W616,W631,W646,W661))</f>
        <v>0</v>
      </c>
      <c r="AA620" s="25" t="s">
        <v>18</v>
      </c>
      <c r="AB620" s="29" t="str">
        <f>IF(AB617="","введите цель",((AB617+AB632)/((Z619*Z622*A682)/(Z620*A682)))/A682)</f>
        <v>введите цель</v>
      </c>
    </row>
    <row r="621" spans="1:30" ht="15" hidden="1" customHeight="1" outlineLevel="1" thickBot="1" x14ac:dyDescent="0.3">
      <c r="A621" s="356"/>
      <c r="B621" s="181" t="s">
        <v>32</v>
      </c>
      <c r="C621" s="197">
        <f t="shared" ref="C621:I621" si="458">IF(C616=0,0,C620/C616)</f>
        <v>0</v>
      </c>
      <c r="D621" s="56">
        <f t="shared" si="458"/>
        <v>0</v>
      </c>
      <c r="E621" s="56">
        <f t="shared" si="458"/>
        <v>0</v>
      </c>
      <c r="F621" s="56">
        <f t="shared" si="458"/>
        <v>0</v>
      </c>
      <c r="G621" s="56">
        <f t="shared" si="458"/>
        <v>0</v>
      </c>
      <c r="H621" s="56">
        <f t="shared" si="458"/>
        <v>0</v>
      </c>
      <c r="I621" s="169">
        <f t="shared" si="458"/>
        <v>0</v>
      </c>
      <c r="J621" s="150"/>
      <c r="K621" s="168">
        <f t="shared" ref="K621" si="459">IF(K616=0,0,K620/K616)</f>
        <v>0</v>
      </c>
      <c r="L621" s="147">
        <f>IF(L616=0,0,L620/L616)</f>
        <v>0</v>
      </c>
      <c r="M621" s="147">
        <f>IF(M616=0,0,M620/M616)</f>
        <v>0</v>
      </c>
      <c r="N621" s="169">
        <f>IF(N616=0,0,N620/N616)</f>
        <v>0</v>
      </c>
      <c r="O621" s="150"/>
      <c r="P621" s="92"/>
      <c r="Q621" s="86"/>
      <c r="S621" s="236" t="s">
        <v>51</v>
      </c>
      <c r="T621" s="345" t="str">
        <f>IF(SUM(Q615:Q628)=0,"",SUM(Q615:Q628))</f>
        <v/>
      </c>
      <c r="U621" s="345"/>
      <c r="V621" s="345"/>
      <c r="W621" s="345"/>
      <c r="Y621" s="376" t="s">
        <v>109</v>
      </c>
      <c r="Z621" s="377"/>
      <c r="AA621" s="377"/>
      <c r="AB621" s="378"/>
    </row>
    <row r="622" spans="1:30" ht="15" hidden="1" customHeight="1" outlineLevel="1" x14ac:dyDescent="0.25">
      <c r="A622" s="356"/>
      <c r="B622" s="181" t="s">
        <v>8</v>
      </c>
      <c r="C622" s="198">
        <f>IF(C618=0,0,C620/C618)</f>
        <v>0</v>
      </c>
      <c r="D622" s="57">
        <f>IF(D618=0,0,D620/D618)</f>
        <v>0</v>
      </c>
      <c r="E622" s="57">
        <f t="shared" ref="E622:I622" si="460">IF(E618=0,0,E620/E618)</f>
        <v>0</v>
      </c>
      <c r="F622" s="57">
        <f t="shared" si="460"/>
        <v>0</v>
      </c>
      <c r="G622" s="57">
        <f t="shared" si="460"/>
        <v>0</v>
      </c>
      <c r="H622" s="57">
        <f t="shared" si="460"/>
        <v>0</v>
      </c>
      <c r="I622" s="171">
        <f t="shared" si="460"/>
        <v>0</v>
      </c>
      <c r="J622" s="151"/>
      <c r="K622" s="170">
        <f t="shared" ref="K622" si="461">IF(K618=0,0,K620/K618)</f>
        <v>0</v>
      </c>
      <c r="L622" s="78">
        <f>IF(L618=0,0,L620/L618)</f>
        <v>0</v>
      </c>
      <c r="M622" s="78">
        <f>IF(M618=0,0,M620/M618)</f>
        <v>0</v>
      </c>
      <c r="N622" s="171">
        <f>IF(N618=0,0,N620/N618)</f>
        <v>0</v>
      </c>
      <c r="O622" s="151"/>
      <c r="P622" s="91"/>
      <c r="Q622" s="85"/>
      <c r="S622" s="236"/>
      <c r="T622" s="66"/>
      <c r="U622" s="59"/>
      <c r="V622" s="293"/>
      <c r="W622" s="59"/>
      <c r="Y622" s="35" t="s">
        <v>22</v>
      </c>
      <c r="Z622" s="34">
        <f>IF(SUM(W624,W639,W654,W669)=0,0,AVERAGE(W624,W639,W654,W669))</f>
        <v>0</v>
      </c>
      <c r="AA622" s="17" t="s">
        <v>18</v>
      </c>
      <c r="AB622" s="31"/>
    </row>
    <row r="623" spans="1:30" ht="15" hidden="1" customHeight="1" outlineLevel="1" thickBot="1" x14ac:dyDescent="0.3">
      <c r="A623" s="356"/>
      <c r="B623" s="182" t="s">
        <v>74</v>
      </c>
      <c r="C623" s="199">
        <f>C619-C620</f>
        <v>0</v>
      </c>
      <c r="D623" s="58">
        <f t="shared" ref="D623:I623" si="462">D619-D620</f>
        <v>0</v>
      </c>
      <c r="E623" s="58">
        <f t="shared" si="462"/>
        <v>0</v>
      </c>
      <c r="F623" s="58">
        <f t="shared" si="462"/>
        <v>0</v>
      </c>
      <c r="G623" s="58">
        <f t="shared" si="462"/>
        <v>0</v>
      </c>
      <c r="H623" s="58">
        <f t="shared" si="462"/>
        <v>0</v>
      </c>
      <c r="I623" s="173">
        <f t="shared" si="462"/>
        <v>0</v>
      </c>
      <c r="J623" s="152"/>
      <c r="K623" s="172">
        <f t="shared" ref="K623" si="463">K619-K620</f>
        <v>0</v>
      </c>
      <c r="L623" s="79">
        <f>L619-L620</f>
        <v>0</v>
      </c>
      <c r="M623" s="79">
        <f>M619-M620</f>
        <v>0</v>
      </c>
      <c r="N623" s="173">
        <f>N619-N620</f>
        <v>0</v>
      </c>
      <c r="O623" s="152"/>
      <c r="P623" s="93"/>
      <c r="Q623" s="87"/>
      <c r="S623" s="286" t="s">
        <v>119</v>
      </c>
      <c r="T623" s="348" t="str">
        <f>IF((SUM(C623:N623)-SUM(Q615:Q628))=0,"",SUM(C623:N623)-SUM(Q615:Q628))</f>
        <v/>
      </c>
      <c r="U623" s="348"/>
      <c r="V623" s="348"/>
      <c r="W623" s="348"/>
      <c r="Y623" s="111" t="s">
        <v>11</v>
      </c>
      <c r="Z623" s="41" t="s">
        <v>18</v>
      </c>
      <c r="AA623" s="26">
        <f>AA617</f>
        <v>0</v>
      </c>
      <c r="AB623" s="27" t="str">
        <f>IF(AB622="","введите цель",Z619*A682*AB622-AB632)</f>
        <v>введите цель</v>
      </c>
    </row>
    <row r="624" spans="1:30" ht="15" hidden="1" customHeight="1" outlineLevel="1" thickBot="1" x14ac:dyDescent="0.3">
      <c r="A624" s="356"/>
      <c r="B624" s="182" t="s">
        <v>13</v>
      </c>
      <c r="C624" s="200" t="str">
        <f>IF(C620=0,"нет",C619/C620)</f>
        <v>нет</v>
      </c>
      <c r="D624" s="75" t="str">
        <f t="shared" ref="D624:I624" si="464">IF(D620=0,"нет",D619/D620)</f>
        <v>нет</v>
      </c>
      <c r="E624" s="75" t="str">
        <f t="shared" si="464"/>
        <v>нет</v>
      </c>
      <c r="F624" s="75" t="str">
        <f t="shared" si="464"/>
        <v>нет</v>
      </c>
      <c r="G624" s="75" t="str">
        <f t="shared" si="464"/>
        <v>нет</v>
      </c>
      <c r="H624" s="75" t="str">
        <f t="shared" si="464"/>
        <v>нет</v>
      </c>
      <c r="I624" s="174" t="str">
        <f t="shared" si="464"/>
        <v>нет</v>
      </c>
      <c r="J624" s="153"/>
      <c r="K624" s="200" t="str">
        <f>IF(K620=0,"нет",K619/K620)</f>
        <v>нет</v>
      </c>
      <c r="L624" s="75" t="str">
        <f>IF(L620=0,"нет",L619/L620)</f>
        <v>нет</v>
      </c>
      <c r="M624" s="75" t="str">
        <f>IF(M620=0,"нет",M619/M620)</f>
        <v>нет</v>
      </c>
      <c r="N624" s="174" t="str">
        <f>IF(N620=0,"нет",N619/N620)</f>
        <v>нет</v>
      </c>
      <c r="O624" s="153"/>
      <c r="P624" s="94"/>
      <c r="Q624" s="88"/>
      <c r="S624" s="236" t="s">
        <v>50</v>
      </c>
      <c r="T624" s="66" t="str">
        <f>IF(SUM(C618:I618)=0,"",SUM(C619:I619)/SUM(C618:I618))</f>
        <v/>
      </c>
      <c r="U624" s="66" t="str">
        <f>IF(SUM(K618:N618)=0,"",SUM(K619:N619)/SUM(K618:N618))</f>
        <v/>
      </c>
      <c r="V624" s="293"/>
      <c r="W624" s="66" t="str">
        <f>IF(SUM(C618:N618)=0,"",SUM(C619:N619)/SUM(C618:N618))</f>
        <v/>
      </c>
      <c r="Y624" s="376" t="s">
        <v>110</v>
      </c>
      <c r="Z624" s="377"/>
      <c r="AA624" s="379"/>
      <c r="AB624" s="378"/>
    </row>
    <row r="625" spans="1:28" ht="15" hidden="1" customHeight="1" outlineLevel="1" thickBot="1" x14ac:dyDescent="0.3">
      <c r="A625" s="356"/>
      <c r="B625" s="82" t="s">
        <v>31</v>
      </c>
      <c r="C625" s="201">
        <f t="shared" ref="C625:I625" si="465">IF(C615=0,0,C616/C615)</f>
        <v>0</v>
      </c>
      <c r="D625" s="60">
        <f t="shared" si="465"/>
        <v>0</v>
      </c>
      <c r="E625" s="60">
        <f t="shared" si="465"/>
        <v>0</v>
      </c>
      <c r="F625" s="60">
        <f t="shared" si="465"/>
        <v>0</v>
      </c>
      <c r="G625" s="60">
        <f t="shared" si="465"/>
        <v>0</v>
      </c>
      <c r="H625" s="60">
        <f t="shared" si="465"/>
        <v>0</v>
      </c>
      <c r="I625" s="176">
        <f t="shared" si="465"/>
        <v>0</v>
      </c>
      <c r="J625" s="154"/>
      <c r="K625" s="175">
        <f t="shared" ref="K625:N625" si="466">IF(K615=0,0,K616/K615)</f>
        <v>0</v>
      </c>
      <c r="L625" s="80">
        <f t="shared" si="466"/>
        <v>0</v>
      </c>
      <c r="M625" s="80">
        <f t="shared" si="466"/>
        <v>0</v>
      </c>
      <c r="N625" s="176">
        <f t="shared" si="466"/>
        <v>0</v>
      </c>
      <c r="O625" s="154"/>
      <c r="P625" s="95"/>
      <c r="Q625" s="89"/>
      <c r="S625" s="382"/>
      <c r="T625" s="383"/>
      <c r="U625" s="383"/>
      <c r="V625" s="383"/>
      <c r="W625" s="384"/>
      <c r="X625" s="73"/>
      <c r="Y625" s="35" t="s">
        <v>19</v>
      </c>
      <c r="Z625" s="36">
        <f>Z620</f>
        <v>0</v>
      </c>
      <c r="AA625" s="343" t="s">
        <v>18</v>
      </c>
      <c r="AB625" s="252"/>
    </row>
    <row r="626" spans="1:28" ht="15" hidden="1" customHeight="1" outlineLevel="1" x14ac:dyDescent="0.25">
      <c r="A626" s="356"/>
      <c r="B626" s="181" t="s">
        <v>37</v>
      </c>
      <c r="C626" s="201">
        <f t="shared" ref="C626:I626" si="467">IF(C616=0,0,C617/C616)</f>
        <v>0</v>
      </c>
      <c r="D626" s="60">
        <f t="shared" si="467"/>
        <v>0</v>
      </c>
      <c r="E626" s="60">
        <f t="shared" si="467"/>
        <v>0</v>
      </c>
      <c r="F626" s="60">
        <f t="shared" si="467"/>
        <v>0</v>
      </c>
      <c r="G626" s="60">
        <f t="shared" si="467"/>
        <v>0</v>
      </c>
      <c r="H626" s="60">
        <f t="shared" si="467"/>
        <v>0</v>
      </c>
      <c r="I626" s="176">
        <f t="shared" si="467"/>
        <v>0</v>
      </c>
      <c r="J626" s="154"/>
      <c r="K626" s="175">
        <f t="shared" ref="K626:N626" si="468">IF(K616=0,0,K617/K616)</f>
        <v>0</v>
      </c>
      <c r="L626" s="80">
        <f t="shared" si="468"/>
        <v>0</v>
      </c>
      <c r="M626" s="80">
        <f t="shared" si="468"/>
        <v>0</v>
      </c>
      <c r="N626" s="176">
        <f t="shared" si="468"/>
        <v>0</v>
      </c>
      <c r="O626" s="154"/>
      <c r="P626" s="95"/>
      <c r="Q626" s="89"/>
      <c r="S626" s="236" t="s">
        <v>37</v>
      </c>
      <c r="T626" s="61">
        <f>IF(SUM(C616:I616)=0,0,(SUM(C617:I617)/SUM(C616:I616)))</f>
        <v>0</v>
      </c>
      <c r="U626" s="61">
        <f>IF(SUM(K616:N616)=0,0,(SUM(K617:N617)/SUM(K616:N616)))</f>
        <v>0</v>
      </c>
      <c r="V626" s="294"/>
      <c r="W626" s="61">
        <f>IF(SUM(C616:N616)=0,0,(SUM(C617:N617)/SUM(C616:N616)))</f>
        <v>0</v>
      </c>
      <c r="Y626" s="37" t="s">
        <v>11</v>
      </c>
      <c r="Z626" s="110" t="s">
        <v>18</v>
      </c>
      <c r="AA626" s="19">
        <f>AA617</f>
        <v>0</v>
      </c>
      <c r="AB626" s="30" t="str">
        <f>IF(AB625="","введите цель",((Z619*Z622*A682)/(Z620*A682))*AB625*A682-AB632)</f>
        <v>введите цель</v>
      </c>
    </row>
    <row r="627" spans="1:28" ht="15" hidden="1" customHeight="1" outlineLevel="1" thickBot="1" x14ac:dyDescent="0.3">
      <c r="A627" s="356"/>
      <c r="B627" s="82" t="s">
        <v>38</v>
      </c>
      <c r="C627" s="201">
        <f t="shared" ref="C627:G627" si="469">IF(C617=0,0,C618/C617)</f>
        <v>0</v>
      </c>
      <c r="D627" s="60">
        <f t="shared" si="469"/>
        <v>0</v>
      </c>
      <c r="E627" s="60">
        <f t="shared" si="469"/>
        <v>0</v>
      </c>
      <c r="F627" s="60">
        <f t="shared" si="469"/>
        <v>0</v>
      </c>
      <c r="G627" s="60">
        <f t="shared" si="469"/>
        <v>0</v>
      </c>
      <c r="H627" s="60">
        <f>IF(H617=0,0,H618/H617)</f>
        <v>0</v>
      </c>
      <c r="I627" s="176">
        <f t="shared" ref="I627" si="470">IF(I617=0,0,I618/I617)</f>
        <v>0</v>
      </c>
      <c r="J627" s="154"/>
      <c r="K627" s="175">
        <f t="shared" ref="K627:N627" si="471">IF(K617=0,0,K618/K617)</f>
        <v>0</v>
      </c>
      <c r="L627" s="80">
        <f t="shared" si="471"/>
        <v>0</v>
      </c>
      <c r="M627" s="80">
        <f t="shared" si="471"/>
        <v>0</v>
      </c>
      <c r="N627" s="176">
        <f t="shared" si="471"/>
        <v>0</v>
      </c>
      <c r="O627" s="154"/>
      <c r="P627" s="95"/>
      <c r="Q627" s="89"/>
      <c r="S627" s="236" t="s">
        <v>38</v>
      </c>
      <c r="T627" s="61">
        <f>IF(SUM(C617:I617)=0,0,(SUM(C618:I618)/SUM(C617:I617)))</f>
        <v>0</v>
      </c>
      <c r="U627" s="61">
        <f>IF(SUM(K617:N617)=0,0,(SUM(K618:N618)/SUM(K617:N617)))</f>
        <v>0</v>
      </c>
      <c r="V627" s="294"/>
      <c r="W627" s="61">
        <f>IF(SUM(C617:N617)=0,0,(SUM(C618:N618)/SUM(C617:N617)))</f>
        <v>0</v>
      </c>
      <c r="Y627" s="111" t="s">
        <v>20</v>
      </c>
      <c r="Z627" s="112">
        <f>Z619</f>
        <v>0</v>
      </c>
      <c r="AA627" s="113" t="s">
        <v>18</v>
      </c>
      <c r="AB627" s="114" t="str">
        <f>IF(AB625="","введите цель",W678/W676*AB625)</f>
        <v>введите цель</v>
      </c>
    </row>
    <row r="628" spans="1:28" ht="15" hidden="1" customHeight="1" outlineLevel="1" thickBot="1" x14ac:dyDescent="0.3">
      <c r="A628" s="356"/>
      <c r="B628" s="183" t="s">
        <v>39</v>
      </c>
      <c r="C628" s="204">
        <f>IF(C616=0,0,C618/C616)</f>
        <v>0</v>
      </c>
      <c r="D628" s="76">
        <f t="shared" ref="D628:I628" si="472">IF(D616=0,0,D618/D616)</f>
        <v>0</v>
      </c>
      <c r="E628" s="76">
        <f t="shared" si="472"/>
        <v>0</v>
      </c>
      <c r="F628" s="76">
        <f t="shared" si="472"/>
        <v>0</v>
      </c>
      <c r="G628" s="76">
        <f t="shared" si="472"/>
        <v>0</v>
      </c>
      <c r="H628" s="76">
        <f t="shared" si="472"/>
        <v>0</v>
      </c>
      <c r="I628" s="205">
        <f t="shared" si="472"/>
        <v>0</v>
      </c>
      <c r="J628" s="155"/>
      <c r="K628" s="177">
        <f t="shared" ref="K628" si="473">IF(K616=0,0,K618/K616)</f>
        <v>0</v>
      </c>
      <c r="L628" s="81">
        <f>IF(L616=0,0,L618/L616)</f>
        <v>0</v>
      </c>
      <c r="M628" s="81">
        <f>IF(M616=0,0,M618/M616)</f>
        <v>0</v>
      </c>
      <c r="N628" s="178">
        <f>IF(N616=0,0,N618/N616)</f>
        <v>0</v>
      </c>
      <c r="O628" s="155"/>
      <c r="P628" s="160"/>
      <c r="Q628" s="161"/>
      <c r="S628" s="287" t="s">
        <v>40</v>
      </c>
      <c r="T628" s="61">
        <f>IF(SUM(C616:I616)=0,0,SUM(C618:I618)/SUM(C616:I616))</f>
        <v>0</v>
      </c>
      <c r="U628" s="61">
        <f>IF(SUM(K616:N616)=0,0,SUM(K618:N618)/SUM(K616:N616))</f>
        <v>0</v>
      </c>
      <c r="V628" s="294"/>
      <c r="W628" s="61">
        <f>IF(SUM(C616:N616)=0,0,SUM(C618:N618)/SUM(C616:N616))</f>
        <v>0</v>
      </c>
      <c r="Y628" s="380" t="s">
        <v>23</v>
      </c>
      <c r="Z628" s="381"/>
      <c r="AA628" s="381"/>
      <c r="AB628" s="32">
        <f>Z622</f>
        <v>0</v>
      </c>
    </row>
    <row r="629" spans="1:28" ht="15" hidden="1" customHeight="1" outlineLevel="1" thickBot="1" x14ac:dyDescent="0.3">
      <c r="A629" s="140" t="s">
        <v>42</v>
      </c>
      <c r="B629" s="145"/>
      <c r="C629" s="207" t="str">
        <f t="shared" ref="C629:I629" si="474">C614</f>
        <v>прямые заходы</v>
      </c>
      <c r="D629" s="208" t="str">
        <f t="shared" si="474"/>
        <v>директ</v>
      </c>
      <c r="E629" s="208" t="str">
        <f t="shared" si="474"/>
        <v>adwords</v>
      </c>
      <c r="F629" s="208" t="str">
        <f t="shared" si="474"/>
        <v>поиск</v>
      </c>
      <c r="G629" s="208" t="str">
        <f t="shared" si="474"/>
        <v>ссылки</v>
      </c>
      <c r="H629" s="208" t="str">
        <f t="shared" si="474"/>
        <v>источник m</v>
      </c>
      <c r="I629" s="209" t="str">
        <f t="shared" si="474"/>
        <v>источник n</v>
      </c>
      <c r="J629" s="240"/>
      <c r="K629" s="239" t="str">
        <f>K614</f>
        <v>Повторные</v>
      </c>
      <c r="L629" s="208" t="str">
        <f>L614</f>
        <v>авито</v>
      </c>
      <c r="M629" s="208" t="str">
        <f>M614</f>
        <v>вконтакт</v>
      </c>
      <c r="N629" s="209" t="str">
        <f>N614</f>
        <v>источник k</v>
      </c>
      <c r="O629" s="206"/>
      <c r="P629" s="393" t="s">
        <v>100</v>
      </c>
      <c r="Q629" s="394"/>
      <c r="Y629" s="357" t="s">
        <v>52</v>
      </c>
      <c r="Z629" s="358"/>
      <c r="AA629" s="358"/>
      <c r="AB629" s="115">
        <f>IF(Z619=0,0,Z619/Z620)</f>
        <v>0</v>
      </c>
    </row>
    <row r="630" spans="1:28" ht="15" hidden="1" customHeight="1" outlineLevel="1" x14ac:dyDescent="0.25">
      <c r="A630" s="233"/>
      <c r="B630" s="184" t="s">
        <v>30</v>
      </c>
      <c r="C630" s="52"/>
      <c r="D630" s="53"/>
      <c r="E630" s="53"/>
      <c r="F630" s="53"/>
      <c r="G630" s="53"/>
      <c r="H630" s="53"/>
      <c r="I630" s="202"/>
      <c r="J630" s="158"/>
      <c r="K630" s="223"/>
      <c r="L630" s="224"/>
      <c r="M630" s="224"/>
      <c r="N630" s="162"/>
      <c r="O630" s="158"/>
      <c r="P630" s="104"/>
      <c r="Q630" s="99"/>
      <c r="R630" s="1"/>
      <c r="S630" s="232"/>
      <c r="T630" s="299" t="s">
        <v>101</v>
      </c>
      <c r="U630" s="299" t="s">
        <v>102</v>
      </c>
      <c r="V630" s="300"/>
      <c r="W630" s="301" t="s">
        <v>106</v>
      </c>
      <c r="Y630" s="357" t="s">
        <v>24</v>
      </c>
      <c r="Z630" s="358"/>
      <c r="AA630" s="358"/>
      <c r="AB630" s="253">
        <f>Z619</f>
        <v>0</v>
      </c>
    </row>
    <row r="631" spans="1:28" ht="15" hidden="1" customHeight="1" outlineLevel="1" x14ac:dyDescent="0.25">
      <c r="A631" s="138" t="s">
        <v>89</v>
      </c>
      <c r="B631" s="185" t="s">
        <v>34</v>
      </c>
      <c r="C631" s="193"/>
      <c r="D631" s="4"/>
      <c r="E631" s="4"/>
      <c r="F631" s="3"/>
      <c r="G631" s="3"/>
      <c r="H631" s="3"/>
      <c r="I631" s="194"/>
      <c r="J631" s="159"/>
      <c r="K631" s="166"/>
      <c r="L631" s="101"/>
      <c r="M631" s="101"/>
      <c r="N631" s="84"/>
      <c r="O631" s="159"/>
      <c r="P631" s="90"/>
      <c r="Q631" s="84"/>
      <c r="S631" s="227" t="s">
        <v>47</v>
      </c>
      <c r="T631" s="68" t="str">
        <f>IF(SUM(C631:I631)=0,"",SUM(C631:I631)/A632)</f>
        <v/>
      </c>
      <c r="U631" s="68" t="str">
        <f>IF(SUM(K631:N631)=0,"",SUM(K631:N631)/A632)</f>
        <v/>
      </c>
      <c r="V631" s="277"/>
      <c r="W631" s="228" t="str">
        <f>IF(SUM(C631:N631)=0,"",SUM(C631:N631)/A632)</f>
        <v/>
      </c>
      <c r="Y631" s="357" t="s">
        <v>26</v>
      </c>
      <c r="Z631" s="358"/>
      <c r="AA631" s="358"/>
      <c r="AB631" s="116">
        <f>Z620</f>
        <v>0</v>
      </c>
    </row>
    <row r="632" spans="1:28" ht="15" hidden="1" customHeight="1" outlineLevel="1" thickBot="1" x14ac:dyDescent="0.3">
      <c r="A632" s="234">
        <v>7</v>
      </c>
      <c r="B632" s="185" t="s">
        <v>3</v>
      </c>
      <c r="C632" s="193"/>
      <c r="D632" s="3"/>
      <c r="E632" s="3"/>
      <c r="F632" s="3"/>
      <c r="G632" s="3"/>
      <c r="H632" s="3"/>
      <c r="I632" s="194"/>
      <c r="J632" s="159"/>
      <c r="K632" s="166"/>
      <c r="L632" s="101"/>
      <c r="M632" s="101"/>
      <c r="N632" s="84"/>
      <c r="O632" s="159"/>
      <c r="P632" s="90"/>
      <c r="Q632" s="84"/>
      <c r="S632" s="227" t="s">
        <v>48</v>
      </c>
      <c r="T632" s="69">
        <f>SUM(C632:I632)/A632</f>
        <v>0</v>
      </c>
      <c r="U632" s="69">
        <f>SUM(K632:N632)/A632</f>
        <v>0</v>
      </c>
      <c r="V632" s="278"/>
      <c r="W632" s="229">
        <f>SUM(C632:N632)/A632</f>
        <v>0</v>
      </c>
      <c r="Y632" s="359" t="s">
        <v>28</v>
      </c>
      <c r="Z632" s="360"/>
      <c r="AA632" s="360"/>
      <c r="AB632" s="33">
        <f>IF(COUNT(W620,W635,W650,W665)=0,0,AVERAGE(W620,W635,W650,W665)*4+SUM(T621,T636,T651,T666))</f>
        <v>0</v>
      </c>
    </row>
    <row r="633" spans="1:28" ht="15" hidden="1" customHeight="1" outlineLevel="1" thickBot="1" x14ac:dyDescent="0.3">
      <c r="A633" s="353" t="s">
        <v>46</v>
      </c>
      <c r="B633" s="185" t="s">
        <v>4</v>
      </c>
      <c r="C633" s="193"/>
      <c r="D633" s="3"/>
      <c r="E633" s="3"/>
      <c r="F633" s="3"/>
      <c r="G633" s="3"/>
      <c r="H633" s="3"/>
      <c r="I633" s="194"/>
      <c r="J633" s="159"/>
      <c r="K633" s="166"/>
      <c r="L633" s="101"/>
      <c r="M633" s="101"/>
      <c r="N633" s="84"/>
      <c r="O633" s="159"/>
      <c r="P633" s="90"/>
      <c r="Q633" s="84"/>
      <c r="S633" s="227" t="s">
        <v>49</v>
      </c>
      <c r="T633" s="69" t="str">
        <f>IF(SUM(C633:I633)=0,"",SUM(C633:I633)/A632)</f>
        <v/>
      </c>
      <c r="U633" s="69" t="str">
        <f>IF(SUM(K633:N633)=0,"",SUM(K633:N633)/A632)</f>
        <v/>
      </c>
      <c r="V633" s="278"/>
      <c r="W633" s="229" t="str">
        <f>IF(SUM(C633:N633)=0,"",SUM(C633:N633)/A632)</f>
        <v/>
      </c>
      <c r="Y633" s="257"/>
      <c r="Z633" s="257"/>
      <c r="AA633" s="257"/>
      <c r="AB633" s="257"/>
    </row>
    <row r="634" spans="1:28" ht="15" hidden="1" customHeight="1" outlineLevel="1" thickBot="1" x14ac:dyDescent="0.3">
      <c r="A634" s="354"/>
      <c r="B634" s="185" t="s">
        <v>5</v>
      </c>
      <c r="C634" s="195"/>
      <c r="D634" s="6"/>
      <c r="E634" s="6"/>
      <c r="F634" s="5"/>
      <c r="G634" s="5"/>
      <c r="H634" s="5"/>
      <c r="I634" s="196"/>
      <c r="J634" s="151"/>
      <c r="K634" s="167"/>
      <c r="L634" s="102"/>
      <c r="M634" s="102"/>
      <c r="N634" s="85"/>
      <c r="O634" s="151"/>
      <c r="P634" s="91"/>
      <c r="Q634" s="85"/>
      <c r="S634" s="227" t="s">
        <v>6</v>
      </c>
      <c r="T634" s="66">
        <f>SUM(C634:I634)</f>
        <v>0</v>
      </c>
      <c r="U634" s="66">
        <f>SUM(K634:N634)</f>
        <v>0</v>
      </c>
      <c r="V634" s="279"/>
      <c r="W634" s="67">
        <f>SUM(C634:N634)</f>
        <v>0</v>
      </c>
      <c r="Y634" s="361" t="s">
        <v>111</v>
      </c>
      <c r="Z634" s="362"/>
      <c r="AA634" s="362"/>
      <c r="AB634" s="363"/>
    </row>
    <row r="635" spans="1:28" ht="15" hidden="1" customHeight="1" outlineLevel="1" x14ac:dyDescent="0.25">
      <c r="A635" s="355"/>
      <c r="B635" s="185" t="s">
        <v>7</v>
      </c>
      <c r="C635" s="195"/>
      <c r="D635" s="5"/>
      <c r="E635" s="5"/>
      <c r="F635" s="5"/>
      <c r="G635" s="5"/>
      <c r="H635" s="5"/>
      <c r="I635" s="196"/>
      <c r="J635" s="151"/>
      <c r="K635" s="167"/>
      <c r="L635" s="102"/>
      <c r="M635" s="102"/>
      <c r="N635" s="85"/>
      <c r="O635" s="151"/>
      <c r="P635" s="91"/>
      <c r="Q635" s="85"/>
      <c r="S635" s="227" t="s">
        <v>105</v>
      </c>
      <c r="T635" s="59" t="str">
        <f>IF(SUM(C635:I635)=0,"",SUM(C635:I635))</f>
        <v/>
      </c>
      <c r="U635" s="59" t="str">
        <f>IF(SUM(K635:N635)=0,"",SUM(K635:N635))</f>
        <v/>
      </c>
      <c r="V635" s="280"/>
      <c r="W635" s="67" t="str">
        <f>IF(SUM(C635:N635)=0,"",SUM(C635:N635))</f>
        <v/>
      </c>
      <c r="Y635" s="364" t="s">
        <v>25</v>
      </c>
      <c r="Z635" s="365"/>
      <c r="AA635" s="365"/>
      <c r="AB635" s="202"/>
    </row>
    <row r="636" spans="1:28" ht="15" hidden="1" customHeight="1" outlineLevel="1" x14ac:dyDescent="0.25">
      <c r="A636" s="356"/>
      <c r="B636" s="181" t="s">
        <v>32</v>
      </c>
      <c r="C636" s="197">
        <f t="shared" ref="C636:I636" si="475">IF(C631=0,0,C635/C631)</f>
        <v>0</v>
      </c>
      <c r="D636" s="56">
        <f t="shared" si="475"/>
        <v>0</v>
      </c>
      <c r="E636" s="56">
        <f t="shared" si="475"/>
        <v>0</v>
      </c>
      <c r="F636" s="56">
        <f t="shared" si="475"/>
        <v>0</v>
      </c>
      <c r="G636" s="56">
        <f t="shared" si="475"/>
        <v>0</v>
      </c>
      <c r="H636" s="56">
        <f t="shared" si="475"/>
        <v>0</v>
      </c>
      <c r="I636" s="169">
        <f t="shared" si="475"/>
        <v>0</v>
      </c>
      <c r="J636" s="150"/>
      <c r="K636" s="168">
        <f>IF(K631=0,0,K635/K631)</f>
        <v>0</v>
      </c>
      <c r="L636" s="147">
        <f>IF(L631=0,0,L635/L631)</f>
        <v>0</v>
      </c>
      <c r="M636" s="147">
        <f>IF(M631=0,0,M635/M631)</f>
        <v>0</v>
      </c>
      <c r="N636" s="169">
        <f>IF(N631=0,0,N635/N631)</f>
        <v>0</v>
      </c>
      <c r="O636" s="150"/>
      <c r="P636" s="92"/>
      <c r="Q636" s="86"/>
      <c r="S636" s="227" t="s">
        <v>51</v>
      </c>
      <c r="T636" s="345" t="str">
        <f>IF(SUM(Q630:Q643)=0,"",SUM(Q630:Q643))</f>
        <v/>
      </c>
      <c r="U636" s="345"/>
      <c r="V636" s="346"/>
      <c r="W636" s="347"/>
      <c r="Y636" s="366" t="s">
        <v>112</v>
      </c>
      <c r="Z636" s="367"/>
      <c r="AA636" s="367"/>
      <c r="AB636" s="254"/>
    </row>
    <row r="637" spans="1:28" ht="15" hidden="1" customHeight="1" outlineLevel="1" x14ac:dyDescent="0.25">
      <c r="A637" s="356"/>
      <c r="B637" s="181" t="s">
        <v>8</v>
      </c>
      <c r="C637" s="198">
        <f t="shared" ref="C637:I637" si="476">IF(C633=0,0,C635/C633)</f>
        <v>0</v>
      </c>
      <c r="D637" s="57">
        <f t="shared" si="476"/>
        <v>0</v>
      </c>
      <c r="E637" s="57">
        <f t="shared" si="476"/>
        <v>0</v>
      </c>
      <c r="F637" s="57">
        <f t="shared" si="476"/>
        <v>0</v>
      </c>
      <c r="G637" s="57">
        <f t="shared" si="476"/>
        <v>0</v>
      </c>
      <c r="H637" s="57">
        <f t="shared" si="476"/>
        <v>0</v>
      </c>
      <c r="I637" s="171">
        <f t="shared" si="476"/>
        <v>0</v>
      </c>
      <c r="J637" s="151"/>
      <c r="K637" s="170">
        <f>IF(K633=0,0,K635/K633)</f>
        <v>0</v>
      </c>
      <c r="L637" s="78">
        <f>IF(L633=0,0,L635/L633)</f>
        <v>0</v>
      </c>
      <c r="M637" s="78">
        <f>IF(M633=0,0,M635/M633)</f>
        <v>0</v>
      </c>
      <c r="N637" s="171">
        <f>IF(N633=0,0,N635/N633)</f>
        <v>0</v>
      </c>
      <c r="O637" s="151"/>
      <c r="P637" s="91"/>
      <c r="Q637" s="85"/>
      <c r="S637" s="236"/>
      <c r="T637" s="216"/>
      <c r="U637" s="215"/>
      <c r="V637" s="215"/>
      <c r="W637" s="237"/>
      <c r="Y637" s="366" t="s">
        <v>113</v>
      </c>
      <c r="Z637" s="367"/>
      <c r="AA637" s="367"/>
      <c r="AB637" s="8"/>
    </row>
    <row r="638" spans="1:28" ht="15" hidden="1" customHeight="1" outlineLevel="1" x14ac:dyDescent="0.25">
      <c r="A638" s="356"/>
      <c r="B638" s="182" t="s">
        <v>74</v>
      </c>
      <c r="C638" s="199">
        <f>C634-C635</f>
        <v>0</v>
      </c>
      <c r="D638" s="58">
        <f t="shared" ref="D638:I638" si="477">D634-D635</f>
        <v>0</v>
      </c>
      <c r="E638" s="58">
        <f t="shared" si="477"/>
        <v>0</v>
      </c>
      <c r="F638" s="58">
        <f t="shared" si="477"/>
        <v>0</v>
      </c>
      <c r="G638" s="58">
        <f t="shared" si="477"/>
        <v>0</v>
      </c>
      <c r="H638" s="58">
        <f t="shared" si="477"/>
        <v>0</v>
      </c>
      <c r="I638" s="173">
        <f t="shared" si="477"/>
        <v>0</v>
      </c>
      <c r="J638" s="152"/>
      <c r="K638" s="172">
        <f>K634-K635</f>
        <v>0</v>
      </c>
      <c r="L638" s="79">
        <f>L634-L635</f>
        <v>0</v>
      </c>
      <c r="M638" s="79">
        <f>M634-M635</f>
        <v>0</v>
      </c>
      <c r="N638" s="173">
        <f>N634-N635</f>
        <v>0</v>
      </c>
      <c r="O638" s="152"/>
      <c r="P638" s="93"/>
      <c r="Q638" s="87"/>
      <c r="S638" s="286" t="s">
        <v>119</v>
      </c>
      <c r="T638" s="348" t="str">
        <f>IF((SUM(C638:N638)-SUM(Q630:Q643))=0,"",SUM(C638:N638)-SUM(Q630:Q643))</f>
        <v/>
      </c>
      <c r="U638" s="348"/>
      <c r="V638" s="349"/>
      <c r="W638" s="350"/>
      <c r="Y638" s="366" t="s">
        <v>114</v>
      </c>
      <c r="Z638" s="367"/>
      <c r="AA638" s="367"/>
      <c r="AB638" s="255"/>
    </row>
    <row r="639" spans="1:28" ht="15" hidden="1" customHeight="1" outlineLevel="1" thickBot="1" x14ac:dyDescent="0.3">
      <c r="A639" s="356"/>
      <c r="B639" s="182" t="s">
        <v>13</v>
      </c>
      <c r="C639" s="200" t="str">
        <f>IF(C635=0,"нет",C634/C635)</f>
        <v>нет</v>
      </c>
      <c r="D639" s="75" t="str">
        <f t="shared" ref="D639:I639" si="478">IF(D635=0,"нет",D634/D635)</f>
        <v>нет</v>
      </c>
      <c r="E639" s="75" t="str">
        <f t="shared" si="478"/>
        <v>нет</v>
      </c>
      <c r="F639" s="75" t="str">
        <f t="shared" si="478"/>
        <v>нет</v>
      </c>
      <c r="G639" s="75" t="str">
        <f t="shared" si="478"/>
        <v>нет</v>
      </c>
      <c r="H639" s="75" t="str">
        <f t="shared" si="478"/>
        <v>нет</v>
      </c>
      <c r="I639" s="174" t="str">
        <f t="shared" si="478"/>
        <v>нет</v>
      </c>
      <c r="J639" s="153"/>
      <c r="K639" s="200" t="str">
        <f>IF(K635=0,"нет",K634/K635)</f>
        <v>нет</v>
      </c>
      <c r="L639" s="75" t="str">
        <f>IF(L635=0,"нет",L634/L635)</f>
        <v>нет</v>
      </c>
      <c r="M639" s="75" t="str">
        <f>IF(M635=0,"нет",M634/M635)</f>
        <v>нет</v>
      </c>
      <c r="N639" s="174" t="str">
        <f>IF(N635=0,"нет",N634/N635)</f>
        <v>нет</v>
      </c>
      <c r="O639" s="153"/>
      <c r="P639" s="94"/>
      <c r="Q639" s="88"/>
      <c r="S639" s="227" t="s">
        <v>50</v>
      </c>
      <c r="T639" s="66" t="str">
        <f>IF(SUM(C633:I633)=0,"",SUM(C634:I634)/SUM(C633:I633))</f>
        <v/>
      </c>
      <c r="U639" s="66" t="str">
        <f>IF(SUM(K633:N633)=0,"",SUM(K634:N634)/SUM(K633:N633))</f>
        <v/>
      </c>
      <c r="V639" s="280"/>
      <c r="W639" s="67" t="str">
        <f>IF(SUM(C633:N633)=0,"",SUM(C634:N634)/SUM(C633:N633))</f>
        <v/>
      </c>
      <c r="Y639" s="368" t="s">
        <v>27</v>
      </c>
      <c r="Z639" s="369"/>
      <c r="AA639" s="369"/>
      <c r="AB639" s="256">
        <f>AB635*AB636*AB637*30-AB638</f>
        <v>0</v>
      </c>
    </row>
    <row r="640" spans="1:28" ht="15" hidden="1" customHeight="1" outlineLevel="1" x14ac:dyDescent="0.25">
      <c r="A640" s="356"/>
      <c r="B640" s="82" t="s">
        <v>31</v>
      </c>
      <c r="C640" s="201">
        <f t="shared" ref="C640:I640" si="479">IF(C630=0,0,C631/C630)</f>
        <v>0</v>
      </c>
      <c r="D640" s="60">
        <f t="shared" si="479"/>
        <v>0</v>
      </c>
      <c r="E640" s="60">
        <f t="shared" si="479"/>
        <v>0</v>
      </c>
      <c r="F640" s="60">
        <f t="shared" si="479"/>
        <v>0</v>
      </c>
      <c r="G640" s="60">
        <f t="shared" si="479"/>
        <v>0</v>
      </c>
      <c r="H640" s="60">
        <f t="shared" si="479"/>
        <v>0</v>
      </c>
      <c r="I640" s="176">
        <f t="shared" si="479"/>
        <v>0</v>
      </c>
      <c r="J640" s="154"/>
      <c r="K640" s="175">
        <f t="shared" ref="K640:N640" si="480">IF(K630=0,0,K631/K630)</f>
        <v>0</v>
      </c>
      <c r="L640" s="80">
        <f t="shared" si="480"/>
        <v>0</v>
      </c>
      <c r="M640" s="80">
        <f t="shared" si="480"/>
        <v>0</v>
      </c>
      <c r="N640" s="176">
        <f t="shared" si="480"/>
        <v>0</v>
      </c>
      <c r="O640" s="154"/>
      <c r="P640" s="95"/>
      <c r="Q640" s="89"/>
      <c r="S640" s="236"/>
      <c r="T640" s="215"/>
      <c r="U640" s="215"/>
      <c r="V640" s="215"/>
      <c r="W640" s="238"/>
    </row>
    <row r="641" spans="1:30" ht="15" hidden="1" customHeight="1" outlineLevel="1" x14ac:dyDescent="0.25">
      <c r="A641" s="356"/>
      <c r="B641" s="181" t="s">
        <v>37</v>
      </c>
      <c r="C641" s="201">
        <f t="shared" ref="C641:I641" si="481">IF(C631=0,0,C632/C631)</f>
        <v>0</v>
      </c>
      <c r="D641" s="60">
        <f t="shared" si="481"/>
        <v>0</v>
      </c>
      <c r="E641" s="60">
        <f t="shared" si="481"/>
        <v>0</v>
      </c>
      <c r="F641" s="60">
        <f t="shared" si="481"/>
        <v>0</v>
      </c>
      <c r="G641" s="60">
        <f t="shared" si="481"/>
        <v>0</v>
      </c>
      <c r="H641" s="60">
        <f t="shared" si="481"/>
        <v>0</v>
      </c>
      <c r="I641" s="176">
        <f t="shared" si="481"/>
        <v>0</v>
      </c>
      <c r="J641" s="154"/>
      <c r="K641" s="175">
        <f>IF(K631=0,0,K632/K631)</f>
        <v>0</v>
      </c>
      <c r="L641" s="80">
        <f>IF(L631=0,0,L632/L631)</f>
        <v>0</v>
      </c>
      <c r="M641" s="80">
        <f t="shared" ref="M641:N641" si="482">IF(M631=0,0,M632/M631)</f>
        <v>0</v>
      </c>
      <c r="N641" s="176">
        <f t="shared" si="482"/>
        <v>0</v>
      </c>
      <c r="O641" s="154"/>
      <c r="P641" s="95"/>
      <c r="Q641" s="89"/>
      <c r="S641" s="227" t="s">
        <v>37</v>
      </c>
      <c r="T641" s="61">
        <f>IF(SUM(C631:I631)=0,0,(SUM(C632:I632)/SUM(C631:I631)))</f>
        <v>0</v>
      </c>
      <c r="U641" s="61">
        <f>IF(SUM(K631:N631)=0,0,(SUM(K632:N632)/SUM(K631:N631)))</f>
        <v>0</v>
      </c>
      <c r="V641" s="281"/>
      <c r="W641" s="203">
        <f>IF(SUM(C631:N631)=0,0,(SUM(C632:N632)/SUM(C631:N631)))</f>
        <v>0</v>
      </c>
      <c r="AC641" s="14"/>
      <c r="AD641" s="16"/>
    </row>
    <row r="642" spans="1:30" ht="15" hidden="1" customHeight="1" outlineLevel="1" x14ac:dyDescent="0.25">
      <c r="A642" s="356"/>
      <c r="B642" s="82" t="s">
        <v>38</v>
      </c>
      <c r="C642" s="201">
        <f t="shared" ref="C642:I642" si="483">IF(C632=0,0,C633/C632)</f>
        <v>0</v>
      </c>
      <c r="D642" s="60">
        <f t="shared" si="483"/>
        <v>0</v>
      </c>
      <c r="E642" s="60">
        <f t="shared" si="483"/>
        <v>0</v>
      </c>
      <c r="F642" s="60">
        <f t="shared" si="483"/>
        <v>0</v>
      </c>
      <c r="G642" s="60">
        <f t="shared" si="483"/>
        <v>0</v>
      </c>
      <c r="H642" s="60">
        <f t="shared" si="483"/>
        <v>0</v>
      </c>
      <c r="I642" s="176">
        <f t="shared" si="483"/>
        <v>0</v>
      </c>
      <c r="J642" s="154"/>
      <c r="K642" s="175">
        <f>IF(K632=0,0,K633/K632)</f>
        <v>0</v>
      </c>
      <c r="L642" s="80">
        <f>IF(L632=0,0,L633/L632)</f>
        <v>0</v>
      </c>
      <c r="M642" s="80">
        <f t="shared" ref="M642:N642" si="484">IF(M632=0,0,M633/M632)</f>
        <v>0</v>
      </c>
      <c r="N642" s="176">
        <f t="shared" si="484"/>
        <v>0</v>
      </c>
      <c r="O642" s="154"/>
      <c r="P642" s="95"/>
      <c r="Q642" s="89"/>
      <c r="S642" s="227" t="s">
        <v>38</v>
      </c>
      <c r="T642" s="61">
        <f>IF(SUM(C632:I632)=0,0,(SUM(C633:I633)/SUM(C632:I632)))</f>
        <v>0</v>
      </c>
      <c r="U642" s="61">
        <f>IF(SUM(K632:N632)=0,0,(SUM(K633:N633)/SUM(K632:N632)))</f>
        <v>0</v>
      </c>
      <c r="V642" s="281"/>
      <c r="W642" s="203">
        <f>IF(SUM(C632:N632)=0,0,(SUM(C633:N633)/SUM(C632:N632)))</f>
        <v>0</v>
      </c>
    </row>
    <row r="643" spans="1:30" ht="15" hidden="1" customHeight="1" outlineLevel="1" thickBot="1" x14ac:dyDescent="0.3">
      <c r="A643" s="356"/>
      <c r="B643" s="183" t="s">
        <v>39</v>
      </c>
      <c r="C643" s="204">
        <f>IF(C631=0,0,C633/C631)</f>
        <v>0</v>
      </c>
      <c r="D643" s="76">
        <f t="shared" ref="D643:I643" si="485">IF(D631=0,0,D633/D631)</f>
        <v>0</v>
      </c>
      <c r="E643" s="76">
        <f t="shared" si="485"/>
        <v>0</v>
      </c>
      <c r="F643" s="76">
        <f t="shared" si="485"/>
        <v>0</v>
      </c>
      <c r="G643" s="76">
        <f t="shared" si="485"/>
        <v>0</v>
      </c>
      <c r="H643" s="76">
        <f t="shared" si="485"/>
        <v>0</v>
      </c>
      <c r="I643" s="205">
        <f t="shared" si="485"/>
        <v>0</v>
      </c>
      <c r="J643" s="155"/>
      <c r="K643" s="177">
        <f>IF(K631=0,0,K633/K631)</f>
        <v>0</v>
      </c>
      <c r="L643" s="81">
        <f>IF(L631=0,0,L633/L631)</f>
        <v>0</v>
      </c>
      <c r="M643" s="81">
        <f>IF(M631=0,0,M633/M631)</f>
        <v>0</v>
      </c>
      <c r="N643" s="178">
        <f>IF(N631=0,0,N633/N631)</f>
        <v>0</v>
      </c>
      <c r="O643" s="155"/>
      <c r="P643" s="160"/>
      <c r="Q643" s="161"/>
      <c r="S643" s="230" t="s">
        <v>40</v>
      </c>
      <c r="T643" s="62">
        <f>IF(SUM(C631:I631)=0,0,SUM(C633:I633)/SUM(C631:I631))</f>
        <v>0</v>
      </c>
      <c r="U643" s="62">
        <f>IF(SUM(K631:N631)=0,0,SUM(K633:N633)/SUM(K631:N631))</f>
        <v>0</v>
      </c>
      <c r="V643" s="282"/>
      <c r="W643" s="180">
        <f>IF(SUM(C631:N631)=0,0,SUM(C633:N633)/SUM(C631:N631))</f>
        <v>0</v>
      </c>
      <c r="AB643" s="72"/>
    </row>
    <row r="644" spans="1:30" ht="15" hidden="1" customHeight="1" outlineLevel="1" thickBot="1" x14ac:dyDescent="0.3">
      <c r="A644" s="235" t="s">
        <v>43</v>
      </c>
      <c r="B644" s="157"/>
      <c r="C644" s="207" t="str">
        <f>C629</f>
        <v>прямые заходы</v>
      </c>
      <c r="D644" s="208" t="str">
        <f t="shared" ref="D644:I644" si="486">D629</f>
        <v>директ</v>
      </c>
      <c r="E644" s="208" t="str">
        <f t="shared" si="486"/>
        <v>adwords</v>
      </c>
      <c r="F644" s="208" t="str">
        <f t="shared" si="486"/>
        <v>поиск</v>
      </c>
      <c r="G644" s="208" t="str">
        <f t="shared" si="486"/>
        <v>ссылки</v>
      </c>
      <c r="H644" s="208" t="str">
        <f t="shared" si="486"/>
        <v>источник m</v>
      </c>
      <c r="I644" s="209" t="str">
        <f t="shared" si="486"/>
        <v>источник n</v>
      </c>
      <c r="J644" s="210"/>
      <c r="K644" s="207" t="str">
        <f t="shared" ref="K644:N644" si="487">K629</f>
        <v>Повторные</v>
      </c>
      <c r="L644" s="208" t="str">
        <f t="shared" si="487"/>
        <v>авито</v>
      </c>
      <c r="M644" s="208" t="str">
        <f t="shared" si="487"/>
        <v>вконтакт</v>
      </c>
      <c r="N644" s="209" t="str">
        <f t="shared" si="487"/>
        <v>источник k</v>
      </c>
      <c r="O644" s="206"/>
      <c r="P644" s="351" t="s">
        <v>100</v>
      </c>
      <c r="Q644" s="352"/>
      <c r="AA644" s="71" t="s">
        <v>34</v>
      </c>
    </row>
    <row r="645" spans="1:30" ht="15" hidden="1" customHeight="1" outlineLevel="1" x14ac:dyDescent="0.25">
      <c r="A645" s="233"/>
      <c r="B645" s="184" t="s">
        <v>30</v>
      </c>
      <c r="C645" s="52"/>
      <c r="D645" s="53"/>
      <c r="E645" s="53"/>
      <c r="F645" s="53"/>
      <c r="G645" s="53"/>
      <c r="H645" s="53"/>
      <c r="I645" s="202"/>
      <c r="J645" s="158"/>
      <c r="K645" s="165"/>
      <c r="L645" s="103"/>
      <c r="M645" s="103"/>
      <c r="N645" s="99"/>
      <c r="O645" s="158"/>
      <c r="P645" s="104"/>
      <c r="Q645" s="99"/>
      <c r="R645" s="1"/>
      <c r="S645" s="232"/>
      <c r="T645" s="299" t="s">
        <v>101</v>
      </c>
      <c r="U645" s="299" t="s">
        <v>102</v>
      </c>
      <c r="V645" s="300"/>
      <c r="W645" s="301" t="s">
        <v>106</v>
      </c>
      <c r="AA645" s="70">
        <f>W676</f>
        <v>0</v>
      </c>
    </row>
    <row r="646" spans="1:30" ht="15" hidden="1" customHeight="1" outlineLevel="1" x14ac:dyDescent="0.25">
      <c r="A646" s="138" t="s">
        <v>89</v>
      </c>
      <c r="B646" s="185" t="s">
        <v>34</v>
      </c>
      <c r="C646" s="193"/>
      <c r="D646" s="4"/>
      <c r="E646" s="4"/>
      <c r="F646" s="3"/>
      <c r="G646" s="3"/>
      <c r="H646" s="3"/>
      <c r="I646" s="194"/>
      <c r="J646" s="159"/>
      <c r="K646" s="166"/>
      <c r="L646" s="101"/>
      <c r="M646" s="101"/>
      <c r="N646" s="84"/>
      <c r="O646" s="159"/>
      <c r="P646" s="90"/>
      <c r="Q646" s="84"/>
      <c r="S646" s="227" t="s">
        <v>47</v>
      </c>
      <c r="T646" s="68" t="str">
        <f>IF(SUM(C646:I646)=0,"",SUM(C646:I646)/A647)</f>
        <v/>
      </c>
      <c r="U646" s="68" t="str">
        <f>IF(SUM(K646:N646)=0,"",SUM(K646:N646)/A647)</f>
        <v/>
      </c>
      <c r="V646" s="277"/>
      <c r="W646" s="228" t="str">
        <f>IF(SUM(C646:N646)=0,"",SUM(C646:N646)/A647)</f>
        <v/>
      </c>
      <c r="AC646" s="109" t="s">
        <v>55</v>
      </c>
    </row>
    <row r="647" spans="1:30" ht="15" hidden="1" customHeight="1" outlineLevel="1" x14ac:dyDescent="0.25">
      <c r="A647" s="234">
        <v>7</v>
      </c>
      <c r="B647" s="185" t="s">
        <v>3</v>
      </c>
      <c r="C647" s="193"/>
      <c r="D647" s="3"/>
      <c r="E647" s="3"/>
      <c r="F647" s="3"/>
      <c r="G647" s="3"/>
      <c r="H647" s="3"/>
      <c r="I647" s="194"/>
      <c r="J647" s="159"/>
      <c r="K647" s="166"/>
      <c r="L647" s="101"/>
      <c r="M647" s="101"/>
      <c r="N647" s="84"/>
      <c r="O647" s="159"/>
      <c r="P647" s="90"/>
      <c r="Q647" s="84"/>
      <c r="S647" s="227" t="s">
        <v>48</v>
      </c>
      <c r="T647" s="69">
        <f>SUM(C647:I647)/A647</f>
        <v>0</v>
      </c>
      <c r="U647" s="69">
        <f>SUM(K647:N647)/A647</f>
        <v>0</v>
      </c>
      <c r="V647" s="278"/>
      <c r="W647" s="229">
        <f>SUM(C647:N647)/A647</f>
        <v>0</v>
      </c>
      <c r="AA647" s="71" t="s">
        <v>3</v>
      </c>
      <c r="AB647" s="74">
        <f>IF(AA645=0,0,AA648/AA645)</f>
        <v>0</v>
      </c>
    </row>
    <row r="648" spans="1:30" ht="15" hidden="1" customHeight="1" outlineLevel="1" x14ac:dyDescent="0.25">
      <c r="A648" s="353" t="s">
        <v>46</v>
      </c>
      <c r="B648" s="185" t="s">
        <v>4</v>
      </c>
      <c r="C648" s="193"/>
      <c r="D648" s="3"/>
      <c r="E648" s="3"/>
      <c r="F648" s="3"/>
      <c r="G648" s="3"/>
      <c r="H648" s="3"/>
      <c r="I648" s="194"/>
      <c r="J648" s="159"/>
      <c r="K648" s="166"/>
      <c r="L648" s="101"/>
      <c r="M648" s="101"/>
      <c r="N648" s="84"/>
      <c r="O648" s="159"/>
      <c r="P648" s="90"/>
      <c r="Q648" s="84"/>
      <c r="S648" s="227" t="s">
        <v>49</v>
      </c>
      <c r="T648" s="69" t="str">
        <f>IF(SUM(C648:I648)=0,"",SUM(C648:I648)/A647)</f>
        <v/>
      </c>
      <c r="U648" s="69" t="str">
        <f>IF(SUM(K648:N648)=0,"",SUM(K648:N648)/A647)</f>
        <v/>
      </c>
      <c r="V648" s="278"/>
      <c r="W648" s="229" t="str">
        <f>IF(SUM(C648:N648)=0,"",SUM(C648:N648)/A647)</f>
        <v/>
      </c>
      <c r="Y648" s="109" t="s">
        <v>57</v>
      </c>
      <c r="AA648" s="71">
        <f>W677</f>
        <v>0</v>
      </c>
    </row>
    <row r="649" spans="1:30" ht="15" hidden="1" customHeight="1" outlineLevel="1" thickBot="1" x14ac:dyDescent="0.3">
      <c r="A649" s="354"/>
      <c r="B649" s="185" t="s">
        <v>5</v>
      </c>
      <c r="C649" s="195"/>
      <c r="D649" s="6"/>
      <c r="E649" s="6"/>
      <c r="F649" s="5"/>
      <c r="G649" s="5"/>
      <c r="H649" s="5"/>
      <c r="I649" s="196"/>
      <c r="J649" s="151"/>
      <c r="K649" s="167"/>
      <c r="L649" s="102"/>
      <c r="M649" s="102"/>
      <c r="N649" s="85"/>
      <c r="O649" s="151"/>
      <c r="P649" s="91"/>
      <c r="Q649" s="85"/>
      <c r="S649" s="227" t="s">
        <v>6</v>
      </c>
      <c r="T649" s="66">
        <f>SUM(C649:I649)</f>
        <v>0</v>
      </c>
      <c r="U649" s="66">
        <f>SUM(K649:N649)</f>
        <v>0</v>
      </c>
      <c r="V649" s="279"/>
      <c r="W649" s="67">
        <f>SUM(C649:N649)</f>
        <v>0</v>
      </c>
      <c r="Y649" s="77">
        <f>IF(W676=0,0,W678/W676)</f>
        <v>0</v>
      </c>
      <c r="AC649" s="109" t="s">
        <v>56</v>
      </c>
    </row>
    <row r="650" spans="1:30" ht="15" hidden="1" customHeight="1" outlineLevel="1" x14ac:dyDescent="0.25">
      <c r="A650" s="355"/>
      <c r="B650" s="185" t="s">
        <v>7</v>
      </c>
      <c r="C650" s="195"/>
      <c r="D650" s="5"/>
      <c r="E650" s="5"/>
      <c r="F650" s="5"/>
      <c r="G650" s="5"/>
      <c r="H650" s="5"/>
      <c r="I650" s="196"/>
      <c r="J650" s="151"/>
      <c r="K650" s="167"/>
      <c r="L650" s="102"/>
      <c r="M650" s="102"/>
      <c r="N650" s="85"/>
      <c r="O650" s="151"/>
      <c r="P650" s="91"/>
      <c r="Q650" s="85"/>
      <c r="S650" s="227" t="s">
        <v>105</v>
      </c>
      <c r="T650" s="59" t="str">
        <f>IF(SUM(C650:I650)=0,"",SUM(C650:I650))</f>
        <v/>
      </c>
      <c r="U650" s="59" t="str">
        <f>IF(SUM(K650:N650)=0,"",SUM(K650:N650))</f>
        <v/>
      </c>
      <c r="V650" s="280"/>
      <c r="W650" s="67" t="str">
        <f>IF(SUM(C650:N650)=0,"",SUM(C650:N650))</f>
        <v/>
      </c>
      <c r="AA650" s="71" t="s">
        <v>4</v>
      </c>
      <c r="AB650" s="74">
        <f>IF(AA648=0,0,AA651/AA648)</f>
        <v>0</v>
      </c>
    </row>
    <row r="651" spans="1:30" ht="15" hidden="1" customHeight="1" outlineLevel="1" x14ac:dyDescent="0.25">
      <c r="A651" s="356"/>
      <c r="B651" s="181" t="s">
        <v>32</v>
      </c>
      <c r="C651" s="197">
        <f t="shared" ref="C651:I651" si="488">IF(C646=0,0,C650/C646)</f>
        <v>0</v>
      </c>
      <c r="D651" s="56">
        <f t="shared" si="488"/>
        <v>0</v>
      </c>
      <c r="E651" s="56">
        <f t="shared" si="488"/>
        <v>0</v>
      </c>
      <c r="F651" s="56">
        <f t="shared" si="488"/>
        <v>0</v>
      </c>
      <c r="G651" s="56">
        <f t="shared" si="488"/>
        <v>0</v>
      </c>
      <c r="H651" s="56">
        <f t="shared" si="488"/>
        <v>0</v>
      </c>
      <c r="I651" s="169">
        <f t="shared" si="488"/>
        <v>0</v>
      </c>
      <c r="J651" s="150"/>
      <c r="K651" s="168">
        <f>IF(K646=0,0,K650/K646)</f>
        <v>0</v>
      </c>
      <c r="L651" s="147">
        <f>IF(L646=0,0,L650/L646)</f>
        <v>0</v>
      </c>
      <c r="M651" s="147">
        <f>IF(M646=0,0,M650/M646)</f>
        <v>0</v>
      </c>
      <c r="N651" s="169">
        <f>IF(N646=0,0,N650/N646)</f>
        <v>0</v>
      </c>
      <c r="O651" s="150"/>
      <c r="P651" s="92"/>
      <c r="Q651" s="86"/>
      <c r="S651" s="227" t="s">
        <v>51</v>
      </c>
      <c r="T651" s="345" t="str">
        <f>IF(SUM(Q645:Q658)=0,"",SUM(Q645:Q658))</f>
        <v/>
      </c>
      <c r="U651" s="345"/>
      <c r="V651" s="346"/>
      <c r="W651" s="347"/>
      <c r="AA651" s="71">
        <f>W678</f>
        <v>0</v>
      </c>
    </row>
    <row r="652" spans="1:30" ht="15" hidden="1" customHeight="1" outlineLevel="1" x14ac:dyDescent="0.25">
      <c r="A652" s="356"/>
      <c r="B652" s="181" t="s">
        <v>8</v>
      </c>
      <c r="C652" s="198">
        <f t="shared" ref="C652:I652" si="489">IF(C648=0,0,C650/C648)</f>
        <v>0</v>
      </c>
      <c r="D652" s="57">
        <f t="shared" si="489"/>
        <v>0</v>
      </c>
      <c r="E652" s="57">
        <f t="shared" si="489"/>
        <v>0</v>
      </c>
      <c r="F652" s="57">
        <f t="shared" si="489"/>
        <v>0</v>
      </c>
      <c r="G652" s="57">
        <f t="shared" si="489"/>
        <v>0</v>
      </c>
      <c r="H652" s="57">
        <f t="shared" si="489"/>
        <v>0</v>
      </c>
      <c r="I652" s="171">
        <f t="shared" si="489"/>
        <v>0</v>
      </c>
      <c r="J652" s="151"/>
      <c r="K652" s="170">
        <f>IF(K648=0,0,K650/K648)</f>
        <v>0</v>
      </c>
      <c r="L652" s="78">
        <f>IF(L648=0,0,L650/L648)</f>
        <v>0</v>
      </c>
      <c r="M652" s="78">
        <f>IF(M648=0,0,M650/M648)</f>
        <v>0</v>
      </c>
      <c r="N652" s="171">
        <f>IF(N648=0,0,N650/N648)</f>
        <v>0</v>
      </c>
      <c r="O652" s="151"/>
      <c r="P652" s="91"/>
      <c r="Q652" s="85"/>
      <c r="S652" s="236"/>
      <c r="T652" s="216"/>
      <c r="U652" s="215"/>
      <c r="V652" s="215"/>
      <c r="W652" s="237"/>
      <c r="AA652" s="108" t="s">
        <v>54</v>
      </c>
      <c r="AC652" s="109" t="s">
        <v>58</v>
      </c>
    </row>
    <row r="653" spans="1:30" ht="15" hidden="1" customHeight="1" outlineLevel="1" x14ac:dyDescent="0.25">
      <c r="A653" s="356"/>
      <c r="B653" s="182" t="s">
        <v>74</v>
      </c>
      <c r="C653" s="199">
        <f>C649-C650</f>
        <v>0</v>
      </c>
      <c r="D653" s="58">
        <f t="shared" ref="D653:I653" si="490">D649-D650</f>
        <v>0</v>
      </c>
      <c r="E653" s="58">
        <f t="shared" si="490"/>
        <v>0</v>
      </c>
      <c r="F653" s="58">
        <f t="shared" si="490"/>
        <v>0</v>
      </c>
      <c r="G653" s="58">
        <f t="shared" si="490"/>
        <v>0</v>
      </c>
      <c r="H653" s="58">
        <f t="shared" si="490"/>
        <v>0</v>
      </c>
      <c r="I653" s="173">
        <f t="shared" si="490"/>
        <v>0</v>
      </c>
      <c r="J653" s="152"/>
      <c r="K653" s="172">
        <f>K649-K650</f>
        <v>0</v>
      </c>
      <c r="L653" s="79">
        <f>L649-L650</f>
        <v>0</v>
      </c>
      <c r="M653" s="79">
        <f>M649-M650</f>
        <v>0</v>
      </c>
      <c r="N653" s="173">
        <f>N649-N650</f>
        <v>0</v>
      </c>
      <c r="O653" s="152"/>
      <c r="P653" s="93"/>
      <c r="Q653" s="87"/>
      <c r="S653" s="286" t="s">
        <v>119</v>
      </c>
      <c r="T653" s="348" t="str">
        <f>IF((SUM(C653:N653)-SUM(Q645:Q658))=0,"",SUM(C653:N653)-SUM(Q645:Q658))</f>
        <v/>
      </c>
      <c r="U653" s="348"/>
      <c r="V653" s="349"/>
      <c r="W653" s="350"/>
      <c r="AA653" s="71">
        <f>SUM(K618,K633,K648,K663)</f>
        <v>0</v>
      </c>
      <c r="AB653" s="73">
        <f>IF(AA651=0,0,AA653/AA651)</f>
        <v>0</v>
      </c>
    </row>
    <row r="654" spans="1:30" ht="15" hidden="1" customHeight="1" outlineLevel="1" x14ac:dyDescent="0.25">
      <c r="A654" s="356"/>
      <c r="B654" s="182" t="s">
        <v>13</v>
      </c>
      <c r="C654" s="200" t="str">
        <f>IF(C650=0,"нет",C649/C650)</f>
        <v>нет</v>
      </c>
      <c r="D654" s="75" t="str">
        <f t="shared" ref="D654:I654" si="491">IF(D650=0,"нет",D649/D650)</f>
        <v>нет</v>
      </c>
      <c r="E654" s="75" t="str">
        <f t="shared" si="491"/>
        <v>нет</v>
      </c>
      <c r="F654" s="75" t="str">
        <f t="shared" si="491"/>
        <v>нет</v>
      </c>
      <c r="G654" s="75" t="str">
        <f t="shared" si="491"/>
        <v>нет</v>
      </c>
      <c r="H654" s="75" t="str">
        <f t="shared" si="491"/>
        <v>нет</v>
      </c>
      <c r="I654" s="174" t="str">
        <f t="shared" si="491"/>
        <v>нет</v>
      </c>
      <c r="J654" s="153"/>
      <c r="K654" s="200" t="str">
        <f>IF(K650=0,"нет",K649/K650)</f>
        <v>нет</v>
      </c>
      <c r="L654" s="75" t="str">
        <f>IF(L650=0,"нет",L649/L650)</f>
        <v>нет</v>
      </c>
      <c r="M654" s="75" t="str">
        <f>IF(M650=0,"нет",M649/M650)</f>
        <v>нет</v>
      </c>
      <c r="N654" s="174" t="str">
        <f>IF(N650=0,"нет",N649/N650)</f>
        <v>нет</v>
      </c>
      <c r="O654" s="153"/>
      <c r="P654" s="94"/>
      <c r="Q654" s="88"/>
      <c r="S654" s="227" t="s">
        <v>50</v>
      </c>
      <c r="T654" s="66" t="str">
        <f>IF(SUM(C648:I648)=0,"",SUM(C649:I649)/SUM(C648:I648))</f>
        <v/>
      </c>
      <c r="U654" s="66" t="str">
        <f>IF(SUM(K648:N648)=0,"",SUM(K649:N649)/SUM(K648:N648))</f>
        <v/>
      </c>
      <c r="V654" s="280"/>
      <c r="W654" s="67" t="str">
        <f>IF(SUM(C648:N648)=0,"",SUM(C649:N649)/SUM(C648:N648))</f>
        <v/>
      </c>
    </row>
    <row r="655" spans="1:30" ht="15" hidden="1" customHeight="1" outlineLevel="1" x14ac:dyDescent="0.25">
      <c r="A655" s="356"/>
      <c r="B655" s="82" t="s">
        <v>31</v>
      </c>
      <c r="C655" s="201">
        <f t="shared" ref="C655:I655" si="492">IF(C645=0,0,C646/C645)</f>
        <v>0</v>
      </c>
      <c r="D655" s="60">
        <f t="shared" si="492"/>
        <v>0</v>
      </c>
      <c r="E655" s="60">
        <f t="shared" si="492"/>
        <v>0</v>
      </c>
      <c r="F655" s="60">
        <f t="shared" si="492"/>
        <v>0</v>
      </c>
      <c r="G655" s="60">
        <f t="shared" si="492"/>
        <v>0</v>
      </c>
      <c r="H655" s="60">
        <f t="shared" si="492"/>
        <v>0</v>
      </c>
      <c r="I655" s="176">
        <f t="shared" si="492"/>
        <v>0</v>
      </c>
      <c r="J655" s="154"/>
      <c r="K655" s="175">
        <f t="shared" ref="K655:N655" si="493">IF(K645=0,0,K646/K645)</f>
        <v>0</v>
      </c>
      <c r="L655" s="80">
        <f t="shared" si="493"/>
        <v>0</v>
      </c>
      <c r="M655" s="80">
        <f t="shared" si="493"/>
        <v>0</v>
      </c>
      <c r="N655" s="176">
        <f t="shared" si="493"/>
        <v>0</v>
      </c>
      <c r="O655" s="154"/>
      <c r="P655" s="95"/>
      <c r="Q655" s="89"/>
      <c r="S655" s="236"/>
      <c r="T655" s="215"/>
      <c r="U655" s="215"/>
      <c r="V655" s="215"/>
      <c r="W655" s="238"/>
    </row>
    <row r="656" spans="1:30" ht="15" hidden="1" customHeight="1" outlineLevel="1" x14ac:dyDescent="0.25">
      <c r="A656" s="356"/>
      <c r="B656" s="181" t="s">
        <v>37</v>
      </c>
      <c r="C656" s="201">
        <f t="shared" ref="C656:I656" si="494">IF(C646=0,0,C647/C646)</f>
        <v>0</v>
      </c>
      <c r="D656" s="60">
        <f t="shared" si="494"/>
        <v>0</v>
      </c>
      <c r="E656" s="60">
        <f t="shared" si="494"/>
        <v>0</v>
      </c>
      <c r="F656" s="60">
        <f t="shared" si="494"/>
        <v>0</v>
      </c>
      <c r="G656" s="60">
        <f t="shared" si="494"/>
        <v>0</v>
      </c>
      <c r="H656" s="60">
        <f t="shared" si="494"/>
        <v>0</v>
      </c>
      <c r="I656" s="176">
        <f t="shared" si="494"/>
        <v>0</v>
      </c>
      <c r="J656" s="154"/>
      <c r="K656" s="175">
        <f>IF(K646=0,0,K647/K646)</f>
        <v>0</v>
      </c>
      <c r="L656" s="80">
        <f>IF(L646=0,0,L647/L646)</f>
        <v>0</v>
      </c>
      <c r="M656" s="80">
        <f t="shared" ref="M656:N656" si="495">IF(M646=0,0,M647/M646)</f>
        <v>0</v>
      </c>
      <c r="N656" s="176">
        <f t="shared" si="495"/>
        <v>0</v>
      </c>
      <c r="O656" s="154"/>
      <c r="P656" s="95"/>
      <c r="Q656" s="89"/>
      <c r="S656" s="227" t="s">
        <v>37</v>
      </c>
      <c r="T656" s="61">
        <f>IF(SUM(C646:I646)=0,0,(SUM(C647:I647)/SUM(C646:I646)))</f>
        <v>0</v>
      </c>
      <c r="U656" s="61">
        <f>IF(SUM(K646:N646)=0,0,(SUM(K647:N647)/SUM(K646:N646)))</f>
        <v>0</v>
      </c>
      <c r="V656" s="281"/>
      <c r="W656" s="203">
        <f>IF(SUM(C646:N646)=0,0,(SUM(C647:N647)/SUM(C646:N646)))</f>
        <v>0</v>
      </c>
    </row>
    <row r="657" spans="1:26" ht="15" hidden="1" customHeight="1" outlineLevel="1" x14ac:dyDescent="0.25">
      <c r="A657" s="356"/>
      <c r="B657" s="82" t="s">
        <v>38</v>
      </c>
      <c r="C657" s="201">
        <f t="shared" ref="C657:I657" si="496">IF(C647=0,0,C648/C647)</f>
        <v>0</v>
      </c>
      <c r="D657" s="60">
        <f t="shared" si="496"/>
        <v>0</v>
      </c>
      <c r="E657" s="60">
        <f t="shared" si="496"/>
        <v>0</v>
      </c>
      <c r="F657" s="60">
        <f t="shared" si="496"/>
        <v>0</v>
      </c>
      <c r="G657" s="60">
        <f t="shared" si="496"/>
        <v>0</v>
      </c>
      <c r="H657" s="60">
        <f t="shared" si="496"/>
        <v>0</v>
      </c>
      <c r="I657" s="176">
        <f t="shared" si="496"/>
        <v>0</v>
      </c>
      <c r="J657" s="154"/>
      <c r="K657" s="175">
        <f>IF(K647=0,0,K648/K647)</f>
        <v>0</v>
      </c>
      <c r="L657" s="80">
        <f>IF(L647=0,0,L648/L647)</f>
        <v>0</v>
      </c>
      <c r="M657" s="80">
        <f t="shared" ref="M657:N657" si="497">IF(M647=0,0,M648/M647)</f>
        <v>0</v>
      </c>
      <c r="N657" s="176">
        <f t="shared" si="497"/>
        <v>0</v>
      </c>
      <c r="O657" s="154"/>
      <c r="P657" s="95"/>
      <c r="Q657" s="89"/>
      <c r="S657" s="227" t="s">
        <v>38</v>
      </c>
      <c r="T657" s="61">
        <f>IF(SUM(C647:I647)=0,0,(SUM(C648:I648)/SUM(C647:I647)))</f>
        <v>0</v>
      </c>
      <c r="U657" s="61">
        <f>IF(SUM(K647:N647)=0,0,(SUM(K648:N648)/SUM(K647:N647)))</f>
        <v>0</v>
      </c>
      <c r="V657" s="281"/>
      <c r="W657" s="203">
        <f>IF(SUM(C647:N647)=0,0,(SUM(C648:N648)/SUM(C647:N647)))</f>
        <v>0</v>
      </c>
    </row>
    <row r="658" spans="1:26" ht="15" hidden="1" customHeight="1" outlineLevel="1" thickBot="1" x14ac:dyDescent="0.3">
      <c r="A658" s="356"/>
      <c r="B658" s="183" t="s">
        <v>39</v>
      </c>
      <c r="C658" s="204">
        <f>IF(C646=0,0,C648/C646)</f>
        <v>0</v>
      </c>
      <c r="D658" s="76">
        <f t="shared" ref="D658:I658" si="498">IF(D646=0,0,D648/D646)</f>
        <v>0</v>
      </c>
      <c r="E658" s="76">
        <f t="shared" si="498"/>
        <v>0</v>
      </c>
      <c r="F658" s="76">
        <f t="shared" si="498"/>
        <v>0</v>
      </c>
      <c r="G658" s="76">
        <f t="shared" si="498"/>
        <v>0</v>
      </c>
      <c r="H658" s="76">
        <f t="shared" si="498"/>
        <v>0</v>
      </c>
      <c r="I658" s="205">
        <f t="shared" si="498"/>
        <v>0</v>
      </c>
      <c r="J658" s="155"/>
      <c r="K658" s="177">
        <f>IF(K646=0,0,K648/K646)</f>
        <v>0</v>
      </c>
      <c r="L658" s="81">
        <f>IF(L646=0,0,L648/L646)</f>
        <v>0</v>
      </c>
      <c r="M658" s="81">
        <f>IF(M646=0,0,M648/M646)</f>
        <v>0</v>
      </c>
      <c r="N658" s="178">
        <f>IF(N646=0,0,N648/N646)</f>
        <v>0</v>
      </c>
      <c r="O658" s="155"/>
      <c r="P658" s="160"/>
      <c r="Q658" s="161"/>
      <c r="S658" s="230" t="s">
        <v>40</v>
      </c>
      <c r="T658" s="62">
        <f>IF(SUM(C646:I646)=0,0,SUM(C648:I648)/SUM(C646:I646))</f>
        <v>0</v>
      </c>
      <c r="U658" s="62">
        <f>IF(SUM(K646:N646)=0,0,SUM(K648:N648)/SUM(K646:N646))</f>
        <v>0</v>
      </c>
      <c r="V658" s="282"/>
      <c r="W658" s="180">
        <f>IF(SUM(C646:N646)=0,0,SUM(C648:N648)/SUM(C646:N646))</f>
        <v>0</v>
      </c>
    </row>
    <row r="659" spans="1:26" ht="15" hidden="1" customHeight="1" outlineLevel="1" thickBot="1" x14ac:dyDescent="0.3">
      <c r="A659" s="140" t="s">
        <v>44</v>
      </c>
      <c r="B659" s="145"/>
      <c r="C659" s="207" t="str">
        <f>C644</f>
        <v>прямые заходы</v>
      </c>
      <c r="D659" s="208" t="str">
        <f t="shared" ref="D659:I659" si="499">D644</f>
        <v>директ</v>
      </c>
      <c r="E659" s="208" t="str">
        <f t="shared" si="499"/>
        <v>adwords</v>
      </c>
      <c r="F659" s="208" t="str">
        <f t="shared" si="499"/>
        <v>поиск</v>
      </c>
      <c r="G659" s="208" t="str">
        <f t="shared" si="499"/>
        <v>ссылки</v>
      </c>
      <c r="H659" s="208" t="str">
        <f t="shared" si="499"/>
        <v>источник m</v>
      </c>
      <c r="I659" s="209" t="str">
        <f t="shared" si="499"/>
        <v>источник n</v>
      </c>
      <c r="J659" s="210"/>
      <c r="K659" s="207" t="str">
        <f t="shared" ref="K659:N659" si="500">K644</f>
        <v>Повторные</v>
      </c>
      <c r="L659" s="208" t="str">
        <f t="shared" si="500"/>
        <v>авито</v>
      </c>
      <c r="M659" s="208" t="str">
        <f t="shared" si="500"/>
        <v>вконтакт</v>
      </c>
      <c r="N659" s="209" t="str">
        <f t="shared" si="500"/>
        <v>источник k</v>
      </c>
      <c r="O659" s="206"/>
      <c r="P659" s="351" t="s">
        <v>100</v>
      </c>
      <c r="Q659" s="352"/>
    </row>
    <row r="660" spans="1:26" ht="15" hidden="1" customHeight="1" outlineLevel="1" x14ac:dyDescent="0.25">
      <c r="A660" s="233"/>
      <c r="B660" s="184" t="s">
        <v>30</v>
      </c>
      <c r="C660" s="52"/>
      <c r="D660" s="53"/>
      <c r="E660" s="53"/>
      <c r="F660" s="53"/>
      <c r="G660" s="53"/>
      <c r="H660" s="53"/>
      <c r="I660" s="202"/>
      <c r="J660" s="158"/>
      <c r="K660" s="223"/>
      <c r="L660" s="224"/>
      <c r="M660" s="224"/>
      <c r="N660" s="162"/>
      <c r="O660" s="158"/>
      <c r="P660" s="104"/>
      <c r="Q660" s="99"/>
      <c r="R660" s="1"/>
      <c r="S660" s="232"/>
      <c r="T660" s="299" t="s">
        <v>101</v>
      </c>
      <c r="U660" s="299" t="s">
        <v>102</v>
      </c>
      <c r="V660" s="300"/>
      <c r="W660" s="301" t="s">
        <v>106</v>
      </c>
    </row>
    <row r="661" spans="1:26" ht="15" hidden="1" customHeight="1" outlineLevel="1" x14ac:dyDescent="0.25">
      <c r="A661" s="138" t="s">
        <v>89</v>
      </c>
      <c r="B661" s="185" t="s">
        <v>34</v>
      </c>
      <c r="C661" s="193"/>
      <c r="D661" s="4"/>
      <c r="E661" s="4"/>
      <c r="F661" s="3"/>
      <c r="G661" s="3"/>
      <c r="H661" s="3"/>
      <c r="I661" s="194"/>
      <c r="J661" s="159"/>
      <c r="K661" s="166"/>
      <c r="L661" s="101"/>
      <c r="M661" s="101"/>
      <c r="N661" s="84"/>
      <c r="O661" s="159"/>
      <c r="P661" s="90"/>
      <c r="Q661" s="84"/>
      <c r="S661" s="227" t="s">
        <v>47</v>
      </c>
      <c r="T661" s="68" t="str">
        <f>IF(SUM(C661:I661)=0,"",SUM(C661:I661)/A662)</f>
        <v/>
      </c>
      <c r="U661" s="68" t="str">
        <f>IF(SUM(K661:N661)=0,"",SUM(K661:N661)/A662)</f>
        <v/>
      </c>
      <c r="V661" s="277"/>
      <c r="W661" s="228" t="str">
        <f>IF(SUM(C661:N661)=0,"",SUM(C661:N661)/A662)</f>
        <v/>
      </c>
    </row>
    <row r="662" spans="1:26" ht="15" hidden="1" customHeight="1" outlineLevel="1" x14ac:dyDescent="0.25">
      <c r="A662" s="234">
        <v>10</v>
      </c>
      <c r="B662" s="185" t="s">
        <v>3</v>
      </c>
      <c r="C662" s="193"/>
      <c r="D662" s="3"/>
      <c r="E662" s="3"/>
      <c r="F662" s="3"/>
      <c r="G662" s="3"/>
      <c r="H662" s="3"/>
      <c r="I662" s="194"/>
      <c r="J662" s="159"/>
      <c r="K662" s="166"/>
      <c r="L662" s="101"/>
      <c r="M662" s="101"/>
      <c r="N662" s="84"/>
      <c r="O662" s="159"/>
      <c r="P662" s="90"/>
      <c r="Q662" s="84"/>
      <c r="S662" s="227" t="s">
        <v>48</v>
      </c>
      <c r="T662" s="69">
        <f>SUM(C662:I662)/A662</f>
        <v>0</v>
      </c>
      <c r="U662" s="69">
        <f>SUM(K662:N662)/A662</f>
        <v>0</v>
      </c>
      <c r="V662" s="278"/>
      <c r="W662" s="229">
        <f>SUM(C662:N662)/A662</f>
        <v>0</v>
      </c>
    </row>
    <row r="663" spans="1:26" ht="15" hidden="1" customHeight="1" outlineLevel="1" x14ac:dyDescent="0.25">
      <c r="A663" s="353" t="s">
        <v>46</v>
      </c>
      <c r="B663" s="185" t="s">
        <v>4</v>
      </c>
      <c r="C663" s="193"/>
      <c r="D663" s="3"/>
      <c r="E663" s="3"/>
      <c r="F663" s="3"/>
      <c r="G663" s="3"/>
      <c r="H663" s="3"/>
      <c r="I663" s="194"/>
      <c r="J663" s="159"/>
      <c r="K663" s="166"/>
      <c r="L663" s="101"/>
      <c r="M663" s="101"/>
      <c r="N663" s="84"/>
      <c r="O663" s="159"/>
      <c r="P663" s="90"/>
      <c r="Q663" s="84"/>
      <c r="S663" s="227" t="s">
        <v>49</v>
      </c>
      <c r="T663" s="69" t="str">
        <f>IF(SUM(C663:I663)=0,"",SUM(C663:I663)/A662)</f>
        <v/>
      </c>
      <c r="U663" s="69" t="str">
        <f>IF(SUM(K663:N663)=0,"",SUM(K663:N663)/A662)</f>
        <v/>
      </c>
      <c r="V663" s="278"/>
      <c r="W663" s="229" t="str">
        <f>IF(SUM(C663:N663)=0,"",SUM(C663:N663)/A662)</f>
        <v/>
      </c>
    </row>
    <row r="664" spans="1:26" ht="15" hidden="1" customHeight="1" outlineLevel="1" thickBot="1" x14ac:dyDescent="0.3">
      <c r="A664" s="354"/>
      <c r="B664" s="185" t="s">
        <v>5</v>
      </c>
      <c r="C664" s="195"/>
      <c r="D664" s="6"/>
      <c r="E664" s="6"/>
      <c r="F664" s="5"/>
      <c r="G664" s="5"/>
      <c r="H664" s="5"/>
      <c r="I664" s="196"/>
      <c r="J664" s="151"/>
      <c r="K664" s="167"/>
      <c r="L664" s="102"/>
      <c r="M664" s="102"/>
      <c r="N664" s="85"/>
      <c r="O664" s="151"/>
      <c r="P664" s="91"/>
      <c r="Q664" s="85"/>
      <c r="S664" s="227" t="s">
        <v>6</v>
      </c>
      <c r="T664" s="66">
        <f>SUM(C664:I664)</f>
        <v>0</v>
      </c>
      <c r="U664" s="66">
        <f>SUM(K664:N664)</f>
        <v>0</v>
      </c>
      <c r="V664" s="279"/>
      <c r="W664" s="67">
        <f>SUM(C664:N664)</f>
        <v>0</v>
      </c>
    </row>
    <row r="665" spans="1:26" ht="15" hidden="1" customHeight="1" outlineLevel="1" x14ac:dyDescent="0.25">
      <c r="A665" s="355"/>
      <c r="B665" s="185" t="s">
        <v>7</v>
      </c>
      <c r="C665" s="195"/>
      <c r="D665" s="5"/>
      <c r="E665" s="5"/>
      <c r="F665" s="5"/>
      <c r="G665" s="5"/>
      <c r="H665" s="5"/>
      <c r="I665" s="196"/>
      <c r="J665" s="151"/>
      <c r="K665" s="167"/>
      <c r="L665" s="102"/>
      <c r="M665" s="102"/>
      <c r="N665" s="85"/>
      <c r="O665" s="151"/>
      <c r="P665" s="91"/>
      <c r="Q665" s="85"/>
      <c r="S665" s="227" t="s">
        <v>105</v>
      </c>
      <c r="T665" s="59" t="str">
        <f>IF(SUM(C665:I665)=0,"",SUM(C665:I665))</f>
        <v/>
      </c>
      <c r="U665" s="59" t="str">
        <f>IF(SUM(K665:N665)=0,"",SUM(K665:N665))</f>
        <v/>
      </c>
      <c r="V665" s="280"/>
      <c r="W665" s="67" t="str">
        <f>IF(SUM(C665:N665)=0,"",SUM(C665:N665))</f>
        <v/>
      </c>
    </row>
    <row r="666" spans="1:26" ht="15" hidden="1" customHeight="1" outlineLevel="1" x14ac:dyDescent="0.25">
      <c r="A666" s="356"/>
      <c r="B666" s="181" t="s">
        <v>32</v>
      </c>
      <c r="C666" s="197">
        <f t="shared" ref="C666:I666" si="501">IF(C661=0,0,C665/C661)</f>
        <v>0</v>
      </c>
      <c r="D666" s="56">
        <f t="shared" si="501"/>
        <v>0</v>
      </c>
      <c r="E666" s="56">
        <f t="shared" si="501"/>
        <v>0</v>
      </c>
      <c r="F666" s="56">
        <f t="shared" si="501"/>
        <v>0</v>
      </c>
      <c r="G666" s="56">
        <f t="shared" si="501"/>
        <v>0</v>
      </c>
      <c r="H666" s="56">
        <f t="shared" si="501"/>
        <v>0</v>
      </c>
      <c r="I666" s="169">
        <f t="shared" si="501"/>
        <v>0</v>
      </c>
      <c r="J666" s="150"/>
      <c r="K666" s="168">
        <f>IF(K661=0,0,K665/K661)</f>
        <v>0</v>
      </c>
      <c r="L666" s="147">
        <f>IF(L661=0,0,L665/L661)</f>
        <v>0</v>
      </c>
      <c r="M666" s="147">
        <f>IF(M661=0,0,M665/M661)</f>
        <v>0</v>
      </c>
      <c r="N666" s="169">
        <f>IF(N661=0,0,N665/N661)</f>
        <v>0</v>
      </c>
      <c r="O666" s="150"/>
      <c r="P666" s="92"/>
      <c r="Q666" s="86"/>
      <c r="S666" s="227" t="s">
        <v>51</v>
      </c>
      <c r="T666" s="345" t="str">
        <f>IF(SUM(Q660:Q673)=0,"",SUM(Q660:Q673))</f>
        <v/>
      </c>
      <c r="U666" s="345"/>
      <c r="V666" s="346"/>
      <c r="W666" s="347"/>
      <c r="Y666" s="1"/>
      <c r="Z666" s="1"/>
    </row>
    <row r="667" spans="1:26" ht="15" hidden="1" customHeight="1" outlineLevel="1" x14ac:dyDescent="0.25">
      <c r="A667" s="356"/>
      <c r="B667" s="181" t="s">
        <v>8</v>
      </c>
      <c r="C667" s="198">
        <f t="shared" ref="C667:I667" si="502">IF(C663=0,0,C665/C663)</f>
        <v>0</v>
      </c>
      <c r="D667" s="57">
        <f t="shared" si="502"/>
        <v>0</v>
      </c>
      <c r="E667" s="57">
        <f t="shared" si="502"/>
        <v>0</v>
      </c>
      <c r="F667" s="57">
        <f t="shared" si="502"/>
        <v>0</v>
      </c>
      <c r="G667" s="57">
        <f t="shared" si="502"/>
        <v>0</v>
      </c>
      <c r="H667" s="57">
        <f t="shared" si="502"/>
        <v>0</v>
      </c>
      <c r="I667" s="171">
        <f t="shared" si="502"/>
        <v>0</v>
      </c>
      <c r="J667" s="151"/>
      <c r="K667" s="170">
        <f>IF(K663=0,0,K665/K663)</f>
        <v>0</v>
      </c>
      <c r="L667" s="78">
        <f>IF(L663=0,0,L665/L663)</f>
        <v>0</v>
      </c>
      <c r="M667" s="78">
        <f>IF(M663=0,0,M665/M663)</f>
        <v>0</v>
      </c>
      <c r="N667" s="171">
        <f>IF(N663=0,0,N665/N663)</f>
        <v>0</v>
      </c>
      <c r="O667" s="151"/>
      <c r="P667" s="91"/>
      <c r="Q667" s="85"/>
      <c r="S667" s="236"/>
      <c r="T667" s="216"/>
      <c r="U667" s="215"/>
      <c r="V667" s="215"/>
      <c r="W667" s="237"/>
      <c r="Y667" s="1"/>
      <c r="Z667" s="1"/>
    </row>
    <row r="668" spans="1:26" ht="15" hidden="1" customHeight="1" outlineLevel="1" x14ac:dyDescent="0.25">
      <c r="A668" s="356"/>
      <c r="B668" s="182" t="s">
        <v>74</v>
      </c>
      <c r="C668" s="199">
        <f>C664-C665</f>
        <v>0</v>
      </c>
      <c r="D668" s="58">
        <f t="shared" ref="D668:I668" si="503">D664-D665</f>
        <v>0</v>
      </c>
      <c r="E668" s="58">
        <f t="shared" si="503"/>
        <v>0</v>
      </c>
      <c r="F668" s="58">
        <f t="shared" si="503"/>
        <v>0</v>
      </c>
      <c r="G668" s="58">
        <f t="shared" si="503"/>
        <v>0</v>
      </c>
      <c r="H668" s="58">
        <f t="shared" si="503"/>
        <v>0</v>
      </c>
      <c r="I668" s="173">
        <f t="shared" si="503"/>
        <v>0</v>
      </c>
      <c r="J668" s="152"/>
      <c r="K668" s="172">
        <f>K664-K665</f>
        <v>0</v>
      </c>
      <c r="L668" s="79">
        <f>L664-L665</f>
        <v>0</v>
      </c>
      <c r="M668" s="79">
        <f>M664-M665</f>
        <v>0</v>
      </c>
      <c r="N668" s="173">
        <f>N664-N665</f>
        <v>0</v>
      </c>
      <c r="O668" s="152"/>
      <c r="P668" s="93"/>
      <c r="Q668" s="87"/>
      <c r="S668" s="286" t="s">
        <v>119</v>
      </c>
      <c r="T668" s="348" t="str">
        <f>IF((SUM(C668:N668)-SUM(Q660:Q673))=0,"",SUM(C668:N668)-SUM(Q660:Q673))</f>
        <v/>
      </c>
      <c r="U668" s="348"/>
      <c r="V668" s="349"/>
      <c r="W668" s="350"/>
      <c r="Y668" s="100"/>
      <c r="Z668" s="100"/>
    </row>
    <row r="669" spans="1:26" ht="15" hidden="1" customHeight="1" outlineLevel="1" x14ac:dyDescent="0.25">
      <c r="A669" s="356"/>
      <c r="B669" s="182" t="s">
        <v>13</v>
      </c>
      <c r="C669" s="200" t="str">
        <f>IF(C665=0,"нет",C664/C665)</f>
        <v>нет</v>
      </c>
      <c r="D669" s="75" t="str">
        <f t="shared" ref="D669:I669" si="504">IF(D665=0,"нет",D664/D665)</f>
        <v>нет</v>
      </c>
      <c r="E669" s="75" t="str">
        <f t="shared" si="504"/>
        <v>нет</v>
      </c>
      <c r="F669" s="75" t="str">
        <f t="shared" si="504"/>
        <v>нет</v>
      </c>
      <c r="G669" s="75" t="str">
        <f t="shared" si="504"/>
        <v>нет</v>
      </c>
      <c r="H669" s="75" t="str">
        <f t="shared" si="504"/>
        <v>нет</v>
      </c>
      <c r="I669" s="174" t="str">
        <f t="shared" si="504"/>
        <v>нет</v>
      </c>
      <c r="J669" s="153"/>
      <c r="K669" s="200" t="str">
        <f>IF(K665=0,"нет",K664/K665)</f>
        <v>нет</v>
      </c>
      <c r="L669" s="75" t="str">
        <f>IF(L665=0,"нет",L664/L665)</f>
        <v>нет</v>
      </c>
      <c r="M669" s="75" t="str">
        <f>IF(M665=0,"нет",M664/M665)</f>
        <v>нет</v>
      </c>
      <c r="N669" s="174" t="str">
        <f>IF(N665=0,"нет",N664/N665)</f>
        <v>нет</v>
      </c>
      <c r="O669" s="153"/>
      <c r="P669" s="94"/>
      <c r="Q669" s="88"/>
      <c r="S669" s="227" t="s">
        <v>50</v>
      </c>
      <c r="T669" s="66" t="str">
        <f>IF(SUM(C663:I663)=0,"",SUM(C664:I664)/SUM(C663:I663))</f>
        <v/>
      </c>
      <c r="U669" s="66" t="str">
        <f>IF(SUM(K663:N663)=0,"",SUM(K664:N664)/SUM(K663:N663))</f>
        <v/>
      </c>
      <c r="V669" s="280"/>
      <c r="W669" s="67" t="str">
        <f>IF(SUM(C663:N663)=0,"",SUM(C664:N664)/SUM(C663:N663))</f>
        <v/>
      </c>
      <c r="Y669" s="14"/>
      <c r="Z669" s="14"/>
    </row>
    <row r="670" spans="1:26" ht="15" hidden="1" customHeight="1" outlineLevel="1" x14ac:dyDescent="0.25">
      <c r="A670" s="356"/>
      <c r="B670" s="82" t="s">
        <v>31</v>
      </c>
      <c r="C670" s="201">
        <f t="shared" ref="C670:I670" si="505">IF(C660=0,0,C661/C660)</f>
        <v>0</v>
      </c>
      <c r="D670" s="60">
        <f t="shared" si="505"/>
        <v>0</v>
      </c>
      <c r="E670" s="60">
        <f t="shared" si="505"/>
        <v>0</v>
      </c>
      <c r="F670" s="60">
        <f t="shared" si="505"/>
        <v>0</v>
      </c>
      <c r="G670" s="60">
        <f t="shared" si="505"/>
        <v>0</v>
      </c>
      <c r="H670" s="60">
        <f t="shared" si="505"/>
        <v>0</v>
      </c>
      <c r="I670" s="176">
        <f t="shared" si="505"/>
        <v>0</v>
      </c>
      <c r="J670" s="154"/>
      <c r="K670" s="175">
        <f t="shared" ref="K670:N670" si="506">IF(K660=0,0,K661/K660)</f>
        <v>0</v>
      </c>
      <c r="L670" s="80">
        <f t="shared" si="506"/>
        <v>0</v>
      </c>
      <c r="M670" s="80">
        <f t="shared" si="506"/>
        <v>0</v>
      </c>
      <c r="N670" s="176">
        <f t="shared" si="506"/>
        <v>0</v>
      </c>
      <c r="O670" s="154"/>
      <c r="P670" s="95"/>
      <c r="Q670" s="89"/>
      <c r="S670" s="236"/>
      <c r="T670" s="215"/>
      <c r="U670" s="215"/>
      <c r="V670" s="215"/>
      <c r="W670" s="238"/>
      <c r="Y670" s="14"/>
      <c r="Z670" s="14"/>
    </row>
    <row r="671" spans="1:26" ht="15" hidden="1" customHeight="1" outlineLevel="1" x14ac:dyDescent="0.25">
      <c r="A671" s="356"/>
      <c r="B671" s="181" t="s">
        <v>37</v>
      </c>
      <c r="C671" s="201">
        <f t="shared" ref="C671:I671" si="507">IF(C661=0,0,C662/C661)</f>
        <v>0</v>
      </c>
      <c r="D671" s="60">
        <f t="shared" si="507"/>
        <v>0</v>
      </c>
      <c r="E671" s="60">
        <f t="shared" si="507"/>
        <v>0</v>
      </c>
      <c r="F671" s="60">
        <f t="shared" si="507"/>
        <v>0</v>
      </c>
      <c r="G671" s="60">
        <f t="shared" si="507"/>
        <v>0</v>
      </c>
      <c r="H671" s="60">
        <f t="shared" si="507"/>
        <v>0</v>
      </c>
      <c r="I671" s="176">
        <f t="shared" si="507"/>
        <v>0</v>
      </c>
      <c r="J671" s="154"/>
      <c r="K671" s="175">
        <f>IF(K661=0,0,K662/K661)</f>
        <v>0</v>
      </c>
      <c r="L671" s="80">
        <f>IF(L661=0,0,L662/L661)</f>
        <v>0</v>
      </c>
      <c r="M671" s="80">
        <f t="shared" ref="M671:N671" si="508">IF(M661=0,0,M662/M661)</f>
        <v>0</v>
      </c>
      <c r="N671" s="176">
        <f t="shared" si="508"/>
        <v>0</v>
      </c>
      <c r="O671" s="154"/>
      <c r="P671" s="95"/>
      <c r="Q671" s="89"/>
      <c r="S671" s="227" t="s">
        <v>37</v>
      </c>
      <c r="T671" s="61">
        <f>IF(SUM(C661:I661)=0,0,(SUM(C662:I662)/SUM(C661:I661)))</f>
        <v>0</v>
      </c>
      <c r="U671" s="61">
        <f>IF(SUM(K661:N661)=0,0,(SUM(K662:N662)/SUM(K661:N661)))</f>
        <v>0</v>
      </c>
      <c r="V671" s="281"/>
      <c r="W671" s="203">
        <f>IF(SUM(C661:N661)=0,0,(SUM(C662:N662)/SUM(C661:N661)))</f>
        <v>0</v>
      </c>
      <c r="Y671" s="14"/>
      <c r="Z671" s="14"/>
    </row>
    <row r="672" spans="1:26" ht="15" hidden="1" customHeight="1" outlineLevel="1" x14ac:dyDescent="0.25">
      <c r="A672" s="356"/>
      <c r="B672" s="82" t="s">
        <v>38</v>
      </c>
      <c r="C672" s="201">
        <f t="shared" ref="C672:I672" si="509">IF(C662=0,0,C663/C662)</f>
        <v>0</v>
      </c>
      <c r="D672" s="60">
        <f t="shared" si="509"/>
        <v>0</v>
      </c>
      <c r="E672" s="60">
        <f t="shared" si="509"/>
        <v>0</v>
      </c>
      <c r="F672" s="60">
        <f t="shared" si="509"/>
        <v>0</v>
      </c>
      <c r="G672" s="60">
        <f t="shared" si="509"/>
        <v>0</v>
      </c>
      <c r="H672" s="60">
        <f t="shared" si="509"/>
        <v>0</v>
      </c>
      <c r="I672" s="176">
        <f t="shared" si="509"/>
        <v>0</v>
      </c>
      <c r="J672" s="154"/>
      <c r="K672" s="175">
        <f>IF(K662=0,0,K663/K662)</f>
        <v>0</v>
      </c>
      <c r="L672" s="80">
        <f>IF(L662=0,0,L663/L662)</f>
        <v>0</v>
      </c>
      <c r="M672" s="80">
        <f t="shared" ref="M672:N672" si="510">IF(M662=0,0,M663/M662)</f>
        <v>0</v>
      </c>
      <c r="N672" s="176">
        <f t="shared" si="510"/>
        <v>0</v>
      </c>
      <c r="O672" s="154"/>
      <c r="P672" s="95"/>
      <c r="Q672" s="89"/>
      <c r="S672" s="227" t="s">
        <v>38</v>
      </c>
      <c r="T672" s="61">
        <f>IF(SUM(C662:I662)=0,0,(SUM(C663:I663)/SUM(C662:I662)))</f>
        <v>0</v>
      </c>
      <c r="U672" s="61">
        <f>IF(SUM(K662:N662)=0,0,(SUM(K663:N663)/SUM(K662:N662)))</f>
        <v>0</v>
      </c>
      <c r="V672" s="281"/>
      <c r="W672" s="203">
        <f>IF(SUM(C662:N662)=0,0,(SUM(C663:N663)/SUM(C662:N662)))</f>
        <v>0</v>
      </c>
      <c r="Y672" s="14"/>
      <c r="Z672" s="14"/>
    </row>
    <row r="673" spans="1:27" ht="15" hidden="1" customHeight="1" outlineLevel="1" thickBot="1" x14ac:dyDescent="0.3">
      <c r="A673" s="356"/>
      <c r="B673" s="183" t="s">
        <v>39</v>
      </c>
      <c r="C673" s="204">
        <f>IF(C661=0,0,C663/C661)</f>
        <v>0</v>
      </c>
      <c r="D673" s="76">
        <f t="shared" ref="D673:I673" si="511">IF(D661=0,0,D663/D661)</f>
        <v>0</v>
      </c>
      <c r="E673" s="76">
        <f t="shared" si="511"/>
        <v>0</v>
      </c>
      <c r="F673" s="76">
        <f t="shared" si="511"/>
        <v>0</v>
      </c>
      <c r="G673" s="76">
        <f t="shared" si="511"/>
        <v>0</v>
      </c>
      <c r="H673" s="76">
        <f t="shared" si="511"/>
        <v>0</v>
      </c>
      <c r="I673" s="205">
        <f t="shared" si="511"/>
        <v>0</v>
      </c>
      <c r="J673" s="155"/>
      <c r="K673" s="177">
        <f>IF(K661=0,0,K663/K661)</f>
        <v>0</v>
      </c>
      <c r="L673" s="81">
        <f>IF(L661=0,0,L663/L661)</f>
        <v>0</v>
      </c>
      <c r="M673" s="81">
        <f>IF(M661=0,0,M663/M661)</f>
        <v>0</v>
      </c>
      <c r="N673" s="178">
        <f>IF(N661=0,0,N663/N661)</f>
        <v>0</v>
      </c>
      <c r="O673" s="155"/>
      <c r="P673" s="160"/>
      <c r="Q673" s="161"/>
      <c r="S673" s="230" t="s">
        <v>40</v>
      </c>
      <c r="T673" s="62">
        <f>IF(SUM(C661:I661)=0,0,SUM(C663:I663)/SUM(C661:I661))</f>
        <v>0</v>
      </c>
      <c r="U673" s="62">
        <f>IF(SUM(K661:N661)=0,0,SUM(K663:N663)/SUM(K661:N661))</f>
        <v>0</v>
      </c>
      <c r="V673" s="282"/>
      <c r="W673" s="180">
        <f>IF(SUM(C661:N661)=0,0,SUM(C663:N663)/SUM(C661:N661))</f>
        <v>0</v>
      </c>
      <c r="Y673" s="14"/>
      <c r="Z673" s="14"/>
    </row>
    <row r="674" spans="1:27" ht="15" hidden="1" customHeight="1" outlineLevel="1" thickBot="1" x14ac:dyDescent="0.3">
      <c r="A674" s="179"/>
      <c r="B674" s="146"/>
      <c r="C674" s="220" t="str">
        <f>C659</f>
        <v>прямые заходы</v>
      </c>
      <c r="D674" s="221" t="str">
        <f t="shared" ref="D674:I674" si="512">D659</f>
        <v>директ</v>
      </c>
      <c r="E674" s="221" t="str">
        <f t="shared" si="512"/>
        <v>adwords</v>
      </c>
      <c r="F674" s="221" t="str">
        <f t="shared" si="512"/>
        <v>поиск</v>
      </c>
      <c r="G674" s="221" t="str">
        <f t="shared" si="512"/>
        <v>ссылки</v>
      </c>
      <c r="H674" s="221" t="str">
        <f t="shared" si="512"/>
        <v>источник m</v>
      </c>
      <c r="I674" s="222" t="str">
        <f t="shared" si="512"/>
        <v>источник n</v>
      </c>
      <c r="J674" s="210"/>
      <c r="K674" s="207" t="str">
        <f t="shared" ref="K674:N674" si="513">K659</f>
        <v>Повторные</v>
      </c>
      <c r="L674" s="208" t="str">
        <f t="shared" si="513"/>
        <v>авито</v>
      </c>
      <c r="M674" s="208" t="str">
        <f t="shared" si="513"/>
        <v>вконтакт</v>
      </c>
      <c r="N674" s="209" t="str">
        <f t="shared" si="513"/>
        <v>источник k</v>
      </c>
      <c r="O674" s="244"/>
      <c r="P674" s="139"/>
      <c r="Q674" s="54"/>
      <c r="Y674" s="14"/>
      <c r="Z674" s="14"/>
      <c r="AA674" s="1"/>
    </row>
    <row r="675" spans="1:27" ht="15" hidden="1" customHeight="1" outlineLevel="1" thickBot="1" x14ac:dyDescent="0.3">
      <c r="A675" s="141"/>
      <c r="B675" s="186" t="s">
        <v>35</v>
      </c>
      <c r="C675" s="217">
        <f t="shared" ref="C675:I675" si="514">C661+C646+C631+C616</f>
        <v>0</v>
      </c>
      <c r="D675" s="218">
        <f t="shared" si="514"/>
        <v>0</v>
      </c>
      <c r="E675" s="218">
        <f t="shared" si="514"/>
        <v>0</v>
      </c>
      <c r="F675" s="218">
        <f t="shared" si="514"/>
        <v>0</v>
      </c>
      <c r="G675" s="218">
        <f t="shared" si="514"/>
        <v>0</v>
      </c>
      <c r="H675" s="218">
        <f t="shared" si="514"/>
        <v>0</v>
      </c>
      <c r="I675" s="219">
        <f t="shared" si="514"/>
        <v>0</v>
      </c>
      <c r="J675" s="158"/>
      <c r="K675" s="98">
        <f t="shared" ref="K675:N675" si="515">K661+K646+K631+K616</f>
        <v>0</v>
      </c>
      <c r="L675" s="63">
        <f t="shared" si="515"/>
        <v>0</v>
      </c>
      <c r="M675" s="63">
        <f t="shared" si="515"/>
        <v>0</v>
      </c>
      <c r="N675" s="64">
        <f t="shared" si="515"/>
        <v>0</v>
      </c>
      <c r="O675" s="158"/>
      <c r="P675" s="217"/>
      <c r="Q675" s="219"/>
      <c r="S675" s="232"/>
      <c r="T675" s="299" t="s">
        <v>101</v>
      </c>
      <c r="U675" s="299" t="s">
        <v>102</v>
      </c>
      <c r="V675" s="300"/>
      <c r="W675" s="301" t="s">
        <v>106</v>
      </c>
      <c r="Y675" s="14"/>
      <c r="Z675" s="14"/>
    </row>
    <row r="676" spans="1:27" ht="15" hidden="1" customHeight="1" outlineLevel="1" x14ac:dyDescent="0.25">
      <c r="A676" s="142"/>
      <c r="B676" s="82" t="s">
        <v>117</v>
      </c>
      <c r="C676" s="96">
        <f t="shared" ref="C676:I676" si="516">C662+C647+C632+C617</f>
        <v>0</v>
      </c>
      <c r="D676" s="59">
        <f t="shared" si="516"/>
        <v>0</v>
      </c>
      <c r="E676" s="59">
        <f t="shared" si="516"/>
        <v>0</v>
      </c>
      <c r="F676" s="59">
        <f t="shared" si="516"/>
        <v>0</v>
      </c>
      <c r="G676" s="59">
        <f t="shared" si="516"/>
        <v>0</v>
      </c>
      <c r="H676" s="59">
        <f t="shared" si="516"/>
        <v>0</v>
      </c>
      <c r="I676" s="65">
        <f t="shared" si="516"/>
        <v>0</v>
      </c>
      <c r="J676" s="188"/>
      <c r="K676" s="96">
        <f t="shared" ref="K676:N676" si="517">K662+K647+K632+K617</f>
        <v>0</v>
      </c>
      <c r="L676" s="59">
        <f t="shared" si="517"/>
        <v>0</v>
      </c>
      <c r="M676" s="59">
        <f t="shared" si="517"/>
        <v>0</v>
      </c>
      <c r="N676" s="65">
        <f t="shared" si="517"/>
        <v>0</v>
      </c>
      <c r="O676" s="188"/>
      <c r="P676" s="96"/>
      <c r="Q676" s="65"/>
      <c r="S676" s="9" t="s">
        <v>33</v>
      </c>
      <c r="T676" s="134">
        <f>SUM(C675:I675)</f>
        <v>0</v>
      </c>
      <c r="U676" s="134">
        <f>SUM(K675:N675)</f>
        <v>0</v>
      </c>
      <c r="V676" s="283"/>
      <c r="W676" s="55">
        <f>SUM(C675:N675)</f>
        <v>0</v>
      </c>
      <c r="Y676" s="14"/>
      <c r="Z676" s="14"/>
    </row>
    <row r="677" spans="1:27" ht="15" hidden="1" customHeight="1" outlineLevel="1" x14ac:dyDescent="0.25">
      <c r="A677" s="142"/>
      <c r="B677" s="181" t="s">
        <v>118</v>
      </c>
      <c r="C677" s="96">
        <f t="shared" ref="C677:H677" si="518">C663+C648+C633+C618</f>
        <v>0</v>
      </c>
      <c r="D677" s="59">
        <f t="shared" si="518"/>
        <v>0</v>
      </c>
      <c r="E677" s="59">
        <f t="shared" si="518"/>
        <v>0</v>
      </c>
      <c r="F677" s="59">
        <f t="shared" si="518"/>
        <v>0</v>
      </c>
      <c r="G677" s="59">
        <f t="shared" si="518"/>
        <v>0</v>
      </c>
      <c r="H677" s="59">
        <f t="shared" si="518"/>
        <v>0</v>
      </c>
      <c r="I677" s="65">
        <f>I663+I648+I633+I618</f>
        <v>0</v>
      </c>
      <c r="J677" s="188"/>
      <c r="K677" s="96">
        <f>K663+K648+K633+K618</f>
        <v>0</v>
      </c>
      <c r="L677" s="59">
        <f t="shared" ref="L677:N677" si="519">L663+L648+L633+L618</f>
        <v>0</v>
      </c>
      <c r="M677" s="59">
        <f t="shared" si="519"/>
        <v>0</v>
      </c>
      <c r="N677" s="65">
        <f t="shared" si="519"/>
        <v>0</v>
      </c>
      <c r="O677" s="188"/>
      <c r="P677" s="96"/>
      <c r="Q677" s="65"/>
      <c r="S677" s="2" t="s">
        <v>36</v>
      </c>
      <c r="T677" s="135">
        <f>SUM(C676:I676)</f>
        <v>0</v>
      </c>
      <c r="U677" s="135">
        <f>SUM(K676:N676)</f>
        <v>0</v>
      </c>
      <c r="V677" s="280"/>
      <c r="W677" s="8">
        <f>SUM(C676:N676)</f>
        <v>0</v>
      </c>
      <c r="Y677" s="14"/>
      <c r="Z677" s="14"/>
    </row>
    <row r="678" spans="1:27" ht="15" hidden="1" customHeight="1" outlineLevel="1" thickBot="1" x14ac:dyDescent="0.3">
      <c r="A678" s="142"/>
      <c r="B678" s="181" t="s">
        <v>115</v>
      </c>
      <c r="C678" s="97">
        <f t="shared" ref="C678:I678" si="520">C668+C653+C638+C623</f>
        <v>0</v>
      </c>
      <c r="D678" s="66">
        <f t="shared" si="520"/>
        <v>0</v>
      </c>
      <c r="E678" s="66">
        <f t="shared" si="520"/>
        <v>0</v>
      </c>
      <c r="F678" s="66">
        <f t="shared" si="520"/>
        <v>0</v>
      </c>
      <c r="G678" s="66">
        <f t="shared" si="520"/>
        <v>0</v>
      </c>
      <c r="H678" s="66">
        <f t="shared" si="520"/>
        <v>0</v>
      </c>
      <c r="I678" s="67">
        <f t="shared" si="520"/>
        <v>0</v>
      </c>
      <c r="J678" s="189"/>
      <c r="K678" s="97">
        <f t="shared" ref="K678" si="521">K668+K653+K638+K623</f>
        <v>0</v>
      </c>
      <c r="L678" s="66">
        <f>L668+L653+L638+L623</f>
        <v>0</v>
      </c>
      <c r="M678" s="66">
        <f>M668+M653+M638+M623</f>
        <v>0</v>
      </c>
      <c r="N678" s="67">
        <f>N668+N653+N638+N623</f>
        <v>0</v>
      </c>
      <c r="O678" s="189"/>
      <c r="P678" s="96"/>
      <c r="Q678" s="65"/>
      <c r="S678" s="7" t="s">
        <v>10</v>
      </c>
      <c r="T678" s="136">
        <f>SUM(C677:I677)</f>
        <v>0</v>
      </c>
      <c r="U678" s="136">
        <f>SUM(K677:N677)</f>
        <v>0</v>
      </c>
      <c r="V678" s="284"/>
      <c r="W678" s="137">
        <f>SUM(C677:N677)</f>
        <v>0</v>
      </c>
      <c r="Y678" s="14"/>
      <c r="Z678" s="14"/>
    </row>
    <row r="679" spans="1:27" ht="15" hidden="1" customHeight="1" outlineLevel="1" thickBot="1" x14ac:dyDescent="0.3">
      <c r="A679" s="142"/>
      <c r="B679" s="181" t="s">
        <v>59</v>
      </c>
      <c r="C679" s="97">
        <f>SUM(C620,C635,C650,C665)</f>
        <v>0</v>
      </c>
      <c r="D679" s="66">
        <f t="shared" ref="D679:I679" si="522">SUM(D620,D635,D650,D665)</f>
        <v>0</v>
      </c>
      <c r="E679" s="66">
        <f t="shared" si="522"/>
        <v>0</v>
      </c>
      <c r="F679" s="66">
        <f t="shared" si="522"/>
        <v>0</v>
      </c>
      <c r="G679" s="66">
        <f t="shared" si="522"/>
        <v>0</v>
      </c>
      <c r="H679" s="66">
        <f t="shared" si="522"/>
        <v>0</v>
      </c>
      <c r="I679" s="67">
        <f t="shared" si="522"/>
        <v>0</v>
      </c>
      <c r="J679" s="189"/>
      <c r="K679" s="97">
        <f t="shared" ref="K679" si="523">SUM(K620,K635,K650,K665)</f>
        <v>0</v>
      </c>
      <c r="L679" s="66">
        <f>SUM(L620,L635,L650,L665)</f>
        <v>0</v>
      </c>
      <c r="M679" s="66">
        <f>SUM(M620,M635,M650,M665)</f>
        <v>0</v>
      </c>
      <c r="N679" s="67">
        <f>SUM(N620,N635,N650,N665)</f>
        <v>0</v>
      </c>
      <c r="O679" s="189"/>
      <c r="P679" s="97" t="s">
        <v>60</v>
      </c>
      <c r="Q679" s="67"/>
      <c r="S679" s="242" t="s">
        <v>11</v>
      </c>
      <c r="T679" s="241"/>
      <c r="U679" s="241"/>
      <c r="V679" s="241"/>
      <c r="W679" s="243">
        <f>SUM(T623,T638,T653,T668)</f>
        <v>0</v>
      </c>
      <c r="Y679" s="14"/>
      <c r="Z679" s="14"/>
    </row>
    <row r="680" spans="1:27" ht="15" hidden="1" customHeight="1" outlineLevel="1" x14ac:dyDescent="0.25">
      <c r="A680" s="142"/>
      <c r="B680" s="181" t="s">
        <v>61</v>
      </c>
      <c r="C680" s="275">
        <f>Z622*C682</f>
        <v>0</v>
      </c>
      <c r="D680" s="225">
        <f>Z622*D682</f>
        <v>0</v>
      </c>
      <c r="E680" s="225">
        <f>Z622*E682</f>
        <v>0</v>
      </c>
      <c r="F680" s="225">
        <f>Z622*F682</f>
        <v>0</v>
      </c>
      <c r="G680" s="225">
        <f>Z622*G682</f>
        <v>0</v>
      </c>
      <c r="H680" s="225">
        <f>Z622*H682</f>
        <v>0</v>
      </c>
      <c r="I680" s="226">
        <f>Z622*I682</f>
        <v>0</v>
      </c>
      <c r="J680" s="276"/>
      <c r="K680" s="275">
        <f>Z622*K682</f>
        <v>0</v>
      </c>
      <c r="L680" s="225">
        <f>Z622*L682</f>
        <v>0</v>
      </c>
      <c r="M680" s="225">
        <f>Z622*M682</f>
        <v>0</v>
      </c>
      <c r="N680" s="226">
        <f>Z622*N682</f>
        <v>0</v>
      </c>
      <c r="O680" s="190"/>
      <c r="P680" s="97">
        <f>SUM(C679:N679)</f>
        <v>0</v>
      </c>
      <c r="Q680" s="118">
        <f>IF(P680=0,0,P680/(P680+P682))</f>
        <v>0</v>
      </c>
      <c r="S680" s="23"/>
      <c r="T680" s="23"/>
      <c r="U680" s="23"/>
      <c r="V680" s="23"/>
      <c r="W680" s="21"/>
      <c r="Y680" s="14"/>
      <c r="Z680" s="14"/>
    </row>
    <row r="681" spans="1:27" ht="15" hidden="1" customHeight="1" outlineLevel="1" x14ac:dyDescent="0.25">
      <c r="A681" s="143" t="s">
        <v>90</v>
      </c>
      <c r="B681" s="181" t="s">
        <v>14</v>
      </c>
      <c r="C681" s="271">
        <f>IF(SUM(C620,C635,C650,C665)=0,0,SUM(C623,C638,C653,C668)/SUM(C620,C635,C650,C665))</f>
        <v>0</v>
      </c>
      <c r="D681" s="272">
        <f t="shared" ref="D681:I681" si="524">IF(SUM(D620,D635,D650,D665)=0,0,SUM(D623,D638,D653,D668)/SUM(D620,D635,D650,D665))</f>
        <v>0</v>
      </c>
      <c r="E681" s="272">
        <f t="shared" si="524"/>
        <v>0</v>
      </c>
      <c r="F681" s="272">
        <f t="shared" si="524"/>
        <v>0</v>
      </c>
      <c r="G681" s="272">
        <f t="shared" si="524"/>
        <v>0</v>
      </c>
      <c r="H681" s="272">
        <f t="shared" si="524"/>
        <v>0</v>
      </c>
      <c r="I681" s="273">
        <f t="shared" si="524"/>
        <v>0</v>
      </c>
      <c r="J681" s="274"/>
      <c r="K681" s="271">
        <f>IF(SUM(K620,K635,K650,K665)=0,0,SUM(K623,K638,K653,K668)/SUM(K620,K635,K650,K665))</f>
        <v>0</v>
      </c>
      <c r="L681" s="272">
        <f>IF(SUM(L620,L635,L650,L665)=0,0,SUM(L623,L638,L653,L668)/SUM(L620,L635,L650,L665))</f>
        <v>0</v>
      </c>
      <c r="M681" s="272">
        <f>IF(SUM(M620,M635,M650,M665)=0,0,SUM(M623,M638,M653,M668)/SUM(M620,M635,M650,M665))</f>
        <v>0</v>
      </c>
      <c r="N681" s="273">
        <f>IF(SUM(N620,N635,N650,N665)=0,0,SUM(N623,N638,N653,N668)/SUM(N620,N635,N650,N665))</f>
        <v>0</v>
      </c>
      <c r="O681" s="191"/>
      <c r="P681" s="107" t="s">
        <v>53</v>
      </c>
      <c r="Q681" s="83"/>
      <c r="S681" s="105"/>
      <c r="T681" s="105"/>
      <c r="U681" s="105"/>
      <c r="V681" s="105"/>
      <c r="W681" s="106"/>
      <c r="Y681" s="14"/>
      <c r="Z681" s="14"/>
    </row>
    <row r="682" spans="1:27" ht="15" hidden="1" customHeight="1" outlineLevel="1" thickBot="1" x14ac:dyDescent="0.3">
      <c r="A682" s="144">
        <f>SUM(A617,A632,A647,A662)</f>
        <v>31</v>
      </c>
      <c r="B682" s="187" t="s">
        <v>116</v>
      </c>
      <c r="C682" s="214" t="str">
        <f>IF(C675=0,"0",C677/C675)</f>
        <v>0</v>
      </c>
      <c r="D682" s="62" t="str">
        <f t="shared" ref="D682:I682" si="525">IF(D675=0,"0",D677/D675)</f>
        <v>0</v>
      </c>
      <c r="E682" s="62" t="str">
        <f t="shared" si="525"/>
        <v>0</v>
      </c>
      <c r="F682" s="62" t="str">
        <f t="shared" si="525"/>
        <v>0</v>
      </c>
      <c r="G682" s="62" t="str">
        <f t="shared" si="525"/>
        <v>0</v>
      </c>
      <c r="H682" s="62" t="str">
        <f t="shared" si="525"/>
        <v>0</v>
      </c>
      <c r="I682" s="180" t="str">
        <f t="shared" si="525"/>
        <v>0</v>
      </c>
      <c r="J682" s="192"/>
      <c r="K682" s="214" t="str">
        <f>IF(K675=0,"0",K677/K675)</f>
        <v>0</v>
      </c>
      <c r="L682" s="62" t="str">
        <f>IF(L675=0,"0",L677/L675)</f>
        <v>0</v>
      </c>
      <c r="M682" s="62" t="str">
        <f>IF(M675=0,"0",M677/M675)</f>
        <v>0</v>
      </c>
      <c r="N682" s="180" t="str">
        <f>IF(N675=0,"0",N677/N675)</f>
        <v>0</v>
      </c>
      <c r="O682" s="192"/>
      <c r="P682" s="117">
        <f>SUM(Q615:Q628)+SUM(Q630:Q643)+SUM(Q645:Q658)+SUM(Q660:Q673)</f>
        <v>0</v>
      </c>
      <c r="Q682" s="119">
        <f>IF(P682=0,0,P682/(P682+P680))</f>
        <v>0</v>
      </c>
      <c r="Y682" s="14"/>
      <c r="Z682" s="14"/>
    </row>
    <row r="683" spans="1:27" ht="15" hidden="1" customHeight="1" outlineLevel="1" x14ac:dyDescent="0.25"/>
    <row r="684" spans="1:27" ht="15" hidden="1" customHeight="1" outlineLevel="1" x14ac:dyDescent="0.25"/>
    <row r="685" spans="1:27" ht="15" hidden="1" customHeight="1" outlineLevel="1" x14ac:dyDescent="0.25">
      <c r="S685" s="11"/>
      <c r="T685" s="11"/>
      <c r="U685" s="11"/>
      <c r="V685" s="11"/>
    </row>
    <row r="686" spans="1:27" ht="15" hidden="1" customHeight="1" outlineLevel="1" x14ac:dyDescent="0.7">
      <c r="A686" s="42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spans="1:27" ht="15" hidden="1" customHeight="1" outlineLevel="1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43"/>
    </row>
    <row r="688" spans="1:27" ht="15" hidden="1" customHeight="1" outlineLevel="1" x14ac:dyDescent="0.25">
      <c r="A688" s="14"/>
      <c r="B688" s="2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14"/>
      <c r="S688" s="14"/>
      <c r="T688" s="14"/>
      <c r="U688" s="14"/>
      <c r="V688" s="14"/>
      <c r="W688" s="22"/>
      <c r="X688" s="14"/>
      <c r="Y688" s="14"/>
      <c r="Z688" s="15"/>
      <c r="AA688" s="15"/>
    </row>
    <row r="689" spans="1:30" ht="15" hidden="1" customHeight="1" outlineLevel="1" x14ac:dyDescent="0.25">
      <c r="A689" s="14"/>
      <c r="B689" s="14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14"/>
      <c r="S689" s="14"/>
      <c r="T689" s="14"/>
      <c r="U689" s="14"/>
      <c r="V689" s="14"/>
      <c r="W689" s="15"/>
      <c r="X689" s="14"/>
      <c r="Y689" s="14"/>
      <c r="Z689" s="14"/>
      <c r="AA689" s="10"/>
    </row>
    <row r="690" spans="1:30" ht="15" hidden="1" customHeight="1" outlineLevel="1" x14ac:dyDescent="0.25">
      <c r="A690" s="14"/>
      <c r="B690" s="2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14"/>
      <c r="S690" s="14"/>
      <c r="T690" s="14"/>
      <c r="U690" s="14"/>
      <c r="V690" s="14"/>
      <c r="W690" s="46"/>
      <c r="X690" s="14"/>
      <c r="Y690" s="14"/>
      <c r="Z690" s="10"/>
      <c r="AA690" s="44"/>
    </row>
    <row r="691" spans="1:30" ht="15" hidden="1" customHeight="1" outlineLevel="1" x14ac:dyDescent="0.25">
      <c r="A691" s="14"/>
      <c r="B691" s="2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14"/>
      <c r="S691" s="14"/>
      <c r="T691" s="14"/>
      <c r="U691" s="14"/>
      <c r="V691" s="14"/>
      <c r="W691" s="46"/>
      <c r="X691" s="14"/>
      <c r="Y691" s="14"/>
      <c r="Z691" s="22"/>
      <c r="AA691" s="47"/>
    </row>
    <row r="692" spans="1:30" ht="15" hidden="1" customHeight="1" outlineLevel="1" x14ac:dyDescent="0.25">
      <c r="A692" s="14"/>
      <c r="B692" s="24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14"/>
      <c r="S692" s="14"/>
      <c r="T692" s="14"/>
      <c r="U692" s="14"/>
      <c r="V692" s="14"/>
      <c r="W692" s="15"/>
      <c r="X692" s="14"/>
      <c r="Y692" s="14"/>
      <c r="Z692" s="14"/>
      <c r="AA692" s="44"/>
    </row>
    <row r="693" spans="1:30" ht="15" hidden="1" customHeight="1" outlineLevel="1" x14ac:dyDescent="0.25">
      <c r="A693" s="14"/>
      <c r="B693" s="24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14"/>
      <c r="S693" s="14"/>
      <c r="T693" s="14"/>
      <c r="U693" s="14"/>
      <c r="V693" s="14"/>
      <c r="W693" s="15"/>
      <c r="X693" s="14"/>
      <c r="Y693" s="14"/>
      <c r="Z693" s="14"/>
      <c r="AA693" s="44"/>
    </row>
    <row r="694" spans="1:30" ht="15" hidden="1" customHeight="1" outlineLevel="1" x14ac:dyDescent="0.25">
      <c r="A694" s="14"/>
      <c r="B694" s="24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14"/>
      <c r="S694" s="14"/>
      <c r="T694" s="14"/>
      <c r="U694" s="14"/>
      <c r="V694" s="14"/>
      <c r="W694" s="50"/>
      <c r="X694" s="14"/>
      <c r="Y694" s="14"/>
      <c r="Z694" s="14"/>
      <c r="AA694" s="44"/>
    </row>
    <row r="695" spans="1:30" ht="15" hidden="1" customHeight="1" outlineLevel="1" x14ac:dyDescent="0.25">
      <c r="A695" s="14"/>
      <c r="B695" s="24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14"/>
      <c r="S695" s="14"/>
      <c r="T695" s="14"/>
      <c r="U695" s="14"/>
      <c r="V695" s="14"/>
      <c r="W695" s="15"/>
      <c r="X695" s="14"/>
      <c r="Y695" s="14"/>
      <c r="Z695" s="14"/>
      <c r="AA695" s="14"/>
    </row>
    <row r="696" spans="1:30" ht="15" hidden="1" customHeight="1" outlineLevel="1" x14ac:dyDescent="0.25">
      <c r="A696" s="14"/>
      <c r="B696" s="20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14"/>
      <c r="S696" s="23"/>
      <c r="T696" s="23"/>
      <c r="U696" s="23"/>
      <c r="V696" s="23"/>
      <c r="W696" s="15"/>
      <c r="X696" s="14"/>
      <c r="Y696" s="14"/>
      <c r="Z696" s="15"/>
      <c r="AA696" s="44"/>
    </row>
    <row r="697" spans="1:30" ht="15" hidden="1" customHeight="1" outlineLevel="1" x14ac:dyDescent="0.25">
      <c r="A697" s="14"/>
      <c r="B697" s="14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4"/>
      <c r="S697" s="14"/>
      <c r="T697" s="14"/>
      <c r="U697" s="14"/>
      <c r="V697" s="14"/>
      <c r="W697" s="14"/>
      <c r="X697" s="14"/>
      <c r="Y697" s="14"/>
      <c r="Z697" s="44"/>
      <c r="AA697" s="15"/>
    </row>
    <row r="698" spans="1:30" ht="15" customHeight="1" collapsed="1" x14ac:dyDescent="0.25"/>
    <row r="699" spans="1:30" ht="15" customHeight="1" x14ac:dyDescent="0.25">
      <c r="A699" s="303" t="s">
        <v>70</v>
      </c>
      <c r="B699" s="126">
        <f>W766</f>
        <v>0</v>
      </c>
    </row>
    <row r="700" spans="1:30" ht="15" hidden="1" customHeight="1" outlineLevel="1" thickBot="1" x14ac:dyDescent="0.4">
      <c r="A700" s="120"/>
      <c r="B700" s="126"/>
      <c r="C700" s="385" t="s">
        <v>93</v>
      </c>
      <c r="D700" s="386"/>
      <c r="E700" s="386"/>
      <c r="F700" s="386"/>
      <c r="G700" s="386"/>
      <c r="H700" s="386"/>
      <c r="I700" s="387"/>
      <c r="J700" s="148"/>
      <c r="K700" s="388" t="s">
        <v>104</v>
      </c>
      <c r="L700" s="389"/>
      <c r="M700" s="389"/>
      <c r="N700" s="390"/>
      <c r="O700" s="149"/>
      <c r="P700" s="391" t="s">
        <v>99</v>
      </c>
      <c r="Q700" s="392"/>
      <c r="S700" s="361" t="s">
        <v>103</v>
      </c>
      <c r="T700" s="362"/>
      <c r="U700" s="362"/>
      <c r="V700" s="362"/>
      <c r="W700" s="363"/>
      <c r="Y700" s="361" t="s">
        <v>108</v>
      </c>
      <c r="Z700" s="362"/>
      <c r="AA700" s="362"/>
      <c r="AB700" s="363"/>
      <c r="AD700" s="251"/>
    </row>
    <row r="701" spans="1:30" ht="15" hidden="1" customHeight="1" outlineLevel="1" thickBot="1" x14ac:dyDescent="0.3">
      <c r="A701" s="140" t="s">
        <v>41</v>
      </c>
      <c r="B701" s="146"/>
      <c r="C701" s="207" t="s">
        <v>94</v>
      </c>
      <c r="D701" s="208" t="s">
        <v>0</v>
      </c>
      <c r="E701" s="208" t="s">
        <v>1</v>
      </c>
      <c r="F701" s="208" t="s">
        <v>2</v>
      </c>
      <c r="G701" s="208" t="s">
        <v>91</v>
      </c>
      <c r="H701" s="208" t="s">
        <v>92</v>
      </c>
      <c r="I701" s="209" t="s">
        <v>29</v>
      </c>
      <c r="J701" s="210"/>
      <c r="K701" s="211" t="s">
        <v>45</v>
      </c>
      <c r="L701" s="212" t="s">
        <v>95</v>
      </c>
      <c r="M701" s="212" t="s">
        <v>12</v>
      </c>
      <c r="N701" s="213" t="s">
        <v>96</v>
      </c>
      <c r="O701" s="156"/>
      <c r="P701" s="163" t="s">
        <v>98</v>
      </c>
      <c r="Q701" s="164" t="s">
        <v>97</v>
      </c>
      <c r="S701" s="232"/>
      <c r="T701" s="299" t="s">
        <v>101</v>
      </c>
      <c r="U701" s="299" t="s">
        <v>102</v>
      </c>
      <c r="V701" s="300"/>
      <c r="W701" s="301" t="s">
        <v>106</v>
      </c>
      <c r="Y701" s="370"/>
      <c r="Z701" s="365" t="s">
        <v>16</v>
      </c>
      <c r="AA701" s="372" t="s">
        <v>107</v>
      </c>
      <c r="AB701" s="374" t="s">
        <v>15</v>
      </c>
      <c r="AD701" s="251"/>
    </row>
    <row r="702" spans="1:30" ht="15" hidden="1" customHeight="1" outlineLevel="1" x14ac:dyDescent="0.25">
      <c r="A702" s="233"/>
      <c r="B702" s="184" t="s">
        <v>30</v>
      </c>
      <c r="C702" s="52"/>
      <c r="D702" s="53"/>
      <c r="E702" s="53"/>
      <c r="F702" s="53"/>
      <c r="G702" s="53"/>
      <c r="H702" s="53"/>
      <c r="I702" s="202"/>
      <c r="J702" s="158"/>
      <c r="K702" s="223"/>
      <c r="L702" s="224"/>
      <c r="M702" s="224"/>
      <c r="N702" s="162"/>
      <c r="O702" s="158"/>
      <c r="P702" s="104"/>
      <c r="Q702" s="99"/>
      <c r="R702" s="1"/>
      <c r="S702" s="285"/>
      <c r="T702" s="231"/>
      <c r="U702" s="231"/>
      <c r="V702" s="288"/>
      <c r="W702" s="289"/>
      <c r="Y702" s="371"/>
      <c r="Z702" s="367"/>
      <c r="AA702" s="373"/>
      <c r="AB702" s="375"/>
    </row>
    <row r="703" spans="1:30" ht="15" hidden="1" customHeight="1" outlineLevel="1" x14ac:dyDescent="0.25">
      <c r="A703" s="138" t="s">
        <v>89</v>
      </c>
      <c r="B703" s="185" t="s">
        <v>34</v>
      </c>
      <c r="C703" s="193"/>
      <c r="D703" s="4"/>
      <c r="E703" s="4"/>
      <c r="F703" s="3"/>
      <c r="G703" s="3"/>
      <c r="H703" s="3"/>
      <c r="I703" s="194"/>
      <c r="J703" s="159"/>
      <c r="K703" s="166"/>
      <c r="L703" s="101"/>
      <c r="M703" s="101"/>
      <c r="N703" s="84"/>
      <c r="O703" s="159"/>
      <c r="P703" s="90"/>
      <c r="Q703" s="84"/>
      <c r="S703" s="236" t="s">
        <v>47</v>
      </c>
      <c r="T703" s="68" t="str">
        <f>IF(SUM(C703:I703)=0,"",SUM(C703:I703)/A704)</f>
        <v/>
      </c>
      <c r="U703" s="68" t="str">
        <f>IF(SUM(K703:N703)=0,"",SUM(K703:N703)/A704)</f>
        <v/>
      </c>
      <c r="V703" s="290"/>
      <c r="W703" s="68" t="str">
        <f>IF(SUM(C703:N703)=0,"",SUM(C703:N703)/A704)</f>
        <v/>
      </c>
      <c r="Y703" s="364"/>
      <c r="Z703" s="367"/>
      <c r="AA703" s="373"/>
      <c r="AB703" s="375"/>
      <c r="AD703" s="251"/>
    </row>
    <row r="704" spans="1:30" ht="15" hidden="1" customHeight="1" outlineLevel="1" thickBot="1" x14ac:dyDescent="0.3">
      <c r="A704" s="234">
        <v>7</v>
      </c>
      <c r="B704" s="185" t="s">
        <v>3</v>
      </c>
      <c r="C704" s="193"/>
      <c r="D704" s="3"/>
      <c r="E704" s="3"/>
      <c r="F704" s="3"/>
      <c r="G704" s="3"/>
      <c r="H704" s="3"/>
      <c r="I704" s="194"/>
      <c r="J704" s="159"/>
      <c r="K704" s="166"/>
      <c r="L704" s="101"/>
      <c r="M704" s="101"/>
      <c r="N704" s="84"/>
      <c r="O704" s="159"/>
      <c r="P704" s="90"/>
      <c r="Q704" s="84"/>
      <c r="S704" s="236" t="s">
        <v>48</v>
      </c>
      <c r="T704" s="69">
        <f>SUM(C704:I704)/A704</f>
        <v>0</v>
      </c>
      <c r="U704" s="69">
        <f>SUM(K704:N704)/A704</f>
        <v>0</v>
      </c>
      <c r="V704" s="291"/>
      <c r="W704" s="69">
        <f>SUM(C704:N704)/A704</f>
        <v>0</v>
      </c>
      <c r="Y704" s="247" t="s">
        <v>9</v>
      </c>
      <c r="Z704" s="248">
        <f>W766</f>
        <v>0</v>
      </c>
      <c r="AA704" s="342">
        <f>IF(SUM(W705,W720,W735,W750)=0,0,AVERAGE(W705,W720,W735,W750)*AVERAGE(W726,W711,W741,W756)*A769-AB719)</f>
        <v>0</v>
      </c>
      <c r="AB704" s="250"/>
    </row>
    <row r="705" spans="1:28" ht="15" hidden="1" customHeight="1" outlineLevel="1" x14ac:dyDescent="0.25">
      <c r="A705" s="353" t="s">
        <v>46</v>
      </c>
      <c r="B705" s="185" t="s">
        <v>4</v>
      </c>
      <c r="C705" s="193"/>
      <c r="D705" s="3"/>
      <c r="E705" s="3"/>
      <c r="F705" s="3"/>
      <c r="G705" s="3"/>
      <c r="H705" s="3"/>
      <c r="I705" s="194"/>
      <c r="J705" s="159"/>
      <c r="K705" s="166"/>
      <c r="L705" s="101"/>
      <c r="M705" s="101"/>
      <c r="N705" s="84"/>
      <c r="O705" s="159"/>
      <c r="P705" s="90"/>
      <c r="Q705" s="84"/>
      <c r="S705" s="236" t="s">
        <v>49</v>
      </c>
      <c r="T705" s="69" t="str">
        <f>IF(SUM(C705:I705)=0,"",SUM(C705:I705)/A704)</f>
        <v/>
      </c>
      <c r="U705" s="69" t="str">
        <f>IF(SUM(K705:N705)=0,"",SUM(K705:N705)/A704)</f>
        <v/>
      </c>
      <c r="V705" s="291"/>
      <c r="W705" s="69" t="str">
        <f>IF(SUM(C705:N705)=0,"",SUM(C705:N705)/A704)</f>
        <v/>
      </c>
      <c r="Y705" s="37" t="s">
        <v>21</v>
      </c>
      <c r="Z705" s="38">
        <f>W765</f>
        <v>0</v>
      </c>
      <c r="AA705" s="12">
        <f>Z706*A769</f>
        <v>0</v>
      </c>
      <c r="AB705" s="246" t="str">
        <f>IF(AB704="","введите цель",(AB704+AB719)/AVERAGE(W711,W726,W741,W756))</f>
        <v>введите цель</v>
      </c>
    </row>
    <row r="706" spans="1:28" ht="15" hidden="1" customHeight="1" outlineLevel="1" thickBot="1" x14ac:dyDescent="0.3">
      <c r="A706" s="354"/>
      <c r="B706" s="185" t="s">
        <v>5</v>
      </c>
      <c r="C706" s="195"/>
      <c r="D706" s="6"/>
      <c r="E706" s="6"/>
      <c r="F706" s="5"/>
      <c r="G706" s="5"/>
      <c r="H706" s="5"/>
      <c r="I706" s="196"/>
      <c r="J706" s="151"/>
      <c r="K706" s="167"/>
      <c r="L706" s="102"/>
      <c r="M706" s="102"/>
      <c r="N706" s="85"/>
      <c r="O706" s="151"/>
      <c r="P706" s="91"/>
      <c r="Q706" s="85"/>
      <c r="S706" s="236" t="s">
        <v>6</v>
      </c>
      <c r="T706" s="66">
        <f>SUM(C706:I706)</f>
        <v>0</v>
      </c>
      <c r="U706" s="66">
        <f>SUM(K706:N706)</f>
        <v>0</v>
      </c>
      <c r="V706" s="292"/>
      <c r="W706" s="66">
        <f>SUM(C706:N706)</f>
        <v>0</v>
      </c>
      <c r="Y706" s="37" t="s">
        <v>17</v>
      </c>
      <c r="Z706" s="39">
        <f>IF(SUM(W705,W720,W735,W750)=0,0,AVERAGE(W705,W720,W735,W750))</f>
        <v>0</v>
      </c>
      <c r="AA706" s="13" t="s">
        <v>18</v>
      </c>
      <c r="AB706" s="28" t="str">
        <f>IF(AB705="введите цель","введите цель",AB705/A769)</f>
        <v>введите цель</v>
      </c>
    </row>
    <row r="707" spans="1:28" ht="15" hidden="1" customHeight="1" outlineLevel="1" thickBot="1" x14ac:dyDescent="0.3">
      <c r="A707" s="355"/>
      <c r="B707" s="185" t="s">
        <v>7</v>
      </c>
      <c r="C707" s="195"/>
      <c r="D707" s="5"/>
      <c r="E707" s="5"/>
      <c r="F707" s="5"/>
      <c r="G707" s="5"/>
      <c r="H707" s="5"/>
      <c r="I707" s="196"/>
      <c r="J707" s="151"/>
      <c r="K707" s="167"/>
      <c r="L707" s="102"/>
      <c r="M707" s="102"/>
      <c r="N707" s="85"/>
      <c r="O707" s="151"/>
      <c r="P707" s="91"/>
      <c r="Q707" s="85"/>
      <c r="S707" s="236" t="s">
        <v>105</v>
      </c>
      <c r="T707" s="59" t="str">
        <f>IF(SUM(C707:I707)=0,"",SUM(C707:I707))</f>
        <v/>
      </c>
      <c r="U707" s="59" t="str">
        <f>IF(SUM(K707:N707)=0,"",SUM(K707:N707))</f>
        <v/>
      </c>
      <c r="V707" s="293"/>
      <c r="W707" s="66" t="str">
        <f>IF(SUM(C707:N707)=0,"",SUM(C707:N707))</f>
        <v/>
      </c>
      <c r="Y707" s="111" t="s">
        <v>19</v>
      </c>
      <c r="Z707" s="40">
        <f>IF(SUM(W703,W718,W733,W748)=0,0,AVERAGE(W703,W718,W733,W748))</f>
        <v>0</v>
      </c>
      <c r="AA707" s="25" t="s">
        <v>18</v>
      </c>
      <c r="AB707" s="29" t="str">
        <f>IF(AB704="","введите цель",((AB704+AB719)/((Z706*Z709*A769)/(Z707*A769)))/A769)</f>
        <v>введите цель</v>
      </c>
    </row>
    <row r="708" spans="1:28" ht="15" hidden="1" customHeight="1" outlineLevel="1" thickBot="1" x14ac:dyDescent="0.3">
      <c r="A708" s="356"/>
      <c r="B708" s="181" t="s">
        <v>32</v>
      </c>
      <c r="C708" s="197">
        <f t="shared" ref="C708:I708" si="526">IF(C703=0,0,C707/C703)</f>
        <v>0</v>
      </c>
      <c r="D708" s="56">
        <f t="shared" si="526"/>
        <v>0</v>
      </c>
      <c r="E708" s="56">
        <f t="shared" si="526"/>
        <v>0</v>
      </c>
      <c r="F708" s="56">
        <f t="shared" si="526"/>
        <v>0</v>
      </c>
      <c r="G708" s="56">
        <f t="shared" si="526"/>
        <v>0</v>
      </c>
      <c r="H708" s="56">
        <f t="shared" si="526"/>
        <v>0</v>
      </c>
      <c r="I708" s="169">
        <f t="shared" si="526"/>
        <v>0</v>
      </c>
      <c r="J708" s="150"/>
      <c r="K708" s="168">
        <f t="shared" ref="K708" si="527">IF(K703=0,0,K707/K703)</f>
        <v>0</v>
      </c>
      <c r="L708" s="147">
        <f>IF(L703=0,0,L707/L703)</f>
        <v>0</v>
      </c>
      <c r="M708" s="147">
        <f>IF(M703=0,0,M707/M703)</f>
        <v>0</v>
      </c>
      <c r="N708" s="169">
        <f>IF(N703=0,0,N707/N703)</f>
        <v>0</v>
      </c>
      <c r="O708" s="150"/>
      <c r="P708" s="92"/>
      <c r="Q708" s="86"/>
      <c r="S708" s="236" t="s">
        <v>51</v>
      </c>
      <c r="T708" s="345" t="str">
        <f>IF(SUM(Q702:Q715)=0,"",SUM(Q702:Q715))</f>
        <v/>
      </c>
      <c r="U708" s="345"/>
      <c r="V708" s="345"/>
      <c r="W708" s="345"/>
      <c r="Y708" s="376" t="s">
        <v>109</v>
      </c>
      <c r="Z708" s="377"/>
      <c r="AA708" s="377"/>
      <c r="AB708" s="378"/>
    </row>
    <row r="709" spans="1:28" ht="15" hidden="1" customHeight="1" outlineLevel="1" x14ac:dyDescent="0.25">
      <c r="A709" s="356"/>
      <c r="B709" s="181" t="s">
        <v>8</v>
      </c>
      <c r="C709" s="198">
        <f>IF(C705=0,0,C707/C705)</f>
        <v>0</v>
      </c>
      <c r="D709" s="57">
        <f>IF(D705=0,0,D707/D705)</f>
        <v>0</v>
      </c>
      <c r="E709" s="57">
        <f t="shared" ref="E709:I709" si="528">IF(E705=0,0,E707/E705)</f>
        <v>0</v>
      </c>
      <c r="F709" s="57">
        <f t="shared" si="528"/>
        <v>0</v>
      </c>
      <c r="G709" s="57">
        <f t="shared" si="528"/>
        <v>0</v>
      </c>
      <c r="H709" s="57">
        <f t="shared" si="528"/>
        <v>0</v>
      </c>
      <c r="I709" s="171">
        <f t="shared" si="528"/>
        <v>0</v>
      </c>
      <c r="J709" s="151"/>
      <c r="K709" s="170">
        <f t="shared" ref="K709" si="529">IF(K705=0,0,K707/K705)</f>
        <v>0</v>
      </c>
      <c r="L709" s="78">
        <f>IF(L705=0,0,L707/L705)</f>
        <v>0</v>
      </c>
      <c r="M709" s="78">
        <f>IF(M705=0,0,M707/M705)</f>
        <v>0</v>
      </c>
      <c r="N709" s="171">
        <f>IF(N705=0,0,N707/N705)</f>
        <v>0</v>
      </c>
      <c r="O709" s="151"/>
      <c r="P709" s="91"/>
      <c r="Q709" s="85"/>
      <c r="S709" s="236"/>
      <c r="T709" s="66"/>
      <c r="U709" s="59"/>
      <c r="V709" s="293"/>
      <c r="W709" s="59"/>
      <c r="Y709" s="35" t="s">
        <v>22</v>
      </c>
      <c r="Z709" s="34">
        <f>IF(SUM(W711,W726,W741,W756)=0,0,AVERAGE(W711,W726,W741,W756))</f>
        <v>0</v>
      </c>
      <c r="AA709" s="17" t="s">
        <v>18</v>
      </c>
      <c r="AB709" s="31"/>
    </row>
    <row r="710" spans="1:28" ht="15" hidden="1" customHeight="1" outlineLevel="1" thickBot="1" x14ac:dyDescent="0.3">
      <c r="A710" s="356"/>
      <c r="B710" s="182" t="s">
        <v>74</v>
      </c>
      <c r="C710" s="199">
        <f>C706-C707</f>
        <v>0</v>
      </c>
      <c r="D710" s="58">
        <f t="shared" ref="D710:I710" si="530">D706-D707</f>
        <v>0</v>
      </c>
      <c r="E710" s="58">
        <f t="shared" si="530"/>
        <v>0</v>
      </c>
      <c r="F710" s="58">
        <f t="shared" si="530"/>
        <v>0</v>
      </c>
      <c r="G710" s="58">
        <f t="shared" si="530"/>
        <v>0</v>
      </c>
      <c r="H710" s="58">
        <f t="shared" si="530"/>
        <v>0</v>
      </c>
      <c r="I710" s="173">
        <f t="shared" si="530"/>
        <v>0</v>
      </c>
      <c r="J710" s="152"/>
      <c r="K710" s="172">
        <f t="shared" ref="K710" si="531">K706-K707</f>
        <v>0</v>
      </c>
      <c r="L710" s="79">
        <f>L706-L707</f>
        <v>0</v>
      </c>
      <c r="M710" s="79">
        <f>M706-M707</f>
        <v>0</v>
      </c>
      <c r="N710" s="173">
        <f>N706-N707</f>
        <v>0</v>
      </c>
      <c r="O710" s="152"/>
      <c r="P710" s="93"/>
      <c r="Q710" s="87"/>
      <c r="S710" s="286" t="s">
        <v>119</v>
      </c>
      <c r="T710" s="348" t="str">
        <f>IF((SUM(C710:N710)-SUM(Q702:Q715))=0,"",SUM(C710:N710)-SUM(Q702:Q715))</f>
        <v/>
      </c>
      <c r="U710" s="348"/>
      <c r="V710" s="348"/>
      <c r="W710" s="348"/>
      <c r="Y710" s="111" t="s">
        <v>11</v>
      </c>
      <c r="Z710" s="41" t="s">
        <v>18</v>
      </c>
      <c r="AA710" s="26">
        <f>AA704</f>
        <v>0</v>
      </c>
      <c r="AB710" s="27" t="str">
        <f>IF(AB709="","введите цель",Z706*A769*AB709-AB719)</f>
        <v>введите цель</v>
      </c>
    </row>
    <row r="711" spans="1:28" ht="15" hidden="1" customHeight="1" outlineLevel="1" thickBot="1" x14ac:dyDescent="0.3">
      <c r="A711" s="356"/>
      <c r="B711" s="182" t="s">
        <v>13</v>
      </c>
      <c r="C711" s="200" t="str">
        <f>IF(C707=0,"нет",C706/C707)</f>
        <v>нет</v>
      </c>
      <c r="D711" s="75" t="str">
        <f t="shared" ref="D711:I711" si="532">IF(D707=0,"нет",D706/D707)</f>
        <v>нет</v>
      </c>
      <c r="E711" s="75" t="str">
        <f t="shared" si="532"/>
        <v>нет</v>
      </c>
      <c r="F711" s="75" t="str">
        <f t="shared" si="532"/>
        <v>нет</v>
      </c>
      <c r="G711" s="75" t="str">
        <f t="shared" si="532"/>
        <v>нет</v>
      </c>
      <c r="H711" s="75" t="str">
        <f t="shared" si="532"/>
        <v>нет</v>
      </c>
      <c r="I711" s="174" t="str">
        <f t="shared" si="532"/>
        <v>нет</v>
      </c>
      <c r="J711" s="153"/>
      <c r="K711" s="200" t="str">
        <f>IF(K707=0,"нет",K706/K707)</f>
        <v>нет</v>
      </c>
      <c r="L711" s="75" t="str">
        <f>IF(L707=0,"нет",L706/L707)</f>
        <v>нет</v>
      </c>
      <c r="M711" s="75" t="str">
        <f>IF(M707=0,"нет",M706/M707)</f>
        <v>нет</v>
      </c>
      <c r="N711" s="174" t="str">
        <f>IF(N707=0,"нет",N706/N707)</f>
        <v>нет</v>
      </c>
      <c r="O711" s="153"/>
      <c r="P711" s="94"/>
      <c r="Q711" s="88"/>
      <c r="S711" s="236" t="s">
        <v>50</v>
      </c>
      <c r="T711" s="66" t="str">
        <f>IF(SUM(C705:I705)=0,"",SUM(C706:I706)/SUM(C705:I705))</f>
        <v/>
      </c>
      <c r="U711" s="66" t="str">
        <f>IF(SUM(K705:N705)=0,"",SUM(K706:N706)/SUM(K705:N705))</f>
        <v/>
      </c>
      <c r="V711" s="293"/>
      <c r="W711" s="66" t="str">
        <f>IF(SUM(C705:N705)=0,"",SUM(C706:N706)/SUM(C705:N705))</f>
        <v/>
      </c>
      <c r="Y711" s="376" t="s">
        <v>110</v>
      </c>
      <c r="Z711" s="377"/>
      <c r="AA711" s="379"/>
      <c r="AB711" s="378"/>
    </row>
    <row r="712" spans="1:28" ht="15" hidden="1" customHeight="1" outlineLevel="1" thickBot="1" x14ac:dyDescent="0.3">
      <c r="A712" s="356"/>
      <c r="B712" s="82" t="s">
        <v>31</v>
      </c>
      <c r="C712" s="201">
        <f t="shared" ref="C712:I712" si="533">IF(C702=0,0,C703/C702)</f>
        <v>0</v>
      </c>
      <c r="D712" s="60">
        <f t="shared" si="533"/>
        <v>0</v>
      </c>
      <c r="E712" s="60">
        <f t="shared" si="533"/>
        <v>0</v>
      </c>
      <c r="F712" s="60">
        <f t="shared" si="533"/>
        <v>0</v>
      </c>
      <c r="G712" s="60">
        <f t="shared" si="533"/>
        <v>0</v>
      </c>
      <c r="H712" s="60">
        <f t="shared" si="533"/>
        <v>0</v>
      </c>
      <c r="I712" s="176">
        <f t="shared" si="533"/>
        <v>0</v>
      </c>
      <c r="J712" s="154"/>
      <c r="K712" s="175">
        <f t="shared" ref="K712:N712" si="534">IF(K702=0,0,K703/K702)</f>
        <v>0</v>
      </c>
      <c r="L712" s="80">
        <f t="shared" si="534"/>
        <v>0</v>
      </c>
      <c r="M712" s="80">
        <f t="shared" si="534"/>
        <v>0</v>
      </c>
      <c r="N712" s="176">
        <f t="shared" si="534"/>
        <v>0</v>
      </c>
      <c r="O712" s="154"/>
      <c r="P712" s="95"/>
      <c r="Q712" s="89"/>
      <c r="S712" s="382"/>
      <c r="T712" s="383"/>
      <c r="U712" s="383"/>
      <c r="V712" s="383"/>
      <c r="W712" s="384"/>
      <c r="X712" s="73"/>
      <c r="Y712" s="35" t="s">
        <v>19</v>
      </c>
      <c r="Z712" s="36">
        <f>Z707</f>
        <v>0</v>
      </c>
      <c r="AA712" s="343" t="s">
        <v>18</v>
      </c>
      <c r="AB712" s="252"/>
    </row>
    <row r="713" spans="1:28" ht="15" hidden="1" customHeight="1" outlineLevel="1" x14ac:dyDescent="0.25">
      <c r="A713" s="356"/>
      <c r="B713" s="181" t="s">
        <v>37</v>
      </c>
      <c r="C713" s="201">
        <f t="shared" ref="C713:I713" si="535">IF(C703=0,0,C704/C703)</f>
        <v>0</v>
      </c>
      <c r="D713" s="60">
        <f t="shared" si="535"/>
        <v>0</v>
      </c>
      <c r="E713" s="60">
        <f t="shared" si="535"/>
        <v>0</v>
      </c>
      <c r="F713" s="60">
        <f t="shared" si="535"/>
        <v>0</v>
      </c>
      <c r="G713" s="60">
        <f t="shared" si="535"/>
        <v>0</v>
      </c>
      <c r="H713" s="60">
        <f t="shared" si="535"/>
        <v>0</v>
      </c>
      <c r="I713" s="176">
        <f t="shared" si="535"/>
        <v>0</v>
      </c>
      <c r="J713" s="154"/>
      <c r="K713" s="175">
        <f t="shared" ref="K713:N713" si="536">IF(K703=0,0,K704/K703)</f>
        <v>0</v>
      </c>
      <c r="L713" s="80">
        <f t="shared" si="536"/>
        <v>0</v>
      </c>
      <c r="M713" s="80">
        <f t="shared" si="536"/>
        <v>0</v>
      </c>
      <c r="N713" s="176">
        <f t="shared" si="536"/>
        <v>0</v>
      </c>
      <c r="O713" s="154"/>
      <c r="P713" s="95"/>
      <c r="Q713" s="89"/>
      <c r="S713" s="236" t="s">
        <v>37</v>
      </c>
      <c r="T713" s="61">
        <f>IF(SUM(C703:I703)=0,0,(SUM(C704:I704)/SUM(C703:I703)))</f>
        <v>0</v>
      </c>
      <c r="U713" s="61">
        <f>IF(SUM(K703:N703)=0,0,(SUM(K704:N704)/SUM(K703:N703)))</f>
        <v>0</v>
      </c>
      <c r="V713" s="294"/>
      <c r="W713" s="61">
        <f>IF(SUM(C703:N703)=0,0,(SUM(C704:N704)/SUM(C703:N703)))</f>
        <v>0</v>
      </c>
      <c r="Y713" s="37" t="s">
        <v>11</v>
      </c>
      <c r="Z713" s="110" t="s">
        <v>18</v>
      </c>
      <c r="AA713" s="19">
        <f>AA704</f>
        <v>0</v>
      </c>
      <c r="AB713" s="30" t="str">
        <f>IF(AB712="","введите цель",((Z706*Z709*A769)/(Z707*A769))*AB712*A769-AB719)</f>
        <v>введите цель</v>
      </c>
    </row>
    <row r="714" spans="1:28" ht="15" hidden="1" customHeight="1" outlineLevel="1" thickBot="1" x14ac:dyDescent="0.3">
      <c r="A714" s="356"/>
      <c r="B714" s="82" t="s">
        <v>38</v>
      </c>
      <c r="C714" s="201">
        <f t="shared" ref="C714:G714" si="537">IF(C704=0,0,C705/C704)</f>
        <v>0</v>
      </c>
      <c r="D714" s="60">
        <f t="shared" si="537"/>
        <v>0</v>
      </c>
      <c r="E714" s="60">
        <f t="shared" si="537"/>
        <v>0</v>
      </c>
      <c r="F714" s="60">
        <f t="shared" si="537"/>
        <v>0</v>
      </c>
      <c r="G714" s="60">
        <f t="shared" si="537"/>
        <v>0</v>
      </c>
      <c r="H714" s="60">
        <f>IF(H704=0,0,H705/H704)</f>
        <v>0</v>
      </c>
      <c r="I714" s="176">
        <f t="shared" ref="I714" si="538">IF(I704=0,0,I705/I704)</f>
        <v>0</v>
      </c>
      <c r="J714" s="154"/>
      <c r="K714" s="175">
        <f t="shared" ref="K714:N714" si="539">IF(K704=0,0,K705/K704)</f>
        <v>0</v>
      </c>
      <c r="L714" s="80">
        <f t="shared" si="539"/>
        <v>0</v>
      </c>
      <c r="M714" s="80">
        <f t="shared" si="539"/>
        <v>0</v>
      </c>
      <c r="N714" s="176">
        <f t="shared" si="539"/>
        <v>0</v>
      </c>
      <c r="O714" s="154"/>
      <c r="P714" s="95"/>
      <c r="Q714" s="89"/>
      <c r="S714" s="236" t="s">
        <v>38</v>
      </c>
      <c r="T714" s="61">
        <f>IF(SUM(C704:I704)=0,0,(SUM(C705:I705)/SUM(C704:I704)))</f>
        <v>0</v>
      </c>
      <c r="U714" s="61">
        <f>IF(SUM(K704:N704)=0,0,(SUM(K705:N705)/SUM(K704:N704)))</f>
        <v>0</v>
      </c>
      <c r="V714" s="294"/>
      <c r="W714" s="61">
        <f>IF(SUM(C704:N704)=0,0,(SUM(C705:N705)/SUM(C704:N704)))</f>
        <v>0</v>
      </c>
      <c r="Y714" s="111" t="s">
        <v>20</v>
      </c>
      <c r="Z714" s="112">
        <f>Z706</f>
        <v>0</v>
      </c>
      <c r="AA714" s="113" t="s">
        <v>18</v>
      </c>
      <c r="AB714" s="114" t="str">
        <f>IF(AB712="","введите цель",W765/W763*AB712)</f>
        <v>введите цель</v>
      </c>
    </row>
    <row r="715" spans="1:28" ht="15" hidden="1" customHeight="1" outlineLevel="1" thickBot="1" x14ac:dyDescent="0.3">
      <c r="A715" s="356"/>
      <c r="B715" s="183" t="s">
        <v>39</v>
      </c>
      <c r="C715" s="204">
        <f>IF(C703=0,0,C705/C703)</f>
        <v>0</v>
      </c>
      <c r="D715" s="76">
        <f t="shared" ref="D715:I715" si="540">IF(D703=0,0,D705/D703)</f>
        <v>0</v>
      </c>
      <c r="E715" s="76">
        <f t="shared" si="540"/>
        <v>0</v>
      </c>
      <c r="F715" s="76">
        <f t="shared" si="540"/>
        <v>0</v>
      </c>
      <c r="G715" s="76">
        <f t="shared" si="540"/>
        <v>0</v>
      </c>
      <c r="H715" s="76">
        <f t="shared" si="540"/>
        <v>0</v>
      </c>
      <c r="I715" s="205">
        <f t="shared" si="540"/>
        <v>0</v>
      </c>
      <c r="J715" s="155"/>
      <c r="K715" s="177">
        <f t="shared" ref="K715" si="541">IF(K703=0,0,K705/K703)</f>
        <v>0</v>
      </c>
      <c r="L715" s="81">
        <f>IF(L703=0,0,L705/L703)</f>
        <v>0</v>
      </c>
      <c r="M715" s="81">
        <f>IF(M703=0,0,M705/M703)</f>
        <v>0</v>
      </c>
      <c r="N715" s="178">
        <f>IF(N703=0,0,N705/N703)</f>
        <v>0</v>
      </c>
      <c r="O715" s="155"/>
      <c r="P715" s="160"/>
      <c r="Q715" s="161"/>
      <c r="S715" s="287" t="s">
        <v>40</v>
      </c>
      <c r="T715" s="61">
        <f>IF(SUM(C703:I703)=0,0,SUM(C705:I705)/SUM(C703:I703))</f>
        <v>0</v>
      </c>
      <c r="U715" s="61">
        <f>IF(SUM(K703:N703)=0,0,SUM(K705:N705)/SUM(K703:N703))</f>
        <v>0</v>
      </c>
      <c r="V715" s="294"/>
      <c r="W715" s="61">
        <f>IF(SUM(C703:N703)=0,0,SUM(C705:N705)/SUM(C703:N703))</f>
        <v>0</v>
      </c>
      <c r="Y715" s="380" t="s">
        <v>23</v>
      </c>
      <c r="Z715" s="381"/>
      <c r="AA715" s="381"/>
      <c r="AB715" s="32">
        <f>Z709</f>
        <v>0</v>
      </c>
    </row>
    <row r="716" spans="1:28" ht="15" hidden="1" customHeight="1" outlineLevel="1" thickBot="1" x14ac:dyDescent="0.3">
      <c r="A716" s="140" t="s">
        <v>42</v>
      </c>
      <c r="B716" s="145"/>
      <c r="C716" s="207" t="str">
        <f t="shared" ref="C716:I716" si="542">C701</f>
        <v>прямые заходы</v>
      </c>
      <c r="D716" s="208" t="str">
        <f t="shared" si="542"/>
        <v>директ</v>
      </c>
      <c r="E716" s="208" t="str">
        <f t="shared" si="542"/>
        <v>adwords</v>
      </c>
      <c r="F716" s="208" t="str">
        <f t="shared" si="542"/>
        <v>поиск</v>
      </c>
      <c r="G716" s="208" t="str">
        <f t="shared" si="542"/>
        <v>ссылки</v>
      </c>
      <c r="H716" s="208" t="str">
        <f t="shared" si="542"/>
        <v>источник m</v>
      </c>
      <c r="I716" s="209" t="str">
        <f t="shared" si="542"/>
        <v>источник n</v>
      </c>
      <c r="J716" s="240"/>
      <c r="K716" s="239" t="str">
        <f>K701</f>
        <v>Повторные</v>
      </c>
      <c r="L716" s="208" t="str">
        <f>L701</f>
        <v>авито</v>
      </c>
      <c r="M716" s="208" t="str">
        <f>M701</f>
        <v>вконтакт</v>
      </c>
      <c r="N716" s="209" t="str">
        <f>N701</f>
        <v>источник k</v>
      </c>
      <c r="O716" s="206"/>
      <c r="P716" s="393" t="s">
        <v>100</v>
      </c>
      <c r="Q716" s="394"/>
      <c r="Y716" s="357" t="s">
        <v>52</v>
      </c>
      <c r="Z716" s="358"/>
      <c r="AA716" s="358"/>
      <c r="AB716" s="115">
        <f>IF(Z706=0,0,Z706/Z707)</f>
        <v>0</v>
      </c>
    </row>
    <row r="717" spans="1:28" ht="15" hidden="1" customHeight="1" outlineLevel="1" x14ac:dyDescent="0.25">
      <c r="A717" s="233"/>
      <c r="B717" s="184" t="s">
        <v>30</v>
      </c>
      <c r="C717" s="52"/>
      <c r="D717" s="53"/>
      <c r="E717" s="53"/>
      <c r="F717" s="53"/>
      <c r="G717" s="53"/>
      <c r="H717" s="53"/>
      <c r="I717" s="202"/>
      <c r="J717" s="158"/>
      <c r="K717" s="223"/>
      <c r="L717" s="224"/>
      <c r="M717" s="224"/>
      <c r="N717" s="162"/>
      <c r="O717" s="158"/>
      <c r="P717" s="104"/>
      <c r="Q717" s="99"/>
      <c r="R717" s="1"/>
      <c r="S717" s="232"/>
      <c r="T717" s="299" t="s">
        <v>101</v>
      </c>
      <c r="U717" s="299" t="s">
        <v>102</v>
      </c>
      <c r="V717" s="300"/>
      <c r="W717" s="301" t="s">
        <v>106</v>
      </c>
      <c r="Y717" s="357" t="s">
        <v>24</v>
      </c>
      <c r="Z717" s="358"/>
      <c r="AA717" s="358"/>
      <c r="AB717" s="253">
        <f>Z706</f>
        <v>0</v>
      </c>
    </row>
    <row r="718" spans="1:28" ht="15" hidden="1" customHeight="1" outlineLevel="1" x14ac:dyDescent="0.25">
      <c r="A718" s="138" t="s">
        <v>89</v>
      </c>
      <c r="B718" s="185" t="s">
        <v>34</v>
      </c>
      <c r="C718" s="193"/>
      <c r="D718" s="4"/>
      <c r="E718" s="4"/>
      <c r="F718" s="3"/>
      <c r="G718" s="3"/>
      <c r="H718" s="3"/>
      <c r="I718" s="194"/>
      <c r="J718" s="159"/>
      <c r="K718" s="166"/>
      <c r="L718" s="101"/>
      <c r="M718" s="101"/>
      <c r="N718" s="84"/>
      <c r="O718" s="159"/>
      <c r="P718" s="90"/>
      <c r="Q718" s="84"/>
      <c r="S718" s="227" t="s">
        <v>47</v>
      </c>
      <c r="T718" s="68" t="str">
        <f>IF(SUM(C718:I718)=0,"",SUM(C718:I718)/A719)</f>
        <v/>
      </c>
      <c r="U718" s="68" t="str">
        <f>IF(SUM(K718:N718)=0,"",SUM(K718:N718)/A719)</f>
        <v/>
      </c>
      <c r="V718" s="277"/>
      <c r="W718" s="228" t="str">
        <f>IF(SUM(C718:N718)=0,"",SUM(C718:N718)/A719)</f>
        <v/>
      </c>
      <c r="Y718" s="357" t="s">
        <v>26</v>
      </c>
      <c r="Z718" s="358"/>
      <c r="AA718" s="358"/>
      <c r="AB718" s="116">
        <f>Z707</f>
        <v>0</v>
      </c>
    </row>
    <row r="719" spans="1:28" ht="15" hidden="1" customHeight="1" outlineLevel="1" thickBot="1" x14ac:dyDescent="0.3">
      <c r="A719" s="234">
        <v>7</v>
      </c>
      <c r="B719" s="185" t="s">
        <v>3</v>
      </c>
      <c r="C719" s="193"/>
      <c r="D719" s="3"/>
      <c r="E719" s="3"/>
      <c r="F719" s="3"/>
      <c r="G719" s="3"/>
      <c r="H719" s="3"/>
      <c r="I719" s="194"/>
      <c r="J719" s="159"/>
      <c r="K719" s="166"/>
      <c r="L719" s="101"/>
      <c r="M719" s="101"/>
      <c r="N719" s="84"/>
      <c r="O719" s="159"/>
      <c r="P719" s="90"/>
      <c r="Q719" s="84"/>
      <c r="S719" s="227" t="s">
        <v>48</v>
      </c>
      <c r="T719" s="69">
        <f>SUM(C719:I719)/A719</f>
        <v>0</v>
      </c>
      <c r="U719" s="69">
        <f>SUM(K719:N719)/A719</f>
        <v>0</v>
      </c>
      <c r="V719" s="278"/>
      <c r="W719" s="229">
        <f>SUM(C719:N719)/A719</f>
        <v>0</v>
      </c>
      <c r="Y719" s="359" t="s">
        <v>28</v>
      </c>
      <c r="Z719" s="360"/>
      <c r="AA719" s="360"/>
      <c r="AB719" s="33">
        <f>IF(COUNT(W707,W722,W737,W752)=0,0,AVERAGE(W707,W722,W737,W752)*4+SUM(T708,T723,T738,T753))</f>
        <v>0</v>
      </c>
    </row>
    <row r="720" spans="1:28" ht="15" hidden="1" customHeight="1" outlineLevel="1" thickBot="1" x14ac:dyDescent="0.3">
      <c r="A720" s="353" t="s">
        <v>46</v>
      </c>
      <c r="B720" s="185" t="s">
        <v>4</v>
      </c>
      <c r="C720" s="193"/>
      <c r="D720" s="3"/>
      <c r="E720" s="3"/>
      <c r="F720" s="3"/>
      <c r="G720" s="3"/>
      <c r="H720" s="3"/>
      <c r="I720" s="194"/>
      <c r="J720" s="159"/>
      <c r="K720" s="166"/>
      <c r="L720" s="101"/>
      <c r="M720" s="101"/>
      <c r="N720" s="84"/>
      <c r="O720" s="159"/>
      <c r="P720" s="90"/>
      <c r="Q720" s="84"/>
      <c r="S720" s="227" t="s">
        <v>49</v>
      </c>
      <c r="T720" s="69" t="str">
        <f>IF(SUM(C720:I720)=0,"",SUM(C720:I720)/A719)</f>
        <v/>
      </c>
      <c r="U720" s="69" t="str">
        <f>IF(SUM(K720:N720)=0,"",SUM(K720:N720)/A719)</f>
        <v/>
      </c>
      <c r="V720" s="278"/>
      <c r="W720" s="229" t="str">
        <f>IF(SUM(C720:N720)=0,"",SUM(C720:N720)/A719)</f>
        <v/>
      </c>
      <c r="Y720" s="257"/>
      <c r="Z720" s="257"/>
      <c r="AA720" s="257"/>
      <c r="AB720" s="257"/>
    </row>
    <row r="721" spans="1:30" ht="15" hidden="1" customHeight="1" outlineLevel="1" thickBot="1" x14ac:dyDescent="0.3">
      <c r="A721" s="354"/>
      <c r="B721" s="185" t="s">
        <v>5</v>
      </c>
      <c r="C721" s="195"/>
      <c r="D721" s="6"/>
      <c r="E721" s="6"/>
      <c r="F721" s="5"/>
      <c r="G721" s="5"/>
      <c r="H721" s="5"/>
      <c r="I721" s="196"/>
      <c r="J721" s="151"/>
      <c r="K721" s="167"/>
      <c r="L721" s="102"/>
      <c r="M721" s="102"/>
      <c r="N721" s="85"/>
      <c r="O721" s="151"/>
      <c r="P721" s="91"/>
      <c r="Q721" s="85"/>
      <c r="S721" s="227" t="s">
        <v>6</v>
      </c>
      <c r="T721" s="66">
        <f>SUM(C721:I721)</f>
        <v>0</v>
      </c>
      <c r="U721" s="66">
        <f>SUM(K721:N721)</f>
        <v>0</v>
      </c>
      <c r="V721" s="279"/>
      <c r="W721" s="67">
        <f>SUM(C721:N721)</f>
        <v>0</v>
      </c>
      <c r="Y721" s="361" t="s">
        <v>111</v>
      </c>
      <c r="Z721" s="362"/>
      <c r="AA721" s="362"/>
      <c r="AB721" s="363"/>
    </row>
    <row r="722" spans="1:30" ht="15" hidden="1" customHeight="1" outlineLevel="1" x14ac:dyDescent="0.25">
      <c r="A722" s="355"/>
      <c r="B722" s="185" t="s">
        <v>7</v>
      </c>
      <c r="C722" s="195"/>
      <c r="D722" s="5"/>
      <c r="E722" s="5"/>
      <c r="F722" s="5"/>
      <c r="G722" s="5"/>
      <c r="H722" s="5"/>
      <c r="I722" s="196"/>
      <c r="J722" s="151"/>
      <c r="K722" s="167"/>
      <c r="L722" s="102"/>
      <c r="M722" s="102"/>
      <c r="N722" s="85"/>
      <c r="O722" s="151"/>
      <c r="P722" s="91"/>
      <c r="Q722" s="85"/>
      <c r="S722" s="227" t="s">
        <v>105</v>
      </c>
      <c r="T722" s="59" t="str">
        <f>IF(SUM(C722:I722)=0,"",SUM(C722:I722))</f>
        <v/>
      </c>
      <c r="U722" s="59" t="str">
        <f>IF(SUM(K722:N722)=0,"",SUM(K722:N722))</f>
        <v/>
      </c>
      <c r="V722" s="280"/>
      <c r="W722" s="67" t="str">
        <f>IF(SUM(C722:N722)=0,"",SUM(C722:N722))</f>
        <v/>
      </c>
      <c r="Y722" s="364" t="s">
        <v>25</v>
      </c>
      <c r="Z722" s="365"/>
      <c r="AA722" s="365"/>
      <c r="AB722" s="202"/>
    </row>
    <row r="723" spans="1:30" ht="15" hidden="1" customHeight="1" outlineLevel="1" x14ac:dyDescent="0.25">
      <c r="A723" s="356"/>
      <c r="B723" s="181" t="s">
        <v>32</v>
      </c>
      <c r="C723" s="197">
        <f t="shared" ref="C723:I723" si="543">IF(C718=0,0,C722/C718)</f>
        <v>0</v>
      </c>
      <c r="D723" s="56">
        <f t="shared" si="543"/>
        <v>0</v>
      </c>
      <c r="E723" s="56">
        <f t="shared" si="543"/>
        <v>0</v>
      </c>
      <c r="F723" s="56">
        <f t="shared" si="543"/>
        <v>0</v>
      </c>
      <c r="G723" s="56">
        <f t="shared" si="543"/>
        <v>0</v>
      </c>
      <c r="H723" s="56">
        <f t="shared" si="543"/>
        <v>0</v>
      </c>
      <c r="I723" s="169">
        <f t="shared" si="543"/>
        <v>0</v>
      </c>
      <c r="J723" s="150"/>
      <c r="K723" s="168">
        <f>IF(K718=0,0,K722/K718)</f>
        <v>0</v>
      </c>
      <c r="L723" s="147">
        <f>IF(L718=0,0,L722/L718)</f>
        <v>0</v>
      </c>
      <c r="M723" s="147">
        <f>IF(M718=0,0,M722/M718)</f>
        <v>0</v>
      </c>
      <c r="N723" s="169">
        <f>IF(N718=0,0,N722/N718)</f>
        <v>0</v>
      </c>
      <c r="O723" s="150"/>
      <c r="P723" s="92"/>
      <c r="Q723" s="86"/>
      <c r="S723" s="227" t="s">
        <v>51</v>
      </c>
      <c r="T723" s="345" t="str">
        <f>IF(SUM(Q717:Q730)=0,"",SUM(Q717:Q730))</f>
        <v/>
      </c>
      <c r="U723" s="345"/>
      <c r="V723" s="346"/>
      <c r="W723" s="347"/>
      <c r="Y723" s="366" t="s">
        <v>112</v>
      </c>
      <c r="Z723" s="367"/>
      <c r="AA723" s="367"/>
      <c r="AB723" s="254"/>
    </row>
    <row r="724" spans="1:30" ht="15" hidden="1" customHeight="1" outlineLevel="1" x14ac:dyDescent="0.25">
      <c r="A724" s="356"/>
      <c r="B724" s="181" t="s">
        <v>8</v>
      </c>
      <c r="C724" s="198">
        <f t="shared" ref="C724:I724" si="544">IF(C720=0,0,C722/C720)</f>
        <v>0</v>
      </c>
      <c r="D724" s="57">
        <f t="shared" si="544"/>
        <v>0</v>
      </c>
      <c r="E724" s="57">
        <f t="shared" si="544"/>
        <v>0</v>
      </c>
      <c r="F724" s="57">
        <f t="shared" si="544"/>
        <v>0</v>
      </c>
      <c r="G724" s="57">
        <f t="shared" si="544"/>
        <v>0</v>
      </c>
      <c r="H724" s="57">
        <f t="shared" si="544"/>
        <v>0</v>
      </c>
      <c r="I724" s="171">
        <f t="shared" si="544"/>
        <v>0</v>
      </c>
      <c r="J724" s="151"/>
      <c r="K724" s="170">
        <f>IF(K720=0,0,K722/K720)</f>
        <v>0</v>
      </c>
      <c r="L724" s="78">
        <f>IF(L720=0,0,L722/L720)</f>
        <v>0</v>
      </c>
      <c r="M724" s="78">
        <f>IF(M720=0,0,M722/M720)</f>
        <v>0</v>
      </c>
      <c r="N724" s="171">
        <f>IF(N720=0,0,N722/N720)</f>
        <v>0</v>
      </c>
      <c r="O724" s="151"/>
      <c r="P724" s="91"/>
      <c r="Q724" s="85"/>
      <c r="S724" s="236"/>
      <c r="T724" s="216"/>
      <c r="U724" s="215"/>
      <c r="V724" s="215"/>
      <c r="W724" s="237"/>
      <c r="Y724" s="366" t="s">
        <v>113</v>
      </c>
      <c r="Z724" s="367"/>
      <c r="AA724" s="367"/>
      <c r="AB724" s="8"/>
    </row>
    <row r="725" spans="1:30" ht="15" hidden="1" customHeight="1" outlineLevel="1" x14ac:dyDescent="0.25">
      <c r="A725" s="356"/>
      <c r="B725" s="182" t="s">
        <v>74</v>
      </c>
      <c r="C725" s="199">
        <f>C721-C722</f>
        <v>0</v>
      </c>
      <c r="D725" s="58">
        <f t="shared" ref="D725:I725" si="545">D721-D722</f>
        <v>0</v>
      </c>
      <c r="E725" s="58">
        <f t="shared" si="545"/>
        <v>0</v>
      </c>
      <c r="F725" s="58">
        <f t="shared" si="545"/>
        <v>0</v>
      </c>
      <c r="G725" s="58">
        <f t="shared" si="545"/>
        <v>0</v>
      </c>
      <c r="H725" s="58">
        <f t="shared" si="545"/>
        <v>0</v>
      </c>
      <c r="I725" s="173">
        <f t="shared" si="545"/>
        <v>0</v>
      </c>
      <c r="J725" s="152"/>
      <c r="K725" s="172">
        <f>K721-K722</f>
        <v>0</v>
      </c>
      <c r="L725" s="79">
        <f>L721-L722</f>
        <v>0</v>
      </c>
      <c r="M725" s="79">
        <f>M721-M722</f>
        <v>0</v>
      </c>
      <c r="N725" s="173">
        <f>N721-N722</f>
        <v>0</v>
      </c>
      <c r="O725" s="152"/>
      <c r="P725" s="93"/>
      <c r="Q725" s="87"/>
      <c r="S725" s="286" t="s">
        <v>119</v>
      </c>
      <c r="T725" s="348" t="str">
        <f>IF((SUM(C725:N725)-SUM(Q717:Q730))=0,"",SUM(C725:N725)-SUM(Q717:Q730))</f>
        <v/>
      </c>
      <c r="U725" s="348"/>
      <c r="V725" s="349"/>
      <c r="W725" s="350"/>
      <c r="Y725" s="366" t="s">
        <v>114</v>
      </c>
      <c r="Z725" s="367"/>
      <c r="AA725" s="367"/>
      <c r="AB725" s="255"/>
    </row>
    <row r="726" spans="1:30" ht="15" hidden="1" customHeight="1" outlineLevel="1" thickBot="1" x14ac:dyDescent="0.3">
      <c r="A726" s="356"/>
      <c r="B726" s="182" t="s">
        <v>13</v>
      </c>
      <c r="C726" s="200" t="str">
        <f>IF(C722=0,"нет",C721/C722)</f>
        <v>нет</v>
      </c>
      <c r="D726" s="75" t="str">
        <f t="shared" ref="D726:I726" si="546">IF(D722=0,"нет",D721/D722)</f>
        <v>нет</v>
      </c>
      <c r="E726" s="75" t="str">
        <f t="shared" si="546"/>
        <v>нет</v>
      </c>
      <c r="F726" s="75" t="str">
        <f t="shared" si="546"/>
        <v>нет</v>
      </c>
      <c r="G726" s="75" t="str">
        <f t="shared" si="546"/>
        <v>нет</v>
      </c>
      <c r="H726" s="75" t="str">
        <f t="shared" si="546"/>
        <v>нет</v>
      </c>
      <c r="I726" s="174" t="str">
        <f t="shared" si="546"/>
        <v>нет</v>
      </c>
      <c r="J726" s="153"/>
      <c r="K726" s="200" t="str">
        <f>IF(K722=0,"нет",K721/K722)</f>
        <v>нет</v>
      </c>
      <c r="L726" s="75" t="str">
        <f>IF(L722=0,"нет",L721/L722)</f>
        <v>нет</v>
      </c>
      <c r="M726" s="75" t="str">
        <f>IF(M722=0,"нет",M721/M722)</f>
        <v>нет</v>
      </c>
      <c r="N726" s="174" t="str">
        <f>IF(N722=0,"нет",N721/N722)</f>
        <v>нет</v>
      </c>
      <c r="O726" s="153"/>
      <c r="P726" s="94"/>
      <c r="Q726" s="88"/>
      <c r="S726" s="227" t="s">
        <v>50</v>
      </c>
      <c r="T726" s="66" t="str">
        <f>IF(SUM(C720:I720)=0,"",SUM(C721:I721)/SUM(C720:I720))</f>
        <v/>
      </c>
      <c r="U726" s="66" t="str">
        <f>IF(SUM(K720:N720)=0,"",SUM(K721:N721)/SUM(K720:N720))</f>
        <v/>
      </c>
      <c r="V726" s="280"/>
      <c r="W726" s="67" t="str">
        <f>IF(SUM(C720:N720)=0,"",SUM(C721:N721)/SUM(C720:N720))</f>
        <v/>
      </c>
      <c r="Y726" s="368" t="s">
        <v>27</v>
      </c>
      <c r="Z726" s="369"/>
      <c r="AA726" s="369"/>
      <c r="AB726" s="256">
        <f>AB722*AB723*AB724*30-AB725</f>
        <v>0</v>
      </c>
    </row>
    <row r="727" spans="1:30" ht="15" hidden="1" customHeight="1" outlineLevel="1" x14ac:dyDescent="0.25">
      <c r="A727" s="356"/>
      <c r="B727" s="82" t="s">
        <v>31</v>
      </c>
      <c r="C727" s="201">
        <f t="shared" ref="C727:I727" si="547">IF(C717=0,0,C718/C717)</f>
        <v>0</v>
      </c>
      <c r="D727" s="60">
        <f t="shared" si="547"/>
        <v>0</v>
      </c>
      <c r="E727" s="60">
        <f t="shared" si="547"/>
        <v>0</v>
      </c>
      <c r="F727" s="60">
        <f t="shared" si="547"/>
        <v>0</v>
      </c>
      <c r="G727" s="60">
        <f t="shared" si="547"/>
        <v>0</v>
      </c>
      <c r="H727" s="60">
        <f t="shared" si="547"/>
        <v>0</v>
      </c>
      <c r="I727" s="176">
        <f t="shared" si="547"/>
        <v>0</v>
      </c>
      <c r="J727" s="154"/>
      <c r="K727" s="175">
        <f t="shared" ref="K727:N727" si="548">IF(K717=0,0,K718/K717)</f>
        <v>0</v>
      </c>
      <c r="L727" s="80">
        <f t="shared" si="548"/>
        <v>0</v>
      </c>
      <c r="M727" s="80">
        <f t="shared" si="548"/>
        <v>0</v>
      </c>
      <c r="N727" s="176">
        <f t="shared" si="548"/>
        <v>0</v>
      </c>
      <c r="O727" s="154"/>
      <c r="P727" s="95"/>
      <c r="Q727" s="89"/>
      <c r="S727" s="236"/>
      <c r="T727" s="215"/>
      <c r="U727" s="215"/>
      <c r="V727" s="215"/>
      <c r="W727" s="238"/>
    </row>
    <row r="728" spans="1:30" ht="15" hidden="1" customHeight="1" outlineLevel="1" x14ac:dyDescent="0.25">
      <c r="A728" s="356"/>
      <c r="B728" s="181" t="s">
        <v>37</v>
      </c>
      <c r="C728" s="201">
        <f t="shared" ref="C728:I728" si="549">IF(C718=0,0,C719/C718)</f>
        <v>0</v>
      </c>
      <c r="D728" s="60">
        <f t="shared" si="549"/>
        <v>0</v>
      </c>
      <c r="E728" s="60">
        <f t="shared" si="549"/>
        <v>0</v>
      </c>
      <c r="F728" s="60">
        <f t="shared" si="549"/>
        <v>0</v>
      </c>
      <c r="G728" s="60">
        <f t="shared" si="549"/>
        <v>0</v>
      </c>
      <c r="H728" s="60">
        <f t="shared" si="549"/>
        <v>0</v>
      </c>
      <c r="I728" s="176">
        <f t="shared" si="549"/>
        <v>0</v>
      </c>
      <c r="J728" s="154"/>
      <c r="K728" s="175">
        <f>IF(K718=0,0,K719/K718)</f>
        <v>0</v>
      </c>
      <c r="L728" s="80">
        <f>IF(L718=0,0,L719/L718)</f>
        <v>0</v>
      </c>
      <c r="M728" s="80">
        <f t="shared" ref="M728:N728" si="550">IF(M718=0,0,M719/M718)</f>
        <v>0</v>
      </c>
      <c r="N728" s="176">
        <f t="shared" si="550"/>
        <v>0</v>
      </c>
      <c r="O728" s="154"/>
      <c r="P728" s="95"/>
      <c r="Q728" s="89"/>
      <c r="S728" s="227" t="s">
        <v>37</v>
      </c>
      <c r="T728" s="61">
        <f>IF(SUM(C718:I718)=0,0,(SUM(C719:I719)/SUM(C718:I718)))</f>
        <v>0</v>
      </c>
      <c r="U728" s="61">
        <f>IF(SUM(K718:N718)=0,0,(SUM(K719:N719)/SUM(K718:N718)))</f>
        <v>0</v>
      </c>
      <c r="V728" s="281"/>
      <c r="W728" s="203">
        <f>IF(SUM(C718:N718)=0,0,(SUM(C719:N719)/SUM(C718:N718)))</f>
        <v>0</v>
      </c>
      <c r="AC728" s="14"/>
      <c r="AD728" s="16"/>
    </row>
    <row r="729" spans="1:30" ht="15" hidden="1" customHeight="1" outlineLevel="1" x14ac:dyDescent="0.25">
      <c r="A729" s="356"/>
      <c r="B729" s="82" t="s">
        <v>38</v>
      </c>
      <c r="C729" s="201">
        <f t="shared" ref="C729:I729" si="551">IF(C719=0,0,C720/C719)</f>
        <v>0</v>
      </c>
      <c r="D729" s="60">
        <f t="shared" si="551"/>
        <v>0</v>
      </c>
      <c r="E729" s="60">
        <f t="shared" si="551"/>
        <v>0</v>
      </c>
      <c r="F729" s="60">
        <f t="shared" si="551"/>
        <v>0</v>
      </c>
      <c r="G729" s="60">
        <f t="shared" si="551"/>
        <v>0</v>
      </c>
      <c r="H729" s="60">
        <f t="shared" si="551"/>
        <v>0</v>
      </c>
      <c r="I729" s="176">
        <f t="shared" si="551"/>
        <v>0</v>
      </c>
      <c r="J729" s="154"/>
      <c r="K729" s="175">
        <f>IF(K719=0,0,K720/K719)</f>
        <v>0</v>
      </c>
      <c r="L729" s="80">
        <f>IF(L719=0,0,L720/L719)</f>
        <v>0</v>
      </c>
      <c r="M729" s="80">
        <f t="shared" ref="M729:N729" si="552">IF(M719=0,0,M720/M719)</f>
        <v>0</v>
      </c>
      <c r="N729" s="176">
        <f t="shared" si="552"/>
        <v>0</v>
      </c>
      <c r="O729" s="154"/>
      <c r="P729" s="95"/>
      <c r="Q729" s="89"/>
      <c r="S729" s="227" t="s">
        <v>38</v>
      </c>
      <c r="T729" s="61">
        <f>IF(SUM(C719:I719)=0,0,(SUM(C720:I720)/SUM(C719:I719)))</f>
        <v>0</v>
      </c>
      <c r="U729" s="61">
        <f>IF(SUM(K719:N719)=0,0,(SUM(K720:N720)/SUM(K719:N719)))</f>
        <v>0</v>
      </c>
      <c r="V729" s="281"/>
      <c r="W729" s="203">
        <f>IF(SUM(C719:N719)=0,0,(SUM(C720:N720)/SUM(C719:N719)))</f>
        <v>0</v>
      </c>
    </row>
    <row r="730" spans="1:30" ht="15" hidden="1" customHeight="1" outlineLevel="1" thickBot="1" x14ac:dyDescent="0.3">
      <c r="A730" s="356"/>
      <c r="B730" s="183" t="s">
        <v>39</v>
      </c>
      <c r="C730" s="204">
        <f>IF(C718=0,0,C720/C718)</f>
        <v>0</v>
      </c>
      <c r="D730" s="76">
        <f t="shared" ref="D730:I730" si="553">IF(D718=0,0,D720/D718)</f>
        <v>0</v>
      </c>
      <c r="E730" s="76">
        <f t="shared" si="553"/>
        <v>0</v>
      </c>
      <c r="F730" s="76">
        <f t="shared" si="553"/>
        <v>0</v>
      </c>
      <c r="G730" s="76">
        <f t="shared" si="553"/>
        <v>0</v>
      </c>
      <c r="H730" s="76">
        <f t="shared" si="553"/>
        <v>0</v>
      </c>
      <c r="I730" s="205">
        <f t="shared" si="553"/>
        <v>0</v>
      </c>
      <c r="J730" s="155"/>
      <c r="K730" s="177">
        <f>IF(K718=0,0,K720/K718)</f>
        <v>0</v>
      </c>
      <c r="L730" s="81">
        <f>IF(L718=0,0,L720/L718)</f>
        <v>0</v>
      </c>
      <c r="M730" s="81">
        <f>IF(M718=0,0,M720/M718)</f>
        <v>0</v>
      </c>
      <c r="N730" s="178">
        <f>IF(N718=0,0,N720/N718)</f>
        <v>0</v>
      </c>
      <c r="O730" s="155"/>
      <c r="P730" s="160"/>
      <c r="Q730" s="161"/>
      <c r="S730" s="230" t="s">
        <v>40</v>
      </c>
      <c r="T730" s="62">
        <f>IF(SUM(C718:I718)=0,0,SUM(C720:I720)/SUM(C718:I718))</f>
        <v>0</v>
      </c>
      <c r="U730" s="62">
        <f>IF(SUM(K718:N718)=0,0,SUM(K720:N720)/SUM(K718:N718))</f>
        <v>0</v>
      </c>
      <c r="V730" s="282"/>
      <c r="W730" s="180">
        <f>IF(SUM(C718:N718)=0,0,SUM(C720:N720)/SUM(C718:N718))</f>
        <v>0</v>
      </c>
      <c r="AB730" s="72"/>
    </row>
    <row r="731" spans="1:30" ht="15" hidden="1" customHeight="1" outlineLevel="1" thickBot="1" x14ac:dyDescent="0.3">
      <c r="A731" s="235" t="s">
        <v>43</v>
      </c>
      <c r="B731" s="157"/>
      <c r="C731" s="207" t="str">
        <f>C716</f>
        <v>прямые заходы</v>
      </c>
      <c r="D731" s="208" t="str">
        <f t="shared" ref="D731:I731" si="554">D716</f>
        <v>директ</v>
      </c>
      <c r="E731" s="208" t="str">
        <f t="shared" si="554"/>
        <v>adwords</v>
      </c>
      <c r="F731" s="208" t="str">
        <f t="shared" si="554"/>
        <v>поиск</v>
      </c>
      <c r="G731" s="208" t="str">
        <f t="shared" si="554"/>
        <v>ссылки</v>
      </c>
      <c r="H731" s="208" t="str">
        <f t="shared" si="554"/>
        <v>источник m</v>
      </c>
      <c r="I731" s="209" t="str">
        <f t="shared" si="554"/>
        <v>источник n</v>
      </c>
      <c r="J731" s="210"/>
      <c r="K731" s="207" t="str">
        <f t="shared" ref="K731:N731" si="555">K716</f>
        <v>Повторные</v>
      </c>
      <c r="L731" s="208" t="str">
        <f t="shared" si="555"/>
        <v>авито</v>
      </c>
      <c r="M731" s="208" t="str">
        <f t="shared" si="555"/>
        <v>вконтакт</v>
      </c>
      <c r="N731" s="209" t="str">
        <f t="shared" si="555"/>
        <v>источник k</v>
      </c>
      <c r="O731" s="206"/>
      <c r="P731" s="351" t="s">
        <v>100</v>
      </c>
      <c r="Q731" s="352"/>
      <c r="AA731" s="71" t="s">
        <v>34</v>
      </c>
    </row>
    <row r="732" spans="1:30" ht="15" hidden="1" customHeight="1" outlineLevel="1" x14ac:dyDescent="0.25">
      <c r="A732" s="233"/>
      <c r="B732" s="184" t="s">
        <v>30</v>
      </c>
      <c r="C732" s="52"/>
      <c r="D732" s="53"/>
      <c r="E732" s="53"/>
      <c r="F732" s="53"/>
      <c r="G732" s="53"/>
      <c r="H732" s="53"/>
      <c r="I732" s="202"/>
      <c r="J732" s="158"/>
      <c r="K732" s="165"/>
      <c r="L732" s="103"/>
      <c r="M732" s="103"/>
      <c r="N732" s="99"/>
      <c r="O732" s="158"/>
      <c r="P732" s="104"/>
      <c r="Q732" s="99"/>
      <c r="R732" s="1"/>
      <c r="S732" s="232"/>
      <c r="T732" s="299" t="s">
        <v>101</v>
      </c>
      <c r="U732" s="299" t="s">
        <v>102</v>
      </c>
      <c r="V732" s="300"/>
      <c r="W732" s="301" t="s">
        <v>106</v>
      </c>
      <c r="AA732" s="70">
        <f>W763</f>
        <v>0</v>
      </c>
    </row>
    <row r="733" spans="1:30" ht="15" hidden="1" customHeight="1" outlineLevel="1" x14ac:dyDescent="0.25">
      <c r="A733" s="138" t="s">
        <v>89</v>
      </c>
      <c r="B733" s="185" t="s">
        <v>34</v>
      </c>
      <c r="C733" s="193"/>
      <c r="D733" s="4"/>
      <c r="E733" s="4"/>
      <c r="F733" s="3"/>
      <c r="G733" s="3"/>
      <c r="H733" s="3"/>
      <c r="I733" s="194"/>
      <c r="J733" s="159"/>
      <c r="K733" s="166"/>
      <c r="L733" s="101"/>
      <c r="M733" s="101"/>
      <c r="N733" s="84"/>
      <c r="O733" s="159"/>
      <c r="P733" s="90"/>
      <c r="Q733" s="84"/>
      <c r="S733" s="227" t="s">
        <v>47</v>
      </c>
      <c r="T733" s="68" t="str">
        <f>IF(SUM(C733:I733)=0,"",SUM(C733:I733)/A734)</f>
        <v/>
      </c>
      <c r="U733" s="68" t="str">
        <f>IF(SUM(K733:N733)=0,"",SUM(K733:N733)/A734)</f>
        <v/>
      </c>
      <c r="V733" s="277"/>
      <c r="W733" s="228" t="str">
        <f>IF(SUM(C733:N733)=0,"",SUM(C733:N733)/A734)</f>
        <v/>
      </c>
      <c r="AC733" s="109" t="s">
        <v>55</v>
      </c>
    </row>
    <row r="734" spans="1:30" ht="15" hidden="1" customHeight="1" outlineLevel="1" x14ac:dyDescent="0.25">
      <c r="A734" s="234">
        <v>7</v>
      </c>
      <c r="B734" s="185" t="s">
        <v>3</v>
      </c>
      <c r="C734" s="193"/>
      <c r="D734" s="3"/>
      <c r="E734" s="3"/>
      <c r="F734" s="3"/>
      <c r="G734" s="3"/>
      <c r="H734" s="3"/>
      <c r="I734" s="194"/>
      <c r="J734" s="159"/>
      <c r="K734" s="166"/>
      <c r="L734" s="101"/>
      <c r="M734" s="101"/>
      <c r="N734" s="84"/>
      <c r="O734" s="159"/>
      <c r="P734" s="90"/>
      <c r="Q734" s="84"/>
      <c r="S734" s="227" t="s">
        <v>48</v>
      </c>
      <c r="T734" s="69">
        <f>SUM(C734:I734)/A734</f>
        <v>0</v>
      </c>
      <c r="U734" s="69">
        <f>SUM(K734:N734)/A734</f>
        <v>0</v>
      </c>
      <c r="V734" s="278"/>
      <c r="W734" s="229">
        <f>SUM(C734:N734)/A734</f>
        <v>0</v>
      </c>
      <c r="AA734" s="71" t="s">
        <v>3</v>
      </c>
      <c r="AB734" s="74">
        <f>IF(AA732=0,0,AA735/AA732)</f>
        <v>0</v>
      </c>
    </row>
    <row r="735" spans="1:30" ht="15" hidden="1" customHeight="1" outlineLevel="1" x14ac:dyDescent="0.25">
      <c r="A735" s="353" t="s">
        <v>46</v>
      </c>
      <c r="B735" s="185" t="s">
        <v>4</v>
      </c>
      <c r="C735" s="193"/>
      <c r="D735" s="3"/>
      <c r="E735" s="3"/>
      <c r="F735" s="3"/>
      <c r="G735" s="3"/>
      <c r="H735" s="3"/>
      <c r="I735" s="194"/>
      <c r="J735" s="159"/>
      <c r="K735" s="166"/>
      <c r="L735" s="101"/>
      <c r="M735" s="101"/>
      <c r="N735" s="84"/>
      <c r="O735" s="159"/>
      <c r="P735" s="90"/>
      <c r="Q735" s="84"/>
      <c r="S735" s="227" t="s">
        <v>49</v>
      </c>
      <c r="T735" s="69" t="str">
        <f>IF(SUM(C735:I735)=0,"",SUM(C735:I735)/A734)</f>
        <v/>
      </c>
      <c r="U735" s="69" t="str">
        <f>IF(SUM(K735:N735)=0,"",SUM(K735:N735)/A734)</f>
        <v/>
      </c>
      <c r="V735" s="278"/>
      <c r="W735" s="229" t="str">
        <f>IF(SUM(C735:N735)=0,"",SUM(C735:N735)/A734)</f>
        <v/>
      </c>
      <c r="Y735" s="109" t="s">
        <v>57</v>
      </c>
      <c r="AA735" s="71">
        <f>W764</f>
        <v>0</v>
      </c>
    </row>
    <row r="736" spans="1:30" ht="15" hidden="1" customHeight="1" outlineLevel="1" thickBot="1" x14ac:dyDescent="0.3">
      <c r="A736" s="354"/>
      <c r="B736" s="185" t="s">
        <v>5</v>
      </c>
      <c r="C736" s="195"/>
      <c r="D736" s="6"/>
      <c r="E736" s="6"/>
      <c r="F736" s="5"/>
      <c r="G736" s="5"/>
      <c r="H736" s="5"/>
      <c r="I736" s="196"/>
      <c r="J736" s="151"/>
      <c r="K736" s="167"/>
      <c r="L736" s="102"/>
      <c r="M736" s="102"/>
      <c r="N736" s="85"/>
      <c r="O736" s="151"/>
      <c r="P736" s="91"/>
      <c r="Q736" s="85"/>
      <c r="S736" s="227" t="s">
        <v>6</v>
      </c>
      <c r="T736" s="66">
        <f>SUM(C736:I736)</f>
        <v>0</v>
      </c>
      <c r="U736" s="66">
        <f>SUM(K736:N736)</f>
        <v>0</v>
      </c>
      <c r="V736" s="279"/>
      <c r="W736" s="67">
        <f>SUM(C736:N736)</f>
        <v>0</v>
      </c>
      <c r="Y736" s="77">
        <f>IF(W763=0,0,W765/W763)</f>
        <v>0</v>
      </c>
      <c r="AC736" s="109" t="s">
        <v>56</v>
      </c>
    </row>
    <row r="737" spans="1:29" ht="15" hidden="1" customHeight="1" outlineLevel="1" x14ac:dyDescent="0.25">
      <c r="A737" s="355"/>
      <c r="B737" s="185" t="s">
        <v>7</v>
      </c>
      <c r="C737" s="195"/>
      <c r="D737" s="5"/>
      <c r="E737" s="5"/>
      <c r="F737" s="5"/>
      <c r="G737" s="5"/>
      <c r="H737" s="5"/>
      <c r="I737" s="196"/>
      <c r="J737" s="151"/>
      <c r="K737" s="167"/>
      <c r="L737" s="102"/>
      <c r="M737" s="102"/>
      <c r="N737" s="85"/>
      <c r="O737" s="151"/>
      <c r="P737" s="91"/>
      <c r="Q737" s="85"/>
      <c r="S737" s="227" t="s">
        <v>105</v>
      </c>
      <c r="T737" s="59" t="str">
        <f>IF(SUM(C737:I737)=0,"",SUM(C737:I737))</f>
        <v/>
      </c>
      <c r="U737" s="59" t="str">
        <f>IF(SUM(K737:N737)=0,"",SUM(K737:N737))</f>
        <v/>
      </c>
      <c r="V737" s="280"/>
      <c r="W737" s="67" t="str">
        <f>IF(SUM(C737:N737)=0,"",SUM(C737:N737))</f>
        <v/>
      </c>
      <c r="AA737" s="71" t="s">
        <v>4</v>
      </c>
      <c r="AB737" s="74">
        <f>IF(AA735=0,0,AA738/AA735)</f>
        <v>0</v>
      </c>
    </row>
    <row r="738" spans="1:29" ht="15" hidden="1" customHeight="1" outlineLevel="1" x14ac:dyDescent="0.25">
      <c r="A738" s="356"/>
      <c r="B738" s="181" t="s">
        <v>32</v>
      </c>
      <c r="C738" s="197">
        <f t="shared" ref="C738:I738" si="556">IF(C733=0,0,C737/C733)</f>
        <v>0</v>
      </c>
      <c r="D738" s="56">
        <f t="shared" si="556"/>
        <v>0</v>
      </c>
      <c r="E738" s="56">
        <f t="shared" si="556"/>
        <v>0</v>
      </c>
      <c r="F738" s="56">
        <f t="shared" si="556"/>
        <v>0</v>
      </c>
      <c r="G738" s="56">
        <f t="shared" si="556"/>
        <v>0</v>
      </c>
      <c r="H738" s="56">
        <f t="shared" si="556"/>
        <v>0</v>
      </c>
      <c r="I738" s="169">
        <f t="shared" si="556"/>
        <v>0</v>
      </c>
      <c r="J738" s="150"/>
      <c r="K738" s="168">
        <f>IF(K733=0,0,K737/K733)</f>
        <v>0</v>
      </c>
      <c r="L738" s="147">
        <f>IF(L733=0,0,L737/L733)</f>
        <v>0</v>
      </c>
      <c r="M738" s="147">
        <f>IF(M733=0,0,M737/M733)</f>
        <v>0</v>
      </c>
      <c r="N738" s="169">
        <f>IF(N733=0,0,N737/N733)</f>
        <v>0</v>
      </c>
      <c r="O738" s="150"/>
      <c r="P738" s="92"/>
      <c r="Q738" s="86"/>
      <c r="S738" s="227" t="s">
        <v>51</v>
      </c>
      <c r="T738" s="345" t="str">
        <f>IF(SUM(Q732:Q745)=0,"",SUM(Q732:Q745))</f>
        <v/>
      </c>
      <c r="U738" s="345"/>
      <c r="V738" s="346"/>
      <c r="W738" s="347"/>
      <c r="AA738" s="71">
        <f>W765</f>
        <v>0</v>
      </c>
    </row>
    <row r="739" spans="1:29" ht="15" hidden="1" customHeight="1" outlineLevel="1" x14ac:dyDescent="0.25">
      <c r="A739" s="356"/>
      <c r="B739" s="181" t="s">
        <v>8</v>
      </c>
      <c r="C739" s="198">
        <f t="shared" ref="C739:I739" si="557">IF(C735=0,0,C737/C735)</f>
        <v>0</v>
      </c>
      <c r="D739" s="57">
        <f t="shared" si="557"/>
        <v>0</v>
      </c>
      <c r="E739" s="57">
        <f t="shared" si="557"/>
        <v>0</v>
      </c>
      <c r="F739" s="57">
        <f t="shared" si="557"/>
        <v>0</v>
      </c>
      <c r="G739" s="57">
        <f t="shared" si="557"/>
        <v>0</v>
      </c>
      <c r="H739" s="57">
        <f t="shared" si="557"/>
        <v>0</v>
      </c>
      <c r="I739" s="171">
        <f t="shared" si="557"/>
        <v>0</v>
      </c>
      <c r="J739" s="151"/>
      <c r="K739" s="170">
        <f>IF(K735=0,0,K737/K735)</f>
        <v>0</v>
      </c>
      <c r="L739" s="78">
        <f>IF(L735=0,0,L737/L735)</f>
        <v>0</v>
      </c>
      <c r="M739" s="78">
        <f>IF(M735=0,0,M737/M735)</f>
        <v>0</v>
      </c>
      <c r="N739" s="171">
        <f>IF(N735=0,0,N737/N735)</f>
        <v>0</v>
      </c>
      <c r="O739" s="151"/>
      <c r="P739" s="91"/>
      <c r="Q739" s="85"/>
      <c r="S739" s="236"/>
      <c r="T739" s="216"/>
      <c r="U739" s="215"/>
      <c r="V739" s="215"/>
      <c r="W739" s="237"/>
      <c r="AA739" s="108" t="s">
        <v>54</v>
      </c>
      <c r="AC739" s="109" t="s">
        <v>58</v>
      </c>
    </row>
    <row r="740" spans="1:29" ht="15" hidden="1" customHeight="1" outlineLevel="1" x14ac:dyDescent="0.25">
      <c r="A740" s="356"/>
      <c r="B740" s="182" t="s">
        <v>74</v>
      </c>
      <c r="C740" s="199">
        <f>C736-C737</f>
        <v>0</v>
      </c>
      <c r="D740" s="58">
        <f t="shared" ref="D740:I740" si="558">D736-D737</f>
        <v>0</v>
      </c>
      <c r="E740" s="58">
        <f t="shared" si="558"/>
        <v>0</v>
      </c>
      <c r="F740" s="58">
        <f t="shared" si="558"/>
        <v>0</v>
      </c>
      <c r="G740" s="58">
        <f t="shared" si="558"/>
        <v>0</v>
      </c>
      <c r="H740" s="58">
        <f t="shared" si="558"/>
        <v>0</v>
      </c>
      <c r="I740" s="173">
        <f t="shared" si="558"/>
        <v>0</v>
      </c>
      <c r="J740" s="152"/>
      <c r="K740" s="172">
        <f>K736-K737</f>
        <v>0</v>
      </c>
      <c r="L740" s="79">
        <f>L736-L737</f>
        <v>0</v>
      </c>
      <c r="M740" s="79">
        <f>M736-M737</f>
        <v>0</v>
      </c>
      <c r="N740" s="173">
        <f>N736-N737</f>
        <v>0</v>
      </c>
      <c r="O740" s="152"/>
      <c r="P740" s="93"/>
      <c r="Q740" s="87"/>
      <c r="S740" s="286" t="s">
        <v>119</v>
      </c>
      <c r="T740" s="348" t="str">
        <f>IF((SUM(C740:N740)-SUM(Q732:Q745))=0,"",SUM(C740:N740)-SUM(Q732:Q745))</f>
        <v/>
      </c>
      <c r="U740" s="348"/>
      <c r="V740" s="349"/>
      <c r="W740" s="350"/>
      <c r="AA740" s="71">
        <f>SUM(K705,K720,K735,K750)</f>
        <v>0</v>
      </c>
      <c r="AB740" s="73">
        <f>IF(AA738=0,0,AA740/AA738)</f>
        <v>0</v>
      </c>
    </row>
    <row r="741" spans="1:29" ht="15" hidden="1" customHeight="1" outlineLevel="1" x14ac:dyDescent="0.25">
      <c r="A741" s="356"/>
      <c r="B741" s="182" t="s">
        <v>13</v>
      </c>
      <c r="C741" s="200" t="str">
        <f>IF(C737=0,"нет",C736/C737)</f>
        <v>нет</v>
      </c>
      <c r="D741" s="75" t="str">
        <f t="shared" ref="D741:I741" si="559">IF(D737=0,"нет",D736/D737)</f>
        <v>нет</v>
      </c>
      <c r="E741" s="75" t="str">
        <f t="shared" si="559"/>
        <v>нет</v>
      </c>
      <c r="F741" s="75" t="str">
        <f t="shared" si="559"/>
        <v>нет</v>
      </c>
      <c r="G741" s="75" t="str">
        <f t="shared" si="559"/>
        <v>нет</v>
      </c>
      <c r="H741" s="75" t="str">
        <f t="shared" si="559"/>
        <v>нет</v>
      </c>
      <c r="I741" s="174" t="str">
        <f t="shared" si="559"/>
        <v>нет</v>
      </c>
      <c r="J741" s="153"/>
      <c r="K741" s="200" t="str">
        <f>IF(K737=0,"нет",K736/K737)</f>
        <v>нет</v>
      </c>
      <c r="L741" s="75" t="str">
        <f>IF(L737=0,"нет",L736/L737)</f>
        <v>нет</v>
      </c>
      <c r="M741" s="75" t="str">
        <f>IF(M737=0,"нет",M736/M737)</f>
        <v>нет</v>
      </c>
      <c r="N741" s="174" t="str">
        <f>IF(N737=0,"нет",N736/N737)</f>
        <v>нет</v>
      </c>
      <c r="O741" s="153"/>
      <c r="P741" s="94"/>
      <c r="Q741" s="88"/>
      <c r="S741" s="227" t="s">
        <v>50</v>
      </c>
      <c r="T741" s="66" t="str">
        <f>IF(SUM(C735:I735)=0,"",SUM(C736:I736)/SUM(C735:I735))</f>
        <v/>
      </c>
      <c r="U741" s="66" t="str">
        <f>IF(SUM(K735:N735)=0,"",SUM(K736:N736)/SUM(K735:N735))</f>
        <v/>
      </c>
      <c r="V741" s="280"/>
      <c r="W741" s="67" t="str">
        <f>IF(SUM(C735:N735)=0,"",SUM(C736:N736)/SUM(C735:N735))</f>
        <v/>
      </c>
    </row>
    <row r="742" spans="1:29" ht="15" hidden="1" customHeight="1" outlineLevel="1" x14ac:dyDescent="0.25">
      <c r="A742" s="356"/>
      <c r="B742" s="82" t="s">
        <v>31</v>
      </c>
      <c r="C742" s="201">
        <f t="shared" ref="C742:I742" si="560">IF(C732=0,0,C733/C732)</f>
        <v>0</v>
      </c>
      <c r="D742" s="60">
        <f t="shared" si="560"/>
        <v>0</v>
      </c>
      <c r="E742" s="60">
        <f t="shared" si="560"/>
        <v>0</v>
      </c>
      <c r="F742" s="60">
        <f t="shared" si="560"/>
        <v>0</v>
      </c>
      <c r="G742" s="60">
        <f t="shared" si="560"/>
        <v>0</v>
      </c>
      <c r="H742" s="60">
        <f t="shared" si="560"/>
        <v>0</v>
      </c>
      <c r="I742" s="176">
        <f t="shared" si="560"/>
        <v>0</v>
      </c>
      <c r="J742" s="154"/>
      <c r="K742" s="175">
        <f t="shared" ref="K742:N742" si="561">IF(K732=0,0,K733/K732)</f>
        <v>0</v>
      </c>
      <c r="L742" s="80">
        <f t="shared" si="561"/>
        <v>0</v>
      </c>
      <c r="M742" s="80">
        <f t="shared" si="561"/>
        <v>0</v>
      </c>
      <c r="N742" s="176">
        <f t="shared" si="561"/>
        <v>0</v>
      </c>
      <c r="O742" s="154"/>
      <c r="P742" s="95"/>
      <c r="Q742" s="89"/>
      <c r="S742" s="236"/>
      <c r="T742" s="215"/>
      <c r="U742" s="215"/>
      <c r="V742" s="215"/>
      <c r="W742" s="238"/>
    </row>
    <row r="743" spans="1:29" ht="15" hidden="1" customHeight="1" outlineLevel="1" x14ac:dyDescent="0.25">
      <c r="A743" s="356"/>
      <c r="B743" s="181" t="s">
        <v>37</v>
      </c>
      <c r="C743" s="201">
        <f t="shared" ref="C743:I743" si="562">IF(C733=0,0,C734/C733)</f>
        <v>0</v>
      </c>
      <c r="D743" s="60">
        <f t="shared" si="562"/>
        <v>0</v>
      </c>
      <c r="E743" s="60">
        <f t="shared" si="562"/>
        <v>0</v>
      </c>
      <c r="F743" s="60">
        <f t="shared" si="562"/>
        <v>0</v>
      </c>
      <c r="G743" s="60">
        <f t="shared" si="562"/>
        <v>0</v>
      </c>
      <c r="H743" s="60">
        <f t="shared" si="562"/>
        <v>0</v>
      </c>
      <c r="I743" s="176">
        <f t="shared" si="562"/>
        <v>0</v>
      </c>
      <c r="J743" s="154"/>
      <c r="K743" s="175">
        <f>IF(K733=0,0,K734/K733)</f>
        <v>0</v>
      </c>
      <c r="L743" s="80">
        <f>IF(L733=0,0,L734/L733)</f>
        <v>0</v>
      </c>
      <c r="M743" s="80">
        <f t="shared" ref="M743:N743" si="563">IF(M733=0,0,M734/M733)</f>
        <v>0</v>
      </c>
      <c r="N743" s="176">
        <f t="shared" si="563"/>
        <v>0</v>
      </c>
      <c r="O743" s="154"/>
      <c r="P743" s="95"/>
      <c r="Q743" s="89"/>
      <c r="S743" s="227" t="s">
        <v>37</v>
      </c>
      <c r="T743" s="61">
        <f>IF(SUM(C733:I733)=0,0,(SUM(C734:I734)/SUM(C733:I733)))</f>
        <v>0</v>
      </c>
      <c r="U743" s="61">
        <f>IF(SUM(K733:N733)=0,0,(SUM(K734:N734)/SUM(K733:N733)))</f>
        <v>0</v>
      </c>
      <c r="V743" s="281"/>
      <c r="W743" s="203">
        <f>IF(SUM(C733:N733)=0,0,(SUM(C734:N734)/SUM(C733:N733)))</f>
        <v>0</v>
      </c>
    </row>
    <row r="744" spans="1:29" ht="15" hidden="1" customHeight="1" outlineLevel="1" x14ac:dyDescent="0.25">
      <c r="A744" s="356"/>
      <c r="B744" s="82" t="s">
        <v>38</v>
      </c>
      <c r="C744" s="201">
        <f t="shared" ref="C744:I744" si="564">IF(C734=0,0,C735/C734)</f>
        <v>0</v>
      </c>
      <c r="D744" s="60">
        <f t="shared" si="564"/>
        <v>0</v>
      </c>
      <c r="E744" s="60">
        <f t="shared" si="564"/>
        <v>0</v>
      </c>
      <c r="F744" s="60">
        <f t="shared" si="564"/>
        <v>0</v>
      </c>
      <c r="G744" s="60">
        <f t="shared" si="564"/>
        <v>0</v>
      </c>
      <c r="H744" s="60">
        <f t="shared" si="564"/>
        <v>0</v>
      </c>
      <c r="I744" s="176">
        <f t="shared" si="564"/>
        <v>0</v>
      </c>
      <c r="J744" s="154"/>
      <c r="K744" s="175">
        <f>IF(K734=0,0,K735/K734)</f>
        <v>0</v>
      </c>
      <c r="L744" s="80">
        <f>IF(L734=0,0,L735/L734)</f>
        <v>0</v>
      </c>
      <c r="M744" s="80">
        <f t="shared" ref="M744:N744" si="565">IF(M734=0,0,M735/M734)</f>
        <v>0</v>
      </c>
      <c r="N744" s="176">
        <f t="shared" si="565"/>
        <v>0</v>
      </c>
      <c r="O744" s="154"/>
      <c r="P744" s="95"/>
      <c r="Q744" s="89"/>
      <c r="S744" s="227" t="s">
        <v>38</v>
      </c>
      <c r="T744" s="61">
        <f>IF(SUM(C734:I734)=0,0,(SUM(C735:I735)/SUM(C734:I734)))</f>
        <v>0</v>
      </c>
      <c r="U744" s="61">
        <f>IF(SUM(K734:N734)=0,0,(SUM(K735:N735)/SUM(K734:N734)))</f>
        <v>0</v>
      </c>
      <c r="V744" s="281"/>
      <c r="W744" s="203">
        <f>IF(SUM(C734:N734)=0,0,(SUM(C735:N735)/SUM(C734:N734)))</f>
        <v>0</v>
      </c>
    </row>
    <row r="745" spans="1:29" ht="15" hidden="1" customHeight="1" outlineLevel="1" thickBot="1" x14ac:dyDescent="0.3">
      <c r="A745" s="356"/>
      <c r="B745" s="183" t="s">
        <v>39</v>
      </c>
      <c r="C745" s="204">
        <f>IF(C733=0,0,C735/C733)</f>
        <v>0</v>
      </c>
      <c r="D745" s="76">
        <f t="shared" ref="D745:I745" si="566">IF(D733=0,0,D735/D733)</f>
        <v>0</v>
      </c>
      <c r="E745" s="76">
        <f t="shared" si="566"/>
        <v>0</v>
      </c>
      <c r="F745" s="76">
        <f t="shared" si="566"/>
        <v>0</v>
      </c>
      <c r="G745" s="76">
        <f t="shared" si="566"/>
        <v>0</v>
      </c>
      <c r="H745" s="76">
        <f t="shared" si="566"/>
        <v>0</v>
      </c>
      <c r="I745" s="205">
        <f t="shared" si="566"/>
        <v>0</v>
      </c>
      <c r="J745" s="155"/>
      <c r="K745" s="177">
        <f>IF(K733=0,0,K735/K733)</f>
        <v>0</v>
      </c>
      <c r="L745" s="81">
        <f>IF(L733=0,0,L735/L733)</f>
        <v>0</v>
      </c>
      <c r="M745" s="81">
        <f>IF(M733=0,0,M735/M733)</f>
        <v>0</v>
      </c>
      <c r="N745" s="178">
        <f>IF(N733=0,0,N735/N733)</f>
        <v>0</v>
      </c>
      <c r="O745" s="155"/>
      <c r="P745" s="160"/>
      <c r="Q745" s="161"/>
      <c r="S745" s="230" t="s">
        <v>40</v>
      </c>
      <c r="T745" s="62">
        <f>IF(SUM(C733:I733)=0,0,SUM(C735:I735)/SUM(C733:I733))</f>
        <v>0</v>
      </c>
      <c r="U745" s="62">
        <f>IF(SUM(K733:N733)=0,0,SUM(K735:N735)/SUM(K733:N733))</f>
        <v>0</v>
      </c>
      <c r="V745" s="282"/>
      <c r="W745" s="180">
        <f>IF(SUM(C733:N733)=0,0,SUM(C735:N735)/SUM(C733:N733))</f>
        <v>0</v>
      </c>
    </row>
    <row r="746" spans="1:29" ht="15" hidden="1" customHeight="1" outlineLevel="1" thickBot="1" x14ac:dyDescent="0.3">
      <c r="A746" s="140" t="s">
        <v>44</v>
      </c>
      <c r="B746" s="145"/>
      <c r="C746" s="207" t="str">
        <f>C731</f>
        <v>прямые заходы</v>
      </c>
      <c r="D746" s="208" t="str">
        <f t="shared" ref="D746:I746" si="567">D731</f>
        <v>директ</v>
      </c>
      <c r="E746" s="208" t="str">
        <f t="shared" si="567"/>
        <v>adwords</v>
      </c>
      <c r="F746" s="208" t="str">
        <f t="shared" si="567"/>
        <v>поиск</v>
      </c>
      <c r="G746" s="208" t="str">
        <f t="shared" si="567"/>
        <v>ссылки</v>
      </c>
      <c r="H746" s="208" t="str">
        <f t="shared" si="567"/>
        <v>источник m</v>
      </c>
      <c r="I746" s="209" t="str">
        <f t="shared" si="567"/>
        <v>источник n</v>
      </c>
      <c r="J746" s="210"/>
      <c r="K746" s="207" t="str">
        <f t="shared" ref="K746:N746" si="568">K731</f>
        <v>Повторные</v>
      </c>
      <c r="L746" s="208" t="str">
        <f t="shared" si="568"/>
        <v>авито</v>
      </c>
      <c r="M746" s="208" t="str">
        <f t="shared" si="568"/>
        <v>вконтакт</v>
      </c>
      <c r="N746" s="209" t="str">
        <f t="shared" si="568"/>
        <v>источник k</v>
      </c>
      <c r="O746" s="206"/>
      <c r="P746" s="351" t="s">
        <v>100</v>
      </c>
      <c r="Q746" s="352"/>
    </row>
    <row r="747" spans="1:29" ht="15" hidden="1" customHeight="1" outlineLevel="1" x14ac:dyDescent="0.25">
      <c r="A747" s="233"/>
      <c r="B747" s="184" t="s">
        <v>30</v>
      </c>
      <c r="C747" s="52"/>
      <c r="D747" s="53"/>
      <c r="E747" s="53"/>
      <c r="F747" s="53"/>
      <c r="G747" s="53"/>
      <c r="H747" s="53"/>
      <c r="I747" s="202"/>
      <c r="J747" s="158"/>
      <c r="K747" s="223"/>
      <c r="L747" s="224"/>
      <c r="M747" s="224"/>
      <c r="N747" s="162"/>
      <c r="O747" s="158"/>
      <c r="P747" s="104"/>
      <c r="Q747" s="99"/>
      <c r="R747" s="1"/>
      <c r="S747" s="232"/>
      <c r="T747" s="299" t="s">
        <v>101</v>
      </c>
      <c r="U747" s="299" t="s">
        <v>102</v>
      </c>
      <c r="V747" s="300"/>
      <c r="W747" s="301" t="s">
        <v>106</v>
      </c>
    </row>
    <row r="748" spans="1:29" ht="15" hidden="1" customHeight="1" outlineLevel="1" x14ac:dyDescent="0.25">
      <c r="A748" s="138" t="s">
        <v>89</v>
      </c>
      <c r="B748" s="185" t="s">
        <v>34</v>
      </c>
      <c r="C748" s="193"/>
      <c r="D748" s="4"/>
      <c r="E748" s="4"/>
      <c r="F748" s="3"/>
      <c r="G748" s="3"/>
      <c r="H748" s="3"/>
      <c r="I748" s="194"/>
      <c r="J748" s="159"/>
      <c r="K748" s="166"/>
      <c r="L748" s="101"/>
      <c r="M748" s="101"/>
      <c r="N748" s="84"/>
      <c r="O748" s="159"/>
      <c r="P748" s="90"/>
      <c r="Q748" s="84"/>
      <c r="S748" s="227" t="s">
        <v>47</v>
      </c>
      <c r="T748" s="68" t="str">
        <f>IF(SUM(C748:I748)=0,"",SUM(C748:I748)/A749)</f>
        <v/>
      </c>
      <c r="U748" s="68" t="str">
        <f>IF(SUM(K748:N748)=0,"",SUM(K748:N748)/A749)</f>
        <v/>
      </c>
      <c r="V748" s="277"/>
      <c r="W748" s="228" t="str">
        <f>IF(SUM(C748:N748)=0,"",SUM(C748:N748)/A749)</f>
        <v/>
      </c>
    </row>
    <row r="749" spans="1:29" ht="15" hidden="1" customHeight="1" outlineLevel="1" x14ac:dyDescent="0.25">
      <c r="A749" s="234">
        <v>10</v>
      </c>
      <c r="B749" s="185" t="s">
        <v>3</v>
      </c>
      <c r="C749" s="193"/>
      <c r="D749" s="3"/>
      <c r="E749" s="3"/>
      <c r="F749" s="3"/>
      <c r="G749" s="3"/>
      <c r="H749" s="3"/>
      <c r="I749" s="194"/>
      <c r="J749" s="159"/>
      <c r="K749" s="166"/>
      <c r="L749" s="101"/>
      <c r="M749" s="101"/>
      <c r="N749" s="84"/>
      <c r="O749" s="159"/>
      <c r="P749" s="90"/>
      <c r="Q749" s="84"/>
      <c r="S749" s="227" t="s">
        <v>48</v>
      </c>
      <c r="T749" s="69">
        <f>SUM(C749:I749)/A749</f>
        <v>0</v>
      </c>
      <c r="U749" s="69">
        <f>SUM(K749:N749)/A749</f>
        <v>0</v>
      </c>
      <c r="V749" s="278"/>
      <c r="W749" s="229">
        <f>SUM(C749:N749)/A749</f>
        <v>0</v>
      </c>
    </row>
    <row r="750" spans="1:29" ht="15" hidden="1" customHeight="1" outlineLevel="1" x14ac:dyDescent="0.25">
      <c r="A750" s="353" t="s">
        <v>46</v>
      </c>
      <c r="B750" s="185" t="s">
        <v>4</v>
      </c>
      <c r="C750" s="193"/>
      <c r="D750" s="3"/>
      <c r="E750" s="3"/>
      <c r="F750" s="3"/>
      <c r="G750" s="3"/>
      <c r="H750" s="3"/>
      <c r="I750" s="194"/>
      <c r="J750" s="159"/>
      <c r="K750" s="166"/>
      <c r="L750" s="101"/>
      <c r="M750" s="101"/>
      <c r="N750" s="84"/>
      <c r="O750" s="159"/>
      <c r="P750" s="90"/>
      <c r="Q750" s="84"/>
      <c r="S750" s="227" t="s">
        <v>49</v>
      </c>
      <c r="T750" s="69" t="str">
        <f>IF(SUM(C750:I750)=0,"",SUM(C750:I750)/A749)</f>
        <v/>
      </c>
      <c r="U750" s="69" t="str">
        <f>IF(SUM(K750:N750)=0,"",SUM(K750:N750)/A749)</f>
        <v/>
      </c>
      <c r="V750" s="278"/>
      <c r="W750" s="229" t="str">
        <f>IF(SUM(C750:N750)=0,"",SUM(C750:N750)/A749)</f>
        <v/>
      </c>
    </row>
    <row r="751" spans="1:29" ht="15" hidden="1" customHeight="1" outlineLevel="1" thickBot="1" x14ac:dyDescent="0.3">
      <c r="A751" s="354"/>
      <c r="B751" s="185" t="s">
        <v>5</v>
      </c>
      <c r="C751" s="195"/>
      <c r="D751" s="6"/>
      <c r="E751" s="6"/>
      <c r="F751" s="5"/>
      <c r="G751" s="5"/>
      <c r="H751" s="5"/>
      <c r="I751" s="196"/>
      <c r="J751" s="151"/>
      <c r="K751" s="167"/>
      <c r="L751" s="102"/>
      <c r="M751" s="102"/>
      <c r="N751" s="85"/>
      <c r="O751" s="151"/>
      <c r="P751" s="91"/>
      <c r="Q751" s="85"/>
      <c r="S751" s="227" t="s">
        <v>6</v>
      </c>
      <c r="T751" s="66">
        <f>SUM(C751:I751)</f>
        <v>0</v>
      </c>
      <c r="U751" s="66">
        <f>SUM(K751:N751)</f>
        <v>0</v>
      </c>
      <c r="V751" s="279"/>
      <c r="W751" s="67">
        <f>SUM(C751:N751)</f>
        <v>0</v>
      </c>
    </row>
    <row r="752" spans="1:29" ht="15" hidden="1" customHeight="1" outlineLevel="1" x14ac:dyDescent="0.25">
      <c r="A752" s="355"/>
      <c r="B752" s="185" t="s">
        <v>7</v>
      </c>
      <c r="C752" s="195"/>
      <c r="D752" s="5"/>
      <c r="E752" s="5"/>
      <c r="F752" s="5"/>
      <c r="G752" s="5"/>
      <c r="H752" s="5"/>
      <c r="I752" s="196"/>
      <c r="J752" s="151"/>
      <c r="K752" s="167"/>
      <c r="L752" s="102"/>
      <c r="M752" s="102"/>
      <c r="N752" s="85"/>
      <c r="O752" s="151"/>
      <c r="P752" s="91"/>
      <c r="Q752" s="85"/>
      <c r="S752" s="227" t="s">
        <v>105</v>
      </c>
      <c r="T752" s="59" t="str">
        <f>IF(SUM(C752:I752)=0,"",SUM(C752:I752))</f>
        <v/>
      </c>
      <c r="U752" s="59" t="str">
        <f>IF(SUM(K752:N752)=0,"",SUM(K752:N752))</f>
        <v/>
      </c>
      <c r="V752" s="280"/>
      <c r="W752" s="67" t="str">
        <f>IF(SUM(C752:N752)=0,"",SUM(C752:N752))</f>
        <v/>
      </c>
    </row>
    <row r="753" spans="1:27" ht="15" hidden="1" customHeight="1" outlineLevel="1" x14ac:dyDescent="0.25">
      <c r="A753" s="356"/>
      <c r="B753" s="181" t="s">
        <v>32</v>
      </c>
      <c r="C753" s="197">
        <f t="shared" ref="C753:I753" si="569">IF(C748=0,0,C752/C748)</f>
        <v>0</v>
      </c>
      <c r="D753" s="56">
        <f t="shared" si="569"/>
        <v>0</v>
      </c>
      <c r="E753" s="56">
        <f t="shared" si="569"/>
        <v>0</v>
      </c>
      <c r="F753" s="56">
        <f t="shared" si="569"/>
        <v>0</v>
      </c>
      <c r="G753" s="56">
        <f t="shared" si="569"/>
        <v>0</v>
      </c>
      <c r="H753" s="56">
        <f t="shared" si="569"/>
        <v>0</v>
      </c>
      <c r="I753" s="169">
        <f t="shared" si="569"/>
        <v>0</v>
      </c>
      <c r="J753" s="150"/>
      <c r="K753" s="168">
        <f>IF(K748=0,0,K752/K748)</f>
        <v>0</v>
      </c>
      <c r="L753" s="147">
        <f>IF(L748=0,0,L752/L748)</f>
        <v>0</v>
      </c>
      <c r="M753" s="147">
        <f>IF(M748=0,0,M752/M748)</f>
        <v>0</v>
      </c>
      <c r="N753" s="169">
        <f>IF(N748=0,0,N752/N748)</f>
        <v>0</v>
      </c>
      <c r="O753" s="150"/>
      <c r="P753" s="92"/>
      <c r="Q753" s="86"/>
      <c r="S753" s="227" t="s">
        <v>51</v>
      </c>
      <c r="T753" s="345" t="str">
        <f>IF(SUM(Q747:Q760)=0,"",SUM(Q747:Q760))</f>
        <v/>
      </c>
      <c r="U753" s="345"/>
      <c r="V753" s="346"/>
      <c r="W753" s="347"/>
      <c r="Y753" s="1"/>
      <c r="Z753" s="1"/>
    </row>
    <row r="754" spans="1:27" ht="15" hidden="1" customHeight="1" outlineLevel="1" x14ac:dyDescent="0.25">
      <c r="A754" s="356"/>
      <c r="B754" s="181" t="s">
        <v>8</v>
      </c>
      <c r="C754" s="198">
        <f t="shared" ref="C754:I754" si="570">IF(C750=0,0,C752/C750)</f>
        <v>0</v>
      </c>
      <c r="D754" s="57">
        <f t="shared" si="570"/>
        <v>0</v>
      </c>
      <c r="E754" s="57">
        <f t="shared" si="570"/>
        <v>0</v>
      </c>
      <c r="F754" s="57">
        <f t="shared" si="570"/>
        <v>0</v>
      </c>
      <c r="G754" s="57">
        <f t="shared" si="570"/>
        <v>0</v>
      </c>
      <c r="H754" s="57">
        <f t="shared" si="570"/>
        <v>0</v>
      </c>
      <c r="I754" s="171">
        <f t="shared" si="570"/>
        <v>0</v>
      </c>
      <c r="J754" s="151"/>
      <c r="K754" s="170">
        <f>IF(K750=0,0,K752/K750)</f>
        <v>0</v>
      </c>
      <c r="L754" s="78">
        <f>IF(L750=0,0,L752/L750)</f>
        <v>0</v>
      </c>
      <c r="M754" s="78">
        <f>IF(M750=0,0,M752/M750)</f>
        <v>0</v>
      </c>
      <c r="N754" s="171">
        <f>IF(N750=0,0,N752/N750)</f>
        <v>0</v>
      </c>
      <c r="O754" s="151"/>
      <c r="P754" s="91"/>
      <c r="Q754" s="85"/>
      <c r="S754" s="236"/>
      <c r="T754" s="216"/>
      <c r="U754" s="215"/>
      <c r="V754" s="215"/>
      <c r="W754" s="237"/>
      <c r="Y754" s="1"/>
      <c r="Z754" s="1"/>
    </row>
    <row r="755" spans="1:27" ht="15" hidden="1" customHeight="1" outlineLevel="1" x14ac:dyDescent="0.25">
      <c r="A755" s="356"/>
      <c r="B755" s="182" t="s">
        <v>74</v>
      </c>
      <c r="C755" s="199">
        <f>C751-C752</f>
        <v>0</v>
      </c>
      <c r="D755" s="58">
        <f t="shared" ref="D755:I755" si="571">D751-D752</f>
        <v>0</v>
      </c>
      <c r="E755" s="58">
        <f t="shared" si="571"/>
        <v>0</v>
      </c>
      <c r="F755" s="58">
        <f t="shared" si="571"/>
        <v>0</v>
      </c>
      <c r="G755" s="58">
        <f t="shared" si="571"/>
        <v>0</v>
      </c>
      <c r="H755" s="58">
        <f t="shared" si="571"/>
        <v>0</v>
      </c>
      <c r="I755" s="173">
        <f t="shared" si="571"/>
        <v>0</v>
      </c>
      <c r="J755" s="152"/>
      <c r="K755" s="172">
        <f>K751-K752</f>
        <v>0</v>
      </c>
      <c r="L755" s="79">
        <f>L751-L752</f>
        <v>0</v>
      </c>
      <c r="M755" s="79">
        <f>M751-M752</f>
        <v>0</v>
      </c>
      <c r="N755" s="173">
        <f>N751-N752</f>
        <v>0</v>
      </c>
      <c r="O755" s="152"/>
      <c r="P755" s="93"/>
      <c r="Q755" s="87"/>
      <c r="S755" s="286" t="s">
        <v>119</v>
      </c>
      <c r="T755" s="348" t="str">
        <f>IF((SUM(C755:N755)-SUM(Q747:Q760))=0,"",SUM(C755:N755)-SUM(Q747:Q760))</f>
        <v/>
      </c>
      <c r="U755" s="348"/>
      <c r="V755" s="349"/>
      <c r="W755" s="350"/>
      <c r="Y755" s="100"/>
      <c r="Z755" s="100"/>
    </row>
    <row r="756" spans="1:27" ht="15" hidden="1" customHeight="1" outlineLevel="1" x14ac:dyDescent="0.25">
      <c r="A756" s="356"/>
      <c r="B756" s="182" t="s">
        <v>13</v>
      </c>
      <c r="C756" s="200" t="str">
        <f>IF(C752=0,"нет",C751/C752)</f>
        <v>нет</v>
      </c>
      <c r="D756" s="75" t="str">
        <f t="shared" ref="D756:I756" si="572">IF(D752=0,"нет",D751/D752)</f>
        <v>нет</v>
      </c>
      <c r="E756" s="75" t="str">
        <f t="shared" si="572"/>
        <v>нет</v>
      </c>
      <c r="F756" s="75" t="str">
        <f t="shared" si="572"/>
        <v>нет</v>
      </c>
      <c r="G756" s="75" t="str">
        <f t="shared" si="572"/>
        <v>нет</v>
      </c>
      <c r="H756" s="75" t="str">
        <f t="shared" si="572"/>
        <v>нет</v>
      </c>
      <c r="I756" s="174" t="str">
        <f t="shared" si="572"/>
        <v>нет</v>
      </c>
      <c r="J756" s="153"/>
      <c r="K756" s="200" t="str">
        <f>IF(K752=0,"нет",K751/K752)</f>
        <v>нет</v>
      </c>
      <c r="L756" s="75" t="str">
        <f>IF(L752=0,"нет",L751/L752)</f>
        <v>нет</v>
      </c>
      <c r="M756" s="75" t="str">
        <f>IF(M752=0,"нет",M751/M752)</f>
        <v>нет</v>
      </c>
      <c r="N756" s="174" t="str">
        <f>IF(N752=0,"нет",N751/N752)</f>
        <v>нет</v>
      </c>
      <c r="O756" s="153"/>
      <c r="P756" s="94"/>
      <c r="Q756" s="88"/>
      <c r="S756" s="227" t="s">
        <v>50</v>
      </c>
      <c r="T756" s="66" t="str">
        <f>IF(SUM(C750:I750)=0,"",SUM(C751:I751)/SUM(C750:I750))</f>
        <v/>
      </c>
      <c r="U756" s="66" t="str">
        <f>IF(SUM(K750:N750)=0,"",SUM(K751:N751)/SUM(K750:N750))</f>
        <v/>
      </c>
      <c r="V756" s="280"/>
      <c r="W756" s="67" t="str">
        <f>IF(SUM(C750:N750)=0,"",SUM(C751:N751)/SUM(C750:N750))</f>
        <v/>
      </c>
      <c r="Y756" s="14"/>
      <c r="Z756" s="14"/>
    </row>
    <row r="757" spans="1:27" ht="15" hidden="1" customHeight="1" outlineLevel="1" x14ac:dyDescent="0.25">
      <c r="A757" s="356"/>
      <c r="B757" s="82" t="s">
        <v>31</v>
      </c>
      <c r="C757" s="201">
        <f t="shared" ref="C757:I757" si="573">IF(C747=0,0,C748/C747)</f>
        <v>0</v>
      </c>
      <c r="D757" s="60">
        <f t="shared" si="573"/>
        <v>0</v>
      </c>
      <c r="E757" s="60">
        <f t="shared" si="573"/>
        <v>0</v>
      </c>
      <c r="F757" s="60">
        <f t="shared" si="573"/>
        <v>0</v>
      </c>
      <c r="G757" s="60">
        <f t="shared" si="573"/>
        <v>0</v>
      </c>
      <c r="H757" s="60">
        <f t="shared" si="573"/>
        <v>0</v>
      </c>
      <c r="I757" s="176">
        <f t="shared" si="573"/>
        <v>0</v>
      </c>
      <c r="J757" s="154"/>
      <c r="K757" s="175">
        <f t="shared" ref="K757:N757" si="574">IF(K747=0,0,K748/K747)</f>
        <v>0</v>
      </c>
      <c r="L757" s="80">
        <f t="shared" si="574"/>
        <v>0</v>
      </c>
      <c r="M757" s="80">
        <f t="shared" si="574"/>
        <v>0</v>
      </c>
      <c r="N757" s="176">
        <f t="shared" si="574"/>
        <v>0</v>
      </c>
      <c r="O757" s="154"/>
      <c r="P757" s="95"/>
      <c r="Q757" s="89"/>
      <c r="S757" s="236"/>
      <c r="T757" s="215"/>
      <c r="U757" s="215"/>
      <c r="V757" s="215"/>
      <c r="W757" s="238"/>
      <c r="Y757" s="14"/>
      <c r="Z757" s="14"/>
    </row>
    <row r="758" spans="1:27" ht="15" hidden="1" customHeight="1" outlineLevel="1" x14ac:dyDescent="0.25">
      <c r="A758" s="356"/>
      <c r="B758" s="181" t="s">
        <v>37</v>
      </c>
      <c r="C758" s="201">
        <f t="shared" ref="C758:I758" si="575">IF(C748=0,0,C749/C748)</f>
        <v>0</v>
      </c>
      <c r="D758" s="60">
        <f t="shared" si="575"/>
        <v>0</v>
      </c>
      <c r="E758" s="60">
        <f t="shared" si="575"/>
        <v>0</v>
      </c>
      <c r="F758" s="60">
        <f t="shared" si="575"/>
        <v>0</v>
      </c>
      <c r="G758" s="60">
        <f t="shared" si="575"/>
        <v>0</v>
      </c>
      <c r="H758" s="60">
        <f t="shared" si="575"/>
        <v>0</v>
      </c>
      <c r="I758" s="176">
        <f t="shared" si="575"/>
        <v>0</v>
      </c>
      <c r="J758" s="154"/>
      <c r="K758" s="175">
        <f>IF(K748=0,0,K749/K748)</f>
        <v>0</v>
      </c>
      <c r="L758" s="80">
        <f>IF(L748=0,0,L749/L748)</f>
        <v>0</v>
      </c>
      <c r="M758" s="80">
        <f t="shared" ref="M758:N758" si="576">IF(M748=0,0,M749/M748)</f>
        <v>0</v>
      </c>
      <c r="N758" s="176">
        <f t="shared" si="576"/>
        <v>0</v>
      </c>
      <c r="O758" s="154"/>
      <c r="P758" s="95"/>
      <c r="Q758" s="89"/>
      <c r="S758" s="227" t="s">
        <v>37</v>
      </c>
      <c r="T758" s="61">
        <f>IF(SUM(C748:I748)=0,0,(SUM(C749:I749)/SUM(C748:I748)))</f>
        <v>0</v>
      </c>
      <c r="U758" s="61">
        <f>IF(SUM(K748:N748)=0,0,(SUM(K749:N749)/SUM(K748:N748)))</f>
        <v>0</v>
      </c>
      <c r="V758" s="281"/>
      <c r="W758" s="203">
        <f>IF(SUM(C748:N748)=0,0,(SUM(C749:N749)/SUM(C748:N748)))</f>
        <v>0</v>
      </c>
      <c r="Y758" s="14"/>
      <c r="Z758" s="14"/>
    </row>
    <row r="759" spans="1:27" ht="15" hidden="1" customHeight="1" outlineLevel="1" x14ac:dyDescent="0.25">
      <c r="A759" s="356"/>
      <c r="B759" s="82" t="s">
        <v>38</v>
      </c>
      <c r="C759" s="201">
        <f t="shared" ref="C759:I759" si="577">IF(C749=0,0,C750/C749)</f>
        <v>0</v>
      </c>
      <c r="D759" s="60">
        <f t="shared" si="577"/>
        <v>0</v>
      </c>
      <c r="E759" s="60">
        <f t="shared" si="577"/>
        <v>0</v>
      </c>
      <c r="F759" s="60">
        <f t="shared" si="577"/>
        <v>0</v>
      </c>
      <c r="G759" s="60">
        <f t="shared" si="577"/>
        <v>0</v>
      </c>
      <c r="H759" s="60">
        <f t="shared" si="577"/>
        <v>0</v>
      </c>
      <c r="I759" s="176">
        <f t="shared" si="577"/>
        <v>0</v>
      </c>
      <c r="J759" s="154"/>
      <c r="K759" s="175">
        <f>IF(K749=0,0,K750/K749)</f>
        <v>0</v>
      </c>
      <c r="L759" s="80">
        <f>IF(L749=0,0,L750/L749)</f>
        <v>0</v>
      </c>
      <c r="M759" s="80">
        <f t="shared" ref="M759:N759" si="578">IF(M749=0,0,M750/M749)</f>
        <v>0</v>
      </c>
      <c r="N759" s="176">
        <f t="shared" si="578"/>
        <v>0</v>
      </c>
      <c r="O759" s="154"/>
      <c r="P759" s="95"/>
      <c r="Q759" s="89"/>
      <c r="S759" s="227" t="s">
        <v>38</v>
      </c>
      <c r="T759" s="61">
        <f>IF(SUM(C749:I749)=0,0,(SUM(C750:I750)/SUM(C749:I749)))</f>
        <v>0</v>
      </c>
      <c r="U759" s="61">
        <f>IF(SUM(K749:N749)=0,0,(SUM(K750:N750)/SUM(K749:N749)))</f>
        <v>0</v>
      </c>
      <c r="V759" s="281"/>
      <c r="W759" s="203">
        <f>IF(SUM(C749:N749)=0,0,(SUM(C750:N750)/SUM(C749:N749)))</f>
        <v>0</v>
      </c>
      <c r="Y759" s="14"/>
      <c r="Z759" s="14"/>
    </row>
    <row r="760" spans="1:27" ht="15" hidden="1" customHeight="1" outlineLevel="1" thickBot="1" x14ac:dyDescent="0.3">
      <c r="A760" s="356"/>
      <c r="B760" s="183" t="s">
        <v>39</v>
      </c>
      <c r="C760" s="204">
        <f>IF(C748=0,0,C750/C748)</f>
        <v>0</v>
      </c>
      <c r="D760" s="76">
        <f t="shared" ref="D760:I760" si="579">IF(D748=0,0,D750/D748)</f>
        <v>0</v>
      </c>
      <c r="E760" s="76">
        <f t="shared" si="579"/>
        <v>0</v>
      </c>
      <c r="F760" s="76">
        <f t="shared" si="579"/>
        <v>0</v>
      </c>
      <c r="G760" s="76">
        <f t="shared" si="579"/>
        <v>0</v>
      </c>
      <c r="H760" s="76">
        <f t="shared" si="579"/>
        <v>0</v>
      </c>
      <c r="I760" s="205">
        <f t="shared" si="579"/>
        <v>0</v>
      </c>
      <c r="J760" s="155"/>
      <c r="K760" s="177">
        <f>IF(K748=0,0,K750/K748)</f>
        <v>0</v>
      </c>
      <c r="L760" s="81">
        <f>IF(L748=0,0,L750/L748)</f>
        <v>0</v>
      </c>
      <c r="M760" s="81">
        <f>IF(M748=0,0,M750/M748)</f>
        <v>0</v>
      </c>
      <c r="N760" s="178">
        <f>IF(N748=0,0,N750/N748)</f>
        <v>0</v>
      </c>
      <c r="O760" s="155"/>
      <c r="P760" s="160"/>
      <c r="Q760" s="161"/>
      <c r="S760" s="230" t="s">
        <v>40</v>
      </c>
      <c r="T760" s="62">
        <f>IF(SUM(C748:I748)=0,0,SUM(C750:I750)/SUM(C748:I748))</f>
        <v>0</v>
      </c>
      <c r="U760" s="62">
        <f>IF(SUM(K748:N748)=0,0,SUM(K750:N750)/SUM(K748:N748))</f>
        <v>0</v>
      </c>
      <c r="V760" s="282"/>
      <c r="W760" s="180">
        <f>IF(SUM(C748:N748)=0,0,SUM(C750:N750)/SUM(C748:N748))</f>
        <v>0</v>
      </c>
      <c r="Y760" s="14"/>
      <c r="Z760" s="14"/>
    </row>
    <row r="761" spans="1:27" ht="15" hidden="1" customHeight="1" outlineLevel="1" thickBot="1" x14ac:dyDescent="0.3">
      <c r="A761" s="179"/>
      <c r="B761" s="146"/>
      <c r="C761" s="220" t="str">
        <f>C746</f>
        <v>прямые заходы</v>
      </c>
      <c r="D761" s="221" t="str">
        <f t="shared" ref="D761:I761" si="580">D746</f>
        <v>директ</v>
      </c>
      <c r="E761" s="221" t="str">
        <f t="shared" si="580"/>
        <v>adwords</v>
      </c>
      <c r="F761" s="221" t="str">
        <f t="shared" si="580"/>
        <v>поиск</v>
      </c>
      <c r="G761" s="221" t="str">
        <f t="shared" si="580"/>
        <v>ссылки</v>
      </c>
      <c r="H761" s="221" t="str">
        <f t="shared" si="580"/>
        <v>источник m</v>
      </c>
      <c r="I761" s="222" t="str">
        <f t="shared" si="580"/>
        <v>источник n</v>
      </c>
      <c r="J761" s="210"/>
      <c r="K761" s="207" t="str">
        <f t="shared" ref="K761:N761" si="581">K746</f>
        <v>Повторные</v>
      </c>
      <c r="L761" s="208" t="str">
        <f t="shared" si="581"/>
        <v>авито</v>
      </c>
      <c r="M761" s="208" t="str">
        <f t="shared" si="581"/>
        <v>вконтакт</v>
      </c>
      <c r="N761" s="209" t="str">
        <f t="shared" si="581"/>
        <v>источник k</v>
      </c>
      <c r="O761" s="244"/>
      <c r="P761" s="139"/>
      <c r="Q761" s="54"/>
      <c r="Y761" s="14"/>
      <c r="Z761" s="14"/>
      <c r="AA761" s="1"/>
    </row>
    <row r="762" spans="1:27" ht="15" hidden="1" customHeight="1" outlineLevel="1" thickBot="1" x14ac:dyDescent="0.3">
      <c r="A762" s="141"/>
      <c r="B762" s="186" t="s">
        <v>35</v>
      </c>
      <c r="C762" s="217">
        <f t="shared" ref="C762:I762" si="582">C748+C733+C718+C703</f>
        <v>0</v>
      </c>
      <c r="D762" s="218">
        <f t="shared" si="582"/>
        <v>0</v>
      </c>
      <c r="E762" s="218">
        <f t="shared" si="582"/>
        <v>0</v>
      </c>
      <c r="F762" s="218">
        <f t="shared" si="582"/>
        <v>0</v>
      </c>
      <c r="G762" s="218">
        <f t="shared" si="582"/>
        <v>0</v>
      </c>
      <c r="H762" s="218">
        <f t="shared" si="582"/>
        <v>0</v>
      </c>
      <c r="I762" s="219">
        <f t="shared" si="582"/>
        <v>0</v>
      </c>
      <c r="J762" s="158"/>
      <c r="K762" s="98">
        <f t="shared" ref="K762:N762" si="583">K748+K733+K718+K703</f>
        <v>0</v>
      </c>
      <c r="L762" s="63">
        <f t="shared" si="583"/>
        <v>0</v>
      </c>
      <c r="M762" s="63">
        <f t="shared" si="583"/>
        <v>0</v>
      </c>
      <c r="N762" s="64">
        <f t="shared" si="583"/>
        <v>0</v>
      </c>
      <c r="O762" s="158"/>
      <c r="P762" s="217"/>
      <c r="Q762" s="219"/>
      <c r="S762" s="232"/>
      <c r="T762" s="299" t="s">
        <v>101</v>
      </c>
      <c r="U762" s="299" t="s">
        <v>102</v>
      </c>
      <c r="V762" s="300"/>
      <c r="W762" s="301" t="s">
        <v>106</v>
      </c>
      <c r="Y762" s="14"/>
      <c r="Z762" s="14"/>
    </row>
    <row r="763" spans="1:27" ht="15" hidden="1" customHeight="1" outlineLevel="1" x14ac:dyDescent="0.25">
      <c r="A763" s="142"/>
      <c r="B763" s="82" t="s">
        <v>117</v>
      </c>
      <c r="C763" s="96">
        <f t="shared" ref="C763:I763" si="584">C749+C734+C719+C704</f>
        <v>0</v>
      </c>
      <c r="D763" s="59">
        <f t="shared" si="584"/>
        <v>0</v>
      </c>
      <c r="E763" s="59">
        <f t="shared" si="584"/>
        <v>0</v>
      </c>
      <c r="F763" s="59">
        <f t="shared" si="584"/>
        <v>0</v>
      </c>
      <c r="G763" s="59">
        <f t="shared" si="584"/>
        <v>0</v>
      </c>
      <c r="H763" s="59">
        <f t="shared" si="584"/>
        <v>0</v>
      </c>
      <c r="I763" s="65">
        <f t="shared" si="584"/>
        <v>0</v>
      </c>
      <c r="J763" s="188"/>
      <c r="K763" s="96">
        <f t="shared" ref="K763:N763" si="585">K749+K734+K719+K704</f>
        <v>0</v>
      </c>
      <c r="L763" s="59">
        <f t="shared" si="585"/>
        <v>0</v>
      </c>
      <c r="M763" s="59">
        <f t="shared" si="585"/>
        <v>0</v>
      </c>
      <c r="N763" s="65">
        <f t="shared" si="585"/>
        <v>0</v>
      </c>
      <c r="O763" s="188"/>
      <c r="P763" s="96"/>
      <c r="Q763" s="65"/>
      <c r="S763" s="9" t="s">
        <v>33</v>
      </c>
      <c r="T763" s="134">
        <f>SUM(C762:I762)</f>
        <v>0</v>
      </c>
      <c r="U763" s="134">
        <f>SUM(K762:N762)</f>
        <v>0</v>
      </c>
      <c r="V763" s="283"/>
      <c r="W763" s="55">
        <f>SUM(C762:N762)</f>
        <v>0</v>
      </c>
      <c r="Y763" s="14"/>
      <c r="Z763" s="14"/>
    </row>
    <row r="764" spans="1:27" ht="15" hidden="1" customHeight="1" outlineLevel="1" x14ac:dyDescent="0.25">
      <c r="A764" s="142"/>
      <c r="B764" s="181" t="s">
        <v>118</v>
      </c>
      <c r="C764" s="96">
        <f t="shared" ref="C764:H764" si="586">C750+C735+C720+C705</f>
        <v>0</v>
      </c>
      <c r="D764" s="59">
        <f t="shared" si="586"/>
        <v>0</v>
      </c>
      <c r="E764" s="59">
        <f t="shared" si="586"/>
        <v>0</v>
      </c>
      <c r="F764" s="59">
        <f t="shared" si="586"/>
        <v>0</v>
      </c>
      <c r="G764" s="59">
        <f t="shared" si="586"/>
        <v>0</v>
      </c>
      <c r="H764" s="59">
        <f t="shared" si="586"/>
        <v>0</v>
      </c>
      <c r="I764" s="65">
        <f>I750+I735+I720+I705</f>
        <v>0</v>
      </c>
      <c r="J764" s="188"/>
      <c r="K764" s="96">
        <f>K750+K735+K720+K705</f>
        <v>0</v>
      </c>
      <c r="L764" s="59">
        <f t="shared" ref="L764:N764" si="587">L750+L735+L720+L705</f>
        <v>0</v>
      </c>
      <c r="M764" s="59">
        <f t="shared" si="587"/>
        <v>0</v>
      </c>
      <c r="N764" s="65">
        <f t="shared" si="587"/>
        <v>0</v>
      </c>
      <c r="O764" s="188"/>
      <c r="P764" s="96"/>
      <c r="Q764" s="65"/>
      <c r="S764" s="2" t="s">
        <v>36</v>
      </c>
      <c r="T764" s="135">
        <f>SUM(C763:I763)</f>
        <v>0</v>
      </c>
      <c r="U764" s="135">
        <f>SUM(K763:N763)</f>
        <v>0</v>
      </c>
      <c r="V764" s="280"/>
      <c r="W764" s="8">
        <f>SUM(C763:N763)</f>
        <v>0</v>
      </c>
      <c r="Y764" s="14"/>
      <c r="Z764" s="14"/>
    </row>
    <row r="765" spans="1:27" ht="15" hidden="1" customHeight="1" outlineLevel="1" thickBot="1" x14ac:dyDescent="0.3">
      <c r="A765" s="142"/>
      <c r="B765" s="181" t="s">
        <v>115</v>
      </c>
      <c r="C765" s="97">
        <f t="shared" ref="C765:I765" si="588">C755+C740+C725+C710</f>
        <v>0</v>
      </c>
      <c r="D765" s="66">
        <f t="shared" si="588"/>
        <v>0</v>
      </c>
      <c r="E765" s="66">
        <f t="shared" si="588"/>
        <v>0</v>
      </c>
      <c r="F765" s="66">
        <f t="shared" si="588"/>
        <v>0</v>
      </c>
      <c r="G765" s="66">
        <f t="shared" si="588"/>
        <v>0</v>
      </c>
      <c r="H765" s="66">
        <f t="shared" si="588"/>
        <v>0</v>
      </c>
      <c r="I765" s="67">
        <f t="shared" si="588"/>
        <v>0</v>
      </c>
      <c r="J765" s="189"/>
      <c r="K765" s="97">
        <f t="shared" ref="K765" si="589">K755+K740+K725+K710</f>
        <v>0</v>
      </c>
      <c r="L765" s="66">
        <f>L755+L740+L725+L710</f>
        <v>0</v>
      </c>
      <c r="M765" s="66">
        <f>M755+M740+M725+M710</f>
        <v>0</v>
      </c>
      <c r="N765" s="67">
        <f>N755+N740+N725+N710</f>
        <v>0</v>
      </c>
      <c r="O765" s="189"/>
      <c r="P765" s="96"/>
      <c r="Q765" s="65"/>
      <c r="S765" s="7" t="s">
        <v>10</v>
      </c>
      <c r="T765" s="136">
        <f>SUM(C764:I764)</f>
        <v>0</v>
      </c>
      <c r="U765" s="136">
        <f>SUM(K764:N764)</f>
        <v>0</v>
      </c>
      <c r="V765" s="284"/>
      <c r="W765" s="137">
        <f>SUM(C764:N764)</f>
        <v>0</v>
      </c>
      <c r="Y765" s="14"/>
      <c r="Z765" s="14"/>
    </row>
    <row r="766" spans="1:27" ht="15" hidden="1" customHeight="1" outlineLevel="1" thickBot="1" x14ac:dyDescent="0.3">
      <c r="A766" s="142"/>
      <c r="B766" s="181" t="s">
        <v>59</v>
      </c>
      <c r="C766" s="97">
        <f>SUM(C707,C722,C737,C752)</f>
        <v>0</v>
      </c>
      <c r="D766" s="66">
        <f t="shared" ref="D766:I766" si="590">SUM(D707,D722,D737,D752)</f>
        <v>0</v>
      </c>
      <c r="E766" s="66">
        <f t="shared" si="590"/>
        <v>0</v>
      </c>
      <c r="F766" s="66">
        <f t="shared" si="590"/>
        <v>0</v>
      </c>
      <c r="G766" s="66">
        <f t="shared" si="590"/>
        <v>0</v>
      </c>
      <c r="H766" s="66">
        <f t="shared" si="590"/>
        <v>0</v>
      </c>
      <c r="I766" s="67">
        <f t="shared" si="590"/>
        <v>0</v>
      </c>
      <c r="J766" s="189"/>
      <c r="K766" s="97">
        <f t="shared" ref="K766" si="591">SUM(K707,K722,K737,K752)</f>
        <v>0</v>
      </c>
      <c r="L766" s="66">
        <f>SUM(L707,L722,L737,L752)</f>
        <v>0</v>
      </c>
      <c r="M766" s="66">
        <f>SUM(M707,M722,M737,M752)</f>
        <v>0</v>
      </c>
      <c r="N766" s="67">
        <f>SUM(N707,N722,N737,N752)</f>
        <v>0</v>
      </c>
      <c r="O766" s="189"/>
      <c r="P766" s="97" t="s">
        <v>60</v>
      </c>
      <c r="Q766" s="67"/>
      <c r="S766" s="242" t="s">
        <v>11</v>
      </c>
      <c r="T766" s="241"/>
      <c r="U766" s="241"/>
      <c r="V766" s="241"/>
      <c r="W766" s="243">
        <f>SUM(T710,T725,T740,T755)</f>
        <v>0</v>
      </c>
      <c r="Y766" s="14"/>
      <c r="Z766" s="14"/>
    </row>
    <row r="767" spans="1:27" ht="15" hidden="1" customHeight="1" outlineLevel="1" x14ac:dyDescent="0.25">
      <c r="A767" s="142"/>
      <c r="B767" s="181" t="s">
        <v>61</v>
      </c>
      <c r="C767" s="275">
        <f>Z709*C769</f>
        <v>0</v>
      </c>
      <c r="D767" s="225">
        <f>Z709*D769</f>
        <v>0</v>
      </c>
      <c r="E767" s="225">
        <f>Z709*E769</f>
        <v>0</v>
      </c>
      <c r="F767" s="225">
        <f>Z709*F769</f>
        <v>0</v>
      </c>
      <c r="G767" s="225">
        <f>Z709*G769</f>
        <v>0</v>
      </c>
      <c r="H767" s="225">
        <f>Z709*H769</f>
        <v>0</v>
      </c>
      <c r="I767" s="226">
        <f>Z709*I769</f>
        <v>0</v>
      </c>
      <c r="J767" s="276"/>
      <c r="K767" s="275">
        <f>Z709*K769</f>
        <v>0</v>
      </c>
      <c r="L767" s="225">
        <f>Z709*L769</f>
        <v>0</v>
      </c>
      <c r="M767" s="225">
        <f>Z709*M769</f>
        <v>0</v>
      </c>
      <c r="N767" s="226">
        <f>Z709*N769</f>
        <v>0</v>
      </c>
      <c r="O767" s="190"/>
      <c r="P767" s="97">
        <f>SUM(C766:N766)</f>
        <v>0</v>
      </c>
      <c r="Q767" s="118">
        <f>IF(P767=0,0,P767/(P767+P769))</f>
        <v>0</v>
      </c>
      <c r="S767" s="23"/>
      <c r="T767" s="23"/>
      <c r="U767" s="23"/>
      <c r="V767" s="23"/>
      <c r="W767" s="21"/>
      <c r="Y767" s="14"/>
      <c r="Z767" s="14"/>
    </row>
    <row r="768" spans="1:27" ht="15" hidden="1" customHeight="1" outlineLevel="1" x14ac:dyDescent="0.25">
      <c r="A768" s="143" t="s">
        <v>90</v>
      </c>
      <c r="B768" s="181" t="s">
        <v>14</v>
      </c>
      <c r="C768" s="271">
        <f>IF(SUM(C707,C722,C737,C752)=0,0,SUM(C710,C725,C740,C755)/SUM(C707,C722,C737,C752))</f>
        <v>0</v>
      </c>
      <c r="D768" s="272">
        <f t="shared" ref="D768:I768" si="592">IF(SUM(D707,D722,D737,D752)=0,0,SUM(D710,D725,D740,D755)/SUM(D707,D722,D737,D752))</f>
        <v>0</v>
      </c>
      <c r="E768" s="272">
        <f t="shared" si="592"/>
        <v>0</v>
      </c>
      <c r="F768" s="272">
        <f t="shared" si="592"/>
        <v>0</v>
      </c>
      <c r="G768" s="272">
        <f t="shared" si="592"/>
        <v>0</v>
      </c>
      <c r="H768" s="272">
        <f t="shared" si="592"/>
        <v>0</v>
      </c>
      <c r="I768" s="273">
        <f t="shared" si="592"/>
        <v>0</v>
      </c>
      <c r="J768" s="274"/>
      <c r="K768" s="271">
        <f>IF(SUM(K707,K722,K737,K752)=0,0,SUM(K710,K725,K740,K755)/SUM(K707,K722,K737,K752))</f>
        <v>0</v>
      </c>
      <c r="L768" s="272">
        <f>IF(SUM(L707,L722,L737,L752)=0,0,SUM(L710,L725,L740,L755)/SUM(L707,L722,L737,L752))</f>
        <v>0</v>
      </c>
      <c r="M768" s="272">
        <f>IF(SUM(M707,M722,M737,M752)=0,0,SUM(M710,M725,M740,M755)/SUM(M707,M722,M737,M752))</f>
        <v>0</v>
      </c>
      <c r="N768" s="273">
        <f>IF(SUM(N707,N722,N737,N752)=0,0,SUM(N710,N725,N740,N755)/SUM(N707,N722,N737,N752))</f>
        <v>0</v>
      </c>
      <c r="O768" s="191"/>
      <c r="P768" s="107" t="s">
        <v>53</v>
      </c>
      <c r="Q768" s="83"/>
      <c r="S768" s="105"/>
      <c r="T768" s="105"/>
      <c r="U768" s="105"/>
      <c r="V768" s="105"/>
      <c r="W768" s="106"/>
      <c r="Y768" s="14"/>
      <c r="Z768" s="14"/>
    </row>
    <row r="769" spans="1:27" ht="15" hidden="1" customHeight="1" outlineLevel="1" thickBot="1" x14ac:dyDescent="0.3">
      <c r="A769" s="144">
        <f>SUM(A704,A719,A734,A749)</f>
        <v>31</v>
      </c>
      <c r="B769" s="187" t="s">
        <v>116</v>
      </c>
      <c r="C769" s="214" t="str">
        <f>IF(C762=0,"0",C764/C762)</f>
        <v>0</v>
      </c>
      <c r="D769" s="62" t="str">
        <f t="shared" ref="D769:I769" si="593">IF(D762=0,"0",D764/D762)</f>
        <v>0</v>
      </c>
      <c r="E769" s="62" t="str">
        <f t="shared" si="593"/>
        <v>0</v>
      </c>
      <c r="F769" s="62" t="str">
        <f t="shared" si="593"/>
        <v>0</v>
      </c>
      <c r="G769" s="62" t="str">
        <f t="shared" si="593"/>
        <v>0</v>
      </c>
      <c r="H769" s="62" t="str">
        <f t="shared" si="593"/>
        <v>0</v>
      </c>
      <c r="I769" s="180" t="str">
        <f t="shared" si="593"/>
        <v>0</v>
      </c>
      <c r="J769" s="192"/>
      <c r="K769" s="214" t="str">
        <f>IF(K762=0,"0",K764/K762)</f>
        <v>0</v>
      </c>
      <c r="L769" s="62" t="str">
        <f>IF(L762=0,"0",L764/L762)</f>
        <v>0</v>
      </c>
      <c r="M769" s="62" t="str">
        <f>IF(M762=0,"0",M764/M762)</f>
        <v>0</v>
      </c>
      <c r="N769" s="180" t="str">
        <f>IF(N762=0,"0",N764/N762)</f>
        <v>0</v>
      </c>
      <c r="O769" s="192"/>
      <c r="P769" s="117">
        <f>SUM(Q702:Q715)+SUM(Q717:Q730)+SUM(Q732:Q745)+SUM(Q747:Q760)</f>
        <v>0</v>
      </c>
      <c r="Q769" s="119">
        <f>IF(P769=0,0,P769/(P769+P767))</f>
        <v>0</v>
      </c>
      <c r="Y769" s="14"/>
      <c r="Z769" s="14"/>
    </row>
    <row r="770" spans="1:27" ht="15" hidden="1" customHeight="1" outlineLevel="1" x14ac:dyDescent="0.25"/>
    <row r="771" spans="1:27" ht="15" hidden="1" customHeight="1" outlineLevel="1" x14ac:dyDescent="0.25"/>
    <row r="772" spans="1:27" ht="15" hidden="1" customHeight="1" outlineLevel="1" x14ac:dyDescent="0.25">
      <c r="S772" s="11"/>
      <c r="T772" s="11"/>
      <c r="U772" s="11"/>
      <c r="V772" s="11"/>
    </row>
    <row r="773" spans="1:27" ht="15" hidden="1" customHeight="1" outlineLevel="1" x14ac:dyDescent="0.7">
      <c r="A773" s="42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spans="1:27" ht="15" hidden="1" customHeight="1" outlineLevel="1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43"/>
    </row>
    <row r="775" spans="1:27" ht="15" hidden="1" customHeight="1" outlineLevel="1" x14ac:dyDescent="0.25">
      <c r="A775" s="14"/>
      <c r="B775" s="2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14"/>
      <c r="S775" s="14"/>
      <c r="T775" s="14"/>
      <c r="U775" s="14"/>
      <c r="V775" s="14"/>
      <c r="W775" s="22"/>
      <c r="X775" s="14"/>
      <c r="Y775" s="14"/>
      <c r="Z775" s="15"/>
      <c r="AA775" s="15"/>
    </row>
    <row r="776" spans="1:27" ht="15" hidden="1" customHeight="1" outlineLevel="1" x14ac:dyDescent="0.25">
      <c r="A776" s="14"/>
      <c r="B776" s="14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14"/>
      <c r="S776" s="14"/>
      <c r="T776" s="14"/>
      <c r="U776" s="14"/>
      <c r="V776" s="14"/>
      <c r="W776" s="15"/>
      <c r="X776" s="14"/>
      <c r="Y776" s="14"/>
      <c r="Z776" s="14"/>
      <c r="AA776" s="10"/>
    </row>
    <row r="777" spans="1:27" ht="15" hidden="1" customHeight="1" outlineLevel="1" x14ac:dyDescent="0.25">
      <c r="A777" s="14"/>
      <c r="B777" s="2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14"/>
      <c r="S777" s="14"/>
      <c r="T777" s="14"/>
      <c r="U777" s="14"/>
      <c r="V777" s="14"/>
      <c r="W777" s="46"/>
      <c r="X777" s="14"/>
      <c r="Y777" s="14"/>
      <c r="Z777" s="10"/>
      <c r="AA777" s="44"/>
    </row>
    <row r="778" spans="1:27" ht="15" hidden="1" customHeight="1" outlineLevel="1" x14ac:dyDescent="0.25">
      <c r="A778" s="14"/>
      <c r="B778" s="2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14"/>
      <c r="S778" s="14"/>
      <c r="T778" s="14"/>
      <c r="U778" s="14"/>
      <c r="V778" s="14"/>
      <c r="W778" s="46"/>
      <c r="X778" s="14"/>
      <c r="Y778" s="14"/>
      <c r="Z778" s="22"/>
      <c r="AA778" s="47"/>
    </row>
    <row r="779" spans="1:27" ht="15" hidden="1" customHeight="1" outlineLevel="1" x14ac:dyDescent="0.25">
      <c r="A779" s="14"/>
      <c r="B779" s="24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14"/>
      <c r="S779" s="14"/>
      <c r="T779" s="14"/>
      <c r="U779" s="14"/>
      <c r="V779" s="14"/>
      <c r="W779" s="15"/>
      <c r="X779" s="14"/>
      <c r="Y779" s="14"/>
      <c r="Z779" s="14"/>
      <c r="AA779" s="44"/>
    </row>
    <row r="780" spans="1:27" ht="15" hidden="1" customHeight="1" outlineLevel="1" x14ac:dyDescent="0.25">
      <c r="A780" s="14"/>
      <c r="B780" s="24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14"/>
      <c r="S780" s="14"/>
      <c r="T780" s="14"/>
      <c r="U780" s="14"/>
      <c r="V780" s="14"/>
      <c r="W780" s="15"/>
      <c r="X780" s="14"/>
      <c r="Y780" s="14"/>
      <c r="Z780" s="14"/>
      <c r="AA780" s="44"/>
    </row>
    <row r="781" spans="1:27" ht="15" hidden="1" customHeight="1" outlineLevel="1" x14ac:dyDescent="0.25">
      <c r="A781" s="14"/>
      <c r="B781" s="24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14"/>
      <c r="S781" s="14"/>
      <c r="T781" s="14"/>
      <c r="U781" s="14"/>
      <c r="V781" s="14"/>
      <c r="W781" s="50"/>
      <c r="X781" s="14"/>
      <c r="Y781" s="14"/>
      <c r="Z781" s="14"/>
      <c r="AA781" s="44"/>
    </row>
    <row r="782" spans="1:27" ht="15" hidden="1" customHeight="1" outlineLevel="1" x14ac:dyDescent="0.25">
      <c r="A782" s="14"/>
      <c r="B782" s="24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14"/>
      <c r="S782" s="14"/>
      <c r="T782" s="14"/>
      <c r="U782" s="14"/>
      <c r="V782" s="14"/>
      <c r="W782" s="15"/>
      <c r="X782" s="14"/>
      <c r="Y782" s="14"/>
      <c r="Z782" s="14"/>
      <c r="AA782" s="14"/>
    </row>
    <row r="783" spans="1:27" ht="15" hidden="1" customHeight="1" outlineLevel="1" x14ac:dyDescent="0.25">
      <c r="A783" s="14"/>
      <c r="B783" s="20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14"/>
      <c r="S783" s="23"/>
      <c r="T783" s="23"/>
      <c r="U783" s="23"/>
      <c r="V783" s="23"/>
      <c r="W783" s="15"/>
      <c r="X783" s="14"/>
      <c r="Y783" s="14"/>
      <c r="Z783" s="15"/>
      <c r="AA783" s="44"/>
    </row>
    <row r="784" spans="1:27" ht="15" hidden="1" customHeight="1" outlineLevel="1" x14ac:dyDescent="0.25">
      <c r="A784" s="14"/>
      <c r="B784" s="14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4"/>
      <c r="S784" s="14"/>
      <c r="T784" s="14"/>
      <c r="U784" s="14"/>
      <c r="V784" s="14"/>
      <c r="W784" s="14"/>
      <c r="X784" s="14"/>
      <c r="Y784" s="14"/>
      <c r="Z784" s="44"/>
      <c r="AA784" s="15"/>
    </row>
    <row r="785" spans="1:30" ht="15" customHeight="1" collapsed="1" x14ac:dyDescent="0.25"/>
    <row r="786" spans="1:30" ht="15" customHeight="1" x14ac:dyDescent="0.25">
      <c r="A786" s="303" t="s">
        <v>71</v>
      </c>
      <c r="B786" s="126">
        <f>W853</f>
        <v>0</v>
      </c>
    </row>
    <row r="787" spans="1:30" ht="15" hidden="1" customHeight="1" outlineLevel="1" thickBot="1" x14ac:dyDescent="0.4">
      <c r="A787" s="120"/>
      <c r="B787" s="126"/>
      <c r="C787" s="385" t="s">
        <v>93</v>
      </c>
      <c r="D787" s="386"/>
      <c r="E787" s="386"/>
      <c r="F787" s="386"/>
      <c r="G787" s="386"/>
      <c r="H787" s="386"/>
      <c r="I787" s="387"/>
      <c r="J787" s="148"/>
      <c r="K787" s="388" t="s">
        <v>104</v>
      </c>
      <c r="L787" s="389"/>
      <c r="M787" s="389"/>
      <c r="N787" s="390"/>
      <c r="O787" s="149"/>
      <c r="P787" s="391" t="s">
        <v>99</v>
      </c>
      <c r="Q787" s="392"/>
      <c r="S787" s="361" t="s">
        <v>103</v>
      </c>
      <c r="T787" s="362"/>
      <c r="U787" s="362"/>
      <c r="V787" s="362"/>
      <c r="W787" s="363"/>
      <c r="Y787" s="361" t="s">
        <v>108</v>
      </c>
      <c r="Z787" s="362"/>
      <c r="AA787" s="362"/>
      <c r="AB787" s="363"/>
      <c r="AD787" s="251"/>
    </row>
    <row r="788" spans="1:30" ht="15" hidden="1" customHeight="1" outlineLevel="1" thickBot="1" x14ac:dyDescent="0.3">
      <c r="A788" s="140" t="s">
        <v>41</v>
      </c>
      <c r="B788" s="146"/>
      <c r="C788" s="207" t="s">
        <v>94</v>
      </c>
      <c r="D788" s="208" t="s">
        <v>0</v>
      </c>
      <c r="E788" s="208" t="s">
        <v>1</v>
      </c>
      <c r="F788" s="208" t="s">
        <v>2</v>
      </c>
      <c r="G788" s="208" t="s">
        <v>91</v>
      </c>
      <c r="H788" s="208" t="s">
        <v>92</v>
      </c>
      <c r="I788" s="209" t="s">
        <v>29</v>
      </c>
      <c r="J788" s="210"/>
      <c r="K788" s="211" t="s">
        <v>45</v>
      </c>
      <c r="L788" s="212" t="s">
        <v>95</v>
      </c>
      <c r="M788" s="212" t="s">
        <v>12</v>
      </c>
      <c r="N788" s="213" t="s">
        <v>96</v>
      </c>
      <c r="O788" s="156"/>
      <c r="P788" s="163" t="s">
        <v>98</v>
      </c>
      <c r="Q788" s="164" t="s">
        <v>97</v>
      </c>
      <c r="S788" s="232"/>
      <c r="T788" s="299" t="s">
        <v>101</v>
      </c>
      <c r="U788" s="299" t="s">
        <v>102</v>
      </c>
      <c r="V788" s="300"/>
      <c r="W788" s="301" t="s">
        <v>106</v>
      </c>
      <c r="Y788" s="370"/>
      <c r="Z788" s="365" t="s">
        <v>16</v>
      </c>
      <c r="AA788" s="372" t="s">
        <v>107</v>
      </c>
      <c r="AB788" s="374" t="s">
        <v>15</v>
      </c>
      <c r="AD788" s="251"/>
    </row>
    <row r="789" spans="1:30" ht="15" hidden="1" customHeight="1" outlineLevel="1" x14ac:dyDescent="0.25">
      <c r="A789" s="233"/>
      <c r="B789" s="184" t="s">
        <v>30</v>
      </c>
      <c r="C789" s="52"/>
      <c r="D789" s="53"/>
      <c r="E789" s="53"/>
      <c r="F789" s="53"/>
      <c r="G789" s="53"/>
      <c r="H789" s="53"/>
      <c r="I789" s="202"/>
      <c r="J789" s="158"/>
      <c r="K789" s="223"/>
      <c r="L789" s="224"/>
      <c r="M789" s="224"/>
      <c r="N789" s="162"/>
      <c r="O789" s="158"/>
      <c r="P789" s="104"/>
      <c r="Q789" s="99"/>
      <c r="R789" s="1"/>
      <c r="S789" s="285"/>
      <c r="T789" s="231"/>
      <c r="U789" s="231"/>
      <c r="V789" s="288"/>
      <c r="W789" s="289"/>
      <c r="Y789" s="371"/>
      <c r="Z789" s="367"/>
      <c r="AA789" s="373"/>
      <c r="AB789" s="375"/>
    </row>
    <row r="790" spans="1:30" ht="15" hidden="1" customHeight="1" outlineLevel="1" x14ac:dyDescent="0.25">
      <c r="A790" s="138" t="s">
        <v>89</v>
      </c>
      <c r="B790" s="185" t="s">
        <v>34</v>
      </c>
      <c r="C790" s="193"/>
      <c r="D790" s="4"/>
      <c r="E790" s="4"/>
      <c r="F790" s="3"/>
      <c r="G790" s="3"/>
      <c r="H790" s="3"/>
      <c r="I790" s="194"/>
      <c r="J790" s="159"/>
      <c r="K790" s="166"/>
      <c r="L790" s="101"/>
      <c r="M790" s="101"/>
      <c r="N790" s="84"/>
      <c r="O790" s="159"/>
      <c r="P790" s="90"/>
      <c r="Q790" s="84"/>
      <c r="S790" s="236" t="s">
        <v>47</v>
      </c>
      <c r="T790" s="68" t="str">
        <f>IF(SUM(C790:I790)=0,"",SUM(C790:I790)/A791)</f>
        <v/>
      </c>
      <c r="U790" s="68" t="str">
        <f>IF(SUM(K790:N790)=0,"",SUM(K790:N790)/A791)</f>
        <v/>
      </c>
      <c r="V790" s="290"/>
      <c r="W790" s="68" t="str">
        <f>IF(SUM(C790:N790)=0,"",SUM(C790:N790)/A791)</f>
        <v/>
      </c>
      <c r="Y790" s="364"/>
      <c r="Z790" s="367"/>
      <c r="AA790" s="373"/>
      <c r="AB790" s="375"/>
      <c r="AD790" s="251"/>
    </row>
    <row r="791" spans="1:30" ht="15" hidden="1" customHeight="1" outlineLevel="1" thickBot="1" x14ac:dyDescent="0.3">
      <c r="A791" s="234">
        <v>7</v>
      </c>
      <c r="B791" s="185" t="s">
        <v>3</v>
      </c>
      <c r="C791" s="193"/>
      <c r="D791" s="3"/>
      <c r="E791" s="3"/>
      <c r="F791" s="3"/>
      <c r="G791" s="3"/>
      <c r="H791" s="3"/>
      <c r="I791" s="194"/>
      <c r="J791" s="159"/>
      <c r="K791" s="166"/>
      <c r="L791" s="101"/>
      <c r="M791" s="101"/>
      <c r="N791" s="84"/>
      <c r="O791" s="159"/>
      <c r="P791" s="90"/>
      <c r="Q791" s="84"/>
      <c r="S791" s="236" t="s">
        <v>48</v>
      </c>
      <c r="T791" s="69">
        <f>SUM(C791:I791)/A791</f>
        <v>0</v>
      </c>
      <c r="U791" s="69">
        <f>SUM(K791:N791)/A791</f>
        <v>0</v>
      </c>
      <c r="V791" s="291"/>
      <c r="W791" s="69">
        <f>SUM(C791:N791)/A791</f>
        <v>0</v>
      </c>
      <c r="Y791" s="247" t="s">
        <v>9</v>
      </c>
      <c r="Z791" s="248">
        <f>W853</f>
        <v>0</v>
      </c>
      <c r="AA791" s="342">
        <f>IF(SUM(W792,W807,W822,W837)=0,0,AVERAGE(W792,W807,W822,W837)*AVERAGE(W813,W798,W828,W843)*A856-AB806)</f>
        <v>0</v>
      </c>
      <c r="AB791" s="250"/>
    </row>
    <row r="792" spans="1:30" ht="15" hidden="1" customHeight="1" outlineLevel="1" x14ac:dyDescent="0.25">
      <c r="A792" s="353" t="s">
        <v>46</v>
      </c>
      <c r="B792" s="185" t="s">
        <v>4</v>
      </c>
      <c r="C792" s="193"/>
      <c r="D792" s="3"/>
      <c r="E792" s="3"/>
      <c r="F792" s="3"/>
      <c r="G792" s="3"/>
      <c r="H792" s="3"/>
      <c r="I792" s="194"/>
      <c r="J792" s="159"/>
      <c r="K792" s="166"/>
      <c r="L792" s="101"/>
      <c r="M792" s="101"/>
      <c r="N792" s="84"/>
      <c r="O792" s="159"/>
      <c r="P792" s="90"/>
      <c r="Q792" s="84"/>
      <c r="S792" s="236" t="s">
        <v>49</v>
      </c>
      <c r="T792" s="69" t="str">
        <f>IF(SUM(C792:I792)=0,"",SUM(C792:I792)/A791)</f>
        <v/>
      </c>
      <c r="U792" s="69" t="str">
        <f>IF(SUM(K792:N792)=0,"",SUM(K792:N792)/A791)</f>
        <v/>
      </c>
      <c r="V792" s="291"/>
      <c r="W792" s="69" t="str">
        <f>IF(SUM(C792:N792)=0,"",SUM(C792:N792)/A791)</f>
        <v/>
      </c>
      <c r="Y792" s="37" t="s">
        <v>21</v>
      </c>
      <c r="Z792" s="38">
        <f>W852</f>
        <v>0</v>
      </c>
      <c r="AA792" s="12">
        <f>Z793*A856</f>
        <v>0</v>
      </c>
      <c r="AB792" s="246" t="str">
        <f>IF(AB791="","введите цель",(AB791+AB806)/AVERAGE(W798,W813,W828,W843))</f>
        <v>введите цель</v>
      </c>
    </row>
    <row r="793" spans="1:30" ht="15" hidden="1" customHeight="1" outlineLevel="1" thickBot="1" x14ac:dyDescent="0.3">
      <c r="A793" s="354"/>
      <c r="B793" s="185" t="s">
        <v>5</v>
      </c>
      <c r="C793" s="195"/>
      <c r="D793" s="6"/>
      <c r="E793" s="6"/>
      <c r="F793" s="5"/>
      <c r="G793" s="5"/>
      <c r="H793" s="5"/>
      <c r="I793" s="196"/>
      <c r="J793" s="151"/>
      <c r="K793" s="167"/>
      <c r="L793" s="102"/>
      <c r="M793" s="102"/>
      <c r="N793" s="85"/>
      <c r="O793" s="151"/>
      <c r="P793" s="91"/>
      <c r="Q793" s="85"/>
      <c r="S793" s="236" t="s">
        <v>6</v>
      </c>
      <c r="T793" s="66">
        <f>SUM(C793:I793)</f>
        <v>0</v>
      </c>
      <c r="U793" s="66">
        <f>SUM(K793:N793)</f>
        <v>0</v>
      </c>
      <c r="V793" s="292"/>
      <c r="W793" s="66">
        <f>SUM(C793:N793)</f>
        <v>0</v>
      </c>
      <c r="Y793" s="37" t="s">
        <v>17</v>
      </c>
      <c r="Z793" s="39">
        <f>IF(SUM(W792,W807,W822,W837)=0,0,AVERAGE(W792,W807,W822,W837))</f>
        <v>0</v>
      </c>
      <c r="AA793" s="13" t="s">
        <v>18</v>
      </c>
      <c r="AB793" s="28" t="str">
        <f>IF(AB792="введите цель","введите цель",AB792/A856)</f>
        <v>введите цель</v>
      </c>
    </row>
    <row r="794" spans="1:30" ht="15" hidden="1" customHeight="1" outlineLevel="1" thickBot="1" x14ac:dyDescent="0.3">
      <c r="A794" s="355"/>
      <c r="B794" s="185" t="s">
        <v>7</v>
      </c>
      <c r="C794" s="195"/>
      <c r="D794" s="5"/>
      <c r="E794" s="5"/>
      <c r="F794" s="5"/>
      <c r="G794" s="5"/>
      <c r="H794" s="5"/>
      <c r="I794" s="196"/>
      <c r="J794" s="151"/>
      <c r="K794" s="167"/>
      <c r="L794" s="102"/>
      <c r="M794" s="102"/>
      <c r="N794" s="85"/>
      <c r="O794" s="151"/>
      <c r="P794" s="91"/>
      <c r="Q794" s="85"/>
      <c r="S794" s="236" t="s">
        <v>105</v>
      </c>
      <c r="T794" s="59" t="str">
        <f>IF(SUM(C794:I794)=0,"",SUM(C794:I794))</f>
        <v/>
      </c>
      <c r="U794" s="59" t="str">
        <f>IF(SUM(K794:N794)=0,"",SUM(K794:N794))</f>
        <v/>
      </c>
      <c r="V794" s="293"/>
      <c r="W794" s="66" t="str">
        <f>IF(SUM(C794:N794)=0,"",SUM(C794:N794))</f>
        <v/>
      </c>
      <c r="Y794" s="111" t="s">
        <v>19</v>
      </c>
      <c r="Z794" s="40">
        <f>IF(SUM(W790,W805,W820,W835)=0,0,AVERAGE(W790,W805,W820,W835))</f>
        <v>0</v>
      </c>
      <c r="AA794" s="25" t="s">
        <v>18</v>
      </c>
      <c r="AB794" s="29" t="str">
        <f>IF(AB791="","введите цель",((AB791+AB806)/((Z793*Z796*A856)/(Z794*A856)))/A856)</f>
        <v>введите цель</v>
      </c>
    </row>
    <row r="795" spans="1:30" ht="15" hidden="1" customHeight="1" outlineLevel="1" thickBot="1" x14ac:dyDescent="0.3">
      <c r="A795" s="356"/>
      <c r="B795" s="181" t="s">
        <v>32</v>
      </c>
      <c r="C795" s="197">
        <f t="shared" ref="C795:I795" si="594">IF(C790=0,0,C794/C790)</f>
        <v>0</v>
      </c>
      <c r="D795" s="56">
        <f t="shared" si="594"/>
        <v>0</v>
      </c>
      <c r="E795" s="56">
        <f t="shared" si="594"/>
        <v>0</v>
      </c>
      <c r="F795" s="56">
        <f t="shared" si="594"/>
        <v>0</v>
      </c>
      <c r="G795" s="56">
        <f t="shared" si="594"/>
        <v>0</v>
      </c>
      <c r="H795" s="56">
        <f t="shared" si="594"/>
        <v>0</v>
      </c>
      <c r="I795" s="169">
        <f t="shared" si="594"/>
        <v>0</v>
      </c>
      <c r="J795" s="150"/>
      <c r="K795" s="168">
        <f t="shared" ref="K795" si="595">IF(K790=0,0,K794/K790)</f>
        <v>0</v>
      </c>
      <c r="L795" s="147">
        <f>IF(L790=0,0,L794/L790)</f>
        <v>0</v>
      </c>
      <c r="M795" s="147">
        <f>IF(M790=0,0,M794/M790)</f>
        <v>0</v>
      </c>
      <c r="N795" s="169">
        <f>IF(N790=0,0,N794/N790)</f>
        <v>0</v>
      </c>
      <c r="O795" s="150"/>
      <c r="P795" s="92"/>
      <c r="Q795" s="86"/>
      <c r="S795" s="236" t="s">
        <v>51</v>
      </c>
      <c r="T795" s="345" t="str">
        <f>IF(SUM(Q789:Q802)=0,"",SUM(Q789:Q802))</f>
        <v/>
      </c>
      <c r="U795" s="345"/>
      <c r="V795" s="345"/>
      <c r="W795" s="345"/>
      <c r="Y795" s="376" t="s">
        <v>109</v>
      </c>
      <c r="Z795" s="377"/>
      <c r="AA795" s="377"/>
      <c r="AB795" s="378"/>
    </row>
    <row r="796" spans="1:30" ht="15" hidden="1" customHeight="1" outlineLevel="1" x14ac:dyDescent="0.25">
      <c r="A796" s="356"/>
      <c r="B796" s="181" t="s">
        <v>8</v>
      </c>
      <c r="C796" s="198">
        <f>IF(C792=0,0,C794/C792)</f>
        <v>0</v>
      </c>
      <c r="D796" s="57">
        <f>IF(D792=0,0,D794/D792)</f>
        <v>0</v>
      </c>
      <c r="E796" s="57">
        <f t="shared" ref="E796:I796" si="596">IF(E792=0,0,E794/E792)</f>
        <v>0</v>
      </c>
      <c r="F796" s="57">
        <f t="shared" si="596"/>
        <v>0</v>
      </c>
      <c r="G796" s="57">
        <f t="shared" si="596"/>
        <v>0</v>
      </c>
      <c r="H796" s="57">
        <f t="shared" si="596"/>
        <v>0</v>
      </c>
      <c r="I796" s="171">
        <f t="shared" si="596"/>
        <v>0</v>
      </c>
      <c r="J796" s="151"/>
      <c r="K796" s="170">
        <f t="shared" ref="K796" si="597">IF(K792=0,0,K794/K792)</f>
        <v>0</v>
      </c>
      <c r="L796" s="78">
        <f>IF(L792=0,0,L794/L792)</f>
        <v>0</v>
      </c>
      <c r="M796" s="78">
        <f>IF(M792=0,0,M794/M792)</f>
        <v>0</v>
      </c>
      <c r="N796" s="171">
        <f>IF(N792=0,0,N794/N792)</f>
        <v>0</v>
      </c>
      <c r="O796" s="151"/>
      <c r="P796" s="91"/>
      <c r="Q796" s="85"/>
      <c r="S796" s="236"/>
      <c r="T796" s="66"/>
      <c r="U796" s="59"/>
      <c r="V796" s="293"/>
      <c r="W796" s="59"/>
      <c r="Y796" s="35" t="s">
        <v>22</v>
      </c>
      <c r="Z796" s="34">
        <f>IF(SUM(W798,W813,W828,W843)=0,0,AVERAGE(W798,W813,W828,W843))</f>
        <v>0</v>
      </c>
      <c r="AA796" s="17" t="s">
        <v>18</v>
      </c>
      <c r="AB796" s="31"/>
    </row>
    <row r="797" spans="1:30" ht="15" hidden="1" customHeight="1" outlineLevel="1" thickBot="1" x14ac:dyDescent="0.3">
      <c r="A797" s="356"/>
      <c r="B797" s="182" t="s">
        <v>74</v>
      </c>
      <c r="C797" s="199">
        <f>C793-C794</f>
        <v>0</v>
      </c>
      <c r="D797" s="58">
        <f t="shared" ref="D797:I797" si="598">D793-D794</f>
        <v>0</v>
      </c>
      <c r="E797" s="58">
        <f t="shared" si="598"/>
        <v>0</v>
      </c>
      <c r="F797" s="58">
        <f t="shared" si="598"/>
        <v>0</v>
      </c>
      <c r="G797" s="58">
        <f t="shared" si="598"/>
        <v>0</v>
      </c>
      <c r="H797" s="58">
        <f t="shared" si="598"/>
        <v>0</v>
      </c>
      <c r="I797" s="173">
        <f t="shared" si="598"/>
        <v>0</v>
      </c>
      <c r="J797" s="152"/>
      <c r="K797" s="172">
        <f t="shared" ref="K797" si="599">K793-K794</f>
        <v>0</v>
      </c>
      <c r="L797" s="79">
        <f>L793-L794</f>
        <v>0</v>
      </c>
      <c r="M797" s="79">
        <f>M793-M794</f>
        <v>0</v>
      </c>
      <c r="N797" s="173">
        <f>N793-N794</f>
        <v>0</v>
      </c>
      <c r="O797" s="152"/>
      <c r="P797" s="93"/>
      <c r="Q797" s="87"/>
      <c r="S797" s="286" t="s">
        <v>119</v>
      </c>
      <c r="T797" s="348" t="str">
        <f>IF((SUM(C797:N797)-SUM(Q789:Q802))=0,"",SUM(C797:N797)-SUM(Q789:Q802))</f>
        <v/>
      </c>
      <c r="U797" s="348"/>
      <c r="V797" s="348"/>
      <c r="W797" s="348"/>
      <c r="Y797" s="111" t="s">
        <v>11</v>
      </c>
      <c r="Z797" s="41" t="s">
        <v>18</v>
      </c>
      <c r="AA797" s="26">
        <f>AA791</f>
        <v>0</v>
      </c>
      <c r="AB797" s="27" t="str">
        <f>IF(AB796="","введите цель",Z793*A856*AB796-AB806)</f>
        <v>введите цель</v>
      </c>
    </row>
    <row r="798" spans="1:30" ht="15" hidden="1" customHeight="1" outlineLevel="1" thickBot="1" x14ac:dyDescent="0.3">
      <c r="A798" s="356"/>
      <c r="B798" s="182" t="s">
        <v>13</v>
      </c>
      <c r="C798" s="200" t="str">
        <f>IF(C794=0,"нет",C793/C794)</f>
        <v>нет</v>
      </c>
      <c r="D798" s="75" t="str">
        <f t="shared" ref="D798:I798" si="600">IF(D794=0,"нет",D793/D794)</f>
        <v>нет</v>
      </c>
      <c r="E798" s="75" t="str">
        <f t="shared" si="600"/>
        <v>нет</v>
      </c>
      <c r="F798" s="75" t="str">
        <f t="shared" si="600"/>
        <v>нет</v>
      </c>
      <c r="G798" s="75" t="str">
        <f t="shared" si="600"/>
        <v>нет</v>
      </c>
      <c r="H798" s="75" t="str">
        <f t="shared" si="600"/>
        <v>нет</v>
      </c>
      <c r="I798" s="174" t="str">
        <f t="shared" si="600"/>
        <v>нет</v>
      </c>
      <c r="J798" s="153"/>
      <c r="K798" s="200" t="str">
        <f>IF(K794=0,"нет",K793/K794)</f>
        <v>нет</v>
      </c>
      <c r="L798" s="75" t="str">
        <f>IF(L794=0,"нет",L793/L794)</f>
        <v>нет</v>
      </c>
      <c r="M798" s="75" t="str">
        <f>IF(M794=0,"нет",M793/M794)</f>
        <v>нет</v>
      </c>
      <c r="N798" s="174" t="str">
        <f>IF(N794=0,"нет",N793/N794)</f>
        <v>нет</v>
      </c>
      <c r="O798" s="153"/>
      <c r="P798" s="94"/>
      <c r="Q798" s="88"/>
      <c r="S798" s="236" t="s">
        <v>50</v>
      </c>
      <c r="T798" s="66" t="str">
        <f>IF(SUM(C792:I792)=0,"",SUM(C793:I793)/SUM(C792:I792))</f>
        <v/>
      </c>
      <c r="U798" s="66" t="str">
        <f>IF(SUM(K792:N792)=0,"",SUM(K793:N793)/SUM(K792:N792))</f>
        <v/>
      </c>
      <c r="V798" s="293"/>
      <c r="W798" s="66" t="str">
        <f>IF(SUM(C792:N792)=0,"",SUM(C793:N793)/SUM(C792:N792))</f>
        <v/>
      </c>
      <c r="Y798" s="376" t="s">
        <v>110</v>
      </c>
      <c r="Z798" s="377"/>
      <c r="AA798" s="379"/>
      <c r="AB798" s="378"/>
    </row>
    <row r="799" spans="1:30" ht="15" hidden="1" customHeight="1" outlineLevel="1" thickBot="1" x14ac:dyDescent="0.3">
      <c r="A799" s="356"/>
      <c r="B799" s="82" t="s">
        <v>31</v>
      </c>
      <c r="C799" s="201">
        <f t="shared" ref="C799:I799" si="601">IF(C789=0,0,C790/C789)</f>
        <v>0</v>
      </c>
      <c r="D799" s="60">
        <f t="shared" si="601"/>
        <v>0</v>
      </c>
      <c r="E799" s="60">
        <f t="shared" si="601"/>
        <v>0</v>
      </c>
      <c r="F799" s="60">
        <f t="shared" si="601"/>
        <v>0</v>
      </c>
      <c r="G799" s="60">
        <f t="shared" si="601"/>
        <v>0</v>
      </c>
      <c r="H799" s="60">
        <f t="shared" si="601"/>
        <v>0</v>
      </c>
      <c r="I799" s="176">
        <f t="shared" si="601"/>
        <v>0</v>
      </c>
      <c r="J799" s="154"/>
      <c r="K799" s="175">
        <f t="shared" ref="K799:N799" si="602">IF(K789=0,0,K790/K789)</f>
        <v>0</v>
      </c>
      <c r="L799" s="80">
        <f t="shared" si="602"/>
        <v>0</v>
      </c>
      <c r="M799" s="80">
        <f t="shared" si="602"/>
        <v>0</v>
      </c>
      <c r="N799" s="176">
        <f t="shared" si="602"/>
        <v>0</v>
      </c>
      <c r="O799" s="154"/>
      <c r="P799" s="95"/>
      <c r="Q799" s="89"/>
      <c r="S799" s="382"/>
      <c r="T799" s="383"/>
      <c r="U799" s="383"/>
      <c r="V799" s="383"/>
      <c r="W799" s="384"/>
      <c r="X799" s="73"/>
      <c r="Y799" s="35" t="s">
        <v>19</v>
      </c>
      <c r="Z799" s="36">
        <f>Z794</f>
        <v>0</v>
      </c>
      <c r="AA799" s="343" t="s">
        <v>18</v>
      </c>
      <c r="AB799" s="252"/>
    </row>
    <row r="800" spans="1:30" ht="15" hidden="1" customHeight="1" outlineLevel="1" x14ac:dyDescent="0.25">
      <c r="A800" s="356"/>
      <c r="B800" s="181" t="s">
        <v>37</v>
      </c>
      <c r="C800" s="201">
        <f t="shared" ref="C800:I800" si="603">IF(C790=0,0,C791/C790)</f>
        <v>0</v>
      </c>
      <c r="D800" s="60">
        <f t="shared" si="603"/>
        <v>0</v>
      </c>
      <c r="E800" s="60">
        <f t="shared" si="603"/>
        <v>0</v>
      </c>
      <c r="F800" s="60">
        <f t="shared" si="603"/>
        <v>0</v>
      </c>
      <c r="G800" s="60">
        <f t="shared" si="603"/>
        <v>0</v>
      </c>
      <c r="H800" s="60">
        <f t="shared" si="603"/>
        <v>0</v>
      </c>
      <c r="I800" s="176">
        <f t="shared" si="603"/>
        <v>0</v>
      </c>
      <c r="J800" s="154"/>
      <c r="K800" s="175">
        <f t="shared" ref="K800:N800" si="604">IF(K790=0,0,K791/K790)</f>
        <v>0</v>
      </c>
      <c r="L800" s="80">
        <f t="shared" si="604"/>
        <v>0</v>
      </c>
      <c r="M800" s="80">
        <f t="shared" si="604"/>
        <v>0</v>
      </c>
      <c r="N800" s="176">
        <f t="shared" si="604"/>
        <v>0</v>
      </c>
      <c r="O800" s="154"/>
      <c r="P800" s="95"/>
      <c r="Q800" s="89"/>
      <c r="S800" s="236" t="s">
        <v>37</v>
      </c>
      <c r="T800" s="61">
        <f>IF(SUM(C790:I790)=0,0,(SUM(C791:I791)/SUM(C790:I790)))</f>
        <v>0</v>
      </c>
      <c r="U800" s="61">
        <f>IF(SUM(K790:N790)=0,0,(SUM(K791:N791)/SUM(K790:N790)))</f>
        <v>0</v>
      </c>
      <c r="V800" s="294"/>
      <c r="W800" s="61">
        <f>IF(SUM(C790:N790)=0,0,(SUM(C791:N791)/SUM(C790:N790)))</f>
        <v>0</v>
      </c>
      <c r="Y800" s="37" t="s">
        <v>11</v>
      </c>
      <c r="Z800" s="110" t="s">
        <v>18</v>
      </c>
      <c r="AA800" s="19">
        <f>AA791</f>
        <v>0</v>
      </c>
      <c r="AB800" s="30" t="str">
        <f>IF(AB799="","введите цель",((Z793*Z796*A856)/(Z794*A856))*AB799*A856-AB806)</f>
        <v>введите цель</v>
      </c>
    </row>
    <row r="801" spans="1:30" ht="15" hidden="1" customHeight="1" outlineLevel="1" thickBot="1" x14ac:dyDescent="0.3">
      <c r="A801" s="356"/>
      <c r="B801" s="82" t="s">
        <v>38</v>
      </c>
      <c r="C801" s="201">
        <f t="shared" ref="C801:G801" si="605">IF(C791=0,0,C792/C791)</f>
        <v>0</v>
      </c>
      <c r="D801" s="60">
        <f t="shared" si="605"/>
        <v>0</v>
      </c>
      <c r="E801" s="60">
        <f t="shared" si="605"/>
        <v>0</v>
      </c>
      <c r="F801" s="60">
        <f t="shared" si="605"/>
        <v>0</v>
      </c>
      <c r="G801" s="60">
        <f t="shared" si="605"/>
        <v>0</v>
      </c>
      <c r="H801" s="60">
        <f>IF(H791=0,0,H792/H791)</f>
        <v>0</v>
      </c>
      <c r="I801" s="176">
        <f t="shared" ref="I801" si="606">IF(I791=0,0,I792/I791)</f>
        <v>0</v>
      </c>
      <c r="J801" s="154"/>
      <c r="K801" s="175">
        <f t="shared" ref="K801:N801" si="607">IF(K791=0,0,K792/K791)</f>
        <v>0</v>
      </c>
      <c r="L801" s="80">
        <f t="shared" si="607"/>
        <v>0</v>
      </c>
      <c r="M801" s="80">
        <f t="shared" si="607"/>
        <v>0</v>
      </c>
      <c r="N801" s="176">
        <f t="shared" si="607"/>
        <v>0</v>
      </c>
      <c r="O801" s="154"/>
      <c r="P801" s="95"/>
      <c r="Q801" s="89"/>
      <c r="S801" s="236" t="s">
        <v>38</v>
      </c>
      <c r="T801" s="61">
        <f>IF(SUM(C791:I791)=0,0,(SUM(C792:I792)/SUM(C791:I791)))</f>
        <v>0</v>
      </c>
      <c r="U801" s="61">
        <f>IF(SUM(K791:N791)=0,0,(SUM(K792:N792)/SUM(K791:N791)))</f>
        <v>0</v>
      </c>
      <c r="V801" s="294"/>
      <c r="W801" s="61">
        <f>IF(SUM(C791:N791)=0,0,(SUM(C792:N792)/SUM(C791:N791)))</f>
        <v>0</v>
      </c>
      <c r="Y801" s="111" t="s">
        <v>20</v>
      </c>
      <c r="Z801" s="112">
        <f>Z793</f>
        <v>0</v>
      </c>
      <c r="AA801" s="113" t="s">
        <v>18</v>
      </c>
      <c r="AB801" s="114" t="str">
        <f>IF(AB799="","введите цель",W852/W850*AB799)</f>
        <v>введите цель</v>
      </c>
    </row>
    <row r="802" spans="1:30" ht="15" hidden="1" customHeight="1" outlineLevel="1" thickBot="1" x14ac:dyDescent="0.3">
      <c r="A802" s="356"/>
      <c r="B802" s="183" t="s">
        <v>39</v>
      </c>
      <c r="C802" s="204">
        <f>IF(C790=0,0,C792/C790)</f>
        <v>0</v>
      </c>
      <c r="D802" s="76">
        <f t="shared" ref="D802:I802" si="608">IF(D790=0,0,D792/D790)</f>
        <v>0</v>
      </c>
      <c r="E802" s="76">
        <f t="shared" si="608"/>
        <v>0</v>
      </c>
      <c r="F802" s="76">
        <f t="shared" si="608"/>
        <v>0</v>
      </c>
      <c r="G802" s="76">
        <f t="shared" si="608"/>
        <v>0</v>
      </c>
      <c r="H802" s="76">
        <f t="shared" si="608"/>
        <v>0</v>
      </c>
      <c r="I802" s="205">
        <f t="shared" si="608"/>
        <v>0</v>
      </c>
      <c r="J802" s="155"/>
      <c r="K802" s="177">
        <f t="shared" ref="K802" si="609">IF(K790=0,0,K792/K790)</f>
        <v>0</v>
      </c>
      <c r="L802" s="81">
        <f>IF(L790=0,0,L792/L790)</f>
        <v>0</v>
      </c>
      <c r="M802" s="81">
        <f>IF(M790=0,0,M792/M790)</f>
        <v>0</v>
      </c>
      <c r="N802" s="178">
        <f>IF(N790=0,0,N792/N790)</f>
        <v>0</v>
      </c>
      <c r="O802" s="155"/>
      <c r="P802" s="160"/>
      <c r="Q802" s="161"/>
      <c r="S802" s="287" t="s">
        <v>40</v>
      </c>
      <c r="T802" s="61">
        <f>IF(SUM(C790:I790)=0,0,SUM(C792:I792)/SUM(C790:I790))</f>
        <v>0</v>
      </c>
      <c r="U802" s="61">
        <f>IF(SUM(K790:N790)=0,0,SUM(K792:N792)/SUM(K790:N790))</f>
        <v>0</v>
      </c>
      <c r="V802" s="294"/>
      <c r="W802" s="61">
        <f>IF(SUM(C790:N790)=0,0,SUM(C792:N792)/SUM(C790:N790))</f>
        <v>0</v>
      </c>
      <c r="Y802" s="380" t="s">
        <v>23</v>
      </c>
      <c r="Z802" s="381"/>
      <c r="AA802" s="381"/>
      <c r="AB802" s="32">
        <f>Z796</f>
        <v>0</v>
      </c>
    </row>
    <row r="803" spans="1:30" ht="15" hidden="1" customHeight="1" outlineLevel="1" thickBot="1" x14ac:dyDescent="0.3">
      <c r="A803" s="140" t="s">
        <v>42</v>
      </c>
      <c r="B803" s="145"/>
      <c r="C803" s="207" t="str">
        <f t="shared" ref="C803:I803" si="610">C788</f>
        <v>прямые заходы</v>
      </c>
      <c r="D803" s="208" t="str">
        <f t="shared" si="610"/>
        <v>директ</v>
      </c>
      <c r="E803" s="208" t="str">
        <f t="shared" si="610"/>
        <v>adwords</v>
      </c>
      <c r="F803" s="208" t="str">
        <f t="shared" si="610"/>
        <v>поиск</v>
      </c>
      <c r="G803" s="208" t="str">
        <f t="shared" si="610"/>
        <v>ссылки</v>
      </c>
      <c r="H803" s="208" t="str">
        <f t="shared" si="610"/>
        <v>источник m</v>
      </c>
      <c r="I803" s="209" t="str">
        <f t="shared" si="610"/>
        <v>источник n</v>
      </c>
      <c r="J803" s="240"/>
      <c r="K803" s="239" t="str">
        <f>K788</f>
        <v>Повторные</v>
      </c>
      <c r="L803" s="208" t="str">
        <f>L788</f>
        <v>авито</v>
      </c>
      <c r="M803" s="208" t="str">
        <f>M788</f>
        <v>вконтакт</v>
      </c>
      <c r="N803" s="209" t="str">
        <f>N788</f>
        <v>источник k</v>
      </c>
      <c r="O803" s="206"/>
      <c r="P803" s="393" t="s">
        <v>100</v>
      </c>
      <c r="Q803" s="394"/>
      <c r="Y803" s="357" t="s">
        <v>52</v>
      </c>
      <c r="Z803" s="358"/>
      <c r="AA803" s="358"/>
      <c r="AB803" s="115">
        <f>IF(Z793=0,0,Z793/Z794)</f>
        <v>0</v>
      </c>
    </row>
    <row r="804" spans="1:30" ht="15" hidden="1" customHeight="1" outlineLevel="1" x14ac:dyDescent="0.25">
      <c r="A804" s="233"/>
      <c r="B804" s="184" t="s">
        <v>30</v>
      </c>
      <c r="C804" s="52"/>
      <c r="D804" s="53"/>
      <c r="E804" s="53"/>
      <c r="F804" s="53"/>
      <c r="G804" s="53"/>
      <c r="H804" s="53"/>
      <c r="I804" s="202"/>
      <c r="J804" s="158"/>
      <c r="K804" s="223"/>
      <c r="L804" s="224"/>
      <c r="M804" s="224"/>
      <c r="N804" s="162"/>
      <c r="O804" s="158"/>
      <c r="P804" s="104"/>
      <c r="Q804" s="99"/>
      <c r="R804" s="1"/>
      <c r="S804" s="232"/>
      <c r="T804" s="299" t="s">
        <v>101</v>
      </c>
      <c r="U804" s="299" t="s">
        <v>102</v>
      </c>
      <c r="V804" s="300"/>
      <c r="W804" s="301" t="s">
        <v>106</v>
      </c>
      <c r="Y804" s="357" t="s">
        <v>24</v>
      </c>
      <c r="Z804" s="358"/>
      <c r="AA804" s="358"/>
      <c r="AB804" s="253">
        <f>Z793</f>
        <v>0</v>
      </c>
    </row>
    <row r="805" spans="1:30" ht="15" hidden="1" customHeight="1" outlineLevel="1" x14ac:dyDescent="0.25">
      <c r="A805" s="138" t="s">
        <v>89</v>
      </c>
      <c r="B805" s="185" t="s">
        <v>34</v>
      </c>
      <c r="C805" s="193"/>
      <c r="D805" s="4"/>
      <c r="E805" s="4"/>
      <c r="F805" s="3"/>
      <c r="G805" s="3"/>
      <c r="H805" s="3"/>
      <c r="I805" s="194"/>
      <c r="J805" s="159"/>
      <c r="K805" s="166"/>
      <c r="L805" s="101"/>
      <c r="M805" s="101"/>
      <c r="N805" s="84"/>
      <c r="O805" s="159"/>
      <c r="P805" s="90"/>
      <c r="Q805" s="84"/>
      <c r="S805" s="227" t="s">
        <v>47</v>
      </c>
      <c r="T805" s="68" t="str">
        <f>IF(SUM(C805:I805)=0,"",SUM(C805:I805)/A806)</f>
        <v/>
      </c>
      <c r="U805" s="68" t="str">
        <f>IF(SUM(K805:N805)=0,"",SUM(K805:N805)/A806)</f>
        <v/>
      </c>
      <c r="V805" s="277"/>
      <c r="W805" s="228" t="str">
        <f>IF(SUM(C805:N805)=0,"",SUM(C805:N805)/A806)</f>
        <v/>
      </c>
      <c r="Y805" s="357" t="s">
        <v>26</v>
      </c>
      <c r="Z805" s="358"/>
      <c r="AA805" s="358"/>
      <c r="AB805" s="116">
        <f>Z794</f>
        <v>0</v>
      </c>
    </row>
    <row r="806" spans="1:30" ht="15" hidden="1" customHeight="1" outlineLevel="1" thickBot="1" x14ac:dyDescent="0.3">
      <c r="A806" s="234">
        <v>7</v>
      </c>
      <c r="B806" s="185" t="s">
        <v>3</v>
      </c>
      <c r="C806" s="193"/>
      <c r="D806" s="3"/>
      <c r="E806" s="3"/>
      <c r="F806" s="3"/>
      <c r="G806" s="3"/>
      <c r="H806" s="3"/>
      <c r="I806" s="194"/>
      <c r="J806" s="159"/>
      <c r="K806" s="166"/>
      <c r="L806" s="101"/>
      <c r="M806" s="101"/>
      <c r="N806" s="84"/>
      <c r="O806" s="159"/>
      <c r="P806" s="90"/>
      <c r="Q806" s="84"/>
      <c r="S806" s="227" t="s">
        <v>48</v>
      </c>
      <c r="T806" s="69">
        <f>SUM(C806:I806)/A806</f>
        <v>0</v>
      </c>
      <c r="U806" s="69">
        <f>SUM(K806:N806)/A806</f>
        <v>0</v>
      </c>
      <c r="V806" s="278"/>
      <c r="W806" s="229">
        <f>SUM(C806:N806)/A806</f>
        <v>0</v>
      </c>
      <c r="Y806" s="359" t="s">
        <v>28</v>
      </c>
      <c r="Z806" s="360"/>
      <c r="AA806" s="360"/>
      <c r="AB806" s="33">
        <f>IF(COUNT(W794,W809,W824,W839)=0,0,AVERAGE(W794,W809,W824,W839)*4+SUM(T795,T810,T825,T840))</f>
        <v>0</v>
      </c>
    </row>
    <row r="807" spans="1:30" ht="15" hidden="1" customHeight="1" outlineLevel="1" thickBot="1" x14ac:dyDescent="0.3">
      <c r="A807" s="353" t="s">
        <v>46</v>
      </c>
      <c r="B807" s="185" t="s">
        <v>4</v>
      </c>
      <c r="C807" s="193"/>
      <c r="D807" s="3"/>
      <c r="E807" s="3"/>
      <c r="F807" s="3"/>
      <c r="G807" s="3"/>
      <c r="H807" s="3"/>
      <c r="I807" s="194"/>
      <c r="J807" s="159"/>
      <c r="K807" s="166"/>
      <c r="L807" s="101"/>
      <c r="M807" s="101"/>
      <c r="N807" s="84"/>
      <c r="O807" s="159"/>
      <c r="P807" s="90"/>
      <c r="Q807" s="84"/>
      <c r="S807" s="227" t="s">
        <v>49</v>
      </c>
      <c r="T807" s="69" t="str">
        <f>IF(SUM(C807:I807)=0,"",SUM(C807:I807)/A806)</f>
        <v/>
      </c>
      <c r="U807" s="69" t="str">
        <f>IF(SUM(K807:N807)=0,"",SUM(K807:N807)/A806)</f>
        <v/>
      </c>
      <c r="V807" s="278"/>
      <c r="W807" s="229" t="str">
        <f>IF(SUM(C807:N807)=0,"",SUM(C807:N807)/A806)</f>
        <v/>
      </c>
      <c r="Y807" s="257"/>
      <c r="Z807" s="257"/>
      <c r="AA807" s="257"/>
      <c r="AB807" s="257"/>
    </row>
    <row r="808" spans="1:30" ht="15" hidden="1" customHeight="1" outlineLevel="1" thickBot="1" x14ac:dyDescent="0.3">
      <c r="A808" s="354"/>
      <c r="B808" s="185" t="s">
        <v>5</v>
      </c>
      <c r="C808" s="195"/>
      <c r="D808" s="6"/>
      <c r="E808" s="6"/>
      <c r="F808" s="5"/>
      <c r="G808" s="5"/>
      <c r="H808" s="5"/>
      <c r="I808" s="196"/>
      <c r="J808" s="151"/>
      <c r="K808" s="167"/>
      <c r="L808" s="102"/>
      <c r="M808" s="102"/>
      <c r="N808" s="85"/>
      <c r="O808" s="151"/>
      <c r="P808" s="91"/>
      <c r="Q808" s="85"/>
      <c r="S808" s="227" t="s">
        <v>6</v>
      </c>
      <c r="T808" s="66">
        <f>SUM(C808:I808)</f>
        <v>0</v>
      </c>
      <c r="U808" s="66">
        <f>SUM(K808:N808)</f>
        <v>0</v>
      </c>
      <c r="V808" s="279"/>
      <c r="W808" s="67">
        <f>SUM(C808:N808)</f>
        <v>0</v>
      </c>
      <c r="Y808" s="361" t="s">
        <v>111</v>
      </c>
      <c r="Z808" s="362"/>
      <c r="AA808" s="362"/>
      <c r="AB808" s="363"/>
    </row>
    <row r="809" spans="1:30" ht="15" hidden="1" customHeight="1" outlineLevel="1" x14ac:dyDescent="0.25">
      <c r="A809" s="355"/>
      <c r="B809" s="185" t="s">
        <v>7</v>
      </c>
      <c r="C809" s="195"/>
      <c r="D809" s="5"/>
      <c r="E809" s="5"/>
      <c r="F809" s="5"/>
      <c r="G809" s="5"/>
      <c r="H809" s="5"/>
      <c r="I809" s="196"/>
      <c r="J809" s="151"/>
      <c r="K809" s="167"/>
      <c r="L809" s="102"/>
      <c r="M809" s="102"/>
      <c r="N809" s="85"/>
      <c r="O809" s="151"/>
      <c r="P809" s="91"/>
      <c r="Q809" s="85"/>
      <c r="S809" s="227" t="s">
        <v>105</v>
      </c>
      <c r="T809" s="59" t="str">
        <f>IF(SUM(C809:I809)=0,"",SUM(C809:I809))</f>
        <v/>
      </c>
      <c r="U809" s="59" t="str">
        <f>IF(SUM(K809:N809)=0,"",SUM(K809:N809))</f>
        <v/>
      </c>
      <c r="V809" s="280"/>
      <c r="W809" s="67" t="str">
        <f>IF(SUM(C809:N809)=0,"",SUM(C809:N809))</f>
        <v/>
      </c>
      <c r="Y809" s="364" t="s">
        <v>25</v>
      </c>
      <c r="Z809" s="365"/>
      <c r="AA809" s="365"/>
      <c r="AB809" s="202"/>
    </row>
    <row r="810" spans="1:30" ht="15" hidden="1" customHeight="1" outlineLevel="1" x14ac:dyDescent="0.25">
      <c r="A810" s="356"/>
      <c r="B810" s="181" t="s">
        <v>32</v>
      </c>
      <c r="C810" s="197">
        <f t="shared" ref="C810:I810" si="611">IF(C805=0,0,C809/C805)</f>
        <v>0</v>
      </c>
      <c r="D810" s="56">
        <f t="shared" si="611"/>
        <v>0</v>
      </c>
      <c r="E810" s="56">
        <f t="shared" si="611"/>
        <v>0</v>
      </c>
      <c r="F810" s="56">
        <f t="shared" si="611"/>
        <v>0</v>
      </c>
      <c r="G810" s="56">
        <f t="shared" si="611"/>
        <v>0</v>
      </c>
      <c r="H810" s="56">
        <f t="shared" si="611"/>
        <v>0</v>
      </c>
      <c r="I810" s="169">
        <f t="shared" si="611"/>
        <v>0</v>
      </c>
      <c r="J810" s="150"/>
      <c r="K810" s="168">
        <f>IF(K805=0,0,K809/K805)</f>
        <v>0</v>
      </c>
      <c r="L810" s="147">
        <f>IF(L805=0,0,L809/L805)</f>
        <v>0</v>
      </c>
      <c r="M810" s="147">
        <f>IF(M805=0,0,M809/M805)</f>
        <v>0</v>
      </c>
      <c r="N810" s="169">
        <f>IF(N805=0,0,N809/N805)</f>
        <v>0</v>
      </c>
      <c r="O810" s="150"/>
      <c r="P810" s="92"/>
      <c r="Q810" s="86"/>
      <c r="S810" s="227" t="s">
        <v>51</v>
      </c>
      <c r="T810" s="345" t="str">
        <f>IF(SUM(Q804:Q817)=0,"",SUM(Q804:Q817))</f>
        <v/>
      </c>
      <c r="U810" s="345"/>
      <c r="V810" s="346"/>
      <c r="W810" s="347"/>
      <c r="Y810" s="366" t="s">
        <v>112</v>
      </c>
      <c r="Z810" s="367"/>
      <c r="AA810" s="367"/>
      <c r="AB810" s="254"/>
    </row>
    <row r="811" spans="1:30" ht="15" hidden="1" customHeight="1" outlineLevel="1" x14ac:dyDescent="0.25">
      <c r="A811" s="356"/>
      <c r="B811" s="181" t="s">
        <v>8</v>
      </c>
      <c r="C811" s="198">
        <f t="shared" ref="C811:I811" si="612">IF(C807=0,0,C809/C807)</f>
        <v>0</v>
      </c>
      <c r="D811" s="57">
        <f t="shared" si="612"/>
        <v>0</v>
      </c>
      <c r="E811" s="57">
        <f t="shared" si="612"/>
        <v>0</v>
      </c>
      <c r="F811" s="57">
        <f t="shared" si="612"/>
        <v>0</v>
      </c>
      <c r="G811" s="57">
        <f t="shared" si="612"/>
        <v>0</v>
      </c>
      <c r="H811" s="57">
        <f t="shared" si="612"/>
        <v>0</v>
      </c>
      <c r="I811" s="171">
        <f t="shared" si="612"/>
        <v>0</v>
      </c>
      <c r="J811" s="151"/>
      <c r="K811" s="170">
        <f>IF(K807=0,0,K809/K807)</f>
        <v>0</v>
      </c>
      <c r="L811" s="78">
        <f>IF(L807=0,0,L809/L807)</f>
        <v>0</v>
      </c>
      <c r="M811" s="78">
        <f>IF(M807=0,0,M809/M807)</f>
        <v>0</v>
      </c>
      <c r="N811" s="171">
        <f>IF(N807=0,0,N809/N807)</f>
        <v>0</v>
      </c>
      <c r="O811" s="151"/>
      <c r="P811" s="91"/>
      <c r="Q811" s="85"/>
      <c r="S811" s="236"/>
      <c r="T811" s="216"/>
      <c r="U811" s="215"/>
      <c r="V811" s="215"/>
      <c r="W811" s="237"/>
      <c r="Y811" s="366" t="s">
        <v>113</v>
      </c>
      <c r="Z811" s="367"/>
      <c r="AA811" s="367"/>
      <c r="AB811" s="8"/>
    </row>
    <row r="812" spans="1:30" ht="15" hidden="1" customHeight="1" outlineLevel="1" x14ac:dyDescent="0.25">
      <c r="A812" s="356"/>
      <c r="B812" s="182" t="s">
        <v>74</v>
      </c>
      <c r="C812" s="199">
        <f>C808-C809</f>
        <v>0</v>
      </c>
      <c r="D812" s="58">
        <f t="shared" ref="D812:I812" si="613">D808-D809</f>
        <v>0</v>
      </c>
      <c r="E812" s="58">
        <f t="shared" si="613"/>
        <v>0</v>
      </c>
      <c r="F812" s="58">
        <f t="shared" si="613"/>
        <v>0</v>
      </c>
      <c r="G812" s="58">
        <f t="shared" si="613"/>
        <v>0</v>
      </c>
      <c r="H812" s="58">
        <f t="shared" si="613"/>
        <v>0</v>
      </c>
      <c r="I812" s="173">
        <f t="shared" si="613"/>
        <v>0</v>
      </c>
      <c r="J812" s="152"/>
      <c r="K812" s="172">
        <f>K808-K809</f>
        <v>0</v>
      </c>
      <c r="L812" s="79">
        <f>L808-L809</f>
        <v>0</v>
      </c>
      <c r="M812" s="79">
        <f>M808-M809</f>
        <v>0</v>
      </c>
      <c r="N812" s="173">
        <f>N808-N809</f>
        <v>0</v>
      </c>
      <c r="O812" s="152"/>
      <c r="P812" s="93"/>
      <c r="Q812" s="87"/>
      <c r="S812" s="286" t="s">
        <v>119</v>
      </c>
      <c r="T812" s="348" t="str">
        <f>IF((SUM(C812:N812)-SUM(Q804:Q817))=0,"",SUM(C812:N812)-SUM(Q804:Q817))</f>
        <v/>
      </c>
      <c r="U812" s="348"/>
      <c r="V812" s="349"/>
      <c r="W812" s="350"/>
      <c r="Y812" s="366" t="s">
        <v>114</v>
      </c>
      <c r="Z812" s="367"/>
      <c r="AA812" s="367"/>
      <c r="AB812" s="255"/>
    </row>
    <row r="813" spans="1:30" ht="15" hidden="1" customHeight="1" outlineLevel="1" thickBot="1" x14ac:dyDescent="0.3">
      <c r="A813" s="356"/>
      <c r="B813" s="182" t="s">
        <v>13</v>
      </c>
      <c r="C813" s="200" t="str">
        <f>IF(C809=0,"нет",C808/C809)</f>
        <v>нет</v>
      </c>
      <c r="D813" s="75" t="str">
        <f t="shared" ref="D813:I813" si="614">IF(D809=0,"нет",D808/D809)</f>
        <v>нет</v>
      </c>
      <c r="E813" s="75" t="str">
        <f t="shared" si="614"/>
        <v>нет</v>
      </c>
      <c r="F813" s="75" t="str">
        <f t="shared" si="614"/>
        <v>нет</v>
      </c>
      <c r="G813" s="75" t="str">
        <f t="shared" si="614"/>
        <v>нет</v>
      </c>
      <c r="H813" s="75" t="str">
        <f t="shared" si="614"/>
        <v>нет</v>
      </c>
      <c r="I813" s="174" t="str">
        <f t="shared" si="614"/>
        <v>нет</v>
      </c>
      <c r="J813" s="153"/>
      <c r="K813" s="200" t="str">
        <f>IF(K809=0,"нет",K808/K809)</f>
        <v>нет</v>
      </c>
      <c r="L813" s="75" t="str">
        <f>IF(L809=0,"нет",L808/L809)</f>
        <v>нет</v>
      </c>
      <c r="M813" s="75" t="str">
        <f>IF(M809=0,"нет",M808/M809)</f>
        <v>нет</v>
      </c>
      <c r="N813" s="174" t="str">
        <f>IF(N809=0,"нет",N808/N809)</f>
        <v>нет</v>
      </c>
      <c r="O813" s="153"/>
      <c r="P813" s="94"/>
      <c r="Q813" s="88"/>
      <c r="S813" s="227" t="s">
        <v>50</v>
      </c>
      <c r="T813" s="66" t="str">
        <f>IF(SUM(C807:I807)=0,"",SUM(C808:I808)/SUM(C807:I807))</f>
        <v/>
      </c>
      <c r="U813" s="66" t="str">
        <f>IF(SUM(K807:N807)=0,"",SUM(K808:N808)/SUM(K807:N807))</f>
        <v/>
      </c>
      <c r="V813" s="280"/>
      <c r="W813" s="67" t="str">
        <f>IF(SUM(C807:N807)=0,"",SUM(C808:N808)/SUM(C807:N807))</f>
        <v/>
      </c>
      <c r="Y813" s="368" t="s">
        <v>27</v>
      </c>
      <c r="Z813" s="369"/>
      <c r="AA813" s="369"/>
      <c r="AB813" s="256">
        <f>AB809*AB810*AB811*30-AB812</f>
        <v>0</v>
      </c>
    </row>
    <row r="814" spans="1:30" ht="15" hidden="1" customHeight="1" outlineLevel="1" x14ac:dyDescent="0.25">
      <c r="A814" s="356"/>
      <c r="B814" s="82" t="s">
        <v>31</v>
      </c>
      <c r="C814" s="201">
        <f t="shared" ref="C814:I814" si="615">IF(C804=0,0,C805/C804)</f>
        <v>0</v>
      </c>
      <c r="D814" s="60">
        <f t="shared" si="615"/>
        <v>0</v>
      </c>
      <c r="E814" s="60">
        <f t="shared" si="615"/>
        <v>0</v>
      </c>
      <c r="F814" s="60">
        <f t="shared" si="615"/>
        <v>0</v>
      </c>
      <c r="G814" s="60">
        <f t="shared" si="615"/>
        <v>0</v>
      </c>
      <c r="H814" s="60">
        <f t="shared" si="615"/>
        <v>0</v>
      </c>
      <c r="I814" s="176">
        <f t="shared" si="615"/>
        <v>0</v>
      </c>
      <c r="J814" s="154"/>
      <c r="K814" s="175">
        <f t="shared" ref="K814:N814" si="616">IF(K804=0,0,K805/K804)</f>
        <v>0</v>
      </c>
      <c r="L814" s="80">
        <f t="shared" si="616"/>
        <v>0</v>
      </c>
      <c r="M814" s="80">
        <f t="shared" si="616"/>
        <v>0</v>
      </c>
      <c r="N814" s="176">
        <f t="shared" si="616"/>
        <v>0</v>
      </c>
      <c r="O814" s="154"/>
      <c r="P814" s="95"/>
      <c r="Q814" s="89"/>
      <c r="S814" s="236"/>
      <c r="T814" s="215"/>
      <c r="U814" s="215"/>
      <c r="V814" s="215"/>
      <c r="W814" s="238"/>
    </row>
    <row r="815" spans="1:30" ht="15" hidden="1" customHeight="1" outlineLevel="1" x14ac:dyDescent="0.25">
      <c r="A815" s="356"/>
      <c r="B815" s="181" t="s">
        <v>37</v>
      </c>
      <c r="C815" s="201">
        <f t="shared" ref="C815:I815" si="617">IF(C805=0,0,C806/C805)</f>
        <v>0</v>
      </c>
      <c r="D815" s="60">
        <f t="shared" si="617"/>
        <v>0</v>
      </c>
      <c r="E815" s="60">
        <f t="shared" si="617"/>
        <v>0</v>
      </c>
      <c r="F815" s="60">
        <f t="shared" si="617"/>
        <v>0</v>
      </c>
      <c r="G815" s="60">
        <f t="shared" si="617"/>
        <v>0</v>
      </c>
      <c r="H815" s="60">
        <f t="shared" si="617"/>
        <v>0</v>
      </c>
      <c r="I815" s="176">
        <f t="shared" si="617"/>
        <v>0</v>
      </c>
      <c r="J815" s="154"/>
      <c r="K815" s="175">
        <f>IF(K805=0,0,K806/K805)</f>
        <v>0</v>
      </c>
      <c r="L815" s="80">
        <f>IF(L805=0,0,L806/L805)</f>
        <v>0</v>
      </c>
      <c r="M815" s="80">
        <f t="shared" ref="M815:N815" si="618">IF(M805=0,0,M806/M805)</f>
        <v>0</v>
      </c>
      <c r="N815" s="176">
        <f t="shared" si="618"/>
        <v>0</v>
      </c>
      <c r="O815" s="154"/>
      <c r="P815" s="95"/>
      <c r="Q815" s="89"/>
      <c r="S815" s="227" t="s">
        <v>37</v>
      </c>
      <c r="T815" s="61">
        <f>IF(SUM(C805:I805)=0,0,(SUM(C806:I806)/SUM(C805:I805)))</f>
        <v>0</v>
      </c>
      <c r="U815" s="61">
        <f>IF(SUM(K805:N805)=0,0,(SUM(K806:N806)/SUM(K805:N805)))</f>
        <v>0</v>
      </c>
      <c r="V815" s="281"/>
      <c r="W815" s="203">
        <f>IF(SUM(C805:N805)=0,0,(SUM(C806:N806)/SUM(C805:N805)))</f>
        <v>0</v>
      </c>
      <c r="AC815" s="14"/>
      <c r="AD815" s="16"/>
    </row>
    <row r="816" spans="1:30" ht="15" hidden="1" customHeight="1" outlineLevel="1" x14ac:dyDescent="0.25">
      <c r="A816" s="356"/>
      <c r="B816" s="82" t="s">
        <v>38</v>
      </c>
      <c r="C816" s="201">
        <f t="shared" ref="C816:I816" si="619">IF(C806=0,0,C807/C806)</f>
        <v>0</v>
      </c>
      <c r="D816" s="60">
        <f t="shared" si="619"/>
        <v>0</v>
      </c>
      <c r="E816" s="60">
        <f t="shared" si="619"/>
        <v>0</v>
      </c>
      <c r="F816" s="60">
        <f t="shared" si="619"/>
        <v>0</v>
      </c>
      <c r="G816" s="60">
        <f t="shared" si="619"/>
        <v>0</v>
      </c>
      <c r="H816" s="60">
        <f t="shared" si="619"/>
        <v>0</v>
      </c>
      <c r="I816" s="176">
        <f t="shared" si="619"/>
        <v>0</v>
      </c>
      <c r="J816" s="154"/>
      <c r="K816" s="175">
        <f>IF(K806=0,0,K807/K806)</f>
        <v>0</v>
      </c>
      <c r="L816" s="80">
        <f>IF(L806=0,0,L807/L806)</f>
        <v>0</v>
      </c>
      <c r="M816" s="80">
        <f t="shared" ref="M816:N816" si="620">IF(M806=0,0,M807/M806)</f>
        <v>0</v>
      </c>
      <c r="N816" s="176">
        <f t="shared" si="620"/>
        <v>0</v>
      </c>
      <c r="O816" s="154"/>
      <c r="P816" s="95"/>
      <c r="Q816" s="89"/>
      <c r="S816" s="227" t="s">
        <v>38</v>
      </c>
      <c r="T816" s="61">
        <f>IF(SUM(C806:I806)=0,0,(SUM(C807:I807)/SUM(C806:I806)))</f>
        <v>0</v>
      </c>
      <c r="U816" s="61">
        <f>IF(SUM(K806:N806)=0,0,(SUM(K807:N807)/SUM(K806:N806)))</f>
        <v>0</v>
      </c>
      <c r="V816" s="281"/>
      <c r="W816" s="203">
        <f>IF(SUM(C806:N806)=0,0,(SUM(C807:N807)/SUM(C806:N806)))</f>
        <v>0</v>
      </c>
    </row>
    <row r="817" spans="1:29" ht="15" hidden="1" customHeight="1" outlineLevel="1" thickBot="1" x14ac:dyDescent="0.3">
      <c r="A817" s="356"/>
      <c r="B817" s="183" t="s">
        <v>39</v>
      </c>
      <c r="C817" s="204">
        <f>IF(C805=0,0,C807/C805)</f>
        <v>0</v>
      </c>
      <c r="D817" s="76">
        <f t="shared" ref="D817:I817" si="621">IF(D805=0,0,D807/D805)</f>
        <v>0</v>
      </c>
      <c r="E817" s="76">
        <f t="shared" si="621"/>
        <v>0</v>
      </c>
      <c r="F817" s="76">
        <f t="shared" si="621"/>
        <v>0</v>
      </c>
      <c r="G817" s="76">
        <f t="shared" si="621"/>
        <v>0</v>
      </c>
      <c r="H817" s="76">
        <f t="shared" si="621"/>
        <v>0</v>
      </c>
      <c r="I817" s="205">
        <f t="shared" si="621"/>
        <v>0</v>
      </c>
      <c r="J817" s="155"/>
      <c r="K817" s="177">
        <f>IF(K805=0,0,K807/K805)</f>
        <v>0</v>
      </c>
      <c r="L817" s="81">
        <f>IF(L805=0,0,L807/L805)</f>
        <v>0</v>
      </c>
      <c r="M817" s="81">
        <f>IF(M805=0,0,M807/M805)</f>
        <v>0</v>
      </c>
      <c r="N817" s="178">
        <f>IF(N805=0,0,N807/N805)</f>
        <v>0</v>
      </c>
      <c r="O817" s="155"/>
      <c r="P817" s="160"/>
      <c r="Q817" s="161"/>
      <c r="S817" s="230" t="s">
        <v>40</v>
      </c>
      <c r="T817" s="62">
        <f>IF(SUM(C805:I805)=0,0,SUM(C807:I807)/SUM(C805:I805))</f>
        <v>0</v>
      </c>
      <c r="U817" s="62">
        <f>IF(SUM(K805:N805)=0,0,SUM(K807:N807)/SUM(K805:N805))</f>
        <v>0</v>
      </c>
      <c r="V817" s="282"/>
      <c r="W817" s="180">
        <f>IF(SUM(C805:N805)=0,0,SUM(C807:N807)/SUM(C805:N805))</f>
        <v>0</v>
      </c>
      <c r="AB817" s="72"/>
    </row>
    <row r="818" spans="1:29" ht="15" hidden="1" customHeight="1" outlineLevel="1" thickBot="1" x14ac:dyDescent="0.3">
      <c r="A818" s="235" t="s">
        <v>43</v>
      </c>
      <c r="B818" s="157"/>
      <c r="C818" s="207" t="str">
        <f>C803</f>
        <v>прямые заходы</v>
      </c>
      <c r="D818" s="208" t="str">
        <f t="shared" ref="D818:I818" si="622">D803</f>
        <v>директ</v>
      </c>
      <c r="E818" s="208" t="str">
        <f t="shared" si="622"/>
        <v>adwords</v>
      </c>
      <c r="F818" s="208" t="str">
        <f t="shared" si="622"/>
        <v>поиск</v>
      </c>
      <c r="G818" s="208" t="str">
        <f t="shared" si="622"/>
        <v>ссылки</v>
      </c>
      <c r="H818" s="208" t="str">
        <f t="shared" si="622"/>
        <v>источник m</v>
      </c>
      <c r="I818" s="209" t="str">
        <f t="shared" si="622"/>
        <v>источник n</v>
      </c>
      <c r="J818" s="210"/>
      <c r="K818" s="207" t="str">
        <f t="shared" ref="K818:N818" si="623">K803</f>
        <v>Повторные</v>
      </c>
      <c r="L818" s="208" t="str">
        <f t="shared" si="623"/>
        <v>авито</v>
      </c>
      <c r="M818" s="208" t="str">
        <f t="shared" si="623"/>
        <v>вконтакт</v>
      </c>
      <c r="N818" s="209" t="str">
        <f t="shared" si="623"/>
        <v>источник k</v>
      </c>
      <c r="O818" s="206"/>
      <c r="P818" s="351" t="s">
        <v>100</v>
      </c>
      <c r="Q818" s="352"/>
      <c r="AA818" s="71" t="s">
        <v>34</v>
      </c>
    </row>
    <row r="819" spans="1:29" ht="15" hidden="1" customHeight="1" outlineLevel="1" x14ac:dyDescent="0.25">
      <c r="A819" s="233"/>
      <c r="B819" s="184" t="s">
        <v>30</v>
      </c>
      <c r="C819" s="52"/>
      <c r="D819" s="53"/>
      <c r="E819" s="53"/>
      <c r="F819" s="53"/>
      <c r="G819" s="53"/>
      <c r="H819" s="53"/>
      <c r="I819" s="202"/>
      <c r="J819" s="158"/>
      <c r="K819" s="165"/>
      <c r="L819" s="103"/>
      <c r="M819" s="103"/>
      <c r="N819" s="99"/>
      <c r="O819" s="158"/>
      <c r="P819" s="104"/>
      <c r="Q819" s="99"/>
      <c r="R819" s="1"/>
      <c r="S819" s="232"/>
      <c r="T819" s="299" t="s">
        <v>101</v>
      </c>
      <c r="U819" s="299" t="s">
        <v>102</v>
      </c>
      <c r="V819" s="300"/>
      <c r="W819" s="301" t="s">
        <v>106</v>
      </c>
      <c r="AA819" s="70">
        <f>W850</f>
        <v>0</v>
      </c>
    </row>
    <row r="820" spans="1:29" ht="15" hidden="1" customHeight="1" outlineLevel="1" x14ac:dyDescent="0.25">
      <c r="A820" s="138" t="s">
        <v>89</v>
      </c>
      <c r="B820" s="185" t="s">
        <v>34</v>
      </c>
      <c r="C820" s="193"/>
      <c r="D820" s="4"/>
      <c r="E820" s="4"/>
      <c r="F820" s="3"/>
      <c r="G820" s="3"/>
      <c r="H820" s="3"/>
      <c r="I820" s="194"/>
      <c r="J820" s="159"/>
      <c r="K820" s="166"/>
      <c r="L820" s="101"/>
      <c r="M820" s="101"/>
      <c r="N820" s="84"/>
      <c r="O820" s="159"/>
      <c r="P820" s="90"/>
      <c r="Q820" s="84"/>
      <c r="S820" s="227" t="s">
        <v>47</v>
      </c>
      <c r="T820" s="68" t="str">
        <f>IF(SUM(C820:I820)=0,"",SUM(C820:I820)/A821)</f>
        <v/>
      </c>
      <c r="U820" s="68" t="str">
        <f>IF(SUM(K820:N820)=0,"",SUM(K820:N820)/A821)</f>
        <v/>
      </c>
      <c r="V820" s="277"/>
      <c r="W820" s="228" t="str">
        <f>IF(SUM(C820:N820)=0,"",SUM(C820:N820)/A821)</f>
        <v/>
      </c>
      <c r="AC820" s="109" t="s">
        <v>55</v>
      </c>
    </row>
    <row r="821" spans="1:29" ht="15" hidden="1" customHeight="1" outlineLevel="1" x14ac:dyDescent="0.25">
      <c r="A821" s="234">
        <v>7</v>
      </c>
      <c r="B821" s="185" t="s">
        <v>3</v>
      </c>
      <c r="C821" s="193"/>
      <c r="D821" s="3"/>
      <c r="E821" s="3"/>
      <c r="F821" s="3"/>
      <c r="G821" s="3"/>
      <c r="H821" s="3"/>
      <c r="I821" s="194"/>
      <c r="J821" s="159"/>
      <c r="K821" s="166"/>
      <c r="L821" s="101"/>
      <c r="M821" s="101"/>
      <c r="N821" s="84"/>
      <c r="O821" s="159"/>
      <c r="P821" s="90"/>
      <c r="Q821" s="84"/>
      <c r="S821" s="227" t="s">
        <v>48</v>
      </c>
      <c r="T821" s="69">
        <f>SUM(C821:I821)/A821</f>
        <v>0</v>
      </c>
      <c r="U821" s="69">
        <f>SUM(K821:N821)/A821</f>
        <v>0</v>
      </c>
      <c r="V821" s="278"/>
      <c r="W821" s="229">
        <f>SUM(C821:N821)/A821</f>
        <v>0</v>
      </c>
      <c r="AA821" s="71" t="s">
        <v>3</v>
      </c>
      <c r="AB821" s="74">
        <f>IF(AA819=0,0,AA822/AA819)</f>
        <v>0</v>
      </c>
    </row>
    <row r="822" spans="1:29" ht="15" hidden="1" customHeight="1" outlineLevel="1" x14ac:dyDescent="0.25">
      <c r="A822" s="353" t="s">
        <v>46</v>
      </c>
      <c r="B822" s="185" t="s">
        <v>4</v>
      </c>
      <c r="C822" s="193"/>
      <c r="D822" s="3"/>
      <c r="E822" s="3"/>
      <c r="F822" s="3"/>
      <c r="G822" s="3"/>
      <c r="H822" s="3"/>
      <c r="I822" s="194"/>
      <c r="J822" s="159"/>
      <c r="K822" s="166"/>
      <c r="L822" s="101"/>
      <c r="M822" s="101"/>
      <c r="N822" s="84"/>
      <c r="O822" s="159"/>
      <c r="P822" s="90"/>
      <c r="Q822" s="84"/>
      <c r="S822" s="227" t="s">
        <v>49</v>
      </c>
      <c r="T822" s="69" t="str">
        <f>IF(SUM(C822:I822)=0,"",SUM(C822:I822)/A821)</f>
        <v/>
      </c>
      <c r="U822" s="69" t="str">
        <f>IF(SUM(K822:N822)=0,"",SUM(K822:N822)/A821)</f>
        <v/>
      </c>
      <c r="V822" s="278"/>
      <c r="W822" s="229" t="str">
        <f>IF(SUM(C822:N822)=0,"",SUM(C822:N822)/A821)</f>
        <v/>
      </c>
      <c r="Y822" s="109" t="s">
        <v>57</v>
      </c>
      <c r="AA822" s="71">
        <f>W851</f>
        <v>0</v>
      </c>
    </row>
    <row r="823" spans="1:29" ht="15" hidden="1" customHeight="1" outlineLevel="1" thickBot="1" x14ac:dyDescent="0.3">
      <c r="A823" s="354"/>
      <c r="B823" s="185" t="s">
        <v>5</v>
      </c>
      <c r="C823" s="195"/>
      <c r="D823" s="6"/>
      <c r="E823" s="6"/>
      <c r="F823" s="5"/>
      <c r="G823" s="5"/>
      <c r="H823" s="5"/>
      <c r="I823" s="196"/>
      <c r="J823" s="151"/>
      <c r="K823" s="167"/>
      <c r="L823" s="102"/>
      <c r="M823" s="102"/>
      <c r="N823" s="85"/>
      <c r="O823" s="151"/>
      <c r="P823" s="91"/>
      <c r="Q823" s="85"/>
      <c r="S823" s="227" t="s">
        <v>6</v>
      </c>
      <c r="T823" s="66">
        <f>SUM(C823:I823)</f>
        <v>0</v>
      </c>
      <c r="U823" s="66">
        <f>SUM(K823:N823)</f>
        <v>0</v>
      </c>
      <c r="V823" s="279"/>
      <c r="W823" s="67">
        <f>SUM(C823:N823)</f>
        <v>0</v>
      </c>
      <c r="Y823" s="77">
        <f>IF(W850=0,0,W852/W850)</f>
        <v>0</v>
      </c>
      <c r="AC823" s="109" t="s">
        <v>56</v>
      </c>
    </row>
    <row r="824" spans="1:29" ht="15" hidden="1" customHeight="1" outlineLevel="1" x14ac:dyDescent="0.25">
      <c r="A824" s="355"/>
      <c r="B824" s="185" t="s">
        <v>7</v>
      </c>
      <c r="C824" s="195"/>
      <c r="D824" s="5"/>
      <c r="E824" s="5"/>
      <c r="F824" s="5"/>
      <c r="G824" s="5"/>
      <c r="H824" s="5"/>
      <c r="I824" s="196"/>
      <c r="J824" s="151"/>
      <c r="K824" s="167"/>
      <c r="L824" s="102"/>
      <c r="M824" s="102"/>
      <c r="N824" s="85"/>
      <c r="O824" s="151"/>
      <c r="P824" s="91"/>
      <c r="Q824" s="85"/>
      <c r="S824" s="227" t="s">
        <v>105</v>
      </c>
      <c r="T824" s="59" t="str">
        <f>IF(SUM(C824:I824)=0,"",SUM(C824:I824))</f>
        <v/>
      </c>
      <c r="U824" s="59" t="str">
        <f>IF(SUM(K824:N824)=0,"",SUM(K824:N824))</f>
        <v/>
      </c>
      <c r="V824" s="280"/>
      <c r="W824" s="67" t="str">
        <f>IF(SUM(C824:N824)=0,"",SUM(C824:N824))</f>
        <v/>
      </c>
      <c r="AA824" s="71" t="s">
        <v>4</v>
      </c>
      <c r="AB824" s="74">
        <f>IF(AA822=0,0,AA825/AA822)</f>
        <v>0</v>
      </c>
    </row>
    <row r="825" spans="1:29" ht="15" hidden="1" customHeight="1" outlineLevel="1" x14ac:dyDescent="0.25">
      <c r="A825" s="356"/>
      <c r="B825" s="181" t="s">
        <v>32</v>
      </c>
      <c r="C825" s="197">
        <f t="shared" ref="C825:I825" si="624">IF(C820=0,0,C824/C820)</f>
        <v>0</v>
      </c>
      <c r="D825" s="56">
        <f t="shared" si="624"/>
        <v>0</v>
      </c>
      <c r="E825" s="56">
        <f t="shared" si="624"/>
        <v>0</v>
      </c>
      <c r="F825" s="56">
        <f t="shared" si="624"/>
        <v>0</v>
      </c>
      <c r="G825" s="56">
        <f t="shared" si="624"/>
        <v>0</v>
      </c>
      <c r="H825" s="56">
        <f t="shared" si="624"/>
        <v>0</v>
      </c>
      <c r="I825" s="169">
        <f t="shared" si="624"/>
        <v>0</v>
      </c>
      <c r="J825" s="150"/>
      <c r="K825" s="168">
        <f>IF(K820=0,0,K824/K820)</f>
        <v>0</v>
      </c>
      <c r="L825" s="147">
        <f>IF(L820=0,0,L824/L820)</f>
        <v>0</v>
      </c>
      <c r="M825" s="147">
        <f>IF(M820=0,0,M824/M820)</f>
        <v>0</v>
      </c>
      <c r="N825" s="169">
        <f>IF(N820=0,0,N824/N820)</f>
        <v>0</v>
      </c>
      <c r="O825" s="150"/>
      <c r="P825" s="92"/>
      <c r="Q825" s="86"/>
      <c r="S825" s="227" t="s">
        <v>51</v>
      </c>
      <c r="T825" s="345" t="str">
        <f>IF(SUM(Q819:Q832)=0,"",SUM(Q819:Q832))</f>
        <v/>
      </c>
      <c r="U825" s="345"/>
      <c r="V825" s="346"/>
      <c r="W825" s="347"/>
      <c r="AA825" s="71">
        <f>W852</f>
        <v>0</v>
      </c>
    </row>
    <row r="826" spans="1:29" ht="15" hidden="1" customHeight="1" outlineLevel="1" x14ac:dyDescent="0.25">
      <c r="A826" s="356"/>
      <c r="B826" s="181" t="s">
        <v>8</v>
      </c>
      <c r="C826" s="198">
        <f t="shared" ref="C826:I826" si="625">IF(C822=0,0,C824/C822)</f>
        <v>0</v>
      </c>
      <c r="D826" s="57">
        <f t="shared" si="625"/>
        <v>0</v>
      </c>
      <c r="E826" s="57">
        <f t="shared" si="625"/>
        <v>0</v>
      </c>
      <c r="F826" s="57">
        <f t="shared" si="625"/>
        <v>0</v>
      </c>
      <c r="G826" s="57">
        <f t="shared" si="625"/>
        <v>0</v>
      </c>
      <c r="H826" s="57">
        <f t="shared" si="625"/>
        <v>0</v>
      </c>
      <c r="I826" s="171">
        <f t="shared" si="625"/>
        <v>0</v>
      </c>
      <c r="J826" s="151"/>
      <c r="K826" s="170">
        <f>IF(K822=0,0,K824/K822)</f>
        <v>0</v>
      </c>
      <c r="L826" s="78">
        <f>IF(L822=0,0,L824/L822)</f>
        <v>0</v>
      </c>
      <c r="M826" s="78">
        <f>IF(M822=0,0,M824/M822)</f>
        <v>0</v>
      </c>
      <c r="N826" s="171">
        <f>IF(N822=0,0,N824/N822)</f>
        <v>0</v>
      </c>
      <c r="O826" s="151"/>
      <c r="P826" s="91"/>
      <c r="Q826" s="85"/>
      <c r="S826" s="236"/>
      <c r="T826" s="216"/>
      <c r="U826" s="215"/>
      <c r="V826" s="215"/>
      <c r="W826" s="237"/>
      <c r="AA826" s="108" t="s">
        <v>54</v>
      </c>
      <c r="AC826" s="109" t="s">
        <v>58</v>
      </c>
    </row>
    <row r="827" spans="1:29" ht="15" hidden="1" customHeight="1" outlineLevel="1" x14ac:dyDescent="0.25">
      <c r="A827" s="356"/>
      <c r="B827" s="182" t="s">
        <v>74</v>
      </c>
      <c r="C827" s="199">
        <f>C823-C824</f>
        <v>0</v>
      </c>
      <c r="D827" s="58">
        <f t="shared" ref="D827:I827" si="626">D823-D824</f>
        <v>0</v>
      </c>
      <c r="E827" s="58">
        <f t="shared" si="626"/>
        <v>0</v>
      </c>
      <c r="F827" s="58">
        <f t="shared" si="626"/>
        <v>0</v>
      </c>
      <c r="G827" s="58">
        <f t="shared" si="626"/>
        <v>0</v>
      </c>
      <c r="H827" s="58">
        <f t="shared" si="626"/>
        <v>0</v>
      </c>
      <c r="I827" s="173">
        <f t="shared" si="626"/>
        <v>0</v>
      </c>
      <c r="J827" s="152"/>
      <c r="K827" s="172">
        <f>K823-K824</f>
        <v>0</v>
      </c>
      <c r="L827" s="79">
        <f>L823-L824</f>
        <v>0</v>
      </c>
      <c r="M827" s="79">
        <f>M823-M824</f>
        <v>0</v>
      </c>
      <c r="N827" s="173">
        <f>N823-N824</f>
        <v>0</v>
      </c>
      <c r="O827" s="152"/>
      <c r="P827" s="93"/>
      <c r="Q827" s="87"/>
      <c r="S827" s="286" t="s">
        <v>119</v>
      </c>
      <c r="T827" s="348" t="str">
        <f>IF((SUM(C827:N827)-SUM(Q819:Q832))=0,"",SUM(C827:N827)-SUM(Q819:Q832))</f>
        <v/>
      </c>
      <c r="U827" s="348"/>
      <c r="V827" s="349"/>
      <c r="W827" s="350"/>
      <c r="AA827" s="71">
        <f>SUM(K792,K807,K822,K837)</f>
        <v>0</v>
      </c>
      <c r="AB827" s="73">
        <f>IF(AA825=0,0,AA827/AA825)</f>
        <v>0</v>
      </c>
    </row>
    <row r="828" spans="1:29" ht="15" hidden="1" customHeight="1" outlineLevel="1" x14ac:dyDescent="0.25">
      <c r="A828" s="356"/>
      <c r="B828" s="182" t="s">
        <v>13</v>
      </c>
      <c r="C828" s="200" t="str">
        <f>IF(C824=0,"нет",C823/C824)</f>
        <v>нет</v>
      </c>
      <c r="D828" s="75" t="str">
        <f t="shared" ref="D828:I828" si="627">IF(D824=0,"нет",D823/D824)</f>
        <v>нет</v>
      </c>
      <c r="E828" s="75" t="str">
        <f t="shared" si="627"/>
        <v>нет</v>
      </c>
      <c r="F828" s="75" t="str">
        <f t="shared" si="627"/>
        <v>нет</v>
      </c>
      <c r="G828" s="75" t="str">
        <f t="shared" si="627"/>
        <v>нет</v>
      </c>
      <c r="H828" s="75" t="str">
        <f t="shared" si="627"/>
        <v>нет</v>
      </c>
      <c r="I828" s="174" t="str">
        <f t="shared" si="627"/>
        <v>нет</v>
      </c>
      <c r="J828" s="153"/>
      <c r="K828" s="200" t="str">
        <f>IF(K824=0,"нет",K823/K824)</f>
        <v>нет</v>
      </c>
      <c r="L828" s="75" t="str">
        <f>IF(L824=0,"нет",L823/L824)</f>
        <v>нет</v>
      </c>
      <c r="M828" s="75" t="str">
        <f>IF(M824=0,"нет",M823/M824)</f>
        <v>нет</v>
      </c>
      <c r="N828" s="174" t="str">
        <f>IF(N824=0,"нет",N823/N824)</f>
        <v>нет</v>
      </c>
      <c r="O828" s="153"/>
      <c r="P828" s="94"/>
      <c r="Q828" s="88"/>
      <c r="S828" s="227" t="s">
        <v>50</v>
      </c>
      <c r="T828" s="66" t="str">
        <f>IF(SUM(C822:I822)=0,"",SUM(C823:I823)/SUM(C822:I822))</f>
        <v/>
      </c>
      <c r="U828" s="66" t="str">
        <f>IF(SUM(K822:N822)=0,"",SUM(K823:N823)/SUM(K822:N822))</f>
        <v/>
      </c>
      <c r="V828" s="280"/>
      <c r="W828" s="67" t="str">
        <f>IF(SUM(C822:N822)=0,"",SUM(C823:N823)/SUM(C822:N822))</f>
        <v/>
      </c>
    </row>
    <row r="829" spans="1:29" ht="15" hidden="1" customHeight="1" outlineLevel="1" x14ac:dyDescent="0.25">
      <c r="A829" s="356"/>
      <c r="B829" s="82" t="s">
        <v>31</v>
      </c>
      <c r="C829" s="201">
        <f t="shared" ref="C829:I829" si="628">IF(C819=0,0,C820/C819)</f>
        <v>0</v>
      </c>
      <c r="D829" s="60">
        <f t="shared" si="628"/>
        <v>0</v>
      </c>
      <c r="E829" s="60">
        <f t="shared" si="628"/>
        <v>0</v>
      </c>
      <c r="F829" s="60">
        <f t="shared" si="628"/>
        <v>0</v>
      </c>
      <c r="G829" s="60">
        <f t="shared" si="628"/>
        <v>0</v>
      </c>
      <c r="H829" s="60">
        <f t="shared" si="628"/>
        <v>0</v>
      </c>
      <c r="I829" s="176">
        <f t="shared" si="628"/>
        <v>0</v>
      </c>
      <c r="J829" s="154"/>
      <c r="K829" s="175">
        <f t="shared" ref="K829:N829" si="629">IF(K819=0,0,K820/K819)</f>
        <v>0</v>
      </c>
      <c r="L829" s="80">
        <f t="shared" si="629"/>
        <v>0</v>
      </c>
      <c r="M829" s="80">
        <f t="shared" si="629"/>
        <v>0</v>
      </c>
      <c r="N829" s="176">
        <f t="shared" si="629"/>
        <v>0</v>
      </c>
      <c r="O829" s="154"/>
      <c r="P829" s="95"/>
      <c r="Q829" s="89"/>
      <c r="S829" s="236"/>
      <c r="T829" s="215"/>
      <c r="U829" s="215"/>
      <c r="V829" s="215"/>
      <c r="W829" s="238"/>
    </row>
    <row r="830" spans="1:29" ht="15" hidden="1" customHeight="1" outlineLevel="1" x14ac:dyDescent="0.25">
      <c r="A830" s="356"/>
      <c r="B830" s="181" t="s">
        <v>37</v>
      </c>
      <c r="C830" s="201">
        <f t="shared" ref="C830:I830" si="630">IF(C820=0,0,C821/C820)</f>
        <v>0</v>
      </c>
      <c r="D830" s="60">
        <f t="shared" si="630"/>
        <v>0</v>
      </c>
      <c r="E830" s="60">
        <f t="shared" si="630"/>
        <v>0</v>
      </c>
      <c r="F830" s="60">
        <f t="shared" si="630"/>
        <v>0</v>
      </c>
      <c r="G830" s="60">
        <f t="shared" si="630"/>
        <v>0</v>
      </c>
      <c r="H830" s="60">
        <f t="shared" si="630"/>
        <v>0</v>
      </c>
      <c r="I830" s="176">
        <f t="shared" si="630"/>
        <v>0</v>
      </c>
      <c r="J830" s="154"/>
      <c r="K830" s="175">
        <f>IF(K820=0,0,K821/K820)</f>
        <v>0</v>
      </c>
      <c r="L830" s="80">
        <f>IF(L820=0,0,L821/L820)</f>
        <v>0</v>
      </c>
      <c r="M830" s="80">
        <f t="shared" ref="M830:N830" si="631">IF(M820=0,0,M821/M820)</f>
        <v>0</v>
      </c>
      <c r="N830" s="176">
        <f t="shared" si="631"/>
        <v>0</v>
      </c>
      <c r="O830" s="154"/>
      <c r="P830" s="95"/>
      <c r="Q830" s="89"/>
      <c r="S830" s="227" t="s">
        <v>37</v>
      </c>
      <c r="T830" s="61">
        <f>IF(SUM(C820:I820)=0,0,(SUM(C821:I821)/SUM(C820:I820)))</f>
        <v>0</v>
      </c>
      <c r="U830" s="61">
        <f>IF(SUM(K820:N820)=0,0,(SUM(K821:N821)/SUM(K820:N820)))</f>
        <v>0</v>
      </c>
      <c r="V830" s="281"/>
      <c r="W830" s="203">
        <f>IF(SUM(C820:N820)=0,0,(SUM(C821:N821)/SUM(C820:N820)))</f>
        <v>0</v>
      </c>
    </row>
    <row r="831" spans="1:29" ht="15" hidden="1" customHeight="1" outlineLevel="1" x14ac:dyDescent="0.25">
      <c r="A831" s="356"/>
      <c r="B831" s="82" t="s">
        <v>38</v>
      </c>
      <c r="C831" s="201">
        <f t="shared" ref="C831:I831" si="632">IF(C821=0,0,C822/C821)</f>
        <v>0</v>
      </c>
      <c r="D831" s="60">
        <f t="shared" si="632"/>
        <v>0</v>
      </c>
      <c r="E831" s="60">
        <f t="shared" si="632"/>
        <v>0</v>
      </c>
      <c r="F831" s="60">
        <f t="shared" si="632"/>
        <v>0</v>
      </c>
      <c r="G831" s="60">
        <f t="shared" si="632"/>
        <v>0</v>
      </c>
      <c r="H831" s="60">
        <f t="shared" si="632"/>
        <v>0</v>
      </c>
      <c r="I831" s="176">
        <f t="shared" si="632"/>
        <v>0</v>
      </c>
      <c r="J831" s="154"/>
      <c r="K831" s="175">
        <f>IF(K821=0,0,K822/K821)</f>
        <v>0</v>
      </c>
      <c r="L831" s="80">
        <f>IF(L821=0,0,L822/L821)</f>
        <v>0</v>
      </c>
      <c r="M831" s="80">
        <f t="shared" ref="M831:N831" si="633">IF(M821=0,0,M822/M821)</f>
        <v>0</v>
      </c>
      <c r="N831" s="176">
        <f t="shared" si="633"/>
        <v>0</v>
      </c>
      <c r="O831" s="154"/>
      <c r="P831" s="95"/>
      <c r="Q831" s="89"/>
      <c r="S831" s="227" t="s">
        <v>38</v>
      </c>
      <c r="T831" s="61">
        <f>IF(SUM(C821:I821)=0,0,(SUM(C822:I822)/SUM(C821:I821)))</f>
        <v>0</v>
      </c>
      <c r="U831" s="61">
        <f>IF(SUM(K821:N821)=0,0,(SUM(K822:N822)/SUM(K821:N821)))</f>
        <v>0</v>
      </c>
      <c r="V831" s="281"/>
      <c r="W831" s="203">
        <f>IF(SUM(C821:N821)=0,0,(SUM(C822:N822)/SUM(C821:N821)))</f>
        <v>0</v>
      </c>
    </row>
    <row r="832" spans="1:29" ht="15" hidden="1" customHeight="1" outlineLevel="1" thickBot="1" x14ac:dyDescent="0.3">
      <c r="A832" s="356"/>
      <c r="B832" s="183" t="s">
        <v>39</v>
      </c>
      <c r="C832" s="204">
        <f>IF(C820=0,0,C822/C820)</f>
        <v>0</v>
      </c>
      <c r="D832" s="76">
        <f t="shared" ref="D832:I832" si="634">IF(D820=0,0,D822/D820)</f>
        <v>0</v>
      </c>
      <c r="E832" s="76">
        <f t="shared" si="634"/>
        <v>0</v>
      </c>
      <c r="F832" s="76">
        <f t="shared" si="634"/>
        <v>0</v>
      </c>
      <c r="G832" s="76">
        <f t="shared" si="634"/>
        <v>0</v>
      </c>
      <c r="H832" s="76">
        <f t="shared" si="634"/>
        <v>0</v>
      </c>
      <c r="I832" s="205">
        <f t="shared" si="634"/>
        <v>0</v>
      </c>
      <c r="J832" s="155"/>
      <c r="K832" s="177">
        <f>IF(K820=0,0,K822/K820)</f>
        <v>0</v>
      </c>
      <c r="L832" s="81">
        <f>IF(L820=0,0,L822/L820)</f>
        <v>0</v>
      </c>
      <c r="M832" s="81">
        <f>IF(M820=0,0,M822/M820)</f>
        <v>0</v>
      </c>
      <c r="N832" s="178">
        <f>IF(N820=0,0,N822/N820)</f>
        <v>0</v>
      </c>
      <c r="O832" s="155"/>
      <c r="P832" s="160"/>
      <c r="Q832" s="161"/>
      <c r="S832" s="230" t="s">
        <v>40</v>
      </c>
      <c r="T832" s="62">
        <f>IF(SUM(C820:I820)=0,0,SUM(C822:I822)/SUM(C820:I820))</f>
        <v>0</v>
      </c>
      <c r="U832" s="62">
        <f>IF(SUM(K820:N820)=0,0,SUM(K822:N822)/SUM(K820:N820))</f>
        <v>0</v>
      </c>
      <c r="V832" s="282"/>
      <c r="W832" s="180">
        <f>IF(SUM(C820:N820)=0,0,SUM(C822:N822)/SUM(C820:N820))</f>
        <v>0</v>
      </c>
    </row>
    <row r="833" spans="1:27" ht="15" hidden="1" customHeight="1" outlineLevel="1" thickBot="1" x14ac:dyDescent="0.3">
      <c r="A833" s="140" t="s">
        <v>44</v>
      </c>
      <c r="B833" s="145"/>
      <c r="C833" s="207" t="str">
        <f>C818</f>
        <v>прямые заходы</v>
      </c>
      <c r="D833" s="208" t="str">
        <f t="shared" ref="D833:I833" si="635">D818</f>
        <v>директ</v>
      </c>
      <c r="E833" s="208" t="str">
        <f t="shared" si="635"/>
        <v>adwords</v>
      </c>
      <c r="F833" s="208" t="str">
        <f t="shared" si="635"/>
        <v>поиск</v>
      </c>
      <c r="G833" s="208" t="str">
        <f t="shared" si="635"/>
        <v>ссылки</v>
      </c>
      <c r="H833" s="208" t="str">
        <f t="shared" si="635"/>
        <v>источник m</v>
      </c>
      <c r="I833" s="209" t="str">
        <f t="shared" si="635"/>
        <v>источник n</v>
      </c>
      <c r="J833" s="210"/>
      <c r="K833" s="207" t="str">
        <f t="shared" ref="K833:N833" si="636">K818</f>
        <v>Повторные</v>
      </c>
      <c r="L833" s="208" t="str">
        <f t="shared" si="636"/>
        <v>авито</v>
      </c>
      <c r="M833" s="208" t="str">
        <f t="shared" si="636"/>
        <v>вконтакт</v>
      </c>
      <c r="N833" s="209" t="str">
        <f t="shared" si="636"/>
        <v>источник k</v>
      </c>
      <c r="O833" s="206"/>
      <c r="P833" s="351" t="s">
        <v>100</v>
      </c>
      <c r="Q833" s="352"/>
    </row>
    <row r="834" spans="1:27" ht="15" hidden="1" customHeight="1" outlineLevel="1" x14ac:dyDescent="0.25">
      <c r="A834" s="233"/>
      <c r="B834" s="184" t="s">
        <v>30</v>
      </c>
      <c r="C834" s="52"/>
      <c r="D834" s="53"/>
      <c r="E834" s="53"/>
      <c r="F834" s="53"/>
      <c r="G834" s="53"/>
      <c r="H834" s="53"/>
      <c r="I834" s="202"/>
      <c r="J834" s="158"/>
      <c r="K834" s="223"/>
      <c r="L834" s="224"/>
      <c r="M834" s="224"/>
      <c r="N834" s="162"/>
      <c r="O834" s="158"/>
      <c r="P834" s="104"/>
      <c r="Q834" s="99"/>
      <c r="R834" s="1"/>
      <c r="S834" s="232"/>
      <c r="T834" s="299" t="s">
        <v>101</v>
      </c>
      <c r="U834" s="299" t="s">
        <v>102</v>
      </c>
      <c r="V834" s="300"/>
      <c r="W834" s="301" t="s">
        <v>106</v>
      </c>
    </row>
    <row r="835" spans="1:27" ht="15" hidden="1" customHeight="1" outlineLevel="1" x14ac:dyDescent="0.25">
      <c r="A835" s="138" t="s">
        <v>89</v>
      </c>
      <c r="B835" s="185" t="s">
        <v>34</v>
      </c>
      <c r="C835" s="193"/>
      <c r="D835" s="4"/>
      <c r="E835" s="4"/>
      <c r="F835" s="3"/>
      <c r="G835" s="3"/>
      <c r="H835" s="3"/>
      <c r="I835" s="194"/>
      <c r="J835" s="159"/>
      <c r="K835" s="166"/>
      <c r="L835" s="101"/>
      <c r="M835" s="101"/>
      <c r="N835" s="84"/>
      <c r="O835" s="159"/>
      <c r="P835" s="90"/>
      <c r="Q835" s="84"/>
      <c r="S835" s="227" t="s">
        <v>47</v>
      </c>
      <c r="T835" s="68" t="str">
        <f>IF(SUM(C835:I835)=0,"",SUM(C835:I835)/A836)</f>
        <v/>
      </c>
      <c r="U835" s="68" t="str">
        <f>IF(SUM(K835:N835)=0,"",SUM(K835:N835)/A836)</f>
        <v/>
      </c>
      <c r="V835" s="277"/>
      <c r="W835" s="228" t="str">
        <f>IF(SUM(C835:N835)=0,"",SUM(C835:N835)/A836)</f>
        <v/>
      </c>
    </row>
    <row r="836" spans="1:27" ht="15" hidden="1" customHeight="1" outlineLevel="1" x14ac:dyDescent="0.25">
      <c r="A836" s="234">
        <v>10</v>
      </c>
      <c r="B836" s="185" t="s">
        <v>3</v>
      </c>
      <c r="C836" s="193"/>
      <c r="D836" s="3"/>
      <c r="E836" s="3"/>
      <c r="F836" s="3"/>
      <c r="G836" s="3"/>
      <c r="H836" s="3"/>
      <c r="I836" s="194"/>
      <c r="J836" s="159"/>
      <c r="K836" s="166"/>
      <c r="L836" s="101"/>
      <c r="M836" s="101"/>
      <c r="N836" s="84"/>
      <c r="O836" s="159"/>
      <c r="P836" s="90"/>
      <c r="Q836" s="84"/>
      <c r="S836" s="227" t="s">
        <v>48</v>
      </c>
      <c r="T836" s="69">
        <f>SUM(C836:I836)/A836</f>
        <v>0</v>
      </c>
      <c r="U836" s="69">
        <f>SUM(K836:N836)/A836</f>
        <v>0</v>
      </c>
      <c r="V836" s="278"/>
      <c r="W836" s="229">
        <f>SUM(C836:N836)/A836</f>
        <v>0</v>
      </c>
    </row>
    <row r="837" spans="1:27" ht="15" hidden="1" customHeight="1" outlineLevel="1" x14ac:dyDescent="0.25">
      <c r="A837" s="353" t="s">
        <v>46</v>
      </c>
      <c r="B837" s="185" t="s">
        <v>4</v>
      </c>
      <c r="C837" s="193"/>
      <c r="D837" s="3"/>
      <c r="E837" s="3"/>
      <c r="F837" s="3"/>
      <c r="G837" s="3"/>
      <c r="H837" s="3"/>
      <c r="I837" s="194"/>
      <c r="J837" s="159"/>
      <c r="K837" s="166"/>
      <c r="L837" s="101"/>
      <c r="M837" s="101"/>
      <c r="N837" s="84"/>
      <c r="O837" s="159"/>
      <c r="P837" s="90"/>
      <c r="Q837" s="84"/>
      <c r="S837" s="227" t="s">
        <v>49</v>
      </c>
      <c r="T837" s="69" t="str">
        <f>IF(SUM(C837:I837)=0,"",SUM(C837:I837)/A836)</f>
        <v/>
      </c>
      <c r="U837" s="69" t="str">
        <f>IF(SUM(K837:N837)=0,"",SUM(K837:N837)/A836)</f>
        <v/>
      </c>
      <c r="V837" s="278"/>
      <c r="W837" s="229" t="str">
        <f>IF(SUM(C837:N837)=0,"",SUM(C837:N837)/A836)</f>
        <v/>
      </c>
    </row>
    <row r="838" spans="1:27" ht="15" hidden="1" customHeight="1" outlineLevel="1" thickBot="1" x14ac:dyDescent="0.3">
      <c r="A838" s="354"/>
      <c r="B838" s="185" t="s">
        <v>5</v>
      </c>
      <c r="C838" s="195"/>
      <c r="D838" s="6"/>
      <c r="E838" s="6"/>
      <c r="F838" s="5"/>
      <c r="G838" s="5"/>
      <c r="H838" s="5"/>
      <c r="I838" s="196"/>
      <c r="J838" s="151"/>
      <c r="K838" s="167"/>
      <c r="L838" s="102"/>
      <c r="M838" s="102"/>
      <c r="N838" s="85"/>
      <c r="O838" s="151"/>
      <c r="P838" s="91"/>
      <c r="Q838" s="85"/>
      <c r="S838" s="227" t="s">
        <v>6</v>
      </c>
      <c r="T838" s="66">
        <f>SUM(C838:I838)</f>
        <v>0</v>
      </c>
      <c r="U838" s="66">
        <f>SUM(K838:N838)</f>
        <v>0</v>
      </c>
      <c r="V838" s="279"/>
      <c r="W838" s="67">
        <f>SUM(C838:N838)</f>
        <v>0</v>
      </c>
    </row>
    <row r="839" spans="1:27" ht="15" hidden="1" customHeight="1" outlineLevel="1" x14ac:dyDescent="0.25">
      <c r="A839" s="355"/>
      <c r="B839" s="185" t="s">
        <v>7</v>
      </c>
      <c r="C839" s="195"/>
      <c r="D839" s="5"/>
      <c r="E839" s="5"/>
      <c r="F839" s="5"/>
      <c r="G839" s="5"/>
      <c r="H839" s="5"/>
      <c r="I839" s="196"/>
      <c r="J839" s="151"/>
      <c r="K839" s="167"/>
      <c r="L839" s="102"/>
      <c r="M839" s="102"/>
      <c r="N839" s="85"/>
      <c r="O839" s="151"/>
      <c r="P839" s="91"/>
      <c r="Q839" s="85"/>
      <c r="S839" s="227" t="s">
        <v>105</v>
      </c>
      <c r="T839" s="59" t="str">
        <f>IF(SUM(C839:I839)=0,"",SUM(C839:I839))</f>
        <v/>
      </c>
      <c r="U839" s="59" t="str">
        <f>IF(SUM(K839:N839)=0,"",SUM(K839:N839))</f>
        <v/>
      </c>
      <c r="V839" s="280"/>
      <c r="W839" s="67" t="str">
        <f>IF(SUM(C839:N839)=0,"",SUM(C839:N839))</f>
        <v/>
      </c>
    </row>
    <row r="840" spans="1:27" ht="15" hidden="1" customHeight="1" outlineLevel="1" x14ac:dyDescent="0.25">
      <c r="A840" s="356"/>
      <c r="B840" s="181" t="s">
        <v>32</v>
      </c>
      <c r="C840" s="197">
        <f t="shared" ref="C840:I840" si="637">IF(C835=0,0,C839/C835)</f>
        <v>0</v>
      </c>
      <c r="D840" s="56">
        <f t="shared" si="637"/>
        <v>0</v>
      </c>
      <c r="E840" s="56">
        <f t="shared" si="637"/>
        <v>0</v>
      </c>
      <c r="F840" s="56">
        <f t="shared" si="637"/>
        <v>0</v>
      </c>
      <c r="G840" s="56">
        <f t="shared" si="637"/>
        <v>0</v>
      </c>
      <c r="H840" s="56">
        <f t="shared" si="637"/>
        <v>0</v>
      </c>
      <c r="I840" s="169">
        <f t="shared" si="637"/>
        <v>0</v>
      </c>
      <c r="J840" s="150"/>
      <c r="K840" s="168">
        <f>IF(K835=0,0,K839/K835)</f>
        <v>0</v>
      </c>
      <c r="L840" s="147">
        <f>IF(L835=0,0,L839/L835)</f>
        <v>0</v>
      </c>
      <c r="M840" s="147">
        <f>IF(M835=0,0,M839/M835)</f>
        <v>0</v>
      </c>
      <c r="N840" s="169">
        <f>IF(N835=0,0,N839/N835)</f>
        <v>0</v>
      </c>
      <c r="O840" s="150"/>
      <c r="P840" s="92"/>
      <c r="Q840" s="86"/>
      <c r="S840" s="227" t="s">
        <v>51</v>
      </c>
      <c r="T840" s="345" t="str">
        <f>IF(SUM(Q834:Q847)=0,"",SUM(Q834:Q847))</f>
        <v/>
      </c>
      <c r="U840" s="345"/>
      <c r="V840" s="346"/>
      <c r="W840" s="347"/>
      <c r="Y840" s="1"/>
      <c r="Z840" s="1"/>
    </row>
    <row r="841" spans="1:27" ht="15" hidden="1" customHeight="1" outlineLevel="1" x14ac:dyDescent="0.25">
      <c r="A841" s="356"/>
      <c r="B841" s="181" t="s">
        <v>8</v>
      </c>
      <c r="C841" s="198">
        <f t="shared" ref="C841:I841" si="638">IF(C837=0,0,C839/C837)</f>
        <v>0</v>
      </c>
      <c r="D841" s="57">
        <f t="shared" si="638"/>
        <v>0</v>
      </c>
      <c r="E841" s="57">
        <f t="shared" si="638"/>
        <v>0</v>
      </c>
      <c r="F841" s="57">
        <f t="shared" si="638"/>
        <v>0</v>
      </c>
      <c r="G841" s="57">
        <f t="shared" si="638"/>
        <v>0</v>
      </c>
      <c r="H841" s="57">
        <f t="shared" si="638"/>
        <v>0</v>
      </c>
      <c r="I841" s="171">
        <f t="shared" si="638"/>
        <v>0</v>
      </c>
      <c r="J841" s="151"/>
      <c r="K841" s="170">
        <f>IF(K837=0,0,K839/K837)</f>
        <v>0</v>
      </c>
      <c r="L841" s="78">
        <f>IF(L837=0,0,L839/L837)</f>
        <v>0</v>
      </c>
      <c r="M841" s="78">
        <f>IF(M837=0,0,M839/M837)</f>
        <v>0</v>
      </c>
      <c r="N841" s="171">
        <f>IF(N837=0,0,N839/N837)</f>
        <v>0</v>
      </c>
      <c r="O841" s="151"/>
      <c r="P841" s="91"/>
      <c r="Q841" s="85"/>
      <c r="S841" s="236"/>
      <c r="T841" s="216"/>
      <c r="U841" s="215"/>
      <c r="V841" s="215"/>
      <c r="W841" s="237"/>
      <c r="Y841" s="1"/>
      <c r="Z841" s="1"/>
    </row>
    <row r="842" spans="1:27" ht="15" hidden="1" customHeight="1" outlineLevel="1" x14ac:dyDescent="0.25">
      <c r="A842" s="356"/>
      <c r="B842" s="182" t="s">
        <v>74</v>
      </c>
      <c r="C842" s="199">
        <f>C838-C839</f>
        <v>0</v>
      </c>
      <c r="D842" s="58">
        <f t="shared" ref="D842:I842" si="639">D838-D839</f>
        <v>0</v>
      </c>
      <c r="E842" s="58">
        <f t="shared" si="639"/>
        <v>0</v>
      </c>
      <c r="F842" s="58">
        <f t="shared" si="639"/>
        <v>0</v>
      </c>
      <c r="G842" s="58">
        <f t="shared" si="639"/>
        <v>0</v>
      </c>
      <c r="H842" s="58">
        <f t="shared" si="639"/>
        <v>0</v>
      </c>
      <c r="I842" s="173">
        <f t="shared" si="639"/>
        <v>0</v>
      </c>
      <c r="J842" s="152"/>
      <c r="K842" s="172">
        <f>K838-K839</f>
        <v>0</v>
      </c>
      <c r="L842" s="79">
        <f>L838-L839</f>
        <v>0</v>
      </c>
      <c r="M842" s="79">
        <f>M838-M839</f>
        <v>0</v>
      </c>
      <c r="N842" s="173">
        <f>N838-N839</f>
        <v>0</v>
      </c>
      <c r="O842" s="152"/>
      <c r="P842" s="93"/>
      <c r="Q842" s="87"/>
      <c r="S842" s="286" t="s">
        <v>119</v>
      </c>
      <c r="T842" s="348" t="str">
        <f>IF((SUM(C842:N842)-SUM(Q834:Q847))=0,"",SUM(C842:N842)-SUM(Q834:Q847))</f>
        <v/>
      </c>
      <c r="U842" s="348"/>
      <c r="V842" s="349"/>
      <c r="W842" s="350"/>
      <c r="Y842" s="100"/>
      <c r="Z842" s="100"/>
    </row>
    <row r="843" spans="1:27" ht="15" hidden="1" customHeight="1" outlineLevel="1" x14ac:dyDescent="0.25">
      <c r="A843" s="356"/>
      <c r="B843" s="182" t="s">
        <v>13</v>
      </c>
      <c r="C843" s="200" t="str">
        <f>IF(C839=0,"нет",C838/C839)</f>
        <v>нет</v>
      </c>
      <c r="D843" s="75" t="str">
        <f t="shared" ref="D843:I843" si="640">IF(D839=0,"нет",D838/D839)</f>
        <v>нет</v>
      </c>
      <c r="E843" s="75" t="str">
        <f t="shared" si="640"/>
        <v>нет</v>
      </c>
      <c r="F843" s="75" t="str">
        <f t="shared" si="640"/>
        <v>нет</v>
      </c>
      <c r="G843" s="75" t="str">
        <f t="shared" si="640"/>
        <v>нет</v>
      </c>
      <c r="H843" s="75" t="str">
        <f t="shared" si="640"/>
        <v>нет</v>
      </c>
      <c r="I843" s="174" t="str">
        <f t="shared" si="640"/>
        <v>нет</v>
      </c>
      <c r="J843" s="153"/>
      <c r="K843" s="200" t="str">
        <f>IF(K839=0,"нет",K838/K839)</f>
        <v>нет</v>
      </c>
      <c r="L843" s="75" t="str">
        <f>IF(L839=0,"нет",L838/L839)</f>
        <v>нет</v>
      </c>
      <c r="M843" s="75" t="str">
        <f>IF(M839=0,"нет",M838/M839)</f>
        <v>нет</v>
      </c>
      <c r="N843" s="174" t="str">
        <f>IF(N839=0,"нет",N838/N839)</f>
        <v>нет</v>
      </c>
      <c r="O843" s="153"/>
      <c r="P843" s="94"/>
      <c r="Q843" s="88"/>
      <c r="S843" s="227" t="s">
        <v>50</v>
      </c>
      <c r="T843" s="66" t="str">
        <f>IF(SUM(C837:I837)=0,"",SUM(C838:I838)/SUM(C837:I837))</f>
        <v/>
      </c>
      <c r="U843" s="66" t="str">
        <f>IF(SUM(K837:N837)=0,"",SUM(K838:N838)/SUM(K837:N837))</f>
        <v/>
      </c>
      <c r="V843" s="280"/>
      <c r="W843" s="67" t="str">
        <f>IF(SUM(C837:N837)=0,"",SUM(C838:N838)/SUM(C837:N837))</f>
        <v/>
      </c>
      <c r="Y843" s="14"/>
      <c r="Z843" s="14"/>
    </row>
    <row r="844" spans="1:27" ht="15" hidden="1" customHeight="1" outlineLevel="1" x14ac:dyDescent="0.25">
      <c r="A844" s="356"/>
      <c r="B844" s="82" t="s">
        <v>31</v>
      </c>
      <c r="C844" s="201">
        <f t="shared" ref="C844:I844" si="641">IF(C834=0,0,C835/C834)</f>
        <v>0</v>
      </c>
      <c r="D844" s="60">
        <f t="shared" si="641"/>
        <v>0</v>
      </c>
      <c r="E844" s="60">
        <f t="shared" si="641"/>
        <v>0</v>
      </c>
      <c r="F844" s="60">
        <f t="shared" si="641"/>
        <v>0</v>
      </c>
      <c r="G844" s="60">
        <f t="shared" si="641"/>
        <v>0</v>
      </c>
      <c r="H844" s="60">
        <f t="shared" si="641"/>
        <v>0</v>
      </c>
      <c r="I844" s="176">
        <f t="shared" si="641"/>
        <v>0</v>
      </c>
      <c r="J844" s="154"/>
      <c r="K844" s="175">
        <f t="shared" ref="K844:N844" si="642">IF(K834=0,0,K835/K834)</f>
        <v>0</v>
      </c>
      <c r="L844" s="80">
        <f t="shared" si="642"/>
        <v>0</v>
      </c>
      <c r="M844" s="80">
        <f t="shared" si="642"/>
        <v>0</v>
      </c>
      <c r="N844" s="176">
        <f t="shared" si="642"/>
        <v>0</v>
      </c>
      <c r="O844" s="154"/>
      <c r="P844" s="95"/>
      <c r="Q844" s="89"/>
      <c r="S844" s="236"/>
      <c r="T844" s="215"/>
      <c r="U844" s="215"/>
      <c r="V844" s="215"/>
      <c r="W844" s="238"/>
      <c r="Y844" s="14"/>
      <c r="Z844" s="14"/>
    </row>
    <row r="845" spans="1:27" ht="15" hidden="1" customHeight="1" outlineLevel="1" x14ac:dyDescent="0.25">
      <c r="A845" s="356"/>
      <c r="B845" s="181" t="s">
        <v>37</v>
      </c>
      <c r="C845" s="201">
        <f t="shared" ref="C845:I845" si="643">IF(C835=0,0,C836/C835)</f>
        <v>0</v>
      </c>
      <c r="D845" s="60">
        <f t="shared" si="643"/>
        <v>0</v>
      </c>
      <c r="E845" s="60">
        <f t="shared" si="643"/>
        <v>0</v>
      </c>
      <c r="F845" s="60">
        <f t="shared" si="643"/>
        <v>0</v>
      </c>
      <c r="G845" s="60">
        <f t="shared" si="643"/>
        <v>0</v>
      </c>
      <c r="H845" s="60">
        <f t="shared" si="643"/>
        <v>0</v>
      </c>
      <c r="I845" s="176">
        <f t="shared" si="643"/>
        <v>0</v>
      </c>
      <c r="J845" s="154"/>
      <c r="K845" s="175">
        <f>IF(K835=0,0,K836/K835)</f>
        <v>0</v>
      </c>
      <c r="L845" s="80">
        <f>IF(L835=0,0,L836/L835)</f>
        <v>0</v>
      </c>
      <c r="M845" s="80">
        <f t="shared" ref="M845:N845" si="644">IF(M835=0,0,M836/M835)</f>
        <v>0</v>
      </c>
      <c r="N845" s="176">
        <f t="shared" si="644"/>
        <v>0</v>
      </c>
      <c r="O845" s="154"/>
      <c r="P845" s="95"/>
      <c r="Q845" s="89"/>
      <c r="S845" s="227" t="s">
        <v>37</v>
      </c>
      <c r="T845" s="61">
        <f>IF(SUM(C835:I835)=0,0,(SUM(C836:I836)/SUM(C835:I835)))</f>
        <v>0</v>
      </c>
      <c r="U845" s="61">
        <f>IF(SUM(K835:N835)=0,0,(SUM(K836:N836)/SUM(K835:N835)))</f>
        <v>0</v>
      </c>
      <c r="V845" s="281"/>
      <c r="W845" s="203">
        <f>IF(SUM(C835:N835)=0,0,(SUM(C836:N836)/SUM(C835:N835)))</f>
        <v>0</v>
      </c>
      <c r="Y845" s="14"/>
      <c r="Z845" s="14"/>
    </row>
    <row r="846" spans="1:27" ht="15" hidden="1" customHeight="1" outlineLevel="1" x14ac:dyDescent="0.25">
      <c r="A846" s="356"/>
      <c r="B846" s="82" t="s">
        <v>38</v>
      </c>
      <c r="C846" s="201">
        <f t="shared" ref="C846:I846" si="645">IF(C836=0,0,C837/C836)</f>
        <v>0</v>
      </c>
      <c r="D846" s="60">
        <f t="shared" si="645"/>
        <v>0</v>
      </c>
      <c r="E846" s="60">
        <f t="shared" si="645"/>
        <v>0</v>
      </c>
      <c r="F846" s="60">
        <f t="shared" si="645"/>
        <v>0</v>
      </c>
      <c r="G846" s="60">
        <f t="shared" si="645"/>
        <v>0</v>
      </c>
      <c r="H846" s="60">
        <f t="shared" si="645"/>
        <v>0</v>
      </c>
      <c r="I846" s="176">
        <f t="shared" si="645"/>
        <v>0</v>
      </c>
      <c r="J846" s="154"/>
      <c r="K846" s="175">
        <f>IF(K836=0,0,K837/K836)</f>
        <v>0</v>
      </c>
      <c r="L846" s="80">
        <f>IF(L836=0,0,L837/L836)</f>
        <v>0</v>
      </c>
      <c r="M846" s="80">
        <f t="shared" ref="M846:N846" si="646">IF(M836=0,0,M837/M836)</f>
        <v>0</v>
      </c>
      <c r="N846" s="176">
        <f t="shared" si="646"/>
        <v>0</v>
      </c>
      <c r="O846" s="154"/>
      <c r="P846" s="95"/>
      <c r="Q846" s="89"/>
      <c r="S846" s="227" t="s">
        <v>38</v>
      </c>
      <c r="T846" s="61">
        <f>IF(SUM(C836:I836)=0,0,(SUM(C837:I837)/SUM(C836:I836)))</f>
        <v>0</v>
      </c>
      <c r="U846" s="61">
        <f>IF(SUM(K836:N836)=0,0,(SUM(K837:N837)/SUM(K836:N836)))</f>
        <v>0</v>
      </c>
      <c r="V846" s="281"/>
      <c r="W846" s="203">
        <f>IF(SUM(C836:N836)=0,0,(SUM(C837:N837)/SUM(C836:N836)))</f>
        <v>0</v>
      </c>
      <c r="Y846" s="14"/>
      <c r="Z846" s="14"/>
    </row>
    <row r="847" spans="1:27" ht="15" hidden="1" customHeight="1" outlineLevel="1" thickBot="1" x14ac:dyDescent="0.3">
      <c r="A847" s="356"/>
      <c r="B847" s="183" t="s">
        <v>39</v>
      </c>
      <c r="C847" s="204">
        <f>IF(C835=0,0,C837/C835)</f>
        <v>0</v>
      </c>
      <c r="D847" s="76">
        <f t="shared" ref="D847:I847" si="647">IF(D835=0,0,D837/D835)</f>
        <v>0</v>
      </c>
      <c r="E847" s="76">
        <f t="shared" si="647"/>
        <v>0</v>
      </c>
      <c r="F847" s="76">
        <f t="shared" si="647"/>
        <v>0</v>
      </c>
      <c r="G847" s="76">
        <f t="shared" si="647"/>
        <v>0</v>
      </c>
      <c r="H847" s="76">
        <f t="shared" si="647"/>
        <v>0</v>
      </c>
      <c r="I847" s="205">
        <f t="shared" si="647"/>
        <v>0</v>
      </c>
      <c r="J847" s="155"/>
      <c r="K847" s="177">
        <f>IF(K835=0,0,K837/K835)</f>
        <v>0</v>
      </c>
      <c r="L847" s="81">
        <f>IF(L835=0,0,L837/L835)</f>
        <v>0</v>
      </c>
      <c r="M847" s="81">
        <f>IF(M835=0,0,M837/M835)</f>
        <v>0</v>
      </c>
      <c r="N847" s="178">
        <f>IF(N835=0,0,N837/N835)</f>
        <v>0</v>
      </c>
      <c r="O847" s="155"/>
      <c r="P847" s="160"/>
      <c r="Q847" s="161"/>
      <c r="S847" s="230" t="s">
        <v>40</v>
      </c>
      <c r="T847" s="62">
        <f>IF(SUM(C835:I835)=0,0,SUM(C837:I837)/SUM(C835:I835))</f>
        <v>0</v>
      </c>
      <c r="U847" s="62">
        <f>IF(SUM(K835:N835)=0,0,SUM(K837:N837)/SUM(K835:N835))</f>
        <v>0</v>
      </c>
      <c r="V847" s="282"/>
      <c r="W847" s="180">
        <f>IF(SUM(C835:N835)=0,0,SUM(C837:N837)/SUM(C835:N835))</f>
        <v>0</v>
      </c>
      <c r="Y847" s="14"/>
      <c r="Z847" s="14"/>
    </row>
    <row r="848" spans="1:27" ht="15" hidden="1" customHeight="1" outlineLevel="1" thickBot="1" x14ac:dyDescent="0.3">
      <c r="A848" s="179"/>
      <c r="B848" s="146"/>
      <c r="C848" s="220" t="str">
        <f>C833</f>
        <v>прямые заходы</v>
      </c>
      <c r="D848" s="221" t="str">
        <f t="shared" ref="D848:I848" si="648">D833</f>
        <v>директ</v>
      </c>
      <c r="E848" s="221" t="str">
        <f t="shared" si="648"/>
        <v>adwords</v>
      </c>
      <c r="F848" s="221" t="str">
        <f t="shared" si="648"/>
        <v>поиск</v>
      </c>
      <c r="G848" s="221" t="str">
        <f t="shared" si="648"/>
        <v>ссылки</v>
      </c>
      <c r="H848" s="221" t="str">
        <f t="shared" si="648"/>
        <v>источник m</v>
      </c>
      <c r="I848" s="222" t="str">
        <f t="shared" si="648"/>
        <v>источник n</v>
      </c>
      <c r="J848" s="210"/>
      <c r="K848" s="207" t="str">
        <f t="shared" ref="K848:N848" si="649">K833</f>
        <v>Повторные</v>
      </c>
      <c r="L848" s="208" t="str">
        <f t="shared" si="649"/>
        <v>авито</v>
      </c>
      <c r="M848" s="208" t="str">
        <f t="shared" si="649"/>
        <v>вконтакт</v>
      </c>
      <c r="N848" s="209" t="str">
        <f t="shared" si="649"/>
        <v>источник k</v>
      </c>
      <c r="O848" s="244"/>
      <c r="P848" s="139"/>
      <c r="Q848" s="54"/>
      <c r="Y848" s="14"/>
      <c r="Z848" s="14"/>
      <c r="AA848" s="1"/>
    </row>
    <row r="849" spans="1:27" ht="15" hidden="1" customHeight="1" outlineLevel="1" thickBot="1" x14ac:dyDescent="0.3">
      <c r="A849" s="141"/>
      <c r="B849" s="186" t="s">
        <v>35</v>
      </c>
      <c r="C849" s="217">
        <f t="shared" ref="C849:I849" si="650">C835+C820+C805+C790</f>
        <v>0</v>
      </c>
      <c r="D849" s="218">
        <f t="shared" si="650"/>
        <v>0</v>
      </c>
      <c r="E849" s="218">
        <f t="shared" si="650"/>
        <v>0</v>
      </c>
      <c r="F849" s="218">
        <f t="shared" si="650"/>
        <v>0</v>
      </c>
      <c r="G849" s="218">
        <f t="shared" si="650"/>
        <v>0</v>
      </c>
      <c r="H849" s="218">
        <f t="shared" si="650"/>
        <v>0</v>
      </c>
      <c r="I849" s="219">
        <f t="shared" si="650"/>
        <v>0</v>
      </c>
      <c r="J849" s="158"/>
      <c r="K849" s="98">
        <f t="shared" ref="K849:N849" si="651">K835+K820+K805+K790</f>
        <v>0</v>
      </c>
      <c r="L849" s="63">
        <f t="shared" si="651"/>
        <v>0</v>
      </c>
      <c r="M849" s="63">
        <f t="shared" si="651"/>
        <v>0</v>
      </c>
      <c r="N849" s="64">
        <f t="shared" si="651"/>
        <v>0</v>
      </c>
      <c r="O849" s="158"/>
      <c r="P849" s="217"/>
      <c r="Q849" s="219"/>
      <c r="S849" s="232"/>
      <c r="T849" s="299" t="s">
        <v>101</v>
      </c>
      <c r="U849" s="299" t="s">
        <v>102</v>
      </c>
      <c r="V849" s="300"/>
      <c r="W849" s="301" t="s">
        <v>106</v>
      </c>
      <c r="Y849" s="14"/>
      <c r="Z849" s="14"/>
    </row>
    <row r="850" spans="1:27" ht="15" hidden="1" customHeight="1" outlineLevel="1" x14ac:dyDescent="0.25">
      <c r="A850" s="142"/>
      <c r="B850" s="82" t="s">
        <v>117</v>
      </c>
      <c r="C850" s="96">
        <f t="shared" ref="C850:I850" si="652">C836+C821+C806+C791</f>
        <v>0</v>
      </c>
      <c r="D850" s="59">
        <f t="shared" si="652"/>
        <v>0</v>
      </c>
      <c r="E850" s="59">
        <f t="shared" si="652"/>
        <v>0</v>
      </c>
      <c r="F850" s="59">
        <f t="shared" si="652"/>
        <v>0</v>
      </c>
      <c r="G850" s="59">
        <f t="shared" si="652"/>
        <v>0</v>
      </c>
      <c r="H850" s="59">
        <f t="shared" si="652"/>
        <v>0</v>
      </c>
      <c r="I850" s="65">
        <f t="shared" si="652"/>
        <v>0</v>
      </c>
      <c r="J850" s="188"/>
      <c r="K850" s="96">
        <f t="shared" ref="K850:N850" si="653">K836+K821+K806+K791</f>
        <v>0</v>
      </c>
      <c r="L850" s="59">
        <f t="shared" si="653"/>
        <v>0</v>
      </c>
      <c r="M850" s="59">
        <f t="shared" si="653"/>
        <v>0</v>
      </c>
      <c r="N850" s="65">
        <f t="shared" si="653"/>
        <v>0</v>
      </c>
      <c r="O850" s="188"/>
      <c r="P850" s="96"/>
      <c r="Q850" s="65"/>
      <c r="S850" s="9" t="s">
        <v>33</v>
      </c>
      <c r="T850" s="134">
        <f>SUM(C849:I849)</f>
        <v>0</v>
      </c>
      <c r="U850" s="134">
        <f>SUM(K849:N849)</f>
        <v>0</v>
      </c>
      <c r="V850" s="283"/>
      <c r="W850" s="55">
        <f>SUM(C849:N849)</f>
        <v>0</v>
      </c>
      <c r="Y850" s="14"/>
      <c r="Z850" s="14"/>
    </row>
    <row r="851" spans="1:27" ht="15" hidden="1" customHeight="1" outlineLevel="1" x14ac:dyDescent="0.25">
      <c r="A851" s="142"/>
      <c r="B851" s="181" t="s">
        <v>118</v>
      </c>
      <c r="C851" s="96">
        <f t="shared" ref="C851:H851" si="654">C837+C822+C807+C792</f>
        <v>0</v>
      </c>
      <c r="D851" s="59">
        <f t="shared" si="654"/>
        <v>0</v>
      </c>
      <c r="E851" s="59">
        <f t="shared" si="654"/>
        <v>0</v>
      </c>
      <c r="F851" s="59">
        <f t="shared" si="654"/>
        <v>0</v>
      </c>
      <c r="G851" s="59">
        <f t="shared" si="654"/>
        <v>0</v>
      </c>
      <c r="H851" s="59">
        <f t="shared" si="654"/>
        <v>0</v>
      </c>
      <c r="I851" s="65">
        <f>I837+I822+I807+I792</f>
        <v>0</v>
      </c>
      <c r="J851" s="188"/>
      <c r="K851" s="96">
        <f>K837+K822+K807+K792</f>
        <v>0</v>
      </c>
      <c r="L851" s="59">
        <f t="shared" ref="L851:N851" si="655">L837+L822+L807+L792</f>
        <v>0</v>
      </c>
      <c r="M851" s="59">
        <f t="shared" si="655"/>
        <v>0</v>
      </c>
      <c r="N851" s="65">
        <f t="shared" si="655"/>
        <v>0</v>
      </c>
      <c r="O851" s="188"/>
      <c r="P851" s="96"/>
      <c r="Q851" s="65"/>
      <c r="S851" s="2" t="s">
        <v>36</v>
      </c>
      <c r="T851" s="135">
        <f>SUM(C850:I850)</f>
        <v>0</v>
      </c>
      <c r="U851" s="135">
        <f>SUM(K850:N850)</f>
        <v>0</v>
      </c>
      <c r="V851" s="280"/>
      <c r="W851" s="8">
        <f>SUM(C850:N850)</f>
        <v>0</v>
      </c>
      <c r="Y851" s="14"/>
      <c r="Z851" s="14"/>
    </row>
    <row r="852" spans="1:27" ht="15" hidden="1" customHeight="1" outlineLevel="1" thickBot="1" x14ac:dyDescent="0.3">
      <c r="A852" s="142"/>
      <c r="B852" s="181" t="s">
        <v>115</v>
      </c>
      <c r="C852" s="97">
        <f t="shared" ref="C852:I852" si="656">C842+C827+C812+C797</f>
        <v>0</v>
      </c>
      <c r="D852" s="66">
        <f t="shared" si="656"/>
        <v>0</v>
      </c>
      <c r="E852" s="66">
        <f t="shared" si="656"/>
        <v>0</v>
      </c>
      <c r="F852" s="66">
        <f t="shared" si="656"/>
        <v>0</v>
      </c>
      <c r="G852" s="66">
        <f t="shared" si="656"/>
        <v>0</v>
      </c>
      <c r="H852" s="66">
        <f t="shared" si="656"/>
        <v>0</v>
      </c>
      <c r="I852" s="67">
        <f t="shared" si="656"/>
        <v>0</v>
      </c>
      <c r="J852" s="189"/>
      <c r="K852" s="97">
        <f t="shared" ref="K852" si="657">K842+K827+K812+K797</f>
        <v>0</v>
      </c>
      <c r="L852" s="66">
        <f>L842+L827+L812+L797</f>
        <v>0</v>
      </c>
      <c r="M852" s="66">
        <f>M842+M827+M812+M797</f>
        <v>0</v>
      </c>
      <c r="N852" s="67">
        <f>N842+N827+N812+N797</f>
        <v>0</v>
      </c>
      <c r="O852" s="189"/>
      <c r="P852" s="96"/>
      <c r="Q852" s="65"/>
      <c r="S852" s="7" t="s">
        <v>10</v>
      </c>
      <c r="T852" s="136">
        <f>SUM(C851:I851)</f>
        <v>0</v>
      </c>
      <c r="U852" s="136">
        <f>SUM(K851:N851)</f>
        <v>0</v>
      </c>
      <c r="V852" s="284"/>
      <c r="W852" s="137">
        <f>SUM(C851:N851)</f>
        <v>0</v>
      </c>
      <c r="Y852" s="14"/>
      <c r="Z852" s="14"/>
    </row>
    <row r="853" spans="1:27" ht="15" hidden="1" customHeight="1" outlineLevel="1" thickBot="1" x14ac:dyDescent="0.3">
      <c r="A853" s="142"/>
      <c r="B853" s="181" t="s">
        <v>59</v>
      </c>
      <c r="C853" s="97">
        <f>SUM(C794,C809,C824,C839)</f>
        <v>0</v>
      </c>
      <c r="D853" s="66">
        <f t="shared" ref="D853:I853" si="658">SUM(D794,D809,D824,D839)</f>
        <v>0</v>
      </c>
      <c r="E853" s="66">
        <f t="shared" si="658"/>
        <v>0</v>
      </c>
      <c r="F853" s="66">
        <f t="shared" si="658"/>
        <v>0</v>
      </c>
      <c r="G853" s="66">
        <f t="shared" si="658"/>
        <v>0</v>
      </c>
      <c r="H853" s="66">
        <f t="shared" si="658"/>
        <v>0</v>
      </c>
      <c r="I853" s="67">
        <f t="shared" si="658"/>
        <v>0</v>
      </c>
      <c r="J853" s="189"/>
      <c r="K853" s="97">
        <f t="shared" ref="K853" si="659">SUM(K794,K809,K824,K839)</f>
        <v>0</v>
      </c>
      <c r="L853" s="66">
        <f>SUM(L794,L809,L824,L839)</f>
        <v>0</v>
      </c>
      <c r="M853" s="66">
        <f>SUM(M794,M809,M824,M839)</f>
        <v>0</v>
      </c>
      <c r="N853" s="67">
        <f>SUM(N794,N809,N824,N839)</f>
        <v>0</v>
      </c>
      <c r="O853" s="189"/>
      <c r="P853" s="97" t="s">
        <v>60</v>
      </c>
      <c r="Q853" s="67"/>
      <c r="S853" s="242" t="s">
        <v>11</v>
      </c>
      <c r="T853" s="241"/>
      <c r="U853" s="241"/>
      <c r="V853" s="241"/>
      <c r="W853" s="243">
        <f>SUM(T797,T812,T827,T842)</f>
        <v>0</v>
      </c>
      <c r="Y853" s="14"/>
      <c r="Z853" s="14"/>
    </row>
    <row r="854" spans="1:27" ht="15" hidden="1" customHeight="1" outlineLevel="1" x14ac:dyDescent="0.25">
      <c r="A854" s="142"/>
      <c r="B854" s="181" t="s">
        <v>61</v>
      </c>
      <c r="C854" s="275">
        <f>Z796*C856</f>
        <v>0</v>
      </c>
      <c r="D854" s="225">
        <f>Z796*D856</f>
        <v>0</v>
      </c>
      <c r="E854" s="225">
        <f>Z796*E856</f>
        <v>0</v>
      </c>
      <c r="F854" s="225">
        <f>Z796*F856</f>
        <v>0</v>
      </c>
      <c r="G854" s="225">
        <f>Z796*G856</f>
        <v>0</v>
      </c>
      <c r="H854" s="225">
        <f>Z796*H856</f>
        <v>0</v>
      </c>
      <c r="I854" s="226">
        <f>Z796*I856</f>
        <v>0</v>
      </c>
      <c r="J854" s="276"/>
      <c r="K854" s="275">
        <f>Z796*K856</f>
        <v>0</v>
      </c>
      <c r="L854" s="225">
        <f>Z796*L856</f>
        <v>0</v>
      </c>
      <c r="M854" s="225">
        <f>Z796*M856</f>
        <v>0</v>
      </c>
      <c r="N854" s="226">
        <f>Z796*N856</f>
        <v>0</v>
      </c>
      <c r="O854" s="190"/>
      <c r="P854" s="97">
        <f>SUM(C853:N853)</f>
        <v>0</v>
      </c>
      <c r="Q854" s="118">
        <f>IF(P854=0,0,P854/(P854+P856))</f>
        <v>0</v>
      </c>
      <c r="S854" s="23"/>
      <c r="T854" s="23"/>
      <c r="U854" s="23"/>
      <c r="V854" s="23"/>
      <c r="W854" s="21"/>
      <c r="Y854" s="14"/>
      <c r="Z854" s="14"/>
    </row>
    <row r="855" spans="1:27" ht="15" hidden="1" customHeight="1" outlineLevel="1" x14ac:dyDescent="0.25">
      <c r="A855" s="143" t="s">
        <v>90</v>
      </c>
      <c r="B855" s="181" t="s">
        <v>14</v>
      </c>
      <c r="C855" s="271">
        <f>IF(SUM(C794,C809,C824,C839)=0,0,SUM(C797,C812,C827,C842)/SUM(C794,C809,C824,C839))</f>
        <v>0</v>
      </c>
      <c r="D855" s="272">
        <f t="shared" ref="D855:I855" si="660">IF(SUM(D794,D809,D824,D839)=0,0,SUM(D797,D812,D827,D842)/SUM(D794,D809,D824,D839))</f>
        <v>0</v>
      </c>
      <c r="E855" s="272">
        <f t="shared" si="660"/>
        <v>0</v>
      </c>
      <c r="F855" s="272">
        <f t="shared" si="660"/>
        <v>0</v>
      </c>
      <c r="G855" s="272">
        <f t="shared" si="660"/>
        <v>0</v>
      </c>
      <c r="H855" s="272">
        <f t="shared" si="660"/>
        <v>0</v>
      </c>
      <c r="I855" s="273">
        <f t="shared" si="660"/>
        <v>0</v>
      </c>
      <c r="J855" s="274"/>
      <c r="K855" s="271">
        <f>IF(SUM(K794,K809,K824,K839)=0,0,SUM(K797,K812,K827,K842)/SUM(K794,K809,K824,K839))</f>
        <v>0</v>
      </c>
      <c r="L855" s="272">
        <f>IF(SUM(L794,L809,L824,L839)=0,0,SUM(L797,L812,L827,L842)/SUM(L794,L809,L824,L839))</f>
        <v>0</v>
      </c>
      <c r="M855" s="272">
        <f>IF(SUM(M794,M809,M824,M839)=0,0,SUM(M797,M812,M827,M842)/SUM(M794,M809,M824,M839))</f>
        <v>0</v>
      </c>
      <c r="N855" s="273">
        <f>IF(SUM(N794,N809,N824,N839)=0,0,SUM(N797,N812,N827,N842)/SUM(N794,N809,N824,N839))</f>
        <v>0</v>
      </c>
      <c r="O855" s="191"/>
      <c r="P855" s="107" t="s">
        <v>53</v>
      </c>
      <c r="Q855" s="83"/>
      <c r="S855" s="105"/>
      <c r="T855" s="105"/>
      <c r="U855" s="105"/>
      <c r="V855" s="105"/>
      <c r="W855" s="106"/>
      <c r="Y855" s="14"/>
      <c r="Z855" s="14"/>
    </row>
    <row r="856" spans="1:27" ht="15" hidden="1" customHeight="1" outlineLevel="1" thickBot="1" x14ac:dyDescent="0.3">
      <c r="A856" s="144">
        <f>SUM(A791,A806,A821,A836)</f>
        <v>31</v>
      </c>
      <c r="B856" s="187" t="s">
        <v>116</v>
      </c>
      <c r="C856" s="214" t="str">
        <f>IF(C849=0,"0",C851/C849)</f>
        <v>0</v>
      </c>
      <c r="D856" s="62" t="str">
        <f t="shared" ref="D856:I856" si="661">IF(D849=0,"0",D851/D849)</f>
        <v>0</v>
      </c>
      <c r="E856" s="62" t="str">
        <f t="shared" si="661"/>
        <v>0</v>
      </c>
      <c r="F856" s="62" t="str">
        <f t="shared" si="661"/>
        <v>0</v>
      </c>
      <c r="G856" s="62" t="str">
        <f t="shared" si="661"/>
        <v>0</v>
      </c>
      <c r="H856" s="62" t="str">
        <f t="shared" si="661"/>
        <v>0</v>
      </c>
      <c r="I856" s="180" t="str">
        <f t="shared" si="661"/>
        <v>0</v>
      </c>
      <c r="J856" s="192"/>
      <c r="K856" s="214" t="str">
        <f>IF(K849=0,"0",K851/K849)</f>
        <v>0</v>
      </c>
      <c r="L856" s="62" t="str">
        <f>IF(L849=0,"0",L851/L849)</f>
        <v>0</v>
      </c>
      <c r="M856" s="62" t="str">
        <f>IF(M849=0,"0",M851/M849)</f>
        <v>0</v>
      </c>
      <c r="N856" s="180" t="str">
        <f>IF(N849=0,"0",N851/N849)</f>
        <v>0</v>
      </c>
      <c r="O856" s="192"/>
      <c r="P856" s="117">
        <f>SUM(Q789:Q802)+SUM(Q804:Q817)+SUM(Q819:Q832)+SUM(Q834:Q847)</f>
        <v>0</v>
      </c>
      <c r="Q856" s="119">
        <f>IF(P856=0,0,P856/(P856+P854))</f>
        <v>0</v>
      </c>
      <c r="Y856" s="14"/>
      <c r="Z856" s="14"/>
    </row>
    <row r="857" spans="1:27" ht="15" hidden="1" customHeight="1" outlineLevel="1" x14ac:dyDescent="0.25"/>
    <row r="858" spans="1:27" ht="15" hidden="1" customHeight="1" outlineLevel="1" x14ac:dyDescent="0.25"/>
    <row r="859" spans="1:27" ht="15" hidden="1" customHeight="1" outlineLevel="1" x14ac:dyDescent="0.25">
      <c r="S859" s="11"/>
      <c r="T859" s="11"/>
      <c r="U859" s="11"/>
      <c r="V859" s="11"/>
    </row>
    <row r="860" spans="1:27" ht="15" hidden="1" customHeight="1" outlineLevel="1" x14ac:dyDescent="0.7">
      <c r="A860" s="42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spans="1:27" ht="15" hidden="1" customHeight="1" outlineLevel="1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43"/>
    </row>
    <row r="862" spans="1:27" ht="15" hidden="1" customHeight="1" outlineLevel="1" x14ac:dyDescent="0.25">
      <c r="A862" s="14"/>
      <c r="B862" s="2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14"/>
      <c r="S862" s="14"/>
      <c r="T862" s="14"/>
      <c r="U862" s="14"/>
      <c r="V862" s="14"/>
      <c r="W862" s="22"/>
      <c r="X862" s="14"/>
      <c r="Y862" s="14"/>
      <c r="Z862" s="15"/>
      <c r="AA862" s="15"/>
    </row>
    <row r="863" spans="1:27" ht="15" hidden="1" customHeight="1" outlineLevel="1" x14ac:dyDescent="0.25">
      <c r="A863" s="14"/>
      <c r="B863" s="14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14"/>
      <c r="S863" s="14"/>
      <c r="T863" s="14"/>
      <c r="U863" s="14"/>
      <c r="V863" s="14"/>
      <c r="W863" s="15"/>
      <c r="X863" s="14"/>
      <c r="Y863" s="14"/>
      <c r="Z863" s="14"/>
      <c r="AA863" s="10"/>
    </row>
    <row r="864" spans="1:27" ht="15" hidden="1" customHeight="1" outlineLevel="1" x14ac:dyDescent="0.25">
      <c r="A864" s="14"/>
      <c r="B864" s="2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14"/>
      <c r="S864" s="14"/>
      <c r="T864" s="14"/>
      <c r="U864" s="14"/>
      <c r="V864" s="14"/>
      <c r="W864" s="46"/>
      <c r="X864" s="14"/>
      <c r="Y864" s="14"/>
      <c r="Z864" s="10"/>
      <c r="AA864" s="44"/>
    </row>
    <row r="865" spans="1:30" ht="15" hidden="1" customHeight="1" outlineLevel="1" x14ac:dyDescent="0.25">
      <c r="A865" s="14"/>
      <c r="B865" s="2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14"/>
      <c r="S865" s="14"/>
      <c r="T865" s="14"/>
      <c r="U865" s="14"/>
      <c r="V865" s="14"/>
      <c r="W865" s="46"/>
      <c r="X865" s="14"/>
      <c r="Y865" s="14"/>
      <c r="Z865" s="22"/>
      <c r="AA865" s="47"/>
    </row>
    <row r="866" spans="1:30" ht="15" hidden="1" customHeight="1" outlineLevel="1" x14ac:dyDescent="0.25">
      <c r="A866" s="14"/>
      <c r="B866" s="24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14"/>
      <c r="S866" s="14"/>
      <c r="T866" s="14"/>
      <c r="U866" s="14"/>
      <c r="V866" s="14"/>
      <c r="W866" s="15"/>
      <c r="X866" s="14"/>
      <c r="Y866" s="14"/>
      <c r="Z866" s="14"/>
      <c r="AA866" s="44"/>
    </row>
    <row r="867" spans="1:30" ht="15" hidden="1" customHeight="1" outlineLevel="1" x14ac:dyDescent="0.25">
      <c r="A867" s="14"/>
      <c r="B867" s="24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14"/>
      <c r="S867" s="14"/>
      <c r="T867" s="14"/>
      <c r="U867" s="14"/>
      <c r="V867" s="14"/>
      <c r="W867" s="15"/>
      <c r="X867" s="14"/>
      <c r="Y867" s="14"/>
      <c r="Z867" s="14"/>
      <c r="AA867" s="44"/>
    </row>
    <row r="868" spans="1:30" ht="15" hidden="1" customHeight="1" outlineLevel="1" x14ac:dyDescent="0.25">
      <c r="A868" s="14"/>
      <c r="B868" s="24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14"/>
      <c r="S868" s="14"/>
      <c r="T868" s="14"/>
      <c r="U868" s="14"/>
      <c r="V868" s="14"/>
      <c r="W868" s="50"/>
      <c r="X868" s="14"/>
      <c r="Y868" s="14"/>
      <c r="Z868" s="14"/>
      <c r="AA868" s="44"/>
    </row>
    <row r="869" spans="1:30" ht="15" hidden="1" customHeight="1" outlineLevel="1" x14ac:dyDescent="0.25">
      <c r="A869" s="14"/>
      <c r="B869" s="24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14"/>
      <c r="S869" s="14"/>
      <c r="T869" s="14"/>
      <c r="U869" s="14"/>
      <c r="V869" s="14"/>
      <c r="W869" s="15"/>
      <c r="X869" s="14"/>
      <c r="Y869" s="14"/>
      <c r="Z869" s="14"/>
      <c r="AA869" s="14"/>
    </row>
    <row r="870" spans="1:30" ht="15" hidden="1" customHeight="1" outlineLevel="1" x14ac:dyDescent="0.25">
      <c r="A870" s="14"/>
      <c r="B870" s="20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14"/>
      <c r="S870" s="23"/>
      <c r="T870" s="23"/>
      <c r="U870" s="23"/>
      <c r="V870" s="23"/>
      <c r="W870" s="15"/>
      <c r="X870" s="14"/>
      <c r="Y870" s="14"/>
      <c r="Z870" s="15"/>
      <c r="AA870" s="44"/>
    </row>
    <row r="871" spans="1:30" ht="15" hidden="1" customHeight="1" outlineLevel="1" x14ac:dyDescent="0.25">
      <c r="A871" s="14"/>
      <c r="B871" s="14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4"/>
      <c r="S871" s="14"/>
      <c r="T871" s="14"/>
      <c r="U871" s="14"/>
      <c r="V871" s="14"/>
      <c r="W871" s="14"/>
      <c r="X871" s="14"/>
      <c r="Y871" s="14"/>
      <c r="Z871" s="44"/>
      <c r="AA871" s="15"/>
    </row>
    <row r="872" spans="1:30" ht="15" customHeight="1" collapsed="1" x14ac:dyDescent="0.25"/>
    <row r="873" spans="1:30" ht="15" customHeight="1" x14ac:dyDescent="0.25">
      <c r="A873" s="303" t="s">
        <v>72</v>
      </c>
      <c r="B873" s="126">
        <f>W940</f>
        <v>0</v>
      </c>
    </row>
    <row r="874" spans="1:30" ht="15" hidden="1" customHeight="1" outlineLevel="1" thickBot="1" x14ac:dyDescent="0.4">
      <c r="A874" s="120"/>
      <c r="B874" s="126"/>
      <c r="C874" s="385" t="s">
        <v>93</v>
      </c>
      <c r="D874" s="386"/>
      <c r="E874" s="386"/>
      <c r="F874" s="386"/>
      <c r="G874" s="386"/>
      <c r="H874" s="386"/>
      <c r="I874" s="387"/>
      <c r="J874" s="148"/>
      <c r="K874" s="388" t="s">
        <v>104</v>
      </c>
      <c r="L874" s="389"/>
      <c r="M874" s="389"/>
      <c r="N874" s="390"/>
      <c r="O874" s="149"/>
      <c r="P874" s="391" t="s">
        <v>99</v>
      </c>
      <c r="Q874" s="392"/>
      <c r="S874" s="361" t="s">
        <v>103</v>
      </c>
      <c r="T874" s="362"/>
      <c r="U874" s="362"/>
      <c r="V874" s="362"/>
      <c r="W874" s="363"/>
      <c r="Y874" s="361" t="s">
        <v>108</v>
      </c>
      <c r="Z874" s="362"/>
      <c r="AA874" s="362"/>
      <c r="AB874" s="363"/>
      <c r="AD874" s="251"/>
    </row>
    <row r="875" spans="1:30" ht="15" hidden="1" customHeight="1" outlineLevel="1" thickBot="1" x14ac:dyDescent="0.3">
      <c r="A875" s="140" t="s">
        <v>41</v>
      </c>
      <c r="B875" s="146"/>
      <c r="C875" s="207" t="s">
        <v>94</v>
      </c>
      <c r="D875" s="208" t="s">
        <v>0</v>
      </c>
      <c r="E875" s="208" t="s">
        <v>1</v>
      </c>
      <c r="F875" s="208" t="s">
        <v>2</v>
      </c>
      <c r="G875" s="208" t="s">
        <v>91</v>
      </c>
      <c r="H875" s="208" t="s">
        <v>92</v>
      </c>
      <c r="I875" s="209" t="s">
        <v>29</v>
      </c>
      <c r="J875" s="210"/>
      <c r="K875" s="211" t="s">
        <v>45</v>
      </c>
      <c r="L875" s="212" t="s">
        <v>95</v>
      </c>
      <c r="M875" s="212" t="s">
        <v>12</v>
      </c>
      <c r="N875" s="213" t="s">
        <v>96</v>
      </c>
      <c r="O875" s="156"/>
      <c r="P875" s="163" t="s">
        <v>98</v>
      </c>
      <c r="Q875" s="164" t="s">
        <v>97</v>
      </c>
      <c r="S875" s="232"/>
      <c r="T875" s="299" t="s">
        <v>101</v>
      </c>
      <c r="U875" s="299" t="s">
        <v>102</v>
      </c>
      <c r="V875" s="300"/>
      <c r="W875" s="301" t="s">
        <v>106</v>
      </c>
      <c r="Y875" s="370"/>
      <c r="Z875" s="365" t="s">
        <v>16</v>
      </c>
      <c r="AA875" s="372" t="s">
        <v>107</v>
      </c>
      <c r="AB875" s="374" t="s">
        <v>15</v>
      </c>
      <c r="AD875" s="251"/>
    </row>
    <row r="876" spans="1:30" ht="15" hidden="1" customHeight="1" outlineLevel="1" x14ac:dyDescent="0.25">
      <c r="A876" s="233"/>
      <c r="B876" s="184" t="s">
        <v>30</v>
      </c>
      <c r="C876" s="52"/>
      <c r="D876" s="53"/>
      <c r="E876" s="53"/>
      <c r="F876" s="53"/>
      <c r="G876" s="53"/>
      <c r="H876" s="53"/>
      <c r="I876" s="202"/>
      <c r="J876" s="158"/>
      <c r="K876" s="223"/>
      <c r="L876" s="224"/>
      <c r="M876" s="224"/>
      <c r="N876" s="162"/>
      <c r="O876" s="158"/>
      <c r="P876" s="104"/>
      <c r="Q876" s="99"/>
      <c r="R876" s="1"/>
      <c r="S876" s="285"/>
      <c r="T876" s="231"/>
      <c r="U876" s="231"/>
      <c r="V876" s="288"/>
      <c r="W876" s="289"/>
      <c r="Y876" s="371"/>
      <c r="Z876" s="367"/>
      <c r="AA876" s="373"/>
      <c r="AB876" s="375"/>
    </row>
    <row r="877" spans="1:30" ht="15" hidden="1" customHeight="1" outlineLevel="1" x14ac:dyDescent="0.25">
      <c r="A877" s="138" t="s">
        <v>89</v>
      </c>
      <c r="B877" s="185" t="s">
        <v>34</v>
      </c>
      <c r="C877" s="193"/>
      <c r="D877" s="4"/>
      <c r="E877" s="4"/>
      <c r="F877" s="3"/>
      <c r="G877" s="3"/>
      <c r="H877" s="3"/>
      <c r="I877" s="194"/>
      <c r="J877" s="159"/>
      <c r="K877" s="166"/>
      <c r="L877" s="101"/>
      <c r="M877" s="101"/>
      <c r="N877" s="84"/>
      <c r="O877" s="159"/>
      <c r="P877" s="90"/>
      <c r="Q877" s="84"/>
      <c r="S877" s="236" t="s">
        <v>47</v>
      </c>
      <c r="T877" s="68" t="str">
        <f>IF(SUM(C877:I877)=0,"",SUM(C877:I877)/A878)</f>
        <v/>
      </c>
      <c r="U877" s="68" t="str">
        <f>IF(SUM(K877:N877)=0,"",SUM(K877:N877)/A878)</f>
        <v/>
      </c>
      <c r="V877" s="290"/>
      <c r="W877" s="68" t="str">
        <f>IF(SUM(C877:N877)=0,"",SUM(C877:N877)/A878)</f>
        <v/>
      </c>
      <c r="Y877" s="364"/>
      <c r="Z877" s="367"/>
      <c r="AA877" s="373"/>
      <c r="AB877" s="375"/>
      <c r="AD877" s="251"/>
    </row>
    <row r="878" spans="1:30" ht="15" hidden="1" customHeight="1" outlineLevel="1" thickBot="1" x14ac:dyDescent="0.3">
      <c r="A878" s="234">
        <v>7</v>
      </c>
      <c r="B878" s="185" t="s">
        <v>3</v>
      </c>
      <c r="C878" s="193"/>
      <c r="D878" s="3"/>
      <c r="E878" s="3"/>
      <c r="F878" s="3"/>
      <c r="G878" s="3"/>
      <c r="H878" s="3"/>
      <c r="I878" s="194"/>
      <c r="J878" s="159"/>
      <c r="K878" s="166"/>
      <c r="L878" s="101"/>
      <c r="M878" s="101"/>
      <c r="N878" s="84"/>
      <c r="O878" s="159"/>
      <c r="P878" s="90"/>
      <c r="Q878" s="84"/>
      <c r="S878" s="236" t="s">
        <v>48</v>
      </c>
      <c r="T878" s="69">
        <f>SUM(C878:I878)/A878</f>
        <v>0</v>
      </c>
      <c r="U878" s="69">
        <f>SUM(K878:N878)/A878</f>
        <v>0</v>
      </c>
      <c r="V878" s="291"/>
      <c r="W878" s="69">
        <f>SUM(C878:N878)/A878</f>
        <v>0</v>
      </c>
      <c r="Y878" s="247" t="s">
        <v>9</v>
      </c>
      <c r="Z878" s="248">
        <f>W940</f>
        <v>0</v>
      </c>
      <c r="AA878" s="342">
        <f>IF(SUM(W879,W894,W909,W924)=0,0,AVERAGE(W879,W894,W909,W924)*AVERAGE(W900,W885,W915,W930)*A943-AB893)</f>
        <v>0</v>
      </c>
      <c r="AB878" s="250"/>
    </row>
    <row r="879" spans="1:30" ht="15" hidden="1" customHeight="1" outlineLevel="1" x14ac:dyDescent="0.25">
      <c r="A879" s="353" t="s">
        <v>46</v>
      </c>
      <c r="B879" s="185" t="s">
        <v>4</v>
      </c>
      <c r="C879" s="193"/>
      <c r="D879" s="3"/>
      <c r="E879" s="3"/>
      <c r="F879" s="3"/>
      <c r="G879" s="3"/>
      <c r="H879" s="3"/>
      <c r="I879" s="194"/>
      <c r="J879" s="159"/>
      <c r="K879" s="166"/>
      <c r="L879" s="101"/>
      <c r="M879" s="101"/>
      <c r="N879" s="84"/>
      <c r="O879" s="159"/>
      <c r="P879" s="90"/>
      <c r="Q879" s="84"/>
      <c r="S879" s="236" t="s">
        <v>49</v>
      </c>
      <c r="T879" s="69" t="str">
        <f>IF(SUM(C879:I879)=0,"",SUM(C879:I879)/A878)</f>
        <v/>
      </c>
      <c r="U879" s="69" t="str">
        <f>IF(SUM(K879:N879)=0,"",SUM(K879:N879)/A878)</f>
        <v/>
      </c>
      <c r="V879" s="291"/>
      <c r="W879" s="69" t="str">
        <f>IF(SUM(C879:N879)=0,"",SUM(C879:N879)/A878)</f>
        <v/>
      </c>
      <c r="Y879" s="37" t="s">
        <v>21</v>
      </c>
      <c r="Z879" s="38">
        <f>W939</f>
        <v>0</v>
      </c>
      <c r="AA879" s="12">
        <f>Z880*A943</f>
        <v>0</v>
      </c>
      <c r="AB879" s="246" t="str">
        <f>IF(AB878="","введите цель",(AB878+AB893)/AVERAGE(W885,W900,W915,W930))</f>
        <v>введите цель</v>
      </c>
    </row>
    <row r="880" spans="1:30" ht="15" hidden="1" customHeight="1" outlineLevel="1" thickBot="1" x14ac:dyDescent="0.3">
      <c r="A880" s="354"/>
      <c r="B880" s="185" t="s">
        <v>5</v>
      </c>
      <c r="C880" s="195"/>
      <c r="D880" s="6"/>
      <c r="E880" s="6"/>
      <c r="F880" s="5"/>
      <c r="G880" s="5"/>
      <c r="H880" s="5"/>
      <c r="I880" s="196"/>
      <c r="J880" s="151"/>
      <c r="K880" s="167"/>
      <c r="L880" s="102"/>
      <c r="M880" s="102"/>
      <c r="N880" s="85"/>
      <c r="O880" s="151"/>
      <c r="P880" s="91"/>
      <c r="Q880" s="85"/>
      <c r="S880" s="236" t="s">
        <v>6</v>
      </c>
      <c r="T880" s="66">
        <f>SUM(C880:I880)</f>
        <v>0</v>
      </c>
      <c r="U880" s="66">
        <f>SUM(K880:N880)</f>
        <v>0</v>
      </c>
      <c r="V880" s="292"/>
      <c r="W880" s="66">
        <f>SUM(C880:N880)</f>
        <v>0</v>
      </c>
      <c r="Y880" s="37" t="s">
        <v>17</v>
      </c>
      <c r="Z880" s="39">
        <f>IF(SUM(W879,W894,W909,W924)=0,0,AVERAGE(W879,W894,W909,W924))</f>
        <v>0</v>
      </c>
      <c r="AA880" s="13" t="s">
        <v>18</v>
      </c>
      <c r="AB880" s="28" t="str">
        <f>IF(AB879="введите цель","введите цель",AB879/A943)</f>
        <v>введите цель</v>
      </c>
    </row>
    <row r="881" spans="1:28" ht="15" hidden="1" customHeight="1" outlineLevel="1" thickBot="1" x14ac:dyDescent="0.3">
      <c r="A881" s="355"/>
      <c r="B881" s="185" t="s">
        <v>7</v>
      </c>
      <c r="C881" s="195"/>
      <c r="D881" s="5"/>
      <c r="E881" s="5"/>
      <c r="F881" s="5"/>
      <c r="G881" s="5"/>
      <c r="H881" s="5"/>
      <c r="I881" s="196"/>
      <c r="J881" s="151"/>
      <c r="K881" s="167"/>
      <c r="L881" s="102"/>
      <c r="M881" s="102"/>
      <c r="N881" s="85"/>
      <c r="O881" s="151"/>
      <c r="P881" s="91"/>
      <c r="Q881" s="85"/>
      <c r="S881" s="236" t="s">
        <v>105</v>
      </c>
      <c r="T881" s="59" t="str">
        <f>IF(SUM(C881:I881)=0,"",SUM(C881:I881))</f>
        <v/>
      </c>
      <c r="U881" s="59" t="str">
        <f>IF(SUM(K881:N881)=0,"",SUM(K881:N881))</f>
        <v/>
      </c>
      <c r="V881" s="293"/>
      <c r="W881" s="66" t="str">
        <f>IF(SUM(C881:N881)=0,"",SUM(C881:N881))</f>
        <v/>
      </c>
      <c r="Y881" s="111" t="s">
        <v>19</v>
      </c>
      <c r="Z881" s="40">
        <f>IF(SUM(W877,W892,W907,W922)=0,0,AVERAGE(W877,W892,W907,W922))</f>
        <v>0</v>
      </c>
      <c r="AA881" s="25" t="s">
        <v>18</v>
      </c>
      <c r="AB881" s="29" t="str">
        <f>IF(AB878="","введите цель",((AB878+AB893)/((Z880*Z883*A943)/(Z881*A943)))/A943)</f>
        <v>введите цель</v>
      </c>
    </row>
    <row r="882" spans="1:28" ht="15" hidden="1" customHeight="1" outlineLevel="1" thickBot="1" x14ac:dyDescent="0.3">
      <c r="A882" s="356"/>
      <c r="B882" s="181" t="s">
        <v>32</v>
      </c>
      <c r="C882" s="197">
        <f t="shared" ref="C882:I882" si="662">IF(C877=0,0,C881/C877)</f>
        <v>0</v>
      </c>
      <c r="D882" s="56">
        <f t="shared" si="662"/>
        <v>0</v>
      </c>
      <c r="E882" s="56">
        <f t="shared" si="662"/>
        <v>0</v>
      </c>
      <c r="F882" s="56">
        <f t="shared" si="662"/>
        <v>0</v>
      </c>
      <c r="G882" s="56">
        <f t="shared" si="662"/>
        <v>0</v>
      </c>
      <c r="H882" s="56">
        <f t="shared" si="662"/>
        <v>0</v>
      </c>
      <c r="I882" s="169">
        <f t="shared" si="662"/>
        <v>0</v>
      </c>
      <c r="J882" s="150"/>
      <c r="K882" s="168">
        <f t="shared" ref="K882" si="663">IF(K877=0,0,K881/K877)</f>
        <v>0</v>
      </c>
      <c r="L882" s="147">
        <f>IF(L877=0,0,L881/L877)</f>
        <v>0</v>
      </c>
      <c r="M882" s="147">
        <f>IF(M877=0,0,M881/M877)</f>
        <v>0</v>
      </c>
      <c r="N882" s="169">
        <f>IF(N877=0,0,N881/N877)</f>
        <v>0</v>
      </c>
      <c r="O882" s="150"/>
      <c r="P882" s="92"/>
      <c r="Q882" s="86"/>
      <c r="S882" s="236" t="s">
        <v>51</v>
      </c>
      <c r="T882" s="345" t="str">
        <f>IF(SUM(Q876:Q889)=0,"",SUM(Q876:Q889))</f>
        <v/>
      </c>
      <c r="U882" s="345"/>
      <c r="V882" s="345"/>
      <c r="W882" s="345"/>
      <c r="Y882" s="376" t="s">
        <v>109</v>
      </c>
      <c r="Z882" s="377"/>
      <c r="AA882" s="377"/>
      <c r="AB882" s="378"/>
    </row>
    <row r="883" spans="1:28" ht="15" hidden="1" customHeight="1" outlineLevel="1" x14ac:dyDescent="0.25">
      <c r="A883" s="356"/>
      <c r="B883" s="181" t="s">
        <v>8</v>
      </c>
      <c r="C883" s="198">
        <f>IF(C879=0,0,C881/C879)</f>
        <v>0</v>
      </c>
      <c r="D883" s="57">
        <f>IF(D879=0,0,D881/D879)</f>
        <v>0</v>
      </c>
      <c r="E883" s="57">
        <f t="shared" ref="E883:I883" si="664">IF(E879=0,0,E881/E879)</f>
        <v>0</v>
      </c>
      <c r="F883" s="57">
        <f t="shared" si="664"/>
        <v>0</v>
      </c>
      <c r="G883" s="57">
        <f t="shared" si="664"/>
        <v>0</v>
      </c>
      <c r="H883" s="57">
        <f t="shared" si="664"/>
        <v>0</v>
      </c>
      <c r="I883" s="171">
        <f t="shared" si="664"/>
        <v>0</v>
      </c>
      <c r="J883" s="151"/>
      <c r="K883" s="170">
        <f t="shared" ref="K883" si="665">IF(K879=0,0,K881/K879)</f>
        <v>0</v>
      </c>
      <c r="L883" s="78">
        <f>IF(L879=0,0,L881/L879)</f>
        <v>0</v>
      </c>
      <c r="M883" s="78">
        <f>IF(M879=0,0,M881/M879)</f>
        <v>0</v>
      </c>
      <c r="N883" s="171">
        <f>IF(N879=0,0,N881/N879)</f>
        <v>0</v>
      </c>
      <c r="O883" s="151"/>
      <c r="P883" s="91"/>
      <c r="Q883" s="85"/>
      <c r="S883" s="236"/>
      <c r="T883" s="66"/>
      <c r="U883" s="59"/>
      <c r="V883" s="293"/>
      <c r="W883" s="59"/>
      <c r="Y883" s="35" t="s">
        <v>22</v>
      </c>
      <c r="Z883" s="34">
        <f>IF(SUM(W885,W900,W915,W930)=0,0,AVERAGE(W885,W900,W915,W930))</f>
        <v>0</v>
      </c>
      <c r="AA883" s="17" t="s">
        <v>18</v>
      </c>
      <c r="AB883" s="31"/>
    </row>
    <row r="884" spans="1:28" ht="15" hidden="1" customHeight="1" outlineLevel="1" thickBot="1" x14ac:dyDescent="0.3">
      <c r="A884" s="356"/>
      <c r="B884" s="182" t="s">
        <v>74</v>
      </c>
      <c r="C884" s="199">
        <f>C880-C881</f>
        <v>0</v>
      </c>
      <c r="D884" s="58">
        <f t="shared" ref="D884:I884" si="666">D880-D881</f>
        <v>0</v>
      </c>
      <c r="E884" s="58">
        <f t="shared" si="666"/>
        <v>0</v>
      </c>
      <c r="F884" s="58">
        <f t="shared" si="666"/>
        <v>0</v>
      </c>
      <c r="G884" s="58">
        <f t="shared" si="666"/>
        <v>0</v>
      </c>
      <c r="H884" s="58">
        <f t="shared" si="666"/>
        <v>0</v>
      </c>
      <c r="I884" s="173">
        <f t="shared" si="666"/>
        <v>0</v>
      </c>
      <c r="J884" s="152"/>
      <c r="K884" s="172">
        <f t="shared" ref="K884" si="667">K880-K881</f>
        <v>0</v>
      </c>
      <c r="L884" s="79">
        <f>L880-L881</f>
        <v>0</v>
      </c>
      <c r="M884" s="79">
        <f>M880-M881</f>
        <v>0</v>
      </c>
      <c r="N884" s="173">
        <f>N880-N881</f>
        <v>0</v>
      </c>
      <c r="O884" s="152"/>
      <c r="P884" s="93"/>
      <c r="Q884" s="87"/>
      <c r="S884" s="286" t="s">
        <v>119</v>
      </c>
      <c r="T884" s="348" t="str">
        <f>IF((SUM(C884:N884)-SUM(Q876:Q889))=0,"",SUM(C884:N884)-SUM(Q876:Q889))</f>
        <v/>
      </c>
      <c r="U884" s="348"/>
      <c r="V884" s="348"/>
      <c r="W884" s="348"/>
      <c r="Y884" s="111" t="s">
        <v>11</v>
      </c>
      <c r="Z884" s="41" t="s">
        <v>18</v>
      </c>
      <c r="AA884" s="26">
        <f>AA878</f>
        <v>0</v>
      </c>
      <c r="AB884" s="27" t="str">
        <f>IF(AB883="","введите цель",Z880*A943*AB883-AB893)</f>
        <v>введите цель</v>
      </c>
    </row>
    <row r="885" spans="1:28" ht="15" hidden="1" customHeight="1" outlineLevel="1" thickBot="1" x14ac:dyDescent="0.3">
      <c r="A885" s="356"/>
      <c r="B885" s="182" t="s">
        <v>13</v>
      </c>
      <c r="C885" s="200" t="str">
        <f>IF(C881=0,"нет",C880/C881)</f>
        <v>нет</v>
      </c>
      <c r="D885" s="75" t="str">
        <f t="shared" ref="D885:I885" si="668">IF(D881=0,"нет",D880/D881)</f>
        <v>нет</v>
      </c>
      <c r="E885" s="75" t="str">
        <f t="shared" si="668"/>
        <v>нет</v>
      </c>
      <c r="F885" s="75" t="str">
        <f t="shared" si="668"/>
        <v>нет</v>
      </c>
      <c r="G885" s="75" t="str">
        <f t="shared" si="668"/>
        <v>нет</v>
      </c>
      <c r="H885" s="75" t="str">
        <f t="shared" si="668"/>
        <v>нет</v>
      </c>
      <c r="I885" s="174" t="str">
        <f t="shared" si="668"/>
        <v>нет</v>
      </c>
      <c r="J885" s="153"/>
      <c r="K885" s="200" t="str">
        <f>IF(K881=0,"нет",K880/K881)</f>
        <v>нет</v>
      </c>
      <c r="L885" s="75" t="str">
        <f>IF(L881=0,"нет",L880/L881)</f>
        <v>нет</v>
      </c>
      <c r="M885" s="75" t="str">
        <f>IF(M881=0,"нет",M880/M881)</f>
        <v>нет</v>
      </c>
      <c r="N885" s="174" t="str">
        <f>IF(N881=0,"нет",N880/N881)</f>
        <v>нет</v>
      </c>
      <c r="O885" s="153"/>
      <c r="P885" s="94"/>
      <c r="Q885" s="88"/>
      <c r="S885" s="236" t="s">
        <v>50</v>
      </c>
      <c r="T885" s="66" t="str">
        <f>IF(SUM(C879:I879)=0,"",SUM(C880:I880)/SUM(C879:I879))</f>
        <v/>
      </c>
      <c r="U885" s="66" t="str">
        <f>IF(SUM(K879:N879)=0,"",SUM(K880:N880)/SUM(K879:N879))</f>
        <v/>
      </c>
      <c r="V885" s="293"/>
      <c r="W885" s="66" t="str">
        <f>IF(SUM(C879:N879)=0,"",SUM(C880:N880)/SUM(C879:N879))</f>
        <v/>
      </c>
      <c r="Y885" s="376" t="s">
        <v>110</v>
      </c>
      <c r="Z885" s="377"/>
      <c r="AA885" s="379"/>
      <c r="AB885" s="378"/>
    </row>
    <row r="886" spans="1:28" ht="15" hidden="1" customHeight="1" outlineLevel="1" thickBot="1" x14ac:dyDescent="0.3">
      <c r="A886" s="356"/>
      <c r="B886" s="82" t="s">
        <v>31</v>
      </c>
      <c r="C886" s="201">
        <f t="shared" ref="C886:I886" si="669">IF(C876=0,0,C877/C876)</f>
        <v>0</v>
      </c>
      <c r="D886" s="60">
        <f t="shared" si="669"/>
        <v>0</v>
      </c>
      <c r="E886" s="60">
        <f t="shared" si="669"/>
        <v>0</v>
      </c>
      <c r="F886" s="60">
        <f t="shared" si="669"/>
        <v>0</v>
      </c>
      <c r="G886" s="60">
        <f t="shared" si="669"/>
        <v>0</v>
      </c>
      <c r="H886" s="60">
        <f t="shared" si="669"/>
        <v>0</v>
      </c>
      <c r="I886" s="176">
        <f t="shared" si="669"/>
        <v>0</v>
      </c>
      <c r="J886" s="154"/>
      <c r="K886" s="175">
        <f t="shared" ref="K886:N886" si="670">IF(K876=0,0,K877/K876)</f>
        <v>0</v>
      </c>
      <c r="L886" s="80">
        <f t="shared" si="670"/>
        <v>0</v>
      </c>
      <c r="M886" s="80">
        <f t="shared" si="670"/>
        <v>0</v>
      </c>
      <c r="N886" s="176">
        <f t="shared" si="670"/>
        <v>0</v>
      </c>
      <c r="O886" s="154"/>
      <c r="P886" s="95"/>
      <c r="Q886" s="89"/>
      <c r="S886" s="382"/>
      <c r="T886" s="383"/>
      <c r="U886" s="383"/>
      <c r="V886" s="383"/>
      <c r="W886" s="384"/>
      <c r="X886" s="73"/>
      <c r="Y886" s="35" t="s">
        <v>19</v>
      </c>
      <c r="Z886" s="36">
        <f>Z881</f>
        <v>0</v>
      </c>
      <c r="AA886" s="343" t="s">
        <v>18</v>
      </c>
      <c r="AB886" s="252"/>
    </row>
    <row r="887" spans="1:28" ht="15" hidden="1" customHeight="1" outlineLevel="1" x14ac:dyDescent="0.25">
      <c r="A887" s="356"/>
      <c r="B887" s="181" t="s">
        <v>37</v>
      </c>
      <c r="C887" s="201">
        <f t="shared" ref="C887:I887" si="671">IF(C877=0,0,C878/C877)</f>
        <v>0</v>
      </c>
      <c r="D887" s="60">
        <f t="shared" si="671"/>
        <v>0</v>
      </c>
      <c r="E887" s="60">
        <f t="shared" si="671"/>
        <v>0</v>
      </c>
      <c r="F887" s="60">
        <f t="shared" si="671"/>
        <v>0</v>
      </c>
      <c r="G887" s="60">
        <f t="shared" si="671"/>
        <v>0</v>
      </c>
      <c r="H887" s="60">
        <f t="shared" si="671"/>
        <v>0</v>
      </c>
      <c r="I887" s="176">
        <f t="shared" si="671"/>
        <v>0</v>
      </c>
      <c r="J887" s="154"/>
      <c r="K887" s="175">
        <f t="shared" ref="K887:N887" si="672">IF(K877=0,0,K878/K877)</f>
        <v>0</v>
      </c>
      <c r="L887" s="80">
        <f t="shared" si="672"/>
        <v>0</v>
      </c>
      <c r="M887" s="80">
        <f t="shared" si="672"/>
        <v>0</v>
      </c>
      <c r="N887" s="176">
        <f t="shared" si="672"/>
        <v>0</v>
      </c>
      <c r="O887" s="154"/>
      <c r="P887" s="95"/>
      <c r="Q887" s="89"/>
      <c r="S887" s="236" t="s">
        <v>37</v>
      </c>
      <c r="T887" s="61">
        <f>IF(SUM(C877:I877)=0,0,(SUM(C878:I878)/SUM(C877:I877)))</f>
        <v>0</v>
      </c>
      <c r="U887" s="61">
        <f>IF(SUM(K877:N877)=0,0,(SUM(K878:N878)/SUM(K877:N877)))</f>
        <v>0</v>
      </c>
      <c r="V887" s="294"/>
      <c r="W887" s="61">
        <f>IF(SUM(C877:N877)=0,0,(SUM(C878:N878)/SUM(C877:N877)))</f>
        <v>0</v>
      </c>
      <c r="Y887" s="37" t="s">
        <v>11</v>
      </c>
      <c r="Z887" s="110" t="s">
        <v>18</v>
      </c>
      <c r="AA887" s="19">
        <f>AA878</f>
        <v>0</v>
      </c>
      <c r="AB887" s="30" t="str">
        <f>IF(AB886="","введите цель",((Z880*Z883*A943)/(Z881*A943))*AB886*A943-AB893)</f>
        <v>введите цель</v>
      </c>
    </row>
    <row r="888" spans="1:28" ht="15" hidden="1" customHeight="1" outlineLevel="1" thickBot="1" x14ac:dyDescent="0.3">
      <c r="A888" s="356"/>
      <c r="B888" s="82" t="s">
        <v>38</v>
      </c>
      <c r="C888" s="201">
        <f t="shared" ref="C888:G888" si="673">IF(C878=0,0,C879/C878)</f>
        <v>0</v>
      </c>
      <c r="D888" s="60">
        <f t="shared" si="673"/>
        <v>0</v>
      </c>
      <c r="E888" s="60">
        <f t="shared" si="673"/>
        <v>0</v>
      </c>
      <c r="F888" s="60">
        <f t="shared" si="673"/>
        <v>0</v>
      </c>
      <c r="G888" s="60">
        <f t="shared" si="673"/>
        <v>0</v>
      </c>
      <c r="H888" s="60">
        <f>IF(H878=0,0,H879/H878)</f>
        <v>0</v>
      </c>
      <c r="I888" s="176">
        <f t="shared" ref="I888" si="674">IF(I878=0,0,I879/I878)</f>
        <v>0</v>
      </c>
      <c r="J888" s="154"/>
      <c r="K888" s="175">
        <f t="shared" ref="K888:N888" si="675">IF(K878=0,0,K879/K878)</f>
        <v>0</v>
      </c>
      <c r="L888" s="80">
        <f t="shared" si="675"/>
        <v>0</v>
      </c>
      <c r="M888" s="80">
        <f t="shared" si="675"/>
        <v>0</v>
      </c>
      <c r="N888" s="176">
        <f t="shared" si="675"/>
        <v>0</v>
      </c>
      <c r="O888" s="154"/>
      <c r="P888" s="95"/>
      <c r="Q888" s="89"/>
      <c r="S888" s="236" t="s">
        <v>38</v>
      </c>
      <c r="T888" s="61">
        <f>IF(SUM(C878:I878)=0,0,(SUM(C879:I879)/SUM(C878:I878)))</f>
        <v>0</v>
      </c>
      <c r="U888" s="61">
        <f>IF(SUM(K878:N878)=0,0,(SUM(K879:N879)/SUM(K878:N878)))</f>
        <v>0</v>
      </c>
      <c r="V888" s="294"/>
      <c r="W888" s="61">
        <f>IF(SUM(C878:N878)=0,0,(SUM(C879:N879)/SUM(C878:N878)))</f>
        <v>0</v>
      </c>
      <c r="Y888" s="111" t="s">
        <v>20</v>
      </c>
      <c r="Z888" s="112">
        <f>Z880</f>
        <v>0</v>
      </c>
      <c r="AA888" s="113" t="s">
        <v>18</v>
      </c>
      <c r="AB888" s="114" t="str">
        <f>IF(AB886="","введите цель",W939/W937*AB886)</f>
        <v>введите цель</v>
      </c>
    </row>
    <row r="889" spans="1:28" ht="15" hidden="1" customHeight="1" outlineLevel="1" thickBot="1" x14ac:dyDescent="0.3">
      <c r="A889" s="356"/>
      <c r="B889" s="183" t="s">
        <v>39</v>
      </c>
      <c r="C889" s="204">
        <f>IF(C877=0,0,C879/C877)</f>
        <v>0</v>
      </c>
      <c r="D889" s="76">
        <f t="shared" ref="D889:I889" si="676">IF(D877=0,0,D879/D877)</f>
        <v>0</v>
      </c>
      <c r="E889" s="76">
        <f t="shared" si="676"/>
        <v>0</v>
      </c>
      <c r="F889" s="76">
        <f t="shared" si="676"/>
        <v>0</v>
      </c>
      <c r="G889" s="76">
        <f t="shared" si="676"/>
        <v>0</v>
      </c>
      <c r="H889" s="76">
        <f t="shared" si="676"/>
        <v>0</v>
      </c>
      <c r="I889" s="205">
        <f t="shared" si="676"/>
        <v>0</v>
      </c>
      <c r="J889" s="155"/>
      <c r="K889" s="177">
        <f t="shared" ref="K889" si="677">IF(K877=0,0,K879/K877)</f>
        <v>0</v>
      </c>
      <c r="L889" s="81">
        <f>IF(L877=0,0,L879/L877)</f>
        <v>0</v>
      </c>
      <c r="M889" s="81">
        <f>IF(M877=0,0,M879/M877)</f>
        <v>0</v>
      </c>
      <c r="N889" s="178">
        <f>IF(N877=0,0,N879/N877)</f>
        <v>0</v>
      </c>
      <c r="O889" s="155"/>
      <c r="P889" s="160"/>
      <c r="Q889" s="161"/>
      <c r="S889" s="287" t="s">
        <v>40</v>
      </c>
      <c r="T889" s="61">
        <f>IF(SUM(C877:I877)=0,0,SUM(C879:I879)/SUM(C877:I877))</f>
        <v>0</v>
      </c>
      <c r="U889" s="61">
        <f>IF(SUM(K877:N877)=0,0,SUM(K879:N879)/SUM(K877:N877))</f>
        <v>0</v>
      </c>
      <c r="V889" s="294"/>
      <c r="W889" s="61">
        <f>IF(SUM(C877:N877)=0,0,SUM(C879:N879)/SUM(C877:N877))</f>
        <v>0</v>
      </c>
      <c r="Y889" s="380" t="s">
        <v>23</v>
      </c>
      <c r="Z889" s="381"/>
      <c r="AA889" s="381"/>
      <c r="AB889" s="32">
        <f>Z883</f>
        <v>0</v>
      </c>
    </row>
    <row r="890" spans="1:28" ht="15" hidden="1" customHeight="1" outlineLevel="1" thickBot="1" x14ac:dyDescent="0.3">
      <c r="A890" s="140" t="s">
        <v>42</v>
      </c>
      <c r="B890" s="145"/>
      <c r="C890" s="207" t="str">
        <f t="shared" ref="C890:I890" si="678">C875</f>
        <v>прямые заходы</v>
      </c>
      <c r="D890" s="208" t="str">
        <f t="shared" si="678"/>
        <v>директ</v>
      </c>
      <c r="E890" s="208" t="str">
        <f t="shared" si="678"/>
        <v>adwords</v>
      </c>
      <c r="F890" s="208" t="str">
        <f t="shared" si="678"/>
        <v>поиск</v>
      </c>
      <c r="G890" s="208" t="str">
        <f t="shared" si="678"/>
        <v>ссылки</v>
      </c>
      <c r="H890" s="208" t="str">
        <f t="shared" si="678"/>
        <v>источник m</v>
      </c>
      <c r="I890" s="209" t="str">
        <f t="shared" si="678"/>
        <v>источник n</v>
      </c>
      <c r="J890" s="240"/>
      <c r="K890" s="239" t="str">
        <f>K875</f>
        <v>Повторные</v>
      </c>
      <c r="L890" s="208" t="str">
        <f>L875</f>
        <v>авито</v>
      </c>
      <c r="M890" s="208" t="str">
        <f>M875</f>
        <v>вконтакт</v>
      </c>
      <c r="N890" s="209" t="str">
        <f>N875</f>
        <v>источник k</v>
      </c>
      <c r="O890" s="206"/>
      <c r="P890" s="393" t="s">
        <v>100</v>
      </c>
      <c r="Q890" s="394"/>
      <c r="Y890" s="357" t="s">
        <v>52</v>
      </c>
      <c r="Z890" s="358"/>
      <c r="AA890" s="358"/>
      <c r="AB890" s="115">
        <f>IF(Z880=0,0,Z880/Z881)</f>
        <v>0</v>
      </c>
    </row>
    <row r="891" spans="1:28" ht="15" hidden="1" customHeight="1" outlineLevel="1" x14ac:dyDescent="0.25">
      <c r="A891" s="233"/>
      <c r="B891" s="184" t="s">
        <v>30</v>
      </c>
      <c r="C891" s="52"/>
      <c r="D891" s="53"/>
      <c r="E891" s="53"/>
      <c r="F891" s="53"/>
      <c r="G891" s="53"/>
      <c r="H891" s="53"/>
      <c r="I891" s="202"/>
      <c r="J891" s="158"/>
      <c r="K891" s="223"/>
      <c r="L891" s="224"/>
      <c r="M891" s="224"/>
      <c r="N891" s="162"/>
      <c r="O891" s="158"/>
      <c r="P891" s="104"/>
      <c r="Q891" s="99"/>
      <c r="R891" s="1"/>
      <c r="S891" s="232"/>
      <c r="T891" s="299" t="s">
        <v>101</v>
      </c>
      <c r="U891" s="299" t="s">
        <v>102</v>
      </c>
      <c r="V891" s="300"/>
      <c r="W891" s="301" t="s">
        <v>106</v>
      </c>
      <c r="Y891" s="357" t="s">
        <v>24</v>
      </c>
      <c r="Z891" s="358"/>
      <c r="AA891" s="358"/>
      <c r="AB891" s="253">
        <f>Z880</f>
        <v>0</v>
      </c>
    </row>
    <row r="892" spans="1:28" ht="15" hidden="1" customHeight="1" outlineLevel="1" x14ac:dyDescent="0.25">
      <c r="A892" s="138" t="s">
        <v>89</v>
      </c>
      <c r="B892" s="185" t="s">
        <v>34</v>
      </c>
      <c r="C892" s="193"/>
      <c r="D892" s="4"/>
      <c r="E892" s="4"/>
      <c r="F892" s="3"/>
      <c r="G892" s="3"/>
      <c r="H892" s="3"/>
      <c r="I892" s="194"/>
      <c r="J892" s="159"/>
      <c r="K892" s="166"/>
      <c r="L892" s="101"/>
      <c r="M892" s="101"/>
      <c r="N892" s="84"/>
      <c r="O892" s="159"/>
      <c r="P892" s="90"/>
      <c r="Q892" s="84"/>
      <c r="S892" s="227" t="s">
        <v>47</v>
      </c>
      <c r="T892" s="68" t="str">
        <f>IF(SUM(C892:I892)=0,"",SUM(C892:I892)/A893)</f>
        <v/>
      </c>
      <c r="U892" s="68" t="str">
        <f>IF(SUM(K892:N892)=0,"",SUM(K892:N892)/A893)</f>
        <v/>
      </c>
      <c r="V892" s="277"/>
      <c r="W892" s="228" t="str">
        <f>IF(SUM(C892:N892)=0,"",SUM(C892:N892)/A893)</f>
        <v/>
      </c>
      <c r="Y892" s="357" t="s">
        <v>26</v>
      </c>
      <c r="Z892" s="358"/>
      <c r="AA892" s="358"/>
      <c r="AB892" s="116">
        <f>Z881</f>
        <v>0</v>
      </c>
    </row>
    <row r="893" spans="1:28" ht="15" hidden="1" customHeight="1" outlineLevel="1" thickBot="1" x14ac:dyDescent="0.3">
      <c r="A893" s="234">
        <v>7</v>
      </c>
      <c r="B893" s="185" t="s">
        <v>3</v>
      </c>
      <c r="C893" s="193"/>
      <c r="D893" s="3"/>
      <c r="E893" s="3"/>
      <c r="F893" s="3"/>
      <c r="G893" s="3"/>
      <c r="H893" s="3"/>
      <c r="I893" s="194"/>
      <c r="J893" s="159"/>
      <c r="K893" s="166"/>
      <c r="L893" s="101"/>
      <c r="M893" s="101"/>
      <c r="N893" s="84"/>
      <c r="O893" s="159"/>
      <c r="P893" s="90"/>
      <c r="Q893" s="84"/>
      <c r="S893" s="227" t="s">
        <v>48</v>
      </c>
      <c r="T893" s="69">
        <f>SUM(C893:I893)/A893</f>
        <v>0</v>
      </c>
      <c r="U893" s="69">
        <f>SUM(K893:N893)/A893</f>
        <v>0</v>
      </c>
      <c r="V893" s="278"/>
      <c r="W893" s="229">
        <f>SUM(C893:N893)/A893</f>
        <v>0</v>
      </c>
      <c r="Y893" s="359" t="s">
        <v>28</v>
      </c>
      <c r="Z893" s="360"/>
      <c r="AA893" s="360"/>
      <c r="AB893" s="33">
        <f>IF(COUNT(W881,W896,W911,W926)=0,0,AVERAGE(W881,W896,W911,W926)*4+SUM(T882,T897,T912,T927))</f>
        <v>0</v>
      </c>
    </row>
    <row r="894" spans="1:28" ht="15" hidden="1" customHeight="1" outlineLevel="1" thickBot="1" x14ac:dyDescent="0.3">
      <c r="A894" s="353" t="s">
        <v>46</v>
      </c>
      <c r="B894" s="185" t="s">
        <v>4</v>
      </c>
      <c r="C894" s="193"/>
      <c r="D894" s="3"/>
      <c r="E894" s="3"/>
      <c r="F894" s="3"/>
      <c r="G894" s="3"/>
      <c r="H894" s="3"/>
      <c r="I894" s="194"/>
      <c r="J894" s="159"/>
      <c r="K894" s="166"/>
      <c r="L894" s="101"/>
      <c r="M894" s="101"/>
      <c r="N894" s="84"/>
      <c r="O894" s="159"/>
      <c r="P894" s="90"/>
      <c r="Q894" s="84"/>
      <c r="S894" s="227" t="s">
        <v>49</v>
      </c>
      <c r="T894" s="69" t="str">
        <f>IF(SUM(C894:I894)=0,"",SUM(C894:I894)/A893)</f>
        <v/>
      </c>
      <c r="U894" s="69" t="str">
        <f>IF(SUM(K894:N894)=0,"",SUM(K894:N894)/A893)</f>
        <v/>
      </c>
      <c r="V894" s="278"/>
      <c r="W894" s="229" t="str">
        <f>IF(SUM(C894:N894)=0,"",SUM(C894:N894)/A893)</f>
        <v/>
      </c>
      <c r="Y894" s="257"/>
      <c r="Z894" s="257"/>
      <c r="AA894" s="257"/>
      <c r="AB894" s="257"/>
    </row>
    <row r="895" spans="1:28" ht="15" hidden="1" customHeight="1" outlineLevel="1" thickBot="1" x14ac:dyDescent="0.3">
      <c r="A895" s="354"/>
      <c r="B895" s="185" t="s">
        <v>5</v>
      </c>
      <c r="C895" s="195"/>
      <c r="D895" s="6"/>
      <c r="E895" s="6"/>
      <c r="F895" s="5"/>
      <c r="G895" s="5"/>
      <c r="H895" s="5"/>
      <c r="I895" s="196"/>
      <c r="J895" s="151"/>
      <c r="K895" s="167"/>
      <c r="L895" s="102"/>
      <c r="M895" s="102"/>
      <c r="N895" s="85"/>
      <c r="O895" s="151"/>
      <c r="P895" s="91"/>
      <c r="Q895" s="85"/>
      <c r="S895" s="227" t="s">
        <v>6</v>
      </c>
      <c r="T895" s="66">
        <f>SUM(C895:I895)</f>
        <v>0</v>
      </c>
      <c r="U895" s="66">
        <f>SUM(K895:N895)</f>
        <v>0</v>
      </c>
      <c r="V895" s="279"/>
      <c r="W895" s="67">
        <f>SUM(C895:N895)</f>
        <v>0</v>
      </c>
      <c r="Y895" s="361" t="s">
        <v>111</v>
      </c>
      <c r="Z895" s="362"/>
      <c r="AA895" s="362"/>
      <c r="AB895" s="363"/>
    </row>
    <row r="896" spans="1:28" ht="15" hidden="1" customHeight="1" outlineLevel="1" x14ac:dyDescent="0.25">
      <c r="A896" s="355"/>
      <c r="B896" s="185" t="s">
        <v>7</v>
      </c>
      <c r="C896" s="195"/>
      <c r="D896" s="5"/>
      <c r="E896" s="5"/>
      <c r="F896" s="5"/>
      <c r="G896" s="5"/>
      <c r="H896" s="5"/>
      <c r="I896" s="196"/>
      <c r="J896" s="151"/>
      <c r="K896" s="167"/>
      <c r="L896" s="102"/>
      <c r="M896" s="102"/>
      <c r="N896" s="85"/>
      <c r="O896" s="151"/>
      <c r="P896" s="91"/>
      <c r="Q896" s="85"/>
      <c r="S896" s="227" t="s">
        <v>105</v>
      </c>
      <c r="T896" s="59" t="str">
        <f>IF(SUM(C896:I896)=0,"",SUM(C896:I896))</f>
        <v/>
      </c>
      <c r="U896" s="59" t="str">
        <f>IF(SUM(K896:N896)=0,"",SUM(K896:N896))</f>
        <v/>
      </c>
      <c r="V896" s="280"/>
      <c r="W896" s="67" t="str">
        <f>IF(SUM(C896:N896)=0,"",SUM(C896:N896))</f>
        <v/>
      </c>
      <c r="Y896" s="364" t="s">
        <v>25</v>
      </c>
      <c r="Z896" s="365"/>
      <c r="AA896" s="365"/>
      <c r="AB896" s="202"/>
    </row>
    <row r="897" spans="1:30" ht="15" hidden="1" customHeight="1" outlineLevel="1" x14ac:dyDescent="0.25">
      <c r="A897" s="356"/>
      <c r="B897" s="181" t="s">
        <v>32</v>
      </c>
      <c r="C897" s="197">
        <f t="shared" ref="C897:I897" si="679">IF(C892=0,0,C896/C892)</f>
        <v>0</v>
      </c>
      <c r="D897" s="56">
        <f t="shared" si="679"/>
        <v>0</v>
      </c>
      <c r="E897" s="56">
        <f t="shared" si="679"/>
        <v>0</v>
      </c>
      <c r="F897" s="56">
        <f t="shared" si="679"/>
        <v>0</v>
      </c>
      <c r="G897" s="56">
        <f t="shared" si="679"/>
        <v>0</v>
      </c>
      <c r="H897" s="56">
        <f t="shared" si="679"/>
        <v>0</v>
      </c>
      <c r="I897" s="169">
        <f t="shared" si="679"/>
        <v>0</v>
      </c>
      <c r="J897" s="150"/>
      <c r="K897" s="168">
        <f>IF(K892=0,0,K896/K892)</f>
        <v>0</v>
      </c>
      <c r="L897" s="147">
        <f>IF(L892=0,0,L896/L892)</f>
        <v>0</v>
      </c>
      <c r="M897" s="147">
        <f>IF(M892=0,0,M896/M892)</f>
        <v>0</v>
      </c>
      <c r="N897" s="169">
        <f>IF(N892=0,0,N896/N892)</f>
        <v>0</v>
      </c>
      <c r="O897" s="150"/>
      <c r="P897" s="92"/>
      <c r="Q897" s="86"/>
      <c r="S897" s="227" t="s">
        <v>51</v>
      </c>
      <c r="T897" s="345" t="str">
        <f>IF(SUM(Q891:Q904)=0,"",SUM(Q891:Q904))</f>
        <v/>
      </c>
      <c r="U897" s="345"/>
      <c r="V897" s="346"/>
      <c r="W897" s="347"/>
      <c r="Y897" s="366" t="s">
        <v>112</v>
      </c>
      <c r="Z897" s="367"/>
      <c r="AA897" s="367"/>
      <c r="AB897" s="254"/>
    </row>
    <row r="898" spans="1:30" ht="15" hidden="1" customHeight="1" outlineLevel="1" x14ac:dyDescent="0.25">
      <c r="A898" s="356"/>
      <c r="B898" s="181" t="s">
        <v>8</v>
      </c>
      <c r="C898" s="198">
        <f t="shared" ref="C898:I898" si="680">IF(C894=0,0,C896/C894)</f>
        <v>0</v>
      </c>
      <c r="D898" s="57">
        <f t="shared" si="680"/>
        <v>0</v>
      </c>
      <c r="E898" s="57">
        <f t="shared" si="680"/>
        <v>0</v>
      </c>
      <c r="F898" s="57">
        <f t="shared" si="680"/>
        <v>0</v>
      </c>
      <c r="G898" s="57">
        <f t="shared" si="680"/>
        <v>0</v>
      </c>
      <c r="H898" s="57">
        <f t="shared" si="680"/>
        <v>0</v>
      </c>
      <c r="I898" s="171">
        <f t="shared" si="680"/>
        <v>0</v>
      </c>
      <c r="J898" s="151"/>
      <c r="K898" s="170">
        <f>IF(K894=0,0,K896/K894)</f>
        <v>0</v>
      </c>
      <c r="L898" s="78">
        <f>IF(L894=0,0,L896/L894)</f>
        <v>0</v>
      </c>
      <c r="M898" s="78">
        <f>IF(M894=0,0,M896/M894)</f>
        <v>0</v>
      </c>
      <c r="N898" s="171">
        <f>IF(N894=0,0,N896/N894)</f>
        <v>0</v>
      </c>
      <c r="O898" s="151"/>
      <c r="P898" s="91"/>
      <c r="Q898" s="85"/>
      <c r="S898" s="236"/>
      <c r="T898" s="216"/>
      <c r="U898" s="215"/>
      <c r="V898" s="215"/>
      <c r="W898" s="237"/>
      <c r="Y898" s="366" t="s">
        <v>113</v>
      </c>
      <c r="Z898" s="367"/>
      <c r="AA898" s="367"/>
      <c r="AB898" s="8"/>
    </row>
    <row r="899" spans="1:30" ht="15" hidden="1" customHeight="1" outlineLevel="1" x14ac:dyDescent="0.25">
      <c r="A899" s="356"/>
      <c r="B899" s="182" t="s">
        <v>74</v>
      </c>
      <c r="C899" s="199">
        <f>C895-C896</f>
        <v>0</v>
      </c>
      <c r="D899" s="58">
        <f t="shared" ref="D899:I899" si="681">D895-D896</f>
        <v>0</v>
      </c>
      <c r="E899" s="58">
        <f t="shared" si="681"/>
        <v>0</v>
      </c>
      <c r="F899" s="58">
        <f t="shared" si="681"/>
        <v>0</v>
      </c>
      <c r="G899" s="58">
        <f t="shared" si="681"/>
        <v>0</v>
      </c>
      <c r="H899" s="58">
        <f t="shared" si="681"/>
        <v>0</v>
      </c>
      <c r="I899" s="173">
        <f t="shared" si="681"/>
        <v>0</v>
      </c>
      <c r="J899" s="152"/>
      <c r="K899" s="172">
        <f>K895-K896</f>
        <v>0</v>
      </c>
      <c r="L899" s="79">
        <f>L895-L896</f>
        <v>0</v>
      </c>
      <c r="M899" s="79">
        <f>M895-M896</f>
        <v>0</v>
      </c>
      <c r="N899" s="173">
        <f>N895-N896</f>
        <v>0</v>
      </c>
      <c r="O899" s="152"/>
      <c r="P899" s="93"/>
      <c r="Q899" s="87"/>
      <c r="S899" s="286" t="s">
        <v>119</v>
      </c>
      <c r="T899" s="348" t="str">
        <f>IF((SUM(C899:N899)-SUM(Q891:Q904))=0,"",SUM(C899:N899)-SUM(Q891:Q904))</f>
        <v/>
      </c>
      <c r="U899" s="348"/>
      <c r="V899" s="349"/>
      <c r="W899" s="350"/>
      <c r="Y899" s="366" t="s">
        <v>114</v>
      </c>
      <c r="Z899" s="367"/>
      <c r="AA899" s="367"/>
      <c r="AB899" s="255"/>
    </row>
    <row r="900" spans="1:30" ht="15" hidden="1" customHeight="1" outlineLevel="1" thickBot="1" x14ac:dyDescent="0.3">
      <c r="A900" s="356"/>
      <c r="B900" s="182" t="s">
        <v>13</v>
      </c>
      <c r="C900" s="200" t="str">
        <f>IF(C896=0,"нет",C895/C896)</f>
        <v>нет</v>
      </c>
      <c r="D900" s="75" t="str">
        <f t="shared" ref="D900:I900" si="682">IF(D896=0,"нет",D895/D896)</f>
        <v>нет</v>
      </c>
      <c r="E900" s="75" t="str">
        <f t="shared" si="682"/>
        <v>нет</v>
      </c>
      <c r="F900" s="75" t="str">
        <f t="shared" si="682"/>
        <v>нет</v>
      </c>
      <c r="G900" s="75" t="str">
        <f t="shared" si="682"/>
        <v>нет</v>
      </c>
      <c r="H900" s="75" t="str">
        <f t="shared" si="682"/>
        <v>нет</v>
      </c>
      <c r="I900" s="174" t="str">
        <f t="shared" si="682"/>
        <v>нет</v>
      </c>
      <c r="J900" s="153"/>
      <c r="K900" s="200" t="str">
        <f>IF(K896=0,"нет",K895/K896)</f>
        <v>нет</v>
      </c>
      <c r="L900" s="75" t="str">
        <f>IF(L896=0,"нет",L895/L896)</f>
        <v>нет</v>
      </c>
      <c r="M900" s="75" t="str">
        <f>IF(M896=0,"нет",M895/M896)</f>
        <v>нет</v>
      </c>
      <c r="N900" s="174" t="str">
        <f>IF(N896=0,"нет",N895/N896)</f>
        <v>нет</v>
      </c>
      <c r="O900" s="153"/>
      <c r="P900" s="94"/>
      <c r="Q900" s="88"/>
      <c r="S900" s="227" t="s">
        <v>50</v>
      </c>
      <c r="T900" s="66" t="str">
        <f>IF(SUM(C894:I894)=0,"",SUM(C895:I895)/SUM(C894:I894))</f>
        <v/>
      </c>
      <c r="U900" s="66" t="str">
        <f>IF(SUM(K894:N894)=0,"",SUM(K895:N895)/SUM(K894:N894))</f>
        <v/>
      </c>
      <c r="V900" s="280"/>
      <c r="W900" s="67" t="str">
        <f>IF(SUM(C894:N894)=0,"",SUM(C895:N895)/SUM(C894:N894))</f>
        <v/>
      </c>
      <c r="Y900" s="368" t="s">
        <v>27</v>
      </c>
      <c r="Z900" s="369"/>
      <c r="AA900" s="369"/>
      <c r="AB900" s="256">
        <f>AB896*AB897*AB898*30-AB899</f>
        <v>0</v>
      </c>
    </row>
    <row r="901" spans="1:30" ht="15" hidden="1" customHeight="1" outlineLevel="1" x14ac:dyDescent="0.25">
      <c r="A901" s="356"/>
      <c r="B901" s="82" t="s">
        <v>31</v>
      </c>
      <c r="C901" s="201">
        <f t="shared" ref="C901:I901" si="683">IF(C891=0,0,C892/C891)</f>
        <v>0</v>
      </c>
      <c r="D901" s="60">
        <f t="shared" si="683"/>
        <v>0</v>
      </c>
      <c r="E901" s="60">
        <f t="shared" si="683"/>
        <v>0</v>
      </c>
      <c r="F901" s="60">
        <f t="shared" si="683"/>
        <v>0</v>
      </c>
      <c r="G901" s="60">
        <f t="shared" si="683"/>
        <v>0</v>
      </c>
      <c r="H901" s="60">
        <f t="shared" si="683"/>
        <v>0</v>
      </c>
      <c r="I901" s="176">
        <f t="shared" si="683"/>
        <v>0</v>
      </c>
      <c r="J901" s="154"/>
      <c r="K901" s="175">
        <f t="shared" ref="K901:N901" si="684">IF(K891=0,0,K892/K891)</f>
        <v>0</v>
      </c>
      <c r="L901" s="80">
        <f t="shared" si="684"/>
        <v>0</v>
      </c>
      <c r="M901" s="80">
        <f t="shared" si="684"/>
        <v>0</v>
      </c>
      <c r="N901" s="176">
        <f t="shared" si="684"/>
        <v>0</v>
      </c>
      <c r="O901" s="154"/>
      <c r="P901" s="95"/>
      <c r="Q901" s="89"/>
      <c r="S901" s="236"/>
      <c r="T901" s="215"/>
      <c r="U901" s="215"/>
      <c r="V901" s="215"/>
      <c r="W901" s="238"/>
    </row>
    <row r="902" spans="1:30" ht="15" hidden="1" customHeight="1" outlineLevel="1" x14ac:dyDescent="0.25">
      <c r="A902" s="356"/>
      <c r="B902" s="181" t="s">
        <v>37</v>
      </c>
      <c r="C902" s="201">
        <f t="shared" ref="C902:I902" si="685">IF(C892=0,0,C893/C892)</f>
        <v>0</v>
      </c>
      <c r="D902" s="60">
        <f t="shared" si="685"/>
        <v>0</v>
      </c>
      <c r="E902" s="60">
        <f t="shared" si="685"/>
        <v>0</v>
      </c>
      <c r="F902" s="60">
        <f t="shared" si="685"/>
        <v>0</v>
      </c>
      <c r="G902" s="60">
        <f t="shared" si="685"/>
        <v>0</v>
      </c>
      <c r="H902" s="60">
        <f t="shared" si="685"/>
        <v>0</v>
      </c>
      <c r="I902" s="176">
        <f t="shared" si="685"/>
        <v>0</v>
      </c>
      <c r="J902" s="154"/>
      <c r="K902" s="175">
        <f>IF(K892=0,0,K893/K892)</f>
        <v>0</v>
      </c>
      <c r="L902" s="80">
        <f>IF(L892=0,0,L893/L892)</f>
        <v>0</v>
      </c>
      <c r="M902" s="80">
        <f t="shared" ref="M902:N902" si="686">IF(M892=0,0,M893/M892)</f>
        <v>0</v>
      </c>
      <c r="N902" s="176">
        <f t="shared" si="686"/>
        <v>0</v>
      </c>
      <c r="O902" s="154"/>
      <c r="P902" s="95"/>
      <c r="Q902" s="89"/>
      <c r="S902" s="227" t="s">
        <v>37</v>
      </c>
      <c r="T902" s="61">
        <f>IF(SUM(C892:I892)=0,0,(SUM(C893:I893)/SUM(C892:I892)))</f>
        <v>0</v>
      </c>
      <c r="U902" s="61">
        <f>IF(SUM(K892:N892)=0,0,(SUM(K893:N893)/SUM(K892:N892)))</f>
        <v>0</v>
      </c>
      <c r="V902" s="281"/>
      <c r="W902" s="203">
        <f>IF(SUM(C892:N892)=0,0,(SUM(C893:N893)/SUM(C892:N892)))</f>
        <v>0</v>
      </c>
      <c r="AC902" s="14"/>
      <c r="AD902" s="16"/>
    </row>
    <row r="903" spans="1:30" ht="15" hidden="1" customHeight="1" outlineLevel="1" x14ac:dyDescent="0.25">
      <c r="A903" s="356"/>
      <c r="B903" s="82" t="s">
        <v>38</v>
      </c>
      <c r="C903" s="201">
        <f t="shared" ref="C903:I903" si="687">IF(C893=0,0,C894/C893)</f>
        <v>0</v>
      </c>
      <c r="D903" s="60">
        <f t="shared" si="687"/>
        <v>0</v>
      </c>
      <c r="E903" s="60">
        <f t="shared" si="687"/>
        <v>0</v>
      </c>
      <c r="F903" s="60">
        <f t="shared" si="687"/>
        <v>0</v>
      </c>
      <c r="G903" s="60">
        <f t="shared" si="687"/>
        <v>0</v>
      </c>
      <c r="H903" s="60">
        <f t="shared" si="687"/>
        <v>0</v>
      </c>
      <c r="I903" s="176">
        <f t="shared" si="687"/>
        <v>0</v>
      </c>
      <c r="J903" s="154"/>
      <c r="K903" s="175">
        <f>IF(K893=0,0,K894/K893)</f>
        <v>0</v>
      </c>
      <c r="L903" s="80">
        <f>IF(L893=0,0,L894/L893)</f>
        <v>0</v>
      </c>
      <c r="M903" s="80">
        <f t="shared" ref="M903:N903" si="688">IF(M893=0,0,M894/M893)</f>
        <v>0</v>
      </c>
      <c r="N903" s="176">
        <f t="shared" si="688"/>
        <v>0</v>
      </c>
      <c r="O903" s="154"/>
      <c r="P903" s="95"/>
      <c r="Q903" s="89"/>
      <c r="S903" s="227" t="s">
        <v>38</v>
      </c>
      <c r="T903" s="61">
        <f>IF(SUM(C893:I893)=0,0,(SUM(C894:I894)/SUM(C893:I893)))</f>
        <v>0</v>
      </c>
      <c r="U903" s="61">
        <f>IF(SUM(K893:N893)=0,0,(SUM(K894:N894)/SUM(K893:N893)))</f>
        <v>0</v>
      </c>
      <c r="V903" s="281"/>
      <c r="W903" s="203">
        <f>IF(SUM(C893:N893)=0,0,(SUM(C894:N894)/SUM(C893:N893)))</f>
        <v>0</v>
      </c>
    </row>
    <row r="904" spans="1:30" ht="15" hidden="1" customHeight="1" outlineLevel="1" thickBot="1" x14ac:dyDescent="0.3">
      <c r="A904" s="356"/>
      <c r="B904" s="183" t="s">
        <v>39</v>
      </c>
      <c r="C904" s="204">
        <f>IF(C892=0,0,C894/C892)</f>
        <v>0</v>
      </c>
      <c r="D904" s="76">
        <f t="shared" ref="D904:I904" si="689">IF(D892=0,0,D894/D892)</f>
        <v>0</v>
      </c>
      <c r="E904" s="76">
        <f t="shared" si="689"/>
        <v>0</v>
      </c>
      <c r="F904" s="76">
        <f t="shared" si="689"/>
        <v>0</v>
      </c>
      <c r="G904" s="76">
        <f t="shared" si="689"/>
        <v>0</v>
      </c>
      <c r="H904" s="76">
        <f t="shared" si="689"/>
        <v>0</v>
      </c>
      <c r="I904" s="205">
        <f t="shared" si="689"/>
        <v>0</v>
      </c>
      <c r="J904" s="155"/>
      <c r="K904" s="177">
        <f>IF(K892=0,0,K894/K892)</f>
        <v>0</v>
      </c>
      <c r="L904" s="81">
        <f>IF(L892=0,0,L894/L892)</f>
        <v>0</v>
      </c>
      <c r="M904" s="81">
        <f>IF(M892=0,0,M894/M892)</f>
        <v>0</v>
      </c>
      <c r="N904" s="178">
        <f>IF(N892=0,0,N894/N892)</f>
        <v>0</v>
      </c>
      <c r="O904" s="155"/>
      <c r="P904" s="160"/>
      <c r="Q904" s="161"/>
      <c r="S904" s="230" t="s">
        <v>40</v>
      </c>
      <c r="T904" s="62">
        <f>IF(SUM(C892:I892)=0,0,SUM(C894:I894)/SUM(C892:I892))</f>
        <v>0</v>
      </c>
      <c r="U904" s="62">
        <f>IF(SUM(K892:N892)=0,0,SUM(K894:N894)/SUM(K892:N892))</f>
        <v>0</v>
      </c>
      <c r="V904" s="282"/>
      <c r="W904" s="180">
        <f>IF(SUM(C892:N892)=0,0,SUM(C894:N894)/SUM(C892:N892))</f>
        <v>0</v>
      </c>
      <c r="AB904" s="72"/>
    </row>
    <row r="905" spans="1:30" ht="15" hidden="1" customHeight="1" outlineLevel="1" thickBot="1" x14ac:dyDescent="0.3">
      <c r="A905" s="235" t="s">
        <v>43</v>
      </c>
      <c r="B905" s="157"/>
      <c r="C905" s="207" t="str">
        <f>C890</f>
        <v>прямые заходы</v>
      </c>
      <c r="D905" s="208" t="str">
        <f t="shared" ref="D905:I905" si="690">D890</f>
        <v>директ</v>
      </c>
      <c r="E905" s="208" t="str">
        <f t="shared" si="690"/>
        <v>adwords</v>
      </c>
      <c r="F905" s="208" t="str">
        <f t="shared" si="690"/>
        <v>поиск</v>
      </c>
      <c r="G905" s="208" t="str">
        <f t="shared" si="690"/>
        <v>ссылки</v>
      </c>
      <c r="H905" s="208" t="str">
        <f t="shared" si="690"/>
        <v>источник m</v>
      </c>
      <c r="I905" s="209" t="str">
        <f t="shared" si="690"/>
        <v>источник n</v>
      </c>
      <c r="J905" s="210"/>
      <c r="K905" s="207" t="str">
        <f t="shared" ref="K905:N905" si="691">K890</f>
        <v>Повторные</v>
      </c>
      <c r="L905" s="208" t="str">
        <f t="shared" si="691"/>
        <v>авито</v>
      </c>
      <c r="M905" s="208" t="str">
        <f t="shared" si="691"/>
        <v>вконтакт</v>
      </c>
      <c r="N905" s="209" t="str">
        <f t="shared" si="691"/>
        <v>источник k</v>
      </c>
      <c r="O905" s="206"/>
      <c r="P905" s="351" t="s">
        <v>100</v>
      </c>
      <c r="Q905" s="352"/>
      <c r="AA905" s="71" t="s">
        <v>34</v>
      </c>
    </row>
    <row r="906" spans="1:30" ht="15" hidden="1" customHeight="1" outlineLevel="1" x14ac:dyDescent="0.25">
      <c r="A906" s="233"/>
      <c r="B906" s="184" t="s">
        <v>30</v>
      </c>
      <c r="C906" s="52"/>
      <c r="D906" s="53"/>
      <c r="E906" s="53"/>
      <c r="F906" s="53"/>
      <c r="G906" s="53"/>
      <c r="H906" s="53"/>
      <c r="I906" s="202"/>
      <c r="J906" s="158"/>
      <c r="K906" s="165"/>
      <c r="L906" s="103"/>
      <c r="M906" s="103"/>
      <c r="N906" s="99"/>
      <c r="O906" s="158"/>
      <c r="P906" s="104"/>
      <c r="Q906" s="99"/>
      <c r="R906" s="1"/>
      <c r="S906" s="232"/>
      <c r="T906" s="299" t="s">
        <v>101</v>
      </c>
      <c r="U906" s="299" t="s">
        <v>102</v>
      </c>
      <c r="V906" s="300"/>
      <c r="W906" s="301" t="s">
        <v>106</v>
      </c>
      <c r="AA906" s="70">
        <f>W937</f>
        <v>0</v>
      </c>
    </row>
    <row r="907" spans="1:30" ht="15" hidden="1" customHeight="1" outlineLevel="1" x14ac:dyDescent="0.25">
      <c r="A907" s="138" t="s">
        <v>89</v>
      </c>
      <c r="B907" s="185" t="s">
        <v>34</v>
      </c>
      <c r="C907" s="193"/>
      <c r="D907" s="4"/>
      <c r="E907" s="4"/>
      <c r="F907" s="3"/>
      <c r="G907" s="3"/>
      <c r="H907" s="3"/>
      <c r="I907" s="194"/>
      <c r="J907" s="159"/>
      <c r="K907" s="166"/>
      <c r="L907" s="101"/>
      <c r="M907" s="101"/>
      <c r="N907" s="84"/>
      <c r="O907" s="159"/>
      <c r="P907" s="90"/>
      <c r="Q907" s="84"/>
      <c r="S907" s="227" t="s">
        <v>47</v>
      </c>
      <c r="T907" s="68" t="str">
        <f>IF(SUM(C907:I907)=0,"",SUM(C907:I907)/A908)</f>
        <v/>
      </c>
      <c r="U907" s="68" t="str">
        <f>IF(SUM(K907:N907)=0,"",SUM(K907:N907)/A908)</f>
        <v/>
      </c>
      <c r="V907" s="277"/>
      <c r="W907" s="228" t="str">
        <f>IF(SUM(C907:N907)=0,"",SUM(C907:N907)/A908)</f>
        <v/>
      </c>
      <c r="AC907" s="109" t="s">
        <v>55</v>
      </c>
    </row>
    <row r="908" spans="1:30" ht="15" hidden="1" customHeight="1" outlineLevel="1" x14ac:dyDescent="0.25">
      <c r="A908" s="234">
        <v>7</v>
      </c>
      <c r="B908" s="185" t="s">
        <v>3</v>
      </c>
      <c r="C908" s="193"/>
      <c r="D908" s="3"/>
      <c r="E908" s="3"/>
      <c r="F908" s="3"/>
      <c r="G908" s="3"/>
      <c r="H908" s="3"/>
      <c r="I908" s="194"/>
      <c r="J908" s="159"/>
      <c r="K908" s="166"/>
      <c r="L908" s="101"/>
      <c r="M908" s="101"/>
      <c r="N908" s="84"/>
      <c r="O908" s="159"/>
      <c r="P908" s="90"/>
      <c r="Q908" s="84"/>
      <c r="S908" s="227" t="s">
        <v>48</v>
      </c>
      <c r="T908" s="69">
        <f>SUM(C908:I908)/A908</f>
        <v>0</v>
      </c>
      <c r="U908" s="69">
        <f>SUM(K908:N908)/A908</f>
        <v>0</v>
      </c>
      <c r="V908" s="278"/>
      <c r="W908" s="229">
        <f>SUM(C908:N908)/A908</f>
        <v>0</v>
      </c>
      <c r="AA908" s="71" t="s">
        <v>3</v>
      </c>
      <c r="AB908" s="74">
        <f>IF(AA906=0,0,AA909/AA906)</f>
        <v>0</v>
      </c>
    </row>
    <row r="909" spans="1:30" ht="15" hidden="1" customHeight="1" outlineLevel="1" x14ac:dyDescent="0.25">
      <c r="A909" s="353" t="s">
        <v>46</v>
      </c>
      <c r="B909" s="185" t="s">
        <v>4</v>
      </c>
      <c r="C909" s="193"/>
      <c r="D909" s="3"/>
      <c r="E909" s="3"/>
      <c r="F909" s="3"/>
      <c r="G909" s="3"/>
      <c r="H909" s="3"/>
      <c r="I909" s="194"/>
      <c r="J909" s="159"/>
      <c r="K909" s="166"/>
      <c r="L909" s="101"/>
      <c r="M909" s="101"/>
      <c r="N909" s="84"/>
      <c r="O909" s="159"/>
      <c r="P909" s="90"/>
      <c r="Q909" s="84"/>
      <c r="S909" s="227" t="s">
        <v>49</v>
      </c>
      <c r="T909" s="69" t="str">
        <f>IF(SUM(C909:I909)=0,"",SUM(C909:I909)/A908)</f>
        <v/>
      </c>
      <c r="U909" s="69" t="str">
        <f>IF(SUM(K909:N909)=0,"",SUM(K909:N909)/A908)</f>
        <v/>
      </c>
      <c r="V909" s="278"/>
      <c r="W909" s="229" t="str">
        <f>IF(SUM(C909:N909)=0,"",SUM(C909:N909)/A908)</f>
        <v/>
      </c>
      <c r="Y909" s="109" t="s">
        <v>57</v>
      </c>
      <c r="AA909" s="71">
        <f>W938</f>
        <v>0</v>
      </c>
    </row>
    <row r="910" spans="1:30" ht="15" hidden="1" customHeight="1" outlineLevel="1" thickBot="1" x14ac:dyDescent="0.3">
      <c r="A910" s="354"/>
      <c r="B910" s="185" t="s">
        <v>5</v>
      </c>
      <c r="C910" s="195"/>
      <c r="D910" s="6"/>
      <c r="E910" s="6"/>
      <c r="F910" s="5"/>
      <c r="G910" s="5"/>
      <c r="H910" s="5"/>
      <c r="I910" s="196"/>
      <c r="J910" s="151"/>
      <c r="K910" s="167"/>
      <c r="L910" s="102"/>
      <c r="M910" s="102"/>
      <c r="N910" s="85"/>
      <c r="O910" s="151"/>
      <c r="P910" s="91"/>
      <c r="Q910" s="85"/>
      <c r="S910" s="227" t="s">
        <v>6</v>
      </c>
      <c r="T910" s="66">
        <f>SUM(C910:I910)</f>
        <v>0</v>
      </c>
      <c r="U910" s="66">
        <f>SUM(K910:N910)</f>
        <v>0</v>
      </c>
      <c r="V910" s="279"/>
      <c r="W910" s="67">
        <f>SUM(C910:N910)</f>
        <v>0</v>
      </c>
      <c r="Y910" s="77">
        <f>IF(W937=0,0,W939/W937)</f>
        <v>0</v>
      </c>
      <c r="AC910" s="109" t="s">
        <v>56</v>
      </c>
    </row>
    <row r="911" spans="1:30" ht="15" hidden="1" customHeight="1" outlineLevel="1" x14ac:dyDescent="0.25">
      <c r="A911" s="355"/>
      <c r="B911" s="185" t="s">
        <v>7</v>
      </c>
      <c r="C911" s="195"/>
      <c r="D911" s="5"/>
      <c r="E911" s="5"/>
      <c r="F911" s="5"/>
      <c r="G911" s="5"/>
      <c r="H911" s="5"/>
      <c r="I911" s="196"/>
      <c r="J911" s="151"/>
      <c r="K911" s="167"/>
      <c r="L911" s="102"/>
      <c r="M911" s="102"/>
      <c r="N911" s="85"/>
      <c r="O911" s="151"/>
      <c r="P911" s="91"/>
      <c r="Q911" s="85"/>
      <c r="S911" s="227" t="s">
        <v>105</v>
      </c>
      <c r="T911" s="59" t="str">
        <f>IF(SUM(C911:I911)=0,"",SUM(C911:I911))</f>
        <v/>
      </c>
      <c r="U911" s="59" t="str">
        <f>IF(SUM(K911:N911)=0,"",SUM(K911:N911))</f>
        <v/>
      </c>
      <c r="V911" s="280"/>
      <c r="W911" s="67" t="str">
        <f>IF(SUM(C911:N911)=0,"",SUM(C911:N911))</f>
        <v/>
      </c>
      <c r="AA911" s="71" t="s">
        <v>4</v>
      </c>
      <c r="AB911" s="74">
        <f>IF(AA909=0,0,AA912/AA909)</f>
        <v>0</v>
      </c>
    </row>
    <row r="912" spans="1:30" ht="15" hidden="1" customHeight="1" outlineLevel="1" x14ac:dyDescent="0.25">
      <c r="A912" s="356"/>
      <c r="B912" s="181" t="s">
        <v>32</v>
      </c>
      <c r="C912" s="197">
        <f t="shared" ref="C912:I912" si="692">IF(C907=0,0,C911/C907)</f>
        <v>0</v>
      </c>
      <c r="D912" s="56">
        <f t="shared" si="692"/>
        <v>0</v>
      </c>
      <c r="E912" s="56">
        <f t="shared" si="692"/>
        <v>0</v>
      </c>
      <c r="F912" s="56">
        <f t="shared" si="692"/>
        <v>0</v>
      </c>
      <c r="G912" s="56">
        <f t="shared" si="692"/>
        <v>0</v>
      </c>
      <c r="H912" s="56">
        <f t="shared" si="692"/>
        <v>0</v>
      </c>
      <c r="I912" s="169">
        <f t="shared" si="692"/>
        <v>0</v>
      </c>
      <c r="J912" s="150"/>
      <c r="K912" s="168">
        <f>IF(K907=0,0,K911/K907)</f>
        <v>0</v>
      </c>
      <c r="L912" s="147">
        <f>IF(L907=0,0,L911/L907)</f>
        <v>0</v>
      </c>
      <c r="M912" s="147">
        <f>IF(M907=0,0,M911/M907)</f>
        <v>0</v>
      </c>
      <c r="N912" s="169">
        <f>IF(N907=0,0,N911/N907)</f>
        <v>0</v>
      </c>
      <c r="O912" s="150"/>
      <c r="P912" s="92"/>
      <c r="Q912" s="86"/>
      <c r="S912" s="227" t="s">
        <v>51</v>
      </c>
      <c r="T912" s="345" t="str">
        <f>IF(SUM(Q906:Q919)=0,"",SUM(Q906:Q919))</f>
        <v/>
      </c>
      <c r="U912" s="345"/>
      <c r="V912" s="346"/>
      <c r="W912" s="347"/>
      <c r="AA912" s="71">
        <f>W939</f>
        <v>0</v>
      </c>
    </row>
    <row r="913" spans="1:29" ht="15" hidden="1" customHeight="1" outlineLevel="1" x14ac:dyDescent="0.25">
      <c r="A913" s="356"/>
      <c r="B913" s="181" t="s">
        <v>8</v>
      </c>
      <c r="C913" s="198">
        <f t="shared" ref="C913:I913" si="693">IF(C909=0,0,C911/C909)</f>
        <v>0</v>
      </c>
      <c r="D913" s="57">
        <f t="shared" si="693"/>
        <v>0</v>
      </c>
      <c r="E913" s="57">
        <f t="shared" si="693"/>
        <v>0</v>
      </c>
      <c r="F913" s="57">
        <f t="shared" si="693"/>
        <v>0</v>
      </c>
      <c r="G913" s="57">
        <f t="shared" si="693"/>
        <v>0</v>
      </c>
      <c r="H913" s="57">
        <f t="shared" si="693"/>
        <v>0</v>
      </c>
      <c r="I913" s="171">
        <f t="shared" si="693"/>
        <v>0</v>
      </c>
      <c r="J913" s="151"/>
      <c r="K913" s="170">
        <f>IF(K909=0,0,K911/K909)</f>
        <v>0</v>
      </c>
      <c r="L913" s="78">
        <f>IF(L909=0,0,L911/L909)</f>
        <v>0</v>
      </c>
      <c r="M913" s="78">
        <f>IF(M909=0,0,M911/M909)</f>
        <v>0</v>
      </c>
      <c r="N913" s="171">
        <f>IF(N909=0,0,N911/N909)</f>
        <v>0</v>
      </c>
      <c r="O913" s="151"/>
      <c r="P913" s="91"/>
      <c r="Q913" s="85"/>
      <c r="S913" s="236"/>
      <c r="T913" s="216"/>
      <c r="U913" s="215"/>
      <c r="V913" s="215"/>
      <c r="W913" s="237"/>
      <c r="AA913" s="108" t="s">
        <v>54</v>
      </c>
      <c r="AC913" s="109" t="s">
        <v>58</v>
      </c>
    </row>
    <row r="914" spans="1:29" ht="15" hidden="1" customHeight="1" outlineLevel="1" x14ac:dyDescent="0.25">
      <c r="A914" s="356"/>
      <c r="B914" s="182" t="s">
        <v>74</v>
      </c>
      <c r="C914" s="199">
        <f>C910-C911</f>
        <v>0</v>
      </c>
      <c r="D914" s="58">
        <f t="shared" ref="D914:I914" si="694">D910-D911</f>
        <v>0</v>
      </c>
      <c r="E914" s="58">
        <f t="shared" si="694"/>
        <v>0</v>
      </c>
      <c r="F914" s="58">
        <f t="shared" si="694"/>
        <v>0</v>
      </c>
      <c r="G914" s="58">
        <f t="shared" si="694"/>
        <v>0</v>
      </c>
      <c r="H914" s="58">
        <f t="shared" si="694"/>
        <v>0</v>
      </c>
      <c r="I914" s="173">
        <f t="shared" si="694"/>
        <v>0</v>
      </c>
      <c r="J914" s="152"/>
      <c r="K914" s="172">
        <f>K910-K911</f>
        <v>0</v>
      </c>
      <c r="L914" s="79">
        <f>L910-L911</f>
        <v>0</v>
      </c>
      <c r="M914" s="79">
        <f>M910-M911</f>
        <v>0</v>
      </c>
      <c r="N914" s="173">
        <f>N910-N911</f>
        <v>0</v>
      </c>
      <c r="O914" s="152"/>
      <c r="P914" s="93"/>
      <c r="Q914" s="87"/>
      <c r="S914" s="286" t="s">
        <v>119</v>
      </c>
      <c r="T914" s="348" t="str">
        <f>IF((SUM(C914:N914)-SUM(Q906:Q919))=0,"",SUM(C914:N914)-SUM(Q906:Q919))</f>
        <v/>
      </c>
      <c r="U914" s="348"/>
      <c r="V914" s="349"/>
      <c r="W914" s="350"/>
      <c r="AA914" s="71">
        <f>SUM(K879,K894,K909,K924)</f>
        <v>0</v>
      </c>
      <c r="AB914" s="73">
        <f>IF(AA912=0,0,AA914/AA912)</f>
        <v>0</v>
      </c>
    </row>
    <row r="915" spans="1:29" ht="15" hidden="1" customHeight="1" outlineLevel="1" x14ac:dyDescent="0.25">
      <c r="A915" s="356"/>
      <c r="B915" s="182" t="s">
        <v>13</v>
      </c>
      <c r="C915" s="200" t="str">
        <f>IF(C911=0,"нет",C910/C911)</f>
        <v>нет</v>
      </c>
      <c r="D915" s="75" t="str">
        <f t="shared" ref="D915:I915" si="695">IF(D911=0,"нет",D910/D911)</f>
        <v>нет</v>
      </c>
      <c r="E915" s="75" t="str">
        <f t="shared" si="695"/>
        <v>нет</v>
      </c>
      <c r="F915" s="75" t="str">
        <f t="shared" si="695"/>
        <v>нет</v>
      </c>
      <c r="G915" s="75" t="str">
        <f t="shared" si="695"/>
        <v>нет</v>
      </c>
      <c r="H915" s="75" t="str">
        <f t="shared" si="695"/>
        <v>нет</v>
      </c>
      <c r="I915" s="174" t="str">
        <f t="shared" si="695"/>
        <v>нет</v>
      </c>
      <c r="J915" s="153"/>
      <c r="K915" s="200" t="str">
        <f>IF(K911=0,"нет",K910/K911)</f>
        <v>нет</v>
      </c>
      <c r="L915" s="75" t="str">
        <f>IF(L911=0,"нет",L910/L911)</f>
        <v>нет</v>
      </c>
      <c r="M915" s="75" t="str">
        <f>IF(M911=0,"нет",M910/M911)</f>
        <v>нет</v>
      </c>
      <c r="N915" s="174" t="str">
        <f>IF(N911=0,"нет",N910/N911)</f>
        <v>нет</v>
      </c>
      <c r="O915" s="153"/>
      <c r="P915" s="94"/>
      <c r="Q915" s="88"/>
      <c r="S915" s="227" t="s">
        <v>50</v>
      </c>
      <c r="T915" s="66" t="str">
        <f>IF(SUM(C909:I909)=0,"",SUM(C910:I910)/SUM(C909:I909))</f>
        <v/>
      </c>
      <c r="U915" s="66" t="str">
        <f>IF(SUM(K909:N909)=0,"",SUM(K910:N910)/SUM(K909:N909))</f>
        <v/>
      </c>
      <c r="V915" s="280"/>
      <c r="W915" s="67" t="str">
        <f>IF(SUM(C909:N909)=0,"",SUM(C910:N910)/SUM(C909:N909))</f>
        <v/>
      </c>
    </row>
    <row r="916" spans="1:29" ht="15" hidden="1" customHeight="1" outlineLevel="1" x14ac:dyDescent="0.25">
      <c r="A916" s="356"/>
      <c r="B916" s="82" t="s">
        <v>31</v>
      </c>
      <c r="C916" s="201">
        <f t="shared" ref="C916:I916" si="696">IF(C906=0,0,C907/C906)</f>
        <v>0</v>
      </c>
      <c r="D916" s="60">
        <f t="shared" si="696"/>
        <v>0</v>
      </c>
      <c r="E916" s="60">
        <f t="shared" si="696"/>
        <v>0</v>
      </c>
      <c r="F916" s="60">
        <f t="shared" si="696"/>
        <v>0</v>
      </c>
      <c r="G916" s="60">
        <f t="shared" si="696"/>
        <v>0</v>
      </c>
      <c r="H916" s="60">
        <f t="shared" si="696"/>
        <v>0</v>
      </c>
      <c r="I916" s="176">
        <f t="shared" si="696"/>
        <v>0</v>
      </c>
      <c r="J916" s="154"/>
      <c r="K916" s="175">
        <f t="shared" ref="K916:N916" si="697">IF(K906=0,0,K907/K906)</f>
        <v>0</v>
      </c>
      <c r="L916" s="80">
        <f t="shared" si="697"/>
        <v>0</v>
      </c>
      <c r="M916" s="80">
        <f t="shared" si="697"/>
        <v>0</v>
      </c>
      <c r="N916" s="176">
        <f t="shared" si="697"/>
        <v>0</v>
      </c>
      <c r="O916" s="154"/>
      <c r="P916" s="95"/>
      <c r="Q916" s="89"/>
      <c r="S916" s="236"/>
      <c r="T916" s="215"/>
      <c r="U916" s="215"/>
      <c r="V916" s="215"/>
      <c r="W916" s="238"/>
    </row>
    <row r="917" spans="1:29" ht="15" hidden="1" customHeight="1" outlineLevel="1" x14ac:dyDescent="0.25">
      <c r="A917" s="356"/>
      <c r="B917" s="181" t="s">
        <v>37</v>
      </c>
      <c r="C917" s="201">
        <f t="shared" ref="C917:I917" si="698">IF(C907=0,0,C908/C907)</f>
        <v>0</v>
      </c>
      <c r="D917" s="60">
        <f t="shared" si="698"/>
        <v>0</v>
      </c>
      <c r="E917" s="60">
        <f t="shared" si="698"/>
        <v>0</v>
      </c>
      <c r="F917" s="60">
        <f t="shared" si="698"/>
        <v>0</v>
      </c>
      <c r="G917" s="60">
        <f t="shared" si="698"/>
        <v>0</v>
      </c>
      <c r="H917" s="60">
        <f t="shared" si="698"/>
        <v>0</v>
      </c>
      <c r="I917" s="176">
        <f t="shared" si="698"/>
        <v>0</v>
      </c>
      <c r="J917" s="154"/>
      <c r="K917" s="175">
        <f>IF(K907=0,0,K908/K907)</f>
        <v>0</v>
      </c>
      <c r="L917" s="80">
        <f>IF(L907=0,0,L908/L907)</f>
        <v>0</v>
      </c>
      <c r="M917" s="80">
        <f t="shared" ref="M917:N917" si="699">IF(M907=0,0,M908/M907)</f>
        <v>0</v>
      </c>
      <c r="N917" s="176">
        <f t="shared" si="699"/>
        <v>0</v>
      </c>
      <c r="O917" s="154"/>
      <c r="P917" s="95"/>
      <c r="Q917" s="89"/>
      <c r="S917" s="227" t="s">
        <v>37</v>
      </c>
      <c r="T917" s="61">
        <f>IF(SUM(C907:I907)=0,0,(SUM(C908:I908)/SUM(C907:I907)))</f>
        <v>0</v>
      </c>
      <c r="U917" s="61">
        <f>IF(SUM(K907:N907)=0,0,(SUM(K908:N908)/SUM(K907:N907)))</f>
        <v>0</v>
      </c>
      <c r="V917" s="281"/>
      <c r="W917" s="203">
        <f>IF(SUM(C907:N907)=0,0,(SUM(C908:N908)/SUM(C907:N907)))</f>
        <v>0</v>
      </c>
    </row>
    <row r="918" spans="1:29" ht="15" hidden="1" customHeight="1" outlineLevel="1" x14ac:dyDescent="0.25">
      <c r="A918" s="356"/>
      <c r="B918" s="82" t="s">
        <v>38</v>
      </c>
      <c r="C918" s="201">
        <f t="shared" ref="C918:I918" si="700">IF(C908=0,0,C909/C908)</f>
        <v>0</v>
      </c>
      <c r="D918" s="60">
        <f t="shared" si="700"/>
        <v>0</v>
      </c>
      <c r="E918" s="60">
        <f t="shared" si="700"/>
        <v>0</v>
      </c>
      <c r="F918" s="60">
        <f t="shared" si="700"/>
        <v>0</v>
      </c>
      <c r="G918" s="60">
        <f t="shared" si="700"/>
        <v>0</v>
      </c>
      <c r="H918" s="60">
        <f t="shared" si="700"/>
        <v>0</v>
      </c>
      <c r="I918" s="176">
        <f t="shared" si="700"/>
        <v>0</v>
      </c>
      <c r="J918" s="154"/>
      <c r="K918" s="175">
        <f>IF(K908=0,0,K909/K908)</f>
        <v>0</v>
      </c>
      <c r="L918" s="80">
        <f>IF(L908=0,0,L909/L908)</f>
        <v>0</v>
      </c>
      <c r="M918" s="80">
        <f t="shared" ref="M918:N918" si="701">IF(M908=0,0,M909/M908)</f>
        <v>0</v>
      </c>
      <c r="N918" s="176">
        <f t="shared" si="701"/>
        <v>0</v>
      </c>
      <c r="O918" s="154"/>
      <c r="P918" s="95"/>
      <c r="Q918" s="89"/>
      <c r="S918" s="227" t="s">
        <v>38</v>
      </c>
      <c r="T918" s="61">
        <f>IF(SUM(C908:I908)=0,0,(SUM(C909:I909)/SUM(C908:I908)))</f>
        <v>0</v>
      </c>
      <c r="U918" s="61">
        <f>IF(SUM(K908:N908)=0,0,(SUM(K909:N909)/SUM(K908:N908)))</f>
        <v>0</v>
      </c>
      <c r="V918" s="281"/>
      <c r="W918" s="203">
        <f>IF(SUM(C908:N908)=0,0,(SUM(C909:N909)/SUM(C908:N908)))</f>
        <v>0</v>
      </c>
    </row>
    <row r="919" spans="1:29" ht="15" hidden="1" customHeight="1" outlineLevel="1" thickBot="1" x14ac:dyDescent="0.3">
      <c r="A919" s="356"/>
      <c r="B919" s="183" t="s">
        <v>39</v>
      </c>
      <c r="C919" s="204">
        <f>IF(C907=0,0,C909/C907)</f>
        <v>0</v>
      </c>
      <c r="D919" s="76">
        <f t="shared" ref="D919:I919" si="702">IF(D907=0,0,D909/D907)</f>
        <v>0</v>
      </c>
      <c r="E919" s="76">
        <f t="shared" si="702"/>
        <v>0</v>
      </c>
      <c r="F919" s="76">
        <f t="shared" si="702"/>
        <v>0</v>
      </c>
      <c r="G919" s="76">
        <f t="shared" si="702"/>
        <v>0</v>
      </c>
      <c r="H919" s="76">
        <f t="shared" si="702"/>
        <v>0</v>
      </c>
      <c r="I919" s="205">
        <f t="shared" si="702"/>
        <v>0</v>
      </c>
      <c r="J919" s="155"/>
      <c r="K919" s="177">
        <f>IF(K907=0,0,K909/K907)</f>
        <v>0</v>
      </c>
      <c r="L919" s="81">
        <f>IF(L907=0,0,L909/L907)</f>
        <v>0</v>
      </c>
      <c r="M919" s="81">
        <f>IF(M907=0,0,M909/M907)</f>
        <v>0</v>
      </c>
      <c r="N919" s="178">
        <f>IF(N907=0,0,N909/N907)</f>
        <v>0</v>
      </c>
      <c r="O919" s="155"/>
      <c r="P919" s="160"/>
      <c r="Q919" s="161"/>
      <c r="S919" s="230" t="s">
        <v>40</v>
      </c>
      <c r="T919" s="62">
        <f>IF(SUM(C907:I907)=0,0,SUM(C909:I909)/SUM(C907:I907))</f>
        <v>0</v>
      </c>
      <c r="U919" s="62">
        <f>IF(SUM(K907:N907)=0,0,SUM(K909:N909)/SUM(K907:N907))</f>
        <v>0</v>
      </c>
      <c r="V919" s="282"/>
      <c r="W919" s="180">
        <f>IF(SUM(C907:N907)=0,0,SUM(C909:N909)/SUM(C907:N907))</f>
        <v>0</v>
      </c>
    </row>
    <row r="920" spans="1:29" ht="15" hidden="1" customHeight="1" outlineLevel="1" thickBot="1" x14ac:dyDescent="0.3">
      <c r="A920" s="140" t="s">
        <v>44</v>
      </c>
      <c r="B920" s="145"/>
      <c r="C920" s="207" t="str">
        <f>C905</f>
        <v>прямые заходы</v>
      </c>
      <c r="D920" s="208" t="str">
        <f t="shared" ref="D920:I920" si="703">D905</f>
        <v>директ</v>
      </c>
      <c r="E920" s="208" t="str">
        <f t="shared" si="703"/>
        <v>adwords</v>
      </c>
      <c r="F920" s="208" t="str">
        <f t="shared" si="703"/>
        <v>поиск</v>
      </c>
      <c r="G920" s="208" t="str">
        <f t="shared" si="703"/>
        <v>ссылки</v>
      </c>
      <c r="H920" s="208" t="str">
        <f t="shared" si="703"/>
        <v>источник m</v>
      </c>
      <c r="I920" s="209" t="str">
        <f t="shared" si="703"/>
        <v>источник n</v>
      </c>
      <c r="J920" s="210"/>
      <c r="K920" s="207" t="str">
        <f t="shared" ref="K920:N920" si="704">K905</f>
        <v>Повторные</v>
      </c>
      <c r="L920" s="208" t="str">
        <f t="shared" si="704"/>
        <v>авито</v>
      </c>
      <c r="M920" s="208" t="str">
        <f t="shared" si="704"/>
        <v>вконтакт</v>
      </c>
      <c r="N920" s="209" t="str">
        <f t="shared" si="704"/>
        <v>источник k</v>
      </c>
      <c r="O920" s="206"/>
      <c r="P920" s="351" t="s">
        <v>100</v>
      </c>
      <c r="Q920" s="352"/>
    </row>
    <row r="921" spans="1:29" ht="15" hidden="1" customHeight="1" outlineLevel="1" x14ac:dyDescent="0.25">
      <c r="A921" s="233"/>
      <c r="B921" s="184" t="s">
        <v>30</v>
      </c>
      <c r="C921" s="52"/>
      <c r="D921" s="53"/>
      <c r="E921" s="53"/>
      <c r="F921" s="53"/>
      <c r="G921" s="53"/>
      <c r="H921" s="53"/>
      <c r="I921" s="202"/>
      <c r="J921" s="158"/>
      <c r="K921" s="223"/>
      <c r="L921" s="224"/>
      <c r="M921" s="224"/>
      <c r="N921" s="162"/>
      <c r="O921" s="158"/>
      <c r="P921" s="104"/>
      <c r="Q921" s="99"/>
      <c r="R921" s="1"/>
      <c r="S921" s="232"/>
      <c r="T921" s="299" t="s">
        <v>101</v>
      </c>
      <c r="U921" s="299" t="s">
        <v>102</v>
      </c>
      <c r="V921" s="300"/>
      <c r="W921" s="301" t="s">
        <v>106</v>
      </c>
    </row>
    <row r="922" spans="1:29" ht="15" hidden="1" customHeight="1" outlineLevel="1" x14ac:dyDescent="0.25">
      <c r="A922" s="138" t="s">
        <v>89</v>
      </c>
      <c r="B922" s="185" t="s">
        <v>34</v>
      </c>
      <c r="C922" s="193"/>
      <c r="D922" s="4"/>
      <c r="E922" s="4"/>
      <c r="F922" s="3"/>
      <c r="G922" s="3"/>
      <c r="H922" s="3"/>
      <c r="I922" s="194"/>
      <c r="J922" s="159"/>
      <c r="K922" s="166"/>
      <c r="L922" s="101"/>
      <c r="M922" s="101"/>
      <c r="N922" s="84"/>
      <c r="O922" s="159"/>
      <c r="P922" s="90"/>
      <c r="Q922" s="84"/>
      <c r="S922" s="227" t="s">
        <v>47</v>
      </c>
      <c r="T922" s="68" t="str">
        <f>IF(SUM(C922:I922)=0,"",SUM(C922:I922)/A923)</f>
        <v/>
      </c>
      <c r="U922" s="68" t="str">
        <f>IF(SUM(K922:N922)=0,"",SUM(K922:N922)/A923)</f>
        <v/>
      </c>
      <c r="V922" s="277"/>
      <c r="W922" s="228" t="str">
        <f>IF(SUM(C922:N922)=0,"",SUM(C922:N922)/A923)</f>
        <v/>
      </c>
    </row>
    <row r="923" spans="1:29" ht="15" hidden="1" customHeight="1" outlineLevel="1" x14ac:dyDescent="0.25">
      <c r="A923" s="234">
        <v>10</v>
      </c>
      <c r="B923" s="185" t="s">
        <v>3</v>
      </c>
      <c r="C923" s="193"/>
      <c r="D923" s="3"/>
      <c r="E923" s="3"/>
      <c r="F923" s="3"/>
      <c r="G923" s="3"/>
      <c r="H923" s="3"/>
      <c r="I923" s="194"/>
      <c r="J923" s="159"/>
      <c r="K923" s="166"/>
      <c r="L923" s="101"/>
      <c r="M923" s="101"/>
      <c r="N923" s="84"/>
      <c r="O923" s="159"/>
      <c r="P923" s="90"/>
      <c r="Q923" s="84"/>
      <c r="S923" s="227" t="s">
        <v>48</v>
      </c>
      <c r="T923" s="69">
        <f>SUM(C923:I923)/A923</f>
        <v>0</v>
      </c>
      <c r="U923" s="69">
        <f>SUM(K923:N923)/A923</f>
        <v>0</v>
      </c>
      <c r="V923" s="278"/>
      <c r="W923" s="229">
        <f>SUM(C923:N923)/A923</f>
        <v>0</v>
      </c>
    </row>
    <row r="924" spans="1:29" ht="15" hidden="1" customHeight="1" outlineLevel="1" x14ac:dyDescent="0.25">
      <c r="A924" s="353" t="s">
        <v>46</v>
      </c>
      <c r="B924" s="185" t="s">
        <v>4</v>
      </c>
      <c r="C924" s="193"/>
      <c r="D924" s="3"/>
      <c r="E924" s="3"/>
      <c r="F924" s="3"/>
      <c r="G924" s="3"/>
      <c r="H924" s="3"/>
      <c r="I924" s="194"/>
      <c r="J924" s="159"/>
      <c r="K924" s="166"/>
      <c r="L924" s="101"/>
      <c r="M924" s="101"/>
      <c r="N924" s="84"/>
      <c r="O924" s="159"/>
      <c r="P924" s="90"/>
      <c r="Q924" s="84"/>
      <c r="S924" s="227" t="s">
        <v>49</v>
      </c>
      <c r="T924" s="69" t="str">
        <f>IF(SUM(C924:I924)=0,"",SUM(C924:I924)/A923)</f>
        <v/>
      </c>
      <c r="U924" s="69" t="str">
        <f>IF(SUM(K924:N924)=0,"",SUM(K924:N924)/A923)</f>
        <v/>
      </c>
      <c r="V924" s="278"/>
      <c r="W924" s="229" t="str">
        <f>IF(SUM(C924:N924)=0,"",SUM(C924:N924)/A923)</f>
        <v/>
      </c>
    </row>
    <row r="925" spans="1:29" ht="15" hidden="1" customHeight="1" outlineLevel="1" thickBot="1" x14ac:dyDescent="0.3">
      <c r="A925" s="354"/>
      <c r="B925" s="185" t="s">
        <v>5</v>
      </c>
      <c r="C925" s="195"/>
      <c r="D925" s="6"/>
      <c r="E925" s="6"/>
      <c r="F925" s="5"/>
      <c r="G925" s="5"/>
      <c r="H925" s="5"/>
      <c r="I925" s="196"/>
      <c r="J925" s="151"/>
      <c r="K925" s="167"/>
      <c r="L925" s="102"/>
      <c r="M925" s="102"/>
      <c r="N925" s="85"/>
      <c r="O925" s="151"/>
      <c r="P925" s="91"/>
      <c r="Q925" s="85"/>
      <c r="S925" s="227" t="s">
        <v>6</v>
      </c>
      <c r="T925" s="66">
        <f>SUM(C925:I925)</f>
        <v>0</v>
      </c>
      <c r="U925" s="66">
        <f>SUM(K925:N925)</f>
        <v>0</v>
      </c>
      <c r="V925" s="279"/>
      <c r="W925" s="67">
        <f>SUM(C925:N925)</f>
        <v>0</v>
      </c>
    </row>
    <row r="926" spans="1:29" ht="15" hidden="1" customHeight="1" outlineLevel="1" x14ac:dyDescent="0.25">
      <c r="A926" s="355"/>
      <c r="B926" s="185" t="s">
        <v>7</v>
      </c>
      <c r="C926" s="195"/>
      <c r="D926" s="5"/>
      <c r="E926" s="5"/>
      <c r="F926" s="5"/>
      <c r="G926" s="5"/>
      <c r="H926" s="5"/>
      <c r="I926" s="196"/>
      <c r="J926" s="151"/>
      <c r="K926" s="167"/>
      <c r="L926" s="102"/>
      <c r="M926" s="102"/>
      <c r="N926" s="85"/>
      <c r="O926" s="151"/>
      <c r="P926" s="91"/>
      <c r="Q926" s="85"/>
      <c r="S926" s="227" t="s">
        <v>105</v>
      </c>
      <c r="T926" s="59" t="str">
        <f>IF(SUM(C926:I926)=0,"",SUM(C926:I926))</f>
        <v/>
      </c>
      <c r="U926" s="59" t="str">
        <f>IF(SUM(K926:N926)=0,"",SUM(K926:N926))</f>
        <v/>
      </c>
      <c r="V926" s="280"/>
      <c r="W926" s="67" t="str">
        <f>IF(SUM(C926:N926)=0,"",SUM(C926:N926))</f>
        <v/>
      </c>
    </row>
    <row r="927" spans="1:29" ht="15" hidden="1" customHeight="1" outlineLevel="1" x14ac:dyDescent="0.25">
      <c r="A927" s="356"/>
      <c r="B927" s="181" t="s">
        <v>32</v>
      </c>
      <c r="C927" s="197">
        <f t="shared" ref="C927:I927" si="705">IF(C922=0,0,C926/C922)</f>
        <v>0</v>
      </c>
      <c r="D927" s="56">
        <f t="shared" si="705"/>
        <v>0</v>
      </c>
      <c r="E927" s="56">
        <f t="shared" si="705"/>
        <v>0</v>
      </c>
      <c r="F927" s="56">
        <f t="shared" si="705"/>
        <v>0</v>
      </c>
      <c r="G927" s="56">
        <f t="shared" si="705"/>
        <v>0</v>
      </c>
      <c r="H927" s="56">
        <f t="shared" si="705"/>
        <v>0</v>
      </c>
      <c r="I927" s="169">
        <f t="shared" si="705"/>
        <v>0</v>
      </c>
      <c r="J927" s="150"/>
      <c r="K927" s="168">
        <f>IF(K922=0,0,K926/K922)</f>
        <v>0</v>
      </c>
      <c r="L927" s="147">
        <f>IF(L922=0,0,L926/L922)</f>
        <v>0</v>
      </c>
      <c r="M927" s="147">
        <f>IF(M922=0,0,M926/M922)</f>
        <v>0</v>
      </c>
      <c r="N927" s="169">
        <f>IF(N922=0,0,N926/N922)</f>
        <v>0</v>
      </c>
      <c r="O927" s="150"/>
      <c r="P927" s="92"/>
      <c r="Q927" s="86"/>
      <c r="S927" s="227" t="s">
        <v>51</v>
      </c>
      <c r="T927" s="345" t="str">
        <f>IF(SUM(Q921:Q934)=0,"",SUM(Q921:Q934))</f>
        <v/>
      </c>
      <c r="U927" s="345"/>
      <c r="V927" s="346"/>
      <c r="W927" s="347"/>
      <c r="Y927" s="1"/>
      <c r="Z927" s="1"/>
    </row>
    <row r="928" spans="1:29" ht="15" hidden="1" customHeight="1" outlineLevel="1" x14ac:dyDescent="0.25">
      <c r="A928" s="356"/>
      <c r="B928" s="181" t="s">
        <v>8</v>
      </c>
      <c r="C928" s="198">
        <f t="shared" ref="C928:I928" si="706">IF(C924=0,0,C926/C924)</f>
        <v>0</v>
      </c>
      <c r="D928" s="57">
        <f t="shared" si="706"/>
        <v>0</v>
      </c>
      <c r="E928" s="57">
        <f t="shared" si="706"/>
        <v>0</v>
      </c>
      <c r="F928" s="57">
        <f t="shared" si="706"/>
        <v>0</v>
      </c>
      <c r="G928" s="57">
        <f t="shared" si="706"/>
        <v>0</v>
      </c>
      <c r="H928" s="57">
        <f t="shared" si="706"/>
        <v>0</v>
      </c>
      <c r="I928" s="171">
        <f t="shared" si="706"/>
        <v>0</v>
      </c>
      <c r="J928" s="151"/>
      <c r="K928" s="170">
        <f>IF(K924=0,0,K926/K924)</f>
        <v>0</v>
      </c>
      <c r="L928" s="78">
        <f>IF(L924=0,0,L926/L924)</f>
        <v>0</v>
      </c>
      <c r="M928" s="78">
        <f>IF(M924=0,0,M926/M924)</f>
        <v>0</v>
      </c>
      <c r="N928" s="171">
        <f>IF(N924=0,0,N926/N924)</f>
        <v>0</v>
      </c>
      <c r="O928" s="151"/>
      <c r="P928" s="91"/>
      <c r="Q928" s="85"/>
      <c r="S928" s="236"/>
      <c r="T928" s="216"/>
      <c r="U928" s="215"/>
      <c r="V928" s="215"/>
      <c r="W928" s="237"/>
      <c r="Y928" s="1"/>
      <c r="Z928" s="1"/>
    </row>
    <row r="929" spans="1:27" ht="15" hidden="1" customHeight="1" outlineLevel="1" x14ac:dyDescent="0.25">
      <c r="A929" s="356"/>
      <c r="B929" s="182" t="s">
        <v>74</v>
      </c>
      <c r="C929" s="199">
        <f>C925-C926</f>
        <v>0</v>
      </c>
      <c r="D929" s="58">
        <f t="shared" ref="D929:I929" si="707">D925-D926</f>
        <v>0</v>
      </c>
      <c r="E929" s="58">
        <f t="shared" si="707"/>
        <v>0</v>
      </c>
      <c r="F929" s="58">
        <f t="shared" si="707"/>
        <v>0</v>
      </c>
      <c r="G929" s="58">
        <f t="shared" si="707"/>
        <v>0</v>
      </c>
      <c r="H929" s="58">
        <f t="shared" si="707"/>
        <v>0</v>
      </c>
      <c r="I929" s="173">
        <f t="shared" si="707"/>
        <v>0</v>
      </c>
      <c r="J929" s="152"/>
      <c r="K929" s="172">
        <f>K925-K926</f>
        <v>0</v>
      </c>
      <c r="L929" s="79">
        <f>L925-L926</f>
        <v>0</v>
      </c>
      <c r="M929" s="79">
        <f>M925-M926</f>
        <v>0</v>
      </c>
      <c r="N929" s="173">
        <f>N925-N926</f>
        <v>0</v>
      </c>
      <c r="O929" s="152"/>
      <c r="P929" s="93"/>
      <c r="Q929" s="87"/>
      <c r="S929" s="286" t="s">
        <v>119</v>
      </c>
      <c r="T929" s="348" t="str">
        <f>IF((SUM(C929:N929)-SUM(Q921:Q934))=0,"",SUM(C929:N929)-SUM(Q921:Q934))</f>
        <v/>
      </c>
      <c r="U929" s="348"/>
      <c r="V929" s="349"/>
      <c r="W929" s="350"/>
      <c r="Y929" s="100"/>
      <c r="Z929" s="100"/>
    </row>
    <row r="930" spans="1:27" ht="15" hidden="1" customHeight="1" outlineLevel="1" x14ac:dyDescent="0.25">
      <c r="A930" s="356"/>
      <c r="B930" s="182" t="s">
        <v>13</v>
      </c>
      <c r="C930" s="200" t="str">
        <f>IF(C926=0,"нет",C925/C926)</f>
        <v>нет</v>
      </c>
      <c r="D930" s="75" t="str">
        <f t="shared" ref="D930:I930" si="708">IF(D926=0,"нет",D925/D926)</f>
        <v>нет</v>
      </c>
      <c r="E930" s="75" t="str">
        <f t="shared" si="708"/>
        <v>нет</v>
      </c>
      <c r="F930" s="75" t="str">
        <f t="shared" si="708"/>
        <v>нет</v>
      </c>
      <c r="G930" s="75" t="str">
        <f t="shared" si="708"/>
        <v>нет</v>
      </c>
      <c r="H930" s="75" t="str">
        <f t="shared" si="708"/>
        <v>нет</v>
      </c>
      <c r="I930" s="174" t="str">
        <f t="shared" si="708"/>
        <v>нет</v>
      </c>
      <c r="J930" s="153"/>
      <c r="K930" s="200" t="str">
        <f>IF(K926=0,"нет",K925/K926)</f>
        <v>нет</v>
      </c>
      <c r="L930" s="75" t="str">
        <f>IF(L926=0,"нет",L925/L926)</f>
        <v>нет</v>
      </c>
      <c r="M930" s="75" t="str">
        <f>IF(M926=0,"нет",M925/M926)</f>
        <v>нет</v>
      </c>
      <c r="N930" s="174" t="str">
        <f>IF(N926=0,"нет",N925/N926)</f>
        <v>нет</v>
      </c>
      <c r="O930" s="153"/>
      <c r="P930" s="94"/>
      <c r="Q930" s="88"/>
      <c r="S930" s="227" t="s">
        <v>50</v>
      </c>
      <c r="T930" s="66" t="str">
        <f>IF(SUM(C924:I924)=0,"",SUM(C925:I925)/SUM(C924:I924))</f>
        <v/>
      </c>
      <c r="U930" s="66" t="str">
        <f>IF(SUM(K924:N924)=0,"",SUM(K925:N925)/SUM(K924:N924))</f>
        <v/>
      </c>
      <c r="V930" s="280"/>
      <c r="W930" s="67" t="str">
        <f>IF(SUM(C924:N924)=0,"",SUM(C925:N925)/SUM(C924:N924))</f>
        <v/>
      </c>
      <c r="Y930" s="14"/>
      <c r="Z930" s="14"/>
    </row>
    <row r="931" spans="1:27" ht="15" hidden="1" customHeight="1" outlineLevel="1" x14ac:dyDescent="0.25">
      <c r="A931" s="356"/>
      <c r="B931" s="82" t="s">
        <v>31</v>
      </c>
      <c r="C931" s="201">
        <f t="shared" ref="C931:I931" si="709">IF(C921=0,0,C922/C921)</f>
        <v>0</v>
      </c>
      <c r="D931" s="60">
        <f t="shared" si="709"/>
        <v>0</v>
      </c>
      <c r="E931" s="60">
        <f t="shared" si="709"/>
        <v>0</v>
      </c>
      <c r="F931" s="60">
        <f t="shared" si="709"/>
        <v>0</v>
      </c>
      <c r="G931" s="60">
        <f t="shared" si="709"/>
        <v>0</v>
      </c>
      <c r="H931" s="60">
        <f t="shared" si="709"/>
        <v>0</v>
      </c>
      <c r="I931" s="176">
        <f t="shared" si="709"/>
        <v>0</v>
      </c>
      <c r="J931" s="154"/>
      <c r="K931" s="175">
        <f t="shared" ref="K931:N931" si="710">IF(K921=0,0,K922/K921)</f>
        <v>0</v>
      </c>
      <c r="L931" s="80">
        <f t="shared" si="710"/>
        <v>0</v>
      </c>
      <c r="M931" s="80">
        <f t="shared" si="710"/>
        <v>0</v>
      </c>
      <c r="N931" s="176">
        <f t="shared" si="710"/>
        <v>0</v>
      </c>
      <c r="O931" s="154"/>
      <c r="P931" s="95"/>
      <c r="Q931" s="89"/>
      <c r="S931" s="236"/>
      <c r="T931" s="215"/>
      <c r="U931" s="215"/>
      <c r="V931" s="215"/>
      <c r="W931" s="238"/>
      <c r="Y931" s="14"/>
      <c r="Z931" s="14"/>
    </row>
    <row r="932" spans="1:27" ht="15" hidden="1" customHeight="1" outlineLevel="1" x14ac:dyDescent="0.25">
      <c r="A932" s="356"/>
      <c r="B932" s="181" t="s">
        <v>37</v>
      </c>
      <c r="C932" s="201">
        <f t="shared" ref="C932:I932" si="711">IF(C922=0,0,C923/C922)</f>
        <v>0</v>
      </c>
      <c r="D932" s="60">
        <f t="shared" si="711"/>
        <v>0</v>
      </c>
      <c r="E932" s="60">
        <f t="shared" si="711"/>
        <v>0</v>
      </c>
      <c r="F932" s="60">
        <f t="shared" si="711"/>
        <v>0</v>
      </c>
      <c r="G932" s="60">
        <f t="shared" si="711"/>
        <v>0</v>
      </c>
      <c r="H932" s="60">
        <f t="shared" si="711"/>
        <v>0</v>
      </c>
      <c r="I932" s="176">
        <f t="shared" si="711"/>
        <v>0</v>
      </c>
      <c r="J932" s="154"/>
      <c r="K932" s="175">
        <f>IF(K922=0,0,K923/K922)</f>
        <v>0</v>
      </c>
      <c r="L932" s="80">
        <f>IF(L922=0,0,L923/L922)</f>
        <v>0</v>
      </c>
      <c r="M932" s="80">
        <f t="shared" ref="M932:N932" si="712">IF(M922=0,0,M923/M922)</f>
        <v>0</v>
      </c>
      <c r="N932" s="176">
        <f t="shared" si="712"/>
        <v>0</v>
      </c>
      <c r="O932" s="154"/>
      <c r="P932" s="95"/>
      <c r="Q932" s="89"/>
      <c r="S932" s="227" t="s">
        <v>37</v>
      </c>
      <c r="T932" s="61">
        <f>IF(SUM(C922:I922)=0,0,(SUM(C923:I923)/SUM(C922:I922)))</f>
        <v>0</v>
      </c>
      <c r="U932" s="61">
        <f>IF(SUM(K922:N922)=0,0,(SUM(K923:N923)/SUM(K922:N922)))</f>
        <v>0</v>
      </c>
      <c r="V932" s="281"/>
      <c r="W932" s="203">
        <f>IF(SUM(C922:N922)=0,0,(SUM(C923:N923)/SUM(C922:N922)))</f>
        <v>0</v>
      </c>
      <c r="Y932" s="14"/>
      <c r="Z932" s="14"/>
    </row>
    <row r="933" spans="1:27" ht="15" hidden="1" customHeight="1" outlineLevel="1" x14ac:dyDescent="0.25">
      <c r="A933" s="356"/>
      <c r="B933" s="82" t="s">
        <v>38</v>
      </c>
      <c r="C933" s="201">
        <f t="shared" ref="C933:I933" si="713">IF(C923=0,0,C924/C923)</f>
        <v>0</v>
      </c>
      <c r="D933" s="60">
        <f t="shared" si="713"/>
        <v>0</v>
      </c>
      <c r="E933" s="60">
        <f t="shared" si="713"/>
        <v>0</v>
      </c>
      <c r="F933" s="60">
        <f t="shared" si="713"/>
        <v>0</v>
      </c>
      <c r="G933" s="60">
        <f t="shared" si="713"/>
        <v>0</v>
      </c>
      <c r="H933" s="60">
        <f t="shared" si="713"/>
        <v>0</v>
      </c>
      <c r="I933" s="176">
        <f t="shared" si="713"/>
        <v>0</v>
      </c>
      <c r="J933" s="154"/>
      <c r="K933" s="175">
        <f>IF(K923=0,0,K924/K923)</f>
        <v>0</v>
      </c>
      <c r="L933" s="80">
        <f>IF(L923=0,0,L924/L923)</f>
        <v>0</v>
      </c>
      <c r="M933" s="80">
        <f t="shared" ref="M933:N933" si="714">IF(M923=0,0,M924/M923)</f>
        <v>0</v>
      </c>
      <c r="N933" s="176">
        <f t="shared" si="714"/>
        <v>0</v>
      </c>
      <c r="O933" s="154"/>
      <c r="P933" s="95"/>
      <c r="Q933" s="89"/>
      <c r="S933" s="227" t="s">
        <v>38</v>
      </c>
      <c r="T933" s="61">
        <f>IF(SUM(C923:I923)=0,0,(SUM(C924:I924)/SUM(C923:I923)))</f>
        <v>0</v>
      </c>
      <c r="U933" s="61">
        <f>IF(SUM(K923:N923)=0,0,(SUM(K924:N924)/SUM(K923:N923)))</f>
        <v>0</v>
      </c>
      <c r="V933" s="281"/>
      <c r="W933" s="203">
        <f>IF(SUM(C923:N923)=0,0,(SUM(C924:N924)/SUM(C923:N923)))</f>
        <v>0</v>
      </c>
      <c r="Y933" s="14"/>
      <c r="Z933" s="14"/>
    </row>
    <row r="934" spans="1:27" ht="15" hidden="1" customHeight="1" outlineLevel="1" thickBot="1" x14ac:dyDescent="0.3">
      <c r="A934" s="356"/>
      <c r="B934" s="183" t="s">
        <v>39</v>
      </c>
      <c r="C934" s="204">
        <f>IF(C922=0,0,C924/C922)</f>
        <v>0</v>
      </c>
      <c r="D934" s="76">
        <f t="shared" ref="D934:I934" si="715">IF(D922=0,0,D924/D922)</f>
        <v>0</v>
      </c>
      <c r="E934" s="76">
        <f t="shared" si="715"/>
        <v>0</v>
      </c>
      <c r="F934" s="76">
        <f t="shared" si="715"/>
        <v>0</v>
      </c>
      <c r="G934" s="76">
        <f t="shared" si="715"/>
        <v>0</v>
      </c>
      <c r="H934" s="76">
        <f t="shared" si="715"/>
        <v>0</v>
      </c>
      <c r="I934" s="205">
        <f t="shared" si="715"/>
        <v>0</v>
      </c>
      <c r="J934" s="155"/>
      <c r="K934" s="177">
        <f>IF(K922=0,0,K924/K922)</f>
        <v>0</v>
      </c>
      <c r="L934" s="81">
        <f>IF(L922=0,0,L924/L922)</f>
        <v>0</v>
      </c>
      <c r="M934" s="81">
        <f>IF(M922=0,0,M924/M922)</f>
        <v>0</v>
      </c>
      <c r="N934" s="178">
        <f>IF(N922=0,0,N924/N922)</f>
        <v>0</v>
      </c>
      <c r="O934" s="155"/>
      <c r="P934" s="160"/>
      <c r="Q934" s="161"/>
      <c r="S934" s="230" t="s">
        <v>40</v>
      </c>
      <c r="T934" s="62">
        <f>IF(SUM(C922:I922)=0,0,SUM(C924:I924)/SUM(C922:I922))</f>
        <v>0</v>
      </c>
      <c r="U934" s="62">
        <f>IF(SUM(K922:N922)=0,0,SUM(K924:N924)/SUM(K922:N922))</f>
        <v>0</v>
      </c>
      <c r="V934" s="282"/>
      <c r="W934" s="180">
        <f>IF(SUM(C922:N922)=0,0,SUM(C924:N924)/SUM(C922:N922))</f>
        <v>0</v>
      </c>
      <c r="Y934" s="14"/>
      <c r="Z934" s="14"/>
    </row>
    <row r="935" spans="1:27" ht="15" hidden="1" customHeight="1" outlineLevel="1" thickBot="1" x14ac:dyDescent="0.3">
      <c r="A935" s="179"/>
      <c r="B935" s="146"/>
      <c r="C935" s="220" t="str">
        <f>C920</f>
        <v>прямые заходы</v>
      </c>
      <c r="D935" s="221" t="str">
        <f t="shared" ref="D935:I935" si="716">D920</f>
        <v>директ</v>
      </c>
      <c r="E935" s="221" t="str">
        <f t="shared" si="716"/>
        <v>adwords</v>
      </c>
      <c r="F935" s="221" t="str">
        <f t="shared" si="716"/>
        <v>поиск</v>
      </c>
      <c r="G935" s="221" t="str">
        <f t="shared" si="716"/>
        <v>ссылки</v>
      </c>
      <c r="H935" s="221" t="str">
        <f t="shared" si="716"/>
        <v>источник m</v>
      </c>
      <c r="I935" s="222" t="str">
        <f t="shared" si="716"/>
        <v>источник n</v>
      </c>
      <c r="J935" s="210"/>
      <c r="K935" s="207" t="str">
        <f t="shared" ref="K935:N935" si="717">K920</f>
        <v>Повторные</v>
      </c>
      <c r="L935" s="208" t="str">
        <f t="shared" si="717"/>
        <v>авито</v>
      </c>
      <c r="M935" s="208" t="str">
        <f t="shared" si="717"/>
        <v>вконтакт</v>
      </c>
      <c r="N935" s="209" t="str">
        <f t="shared" si="717"/>
        <v>источник k</v>
      </c>
      <c r="O935" s="244"/>
      <c r="P935" s="139"/>
      <c r="Q935" s="54"/>
      <c r="Y935" s="14"/>
      <c r="Z935" s="14"/>
      <c r="AA935" s="1"/>
    </row>
    <row r="936" spans="1:27" ht="15" hidden="1" customHeight="1" outlineLevel="1" thickBot="1" x14ac:dyDescent="0.3">
      <c r="A936" s="141"/>
      <c r="B936" s="186" t="s">
        <v>35</v>
      </c>
      <c r="C936" s="217">
        <f t="shared" ref="C936:I936" si="718">C922+C907+C892+C877</f>
        <v>0</v>
      </c>
      <c r="D936" s="218">
        <f t="shared" si="718"/>
        <v>0</v>
      </c>
      <c r="E936" s="218">
        <f t="shared" si="718"/>
        <v>0</v>
      </c>
      <c r="F936" s="218">
        <f t="shared" si="718"/>
        <v>0</v>
      </c>
      <c r="G936" s="218">
        <f t="shared" si="718"/>
        <v>0</v>
      </c>
      <c r="H936" s="218">
        <f t="shared" si="718"/>
        <v>0</v>
      </c>
      <c r="I936" s="219">
        <f t="shared" si="718"/>
        <v>0</v>
      </c>
      <c r="J936" s="158"/>
      <c r="K936" s="98">
        <f t="shared" ref="K936:N936" si="719">K922+K907+K892+K877</f>
        <v>0</v>
      </c>
      <c r="L936" s="63">
        <f t="shared" si="719"/>
        <v>0</v>
      </c>
      <c r="M936" s="63">
        <f t="shared" si="719"/>
        <v>0</v>
      </c>
      <c r="N936" s="64">
        <f t="shared" si="719"/>
        <v>0</v>
      </c>
      <c r="O936" s="158"/>
      <c r="P936" s="217"/>
      <c r="Q936" s="219"/>
      <c r="S936" s="232"/>
      <c r="T936" s="299" t="s">
        <v>101</v>
      </c>
      <c r="U936" s="299" t="s">
        <v>102</v>
      </c>
      <c r="V936" s="300"/>
      <c r="W936" s="301" t="s">
        <v>106</v>
      </c>
      <c r="Y936" s="14"/>
      <c r="Z936" s="14"/>
    </row>
    <row r="937" spans="1:27" ht="15" hidden="1" customHeight="1" outlineLevel="1" x14ac:dyDescent="0.25">
      <c r="A937" s="142"/>
      <c r="B937" s="82" t="s">
        <v>117</v>
      </c>
      <c r="C937" s="96">
        <f t="shared" ref="C937:I937" si="720">C923+C908+C893+C878</f>
        <v>0</v>
      </c>
      <c r="D937" s="59">
        <f t="shared" si="720"/>
        <v>0</v>
      </c>
      <c r="E937" s="59">
        <f t="shared" si="720"/>
        <v>0</v>
      </c>
      <c r="F937" s="59">
        <f t="shared" si="720"/>
        <v>0</v>
      </c>
      <c r="G937" s="59">
        <f t="shared" si="720"/>
        <v>0</v>
      </c>
      <c r="H937" s="59">
        <f t="shared" si="720"/>
        <v>0</v>
      </c>
      <c r="I937" s="65">
        <f t="shared" si="720"/>
        <v>0</v>
      </c>
      <c r="J937" s="188"/>
      <c r="K937" s="96">
        <f t="shared" ref="K937:N937" si="721">K923+K908+K893+K878</f>
        <v>0</v>
      </c>
      <c r="L937" s="59">
        <f t="shared" si="721"/>
        <v>0</v>
      </c>
      <c r="M937" s="59">
        <f t="shared" si="721"/>
        <v>0</v>
      </c>
      <c r="N937" s="65">
        <f t="shared" si="721"/>
        <v>0</v>
      </c>
      <c r="O937" s="188"/>
      <c r="P937" s="96"/>
      <c r="Q937" s="65"/>
      <c r="S937" s="9" t="s">
        <v>33</v>
      </c>
      <c r="T937" s="134">
        <f>SUM(C936:I936)</f>
        <v>0</v>
      </c>
      <c r="U937" s="134">
        <f>SUM(K936:N936)</f>
        <v>0</v>
      </c>
      <c r="V937" s="283"/>
      <c r="W937" s="55">
        <f>SUM(C936:N936)</f>
        <v>0</v>
      </c>
      <c r="Y937" s="14"/>
      <c r="Z937" s="14"/>
    </row>
    <row r="938" spans="1:27" ht="15" hidden="1" customHeight="1" outlineLevel="1" x14ac:dyDescent="0.25">
      <c r="A938" s="142"/>
      <c r="B938" s="181" t="s">
        <v>118</v>
      </c>
      <c r="C938" s="96">
        <f t="shared" ref="C938:H938" si="722">C924+C909+C894+C879</f>
        <v>0</v>
      </c>
      <c r="D938" s="59">
        <f t="shared" si="722"/>
        <v>0</v>
      </c>
      <c r="E938" s="59">
        <f t="shared" si="722"/>
        <v>0</v>
      </c>
      <c r="F938" s="59">
        <f t="shared" si="722"/>
        <v>0</v>
      </c>
      <c r="G938" s="59">
        <f t="shared" si="722"/>
        <v>0</v>
      </c>
      <c r="H938" s="59">
        <f t="shared" si="722"/>
        <v>0</v>
      </c>
      <c r="I938" s="65">
        <f>I924+I909+I894+I879</f>
        <v>0</v>
      </c>
      <c r="J938" s="188"/>
      <c r="K938" s="96">
        <f>K924+K909+K894+K879</f>
        <v>0</v>
      </c>
      <c r="L938" s="59">
        <f t="shared" ref="L938:N938" si="723">L924+L909+L894+L879</f>
        <v>0</v>
      </c>
      <c r="M938" s="59">
        <f t="shared" si="723"/>
        <v>0</v>
      </c>
      <c r="N938" s="65">
        <f t="shared" si="723"/>
        <v>0</v>
      </c>
      <c r="O938" s="188"/>
      <c r="P938" s="96"/>
      <c r="Q938" s="65"/>
      <c r="S938" s="2" t="s">
        <v>36</v>
      </c>
      <c r="T938" s="135">
        <f>SUM(C937:I937)</f>
        <v>0</v>
      </c>
      <c r="U938" s="135">
        <f>SUM(K937:N937)</f>
        <v>0</v>
      </c>
      <c r="V938" s="280"/>
      <c r="W938" s="8">
        <f>SUM(C937:N937)</f>
        <v>0</v>
      </c>
      <c r="Y938" s="14"/>
      <c r="Z938" s="14"/>
    </row>
    <row r="939" spans="1:27" ht="15" hidden="1" customHeight="1" outlineLevel="1" thickBot="1" x14ac:dyDescent="0.3">
      <c r="A939" s="142"/>
      <c r="B939" s="181" t="s">
        <v>115</v>
      </c>
      <c r="C939" s="97">
        <f t="shared" ref="C939:I939" si="724">C929+C914+C899+C884</f>
        <v>0</v>
      </c>
      <c r="D939" s="66">
        <f t="shared" si="724"/>
        <v>0</v>
      </c>
      <c r="E939" s="66">
        <f t="shared" si="724"/>
        <v>0</v>
      </c>
      <c r="F939" s="66">
        <f t="shared" si="724"/>
        <v>0</v>
      </c>
      <c r="G939" s="66">
        <f t="shared" si="724"/>
        <v>0</v>
      </c>
      <c r="H939" s="66">
        <f t="shared" si="724"/>
        <v>0</v>
      </c>
      <c r="I939" s="67">
        <f t="shared" si="724"/>
        <v>0</v>
      </c>
      <c r="J939" s="189"/>
      <c r="K939" s="97">
        <f t="shared" ref="K939" si="725">K929+K914+K899+K884</f>
        <v>0</v>
      </c>
      <c r="L939" s="66">
        <f>L929+L914+L899+L884</f>
        <v>0</v>
      </c>
      <c r="M939" s="66">
        <f>M929+M914+M899+M884</f>
        <v>0</v>
      </c>
      <c r="N939" s="67">
        <f>N929+N914+N899+N884</f>
        <v>0</v>
      </c>
      <c r="O939" s="189"/>
      <c r="P939" s="96"/>
      <c r="Q939" s="65"/>
      <c r="S939" s="7" t="s">
        <v>10</v>
      </c>
      <c r="T939" s="136">
        <f>SUM(C938:I938)</f>
        <v>0</v>
      </c>
      <c r="U939" s="136">
        <f>SUM(K938:N938)</f>
        <v>0</v>
      </c>
      <c r="V939" s="284"/>
      <c r="W939" s="137">
        <f>SUM(C938:N938)</f>
        <v>0</v>
      </c>
      <c r="Y939" s="14"/>
      <c r="Z939" s="14"/>
    </row>
    <row r="940" spans="1:27" ht="15" hidden="1" customHeight="1" outlineLevel="1" thickBot="1" x14ac:dyDescent="0.3">
      <c r="A940" s="142"/>
      <c r="B940" s="181" t="s">
        <v>59</v>
      </c>
      <c r="C940" s="97">
        <f>SUM(C881,C896,C911,C926)</f>
        <v>0</v>
      </c>
      <c r="D940" s="66">
        <f t="shared" ref="D940:I940" si="726">SUM(D881,D896,D911,D926)</f>
        <v>0</v>
      </c>
      <c r="E940" s="66">
        <f t="shared" si="726"/>
        <v>0</v>
      </c>
      <c r="F940" s="66">
        <f t="shared" si="726"/>
        <v>0</v>
      </c>
      <c r="G940" s="66">
        <f t="shared" si="726"/>
        <v>0</v>
      </c>
      <c r="H940" s="66">
        <f t="shared" si="726"/>
        <v>0</v>
      </c>
      <c r="I940" s="67">
        <f t="shared" si="726"/>
        <v>0</v>
      </c>
      <c r="J940" s="189"/>
      <c r="K940" s="97">
        <f t="shared" ref="K940" si="727">SUM(K881,K896,K911,K926)</f>
        <v>0</v>
      </c>
      <c r="L940" s="66">
        <f>SUM(L881,L896,L911,L926)</f>
        <v>0</v>
      </c>
      <c r="M940" s="66">
        <f>SUM(M881,M896,M911,M926)</f>
        <v>0</v>
      </c>
      <c r="N940" s="67">
        <f>SUM(N881,N896,N911,N926)</f>
        <v>0</v>
      </c>
      <c r="O940" s="189"/>
      <c r="P940" s="97" t="s">
        <v>60</v>
      </c>
      <c r="Q940" s="67"/>
      <c r="S940" s="242" t="s">
        <v>11</v>
      </c>
      <c r="T940" s="241"/>
      <c r="U940" s="241"/>
      <c r="V940" s="241"/>
      <c r="W940" s="243">
        <f>SUM(T884,T899,T914,T929)</f>
        <v>0</v>
      </c>
      <c r="Y940" s="14"/>
      <c r="Z940" s="14"/>
    </row>
    <row r="941" spans="1:27" ht="15" hidden="1" customHeight="1" outlineLevel="1" x14ac:dyDescent="0.25">
      <c r="A941" s="142"/>
      <c r="B941" s="181" t="s">
        <v>61</v>
      </c>
      <c r="C941" s="275">
        <f>Z883*C943</f>
        <v>0</v>
      </c>
      <c r="D941" s="225">
        <f>Z883*D943</f>
        <v>0</v>
      </c>
      <c r="E941" s="225">
        <f>Z883*E943</f>
        <v>0</v>
      </c>
      <c r="F941" s="225">
        <f>Z883*F943</f>
        <v>0</v>
      </c>
      <c r="G941" s="225">
        <f>Z883*G943</f>
        <v>0</v>
      </c>
      <c r="H941" s="225">
        <f>Z883*H943</f>
        <v>0</v>
      </c>
      <c r="I941" s="226">
        <f>Z883*I943</f>
        <v>0</v>
      </c>
      <c r="J941" s="276"/>
      <c r="K941" s="275">
        <f>Z883*K943</f>
        <v>0</v>
      </c>
      <c r="L941" s="225">
        <f>Z883*L943</f>
        <v>0</v>
      </c>
      <c r="M941" s="225">
        <f>Z883*M943</f>
        <v>0</v>
      </c>
      <c r="N941" s="226">
        <f>Z883*N943</f>
        <v>0</v>
      </c>
      <c r="O941" s="190"/>
      <c r="P941" s="97">
        <f>SUM(C940:N940)</f>
        <v>0</v>
      </c>
      <c r="Q941" s="118">
        <f>IF(P941=0,0,P941/(P941+P943))</f>
        <v>0</v>
      </c>
      <c r="S941" s="23"/>
      <c r="T941" s="23"/>
      <c r="U941" s="23"/>
      <c r="V941" s="23"/>
      <c r="W941" s="21"/>
      <c r="Y941" s="14"/>
      <c r="Z941" s="14"/>
    </row>
    <row r="942" spans="1:27" ht="15" hidden="1" customHeight="1" outlineLevel="1" x14ac:dyDescent="0.25">
      <c r="A942" s="143" t="s">
        <v>90</v>
      </c>
      <c r="B942" s="181" t="s">
        <v>14</v>
      </c>
      <c r="C942" s="271">
        <f>IF(SUM(C881,C896,C911,C926)=0,0,SUM(C884,C899,C914,C929)/SUM(C881,C896,C911,C926))</f>
        <v>0</v>
      </c>
      <c r="D942" s="272">
        <f t="shared" ref="D942:I942" si="728">IF(SUM(D881,D896,D911,D926)=0,0,SUM(D884,D899,D914,D929)/SUM(D881,D896,D911,D926))</f>
        <v>0</v>
      </c>
      <c r="E942" s="272">
        <f t="shared" si="728"/>
        <v>0</v>
      </c>
      <c r="F942" s="272">
        <f t="shared" si="728"/>
        <v>0</v>
      </c>
      <c r="G942" s="272">
        <f t="shared" si="728"/>
        <v>0</v>
      </c>
      <c r="H942" s="272">
        <f t="shared" si="728"/>
        <v>0</v>
      </c>
      <c r="I942" s="273">
        <f t="shared" si="728"/>
        <v>0</v>
      </c>
      <c r="J942" s="274"/>
      <c r="K942" s="271">
        <f>IF(SUM(K881,K896,K911,K926)=0,0,SUM(K884,K899,K914,K929)/SUM(K881,K896,K911,K926))</f>
        <v>0</v>
      </c>
      <c r="L942" s="272">
        <f>IF(SUM(L881,L896,L911,L926)=0,0,SUM(L884,L899,L914,L929)/SUM(L881,L896,L911,L926))</f>
        <v>0</v>
      </c>
      <c r="M942" s="272">
        <f>IF(SUM(M881,M896,M911,M926)=0,0,SUM(M884,M899,M914,M929)/SUM(M881,M896,M911,M926))</f>
        <v>0</v>
      </c>
      <c r="N942" s="273">
        <f>IF(SUM(N881,N896,N911,N926)=0,0,SUM(N884,N899,N914,N929)/SUM(N881,N896,N911,N926))</f>
        <v>0</v>
      </c>
      <c r="O942" s="191"/>
      <c r="P942" s="107" t="s">
        <v>53</v>
      </c>
      <c r="Q942" s="83"/>
      <c r="S942" s="105"/>
      <c r="T942" s="105"/>
      <c r="U942" s="105"/>
      <c r="V942" s="105"/>
      <c r="W942" s="106"/>
      <c r="Y942" s="14"/>
      <c r="Z942" s="14"/>
    </row>
    <row r="943" spans="1:27" ht="15" hidden="1" customHeight="1" outlineLevel="1" thickBot="1" x14ac:dyDescent="0.3">
      <c r="A943" s="144">
        <f>SUM(A878,A893,A908,A923)</f>
        <v>31</v>
      </c>
      <c r="B943" s="187" t="s">
        <v>116</v>
      </c>
      <c r="C943" s="214" t="str">
        <f>IF(C936=0,"0",C938/C936)</f>
        <v>0</v>
      </c>
      <c r="D943" s="62" t="str">
        <f t="shared" ref="D943:I943" si="729">IF(D936=0,"0",D938/D936)</f>
        <v>0</v>
      </c>
      <c r="E943" s="62" t="str">
        <f t="shared" si="729"/>
        <v>0</v>
      </c>
      <c r="F943" s="62" t="str">
        <f t="shared" si="729"/>
        <v>0</v>
      </c>
      <c r="G943" s="62" t="str">
        <f t="shared" si="729"/>
        <v>0</v>
      </c>
      <c r="H943" s="62" t="str">
        <f t="shared" si="729"/>
        <v>0</v>
      </c>
      <c r="I943" s="180" t="str">
        <f t="shared" si="729"/>
        <v>0</v>
      </c>
      <c r="J943" s="192"/>
      <c r="K943" s="214" t="str">
        <f>IF(K936=0,"0",K938/K936)</f>
        <v>0</v>
      </c>
      <c r="L943" s="62" t="str">
        <f>IF(L936=0,"0",L938/L936)</f>
        <v>0</v>
      </c>
      <c r="M943" s="62" t="str">
        <f>IF(M936=0,"0",M938/M936)</f>
        <v>0</v>
      </c>
      <c r="N943" s="180" t="str">
        <f>IF(N936=0,"0",N938/N936)</f>
        <v>0</v>
      </c>
      <c r="O943" s="192"/>
      <c r="P943" s="117">
        <f>SUM(Q876:Q889)+SUM(Q891:Q904)+SUM(Q906:Q919)+SUM(Q921:Q934)</f>
        <v>0</v>
      </c>
      <c r="Q943" s="119">
        <f>IF(P943=0,0,P943/(P943+P941))</f>
        <v>0</v>
      </c>
      <c r="Y943" s="14"/>
      <c r="Z943" s="14"/>
    </row>
    <row r="944" spans="1:27" ht="15" hidden="1" customHeight="1" outlineLevel="1" x14ac:dyDescent="0.25"/>
    <row r="945" spans="1:27" ht="15" hidden="1" customHeight="1" outlineLevel="1" x14ac:dyDescent="0.25"/>
    <row r="946" spans="1:27" ht="15" hidden="1" customHeight="1" outlineLevel="1" x14ac:dyDescent="0.25">
      <c r="S946" s="11"/>
      <c r="T946" s="11"/>
      <c r="U946" s="11"/>
      <c r="V946" s="11"/>
    </row>
    <row r="947" spans="1:27" ht="15" hidden="1" customHeight="1" outlineLevel="1" x14ac:dyDescent="0.7">
      <c r="A947" s="42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spans="1:27" ht="15" hidden="1" customHeight="1" outlineLevel="1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43"/>
    </row>
    <row r="949" spans="1:27" ht="15" hidden="1" customHeight="1" outlineLevel="1" x14ac:dyDescent="0.25">
      <c r="A949" s="14"/>
      <c r="B949" s="2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14"/>
      <c r="S949" s="14"/>
      <c r="T949" s="14"/>
      <c r="U949" s="14"/>
      <c r="V949" s="14"/>
      <c r="W949" s="22"/>
      <c r="X949" s="14"/>
      <c r="Y949" s="14"/>
      <c r="Z949" s="15"/>
      <c r="AA949" s="15"/>
    </row>
    <row r="950" spans="1:27" ht="15" hidden="1" customHeight="1" outlineLevel="1" x14ac:dyDescent="0.25">
      <c r="A950" s="14"/>
      <c r="B950" s="14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14"/>
      <c r="S950" s="14"/>
      <c r="T950" s="14"/>
      <c r="U950" s="14"/>
      <c r="V950" s="14"/>
      <c r="W950" s="15"/>
      <c r="X950" s="14"/>
      <c r="Y950" s="14"/>
      <c r="Z950" s="14"/>
      <c r="AA950" s="10"/>
    </row>
    <row r="951" spans="1:27" ht="15" hidden="1" customHeight="1" outlineLevel="1" x14ac:dyDescent="0.25">
      <c r="A951" s="14"/>
      <c r="B951" s="2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14"/>
      <c r="S951" s="14"/>
      <c r="T951" s="14"/>
      <c r="U951" s="14"/>
      <c r="V951" s="14"/>
      <c r="W951" s="46"/>
      <c r="X951" s="14"/>
      <c r="Y951" s="14"/>
      <c r="Z951" s="10"/>
      <c r="AA951" s="44"/>
    </row>
    <row r="952" spans="1:27" ht="15" hidden="1" customHeight="1" outlineLevel="1" x14ac:dyDescent="0.25">
      <c r="A952" s="14"/>
      <c r="B952" s="2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14"/>
      <c r="S952" s="14"/>
      <c r="T952" s="14"/>
      <c r="U952" s="14"/>
      <c r="V952" s="14"/>
      <c r="W952" s="46"/>
      <c r="X952" s="14"/>
      <c r="Y952" s="14"/>
      <c r="Z952" s="22"/>
      <c r="AA952" s="47"/>
    </row>
    <row r="953" spans="1:27" ht="15" hidden="1" customHeight="1" outlineLevel="1" x14ac:dyDescent="0.25">
      <c r="A953" s="14"/>
      <c r="B953" s="24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14"/>
      <c r="S953" s="14"/>
      <c r="T953" s="14"/>
      <c r="U953" s="14"/>
      <c r="V953" s="14"/>
      <c r="W953" s="15"/>
      <c r="X953" s="14"/>
      <c r="Y953" s="14"/>
      <c r="Z953" s="14"/>
      <c r="AA953" s="44"/>
    </row>
    <row r="954" spans="1:27" ht="15" hidden="1" customHeight="1" outlineLevel="1" x14ac:dyDescent="0.25">
      <c r="A954" s="14"/>
      <c r="B954" s="24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14"/>
      <c r="S954" s="14"/>
      <c r="T954" s="14"/>
      <c r="U954" s="14"/>
      <c r="V954" s="14"/>
      <c r="W954" s="15"/>
      <c r="X954" s="14"/>
      <c r="Y954" s="14"/>
      <c r="Z954" s="14"/>
      <c r="AA954" s="44"/>
    </row>
    <row r="955" spans="1:27" ht="15" hidden="1" customHeight="1" outlineLevel="1" x14ac:dyDescent="0.25">
      <c r="A955" s="14"/>
      <c r="B955" s="24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14"/>
      <c r="S955" s="14"/>
      <c r="T955" s="14"/>
      <c r="U955" s="14"/>
      <c r="V955" s="14"/>
      <c r="W955" s="50"/>
      <c r="X955" s="14"/>
      <c r="Y955" s="14"/>
      <c r="Z955" s="14"/>
      <c r="AA955" s="44"/>
    </row>
    <row r="956" spans="1:27" ht="15" hidden="1" customHeight="1" outlineLevel="1" x14ac:dyDescent="0.25">
      <c r="A956" s="14"/>
      <c r="B956" s="24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14"/>
      <c r="S956" s="14"/>
      <c r="T956" s="14"/>
      <c r="U956" s="14"/>
      <c r="V956" s="14"/>
      <c r="W956" s="15"/>
      <c r="X956" s="14"/>
      <c r="Y956" s="14"/>
      <c r="Z956" s="14"/>
      <c r="AA956" s="14"/>
    </row>
    <row r="957" spans="1:27" ht="15" hidden="1" customHeight="1" outlineLevel="1" x14ac:dyDescent="0.25">
      <c r="A957" s="14"/>
      <c r="B957" s="20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14"/>
      <c r="S957" s="23"/>
      <c r="T957" s="23"/>
      <c r="U957" s="23"/>
      <c r="V957" s="23"/>
      <c r="W957" s="15"/>
      <c r="X957" s="14"/>
      <c r="Y957" s="14"/>
      <c r="Z957" s="15"/>
      <c r="AA957" s="44"/>
    </row>
    <row r="958" spans="1:27" ht="15" hidden="1" customHeight="1" outlineLevel="1" x14ac:dyDescent="0.25">
      <c r="A958" s="14"/>
      <c r="B958" s="14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4"/>
      <c r="S958" s="14"/>
      <c r="T958" s="14"/>
      <c r="U958" s="14"/>
      <c r="V958" s="14"/>
      <c r="W958" s="14"/>
      <c r="X958" s="14"/>
      <c r="Y958" s="14"/>
      <c r="Z958" s="44"/>
      <c r="AA958" s="15"/>
    </row>
    <row r="959" spans="1:27" ht="15" customHeight="1" collapsed="1" x14ac:dyDescent="0.25"/>
    <row r="960" spans="1:27" ht="15" customHeight="1" x14ac:dyDescent="0.25">
      <c r="A960" s="303" t="s">
        <v>73</v>
      </c>
      <c r="B960" s="126">
        <f>W1027</f>
        <v>0</v>
      </c>
    </row>
    <row r="961" spans="1:30" ht="15" hidden="1" customHeight="1" outlineLevel="1" thickBot="1" x14ac:dyDescent="0.4">
      <c r="A961" s="120"/>
      <c r="B961" s="126"/>
      <c r="C961" s="385" t="s">
        <v>93</v>
      </c>
      <c r="D961" s="386"/>
      <c r="E961" s="386"/>
      <c r="F961" s="386"/>
      <c r="G961" s="386"/>
      <c r="H961" s="386"/>
      <c r="I961" s="387"/>
      <c r="J961" s="148"/>
      <c r="K961" s="388" t="s">
        <v>104</v>
      </c>
      <c r="L961" s="389"/>
      <c r="M961" s="389"/>
      <c r="N961" s="390"/>
      <c r="O961" s="149"/>
      <c r="P961" s="391" t="s">
        <v>99</v>
      </c>
      <c r="Q961" s="392"/>
      <c r="S961" s="361" t="s">
        <v>103</v>
      </c>
      <c r="T961" s="362"/>
      <c r="U961" s="362"/>
      <c r="V961" s="362"/>
      <c r="W961" s="363"/>
      <c r="Y961" s="361" t="s">
        <v>108</v>
      </c>
      <c r="Z961" s="362"/>
      <c r="AA961" s="362"/>
      <c r="AB961" s="363"/>
      <c r="AD961" s="251"/>
    </row>
    <row r="962" spans="1:30" ht="15" hidden="1" customHeight="1" outlineLevel="1" thickBot="1" x14ac:dyDescent="0.3">
      <c r="A962" s="140" t="s">
        <v>41</v>
      </c>
      <c r="B962" s="146"/>
      <c r="C962" s="207" t="s">
        <v>94</v>
      </c>
      <c r="D962" s="208" t="s">
        <v>0</v>
      </c>
      <c r="E962" s="208" t="s">
        <v>1</v>
      </c>
      <c r="F962" s="208" t="s">
        <v>2</v>
      </c>
      <c r="G962" s="208" t="s">
        <v>91</v>
      </c>
      <c r="H962" s="208" t="s">
        <v>92</v>
      </c>
      <c r="I962" s="209" t="s">
        <v>29</v>
      </c>
      <c r="J962" s="210"/>
      <c r="K962" s="211" t="s">
        <v>45</v>
      </c>
      <c r="L962" s="212" t="s">
        <v>95</v>
      </c>
      <c r="M962" s="212" t="s">
        <v>12</v>
      </c>
      <c r="N962" s="213" t="s">
        <v>96</v>
      </c>
      <c r="O962" s="156"/>
      <c r="P962" s="163" t="s">
        <v>98</v>
      </c>
      <c r="Q962" s="164" t="s">
        <v>97</v>
      </c>
      <c r="S962" s="232"/>
      <c r="T962" s="299" t="s">
        <v>101</v>
      </c>
      <c r="U962" s="299" t="s">
        <v>102</v>
      </c>
      <c r="V962" s="300"/>
      <c r="W962" s="301" t="s">
        <v>106</v>
      </c>
      <c r="Y962" s="370"/>
      <c r="Z962" s="365" t="s">
        <v>16</v>
      </c>
      <c r="AA962" s="372" t="s">
        <v>107</v>
      </c>
      <c r="AB962" s="374" t="s">
        <v>15</v>
      </c>
      <c r="AD962" s="251"/>
    </row>
    <row r="963" spans="1:30" ht="15" hidden="1" customHeight="1" outlineLevel="1" x14ac:dyDescent="0.25">
      <c r="A963" s="233"/>
      <c r="B963" s="184" t="s">
        <v>30</v>
      </c>
      <c r="C963" s="52"/>
      <c r="D963" s="53"/>
      <c r="E963" s="53"/>
      <c r="F963" s="53"/>
      <c r="G963" s="53"/>
      <c r="H963" s="53"/>
      <c r="I963" s="202"/>
      <c r="J963" s="158"/>
      <c r="K963" s="223"/>
      <c r="L963" s="224"/>
      <c r="M963" s="224"/>
      <c r="N963" s="162"/>
      <c r="O963" s="158"/>
      <c r="P963" s="104"/>
      <c r="Q963" s="99"/>
      <c r="R963" s="1"/>
      <c r="S963" s="285"/>
      <c r="T963" s="231"/>
      <c r="U963" s="231"/>
      <c r="V963" s="288"/>
      <c r="W963" s="289"/>
      <c r="Y963" s="371"/>
      <c r="Z963" s="367"/>
      <c r="AA963" s="373"/>
      <c r="AB963" s="375"/>
    </row>
    <row r="964" spans="1:30" ht="15" hidden="1" customHeight="1" outlineLevel="1" x14ac:dyDescent="0.25">
      <c r="A964" s="138" t="s">
        <v>89</v>
      </c>
      <c r="B964" s="185" t="s">
        <v>34</v>
      </c>
      <c r="C964" s="193"/>
      <c r="D964" s="4"/>
      <c r="E964" s="4"/>
      <c r="F964" s="3"/>
      <c r="G964" s="3"/>
      <c r="H964" s="3"/>
      <c r="I964" s="194"/>
      <c r="J964" s="159"/>
      <c r="K964" s="166"/>
      <c r="L964" s="101"/>
      <c r="M964" s="101"/>
      <c r="N964" s="84"/>
      <c r="O964" s="159"/>
      <c r="P964" s="90"/>
      <c r="Q964" s="84"/>
      <c r="S964" s="236" t="s">
        <v>47</v>
      </c>
      <c r="T964" s="68" t="str">
        <f>IF(SUM(C964:I964)=0,"",SUM(C964:I964)/A965)</f>
        <v/>
      </c>
      <c r="U964" s="68" t="str">
        <f>IF(SUM(K964:N964)=0,"",SUM(K964:N964)/A965)</f>
        <v/>
      </c>
      <c r="V964" s="290"/>
      <c r="W964" s="68" t="str">
        <f>IF(SUM(C964:N964)=0,"",SUM(C964:N964)/A965)</f>
        <v/>
      </c>
      <c r="Y964" s="364"/>
      <c r="Z964" s="367"/>
      <c r="AA964" s="373"/>
      <c r="AB964" s="375"/>
      <c r="AD964" s="251"/>
    </row>
    <row r="965" spans="1:30" ht="15" hidden="1" customHeight="1" outlineLevel="1" thickBot="1" x14ac:dyDescent="0.3">
      <c r="A965" s="234">
        <v>7</v>
      </c>
      <c r="B965" s="185" t="s">
        <v>3</v>
      </c>
      <c r="C965" s="193"/>
      <c r="D965" s="3"/>
      <c r="E965" s="3"/>
      <c r="F965" s="3"/>
      <c r="G965" s="3"/>
      <c r="H965" s="3"/>
      <c r="I965" s="194"/>
      <c r="J965" s="159"/>
      <c r="K965" s="166"/>
      <c r="L965" s="101"/>
      <c r="M965" s="101"/>
      <c r="N965" s="84"/>
      <c r="O965" s="159"/>
      <c r="P965" s="90"/>
      <c r="Q965" s="84"/>
      <c r="S965" s="236" t="s">
        <v>48</v>
      </c>
      <c r="T965" s="69">
        <f>SUM(C965:I965)/A965</f>
        <v>0</v>
      </c>
      <c r="U965" s="69">
        <f>SUM(K965:N965)/A965</f>
        <v>0</v>
      </c>
      <c r="V965" s="291"/>
      <c r="W965" s="69">
        <f>SUM(C965:N965)/A965</f>
        <v>0</v>
      </c>
      <c r="Y965" s="247" t="s">
        <v>9</v>
      </c>
      <c r="Z965" s="248">
        <f>W1027</f>
        <v>0</v>
      </c>
      <c r="AA965" s="342">
        <f>IF(SUM(W966,W981,W996,W1011)=0,0,AVERAGE(W966,W981,W996,W1011)*AVERAGE(W987,W972,W1002,W1017)*A1030-AB980)</f>
        <v>0</v>
      </c>
      <c r="AB965" s="250"/>
    </row>
    <row r="966" spans="1:30" ht="15" hidden="1" customHeight="1" outlineLevel="1" x14ac:dyDescent="0.25">
      <c r="A966" s="353" t="s">
        <v>46</v>
      </c>
      <c r="B966" s="185" t="s">
        <v>4</v>
      </c>
      <c r="C966" s="193"/>
      <c r="D966" s="3"/>
      <c r="E966" s="3"/>
      <c r="F966" s="3"/>
      <c r="G966" s="3"/>
      <c r="H966" s="3"/>
      <c r="I966" s="194"/>
      <c r="J966" s="159"/>
      <c r="K966" s="166"/>
      <c r="L966" s="101"/>
      <c r="M966" s="101"/>
      <c r="N966" s="84"/>
      <c r="O966" s="159"/>
      <c r="P966" s="90"/>
      <c r="Q966" s="84"/>
      <c r="S966" s="236" t="s">
        <v>49</v>
      </c>
      <c r="T966" s="69" t="str">
        <f>IF(SUM(C966:I966)=0,"",SUM(C966:I966)/A965)</f>
        <v/>
      </c>
      <c r="U966" s="69" t="str">
        <f>IF(SUM(K966:N966)=0,"",SUM(K966:N966)/A965)</f>
        <v/>
      </c>
      <c r="V966" s="291"/>
      <c r="W966" s="69" t="str">
        <f>IF(SUM(C966:N966)=0,"",SUM(C966:N966)/A965)</f>
        <v/>
      </c>
      <c r="Y966" s="37" t="s">
        <v>21</v>
      </c>
      <c r="Z966" s="38">
        <f>W1026</f>
        <v>0</v>
      </c>
      <c r="AA966" s="12">
        <f>Z967*A1030</f>
        <v>0</v>
      </c>
      <c r="AB966" s="246" t="str">
        <f>IF(AB965="","введите цель",(AB965+AB980)/AVERAGE(W972,W987,W1002,W1017))</f>
        <v>введите цель</v>
      </c>
    </row>
    <row r="967" spans="1:30" ht="15" hidden="1" customHeight="1" outlineLevel="1" thickBot="1" x14ac:dyDescent="0.3">
      <c r="A967" s="354"/>
      <c r="B967" s="185" t="s">
        <v>5</v>
      </c>
      <c r="C967" s="195"/>
      <c r="D967" s="6"/>
      <c r="E967" s="6"/>
      <c r="F967" s="5"/>
      <c r="G967" s="5"/>
      <c r="H967" s="5"/>
      <c r="I967" s="196"/>
      <c r="J967" s="151"/>
      <c r="K967" s="167"/>
      <c r="L967" s="102"/>
      <c r="M967" s="102"/>
      <c r="N967" s="85"/>
      <c r="O967" s="151"/>
      <c r="P967" s="91"/>
      <c r="Q967" s="85"/>
      <c r="S967" s="236" t="s">
        <v>6</v>
      </c>
      <c r="T967" s="66">
        <f>SUM(C967:I967)</f>
        <v>0</v>
      </c>
      <c r="U967" s="66">
        <f>SUM(K967:N967)</f>
        <v>0</v>
      </c>
      <c r="V967" s="292"/>
      <c r="W967" s="66">
        <f>SUM(C967:N967)</f>
        <v>0</v>
      </c>
      <c r="Y967" s="37" t="s">
        <v>17</v>
      </c>
      <c r="Z967" s="39">
        <f>IF(SUM(W966,W981,W996,W1011)=0,0,AVERAGE(W966,W981,W996,W1011))</f>
        <v>0</v>
      </c>
      <c r="AA967" s="13" t="s">
        <v>18</v>
      </c>
      <c r="AB967" s="28" t="str">
        <f>IF(AB966="введите цель","введите цель",AB966/A1030)</f>
        <v>введите цель</v>
      </c>
    </row>
    <row r="968" spans="1:30" ht="15" hidden="1" customHeight="1" outlineLevel="1" thickBot="1" x14ac:dyDescent="0.3">
      <c r="A968" s="355"/>
      <c r="B968" s="185" t="s">
        <v>7</v>
      </c>
      <c r="C968" s="195"/>
      <c r="D968" s="5"/>
      <c r="E968" s="5"/>
      <c r="F968" s="5"/>
      <c r="G968" s="5"/>
      <c r="H968" s="5"/>
      <c r="I968" s="196"/>
      <c r="J968" s="151"/>
      <c r="K968" s="167"/>
      <c r="L968" s="102"/>
      <c r="M968" s="102"/>
      <c r="N968" s="85"/>
      <c r="O968" s="151"/>
      <c r="P968" s="91"/>
      <c r="Q968" s="85"/>
      <c r="S968" s="236" t="s">
        <v>105</v>
      </c>
      <c r="T968" s="59" t="str">
        <f>IF(SUM(C968:I968)=0,"",SUM(C968:I968))</f>
        <v/>
      </c>
      <c r="U968" s="59" t="str">
        <f>IF(SUM(K968:N968)=0,"",SUM(K968:N968))</f>
        <v/>
      </c>
      <c r="V968" s="293"/>
      <c r="W968" s="66" t="str">
        <f>IF(SUM(C968:N968)=0,"",SUM(C968:N968))</f>
        <v/>
      </c>
      <c r="Y968" s="111" t="s">
        <v>19</v>
      </c>
      <c r="Z968" s="40">
        <f>IF(SUM(W964,W979,W994,W1009)=0,0,AVERAGE(W964,W979,W994,W1009))</f>
        <v>0</v>
      </c>
      <c r="AA968" s="25" t="s">
        <v>18</v>
      </c>
      <c r="AB968" s="29" t="str">
        <f>IF(AB965="","введите цель",((AB965+AB980)/((Z967*Z970*A1030)/(Z968*A1030)))/A1030)</f>
        <v>введите цель</v>
      </c>
    </row>
    <row r="969" spans="1:30" ht="15" hidden="1" customHeight="1" outlineLevel="1" thickBot="1" x14ac:dyDescent="0.3">
      <c r="A969" s="356"/>
      <c r="B969" s="181" t="s">
        <v>32</v>
      </c>
      <c r="C969" s="197">
        <f t="shared" ref="C969:I969" si="730">IF(C964=0,0,C968/C964)</f>
        <v>0</v>
      </c>
      <c r="D969" s="56">
        <f t="shared" si="730"/>
        <v>0</v>
      </c>
      <c r="E969" s="56">
        <f t="shared" si="730"/>
        <v>0</v>
      </c>
      <c r="F969" s="56">
        <f t="shared" si="730"/>
        <v>0</v>
      </c>
      <c r="G969" s="56">
        <f t="shared" si="730"/>
        <v>0</v>
      </c>
      <c r="H969" s="56">
        <f t="shared" si="730"/>
        <v>0</v>
      </c>
      <c r="I969" s="169">
        <f t="shared" si="730"/>
        <v>0</v>
      </c>
      <c r="J969" s="150"/>
      <c r="K969" s="168">
        <f t="shared" ref="K969" si="731">IF(K964=0,0,K968/K964)</f>
        <v>0</v>
      </c>
      <c r="L969" s="147">
        <f>IF(L964=0,0,L968/L964)</f>
        <v>0</v>
      </c>
      <c r="M969" s="147">
        <f>IF(M964=0,0,M968/M964)</f>
        <v>0</v>
      </c>
      <c r="N969" s="169">
        <f>IF(N964=0,0,N968/N964)</f>
        <v>0</v>
      </c>
      <c r="O969" s="150"/>
      <c r="P969" s="92"/>
      <c r="Q969" s="86"/>
      <c r="S969" s="236" t="s">
        <v>51</v>
      </c>
      <c r="T969" s="345" t="str">
        <f>IF(SUM(Q963:Q976)=0,"",SUM(Q963:Q976))</f>
        <v/>
      </c>
      <c r="U969" s="345"/>
      <c r="V969" s="345"/>
      <c r="W969" s="345"/>
      <c r="Y969" s="376" t="s">
        <v>109</v>
      </c>
      <c r="Z969" s="377"/>
      <c r="AA969" s="377"/>
      <c r="AB969" s="378"/>
    </row>
    <row r="970" spans="1:30" ht="15" hidden="1" customHeight="1" outlineLevel="1" x14ac:dyDescent="0.25">
      <c r="A970" s="356"/>
      <c r="B970" s="181" t="s">
        <v>8</v>
      </c>
      <c r="C970" s="198">
        <f>IF(C966=0,0,C968/C966)</f>
        <v>0</v>
      </c>
      <c r="D970" s="57">
        <f>IF(D966=0,0,D968/D966)</f>
        <v>0</v>
      </c>
      <c r="E970" s="57">
        <f t="shared" ref="E970:I970" si="732">IF(E966=0,0,E968/E966)</f>
        <v>0</v>
      </c>
      <c r="F970" s="57">
        <f t="shared" si="732"/>
        <v>0</v>
      </c>
      <c r="G970" s="57">
        <f t="shared" si="732"/>
        <v>0</v>
      </c>
      <c r="H970" s="57">
        <f t="shared" si="732"/>
        <v>0</v>
      </c>
      <c r="I970" s="171">
        <f t="shared" si="732"/>
        <v>0</v>
      </c>
      <c r="J970" s="151"/>
      <c r="K970" s="170">
        <f t="shared" ref="K970" si="733">IF(K966=0,0,K968/K966)</f>
        <v>0</v>
      </c>
      <c r="L970" s="78">
        <f>IF(L966=0,0,L968/L966)</f>
        <v>0</v>
      </c>
      <c r="M970" s="78">
        <f>IF(M966=0,0,M968/M966)</f>
        <v>0</v>
      </c>
      <c r="N970" s="171">
        <f>IF(N966=0,0,N968/N966)</f>
        <v>0</v>
      </c>
      <c r="O970" s="151"/>
      <c r="P970" s="91"/>
      <c r="Q970" s="85"/>
      <c r="S970" s="236"/>
      <c r="T970" s="66"/>
      <c r="U970" s="59"/>
      <c r="V970" s="293"/>
      <c r="W970" s="59"/>
      <c r="Y970" s="35" t="s">
        <v>22</v>
      </c>
      <c r="Z970" s="34">
        <f>IF(SUM(W972,W987,W1002,W1017)=0,0,AVERAGE(W972,W987,W1002,W1017))</f>
        <v>0</v>
      </c>
      <c r="AA970" s="17" t="s">
        <v>18</v>
      </c>
      <c r="AB970" s="31"/>
    </row>
    <row r="971" spans="1:30" ht="15" hidden="1" customHeight="1" outlineLevel="1" thickBot="1" x14ac:dyDescent="0.3">
      <c r="A971" s="356"/>
      <c r="B971" s="182" t="s">
        <v>74</v>
      </c>
      <c r="C971" s="199">
        <f>C967-C968</f>
        <v>0</v>
      </c>
      <c r="D971" s="58">
        <f t="shared" ref="D971:I971" si="734">D967-D968</f>
        <v>0</v>
      </c>
      <c r="E971" s="58">
        <f t="shared" si="734"/>
        <v>0</v>
      </c>
      <c r="F971" s="58">
        <f t="shared" si="734"/>
        <v>0</v>
      </c>
      <c r="G971" s="58">
        <f t="shared" si="734"/>
        <v>0</v>
      </c>
      <c r="H971" s="58">
        <f t="shared" si="734"/>
        <v>0</v>
      </c>
      <c r="I971" s="173">
        <f t="shared" si="734"/>
        <v>0</v>
      </c>
      <c r="J971" s="152"/>
      <c r="K971" s="172">
        <f t="shared" ref="K971" si="735">K967-K968</f>
        <v>0</v>
      </c>
      <c r="L971" s="79">
        <f>L967-L968</f>
        <v>0</v>
      </c>
      <c r="M971" s="79">
        <f>M967-M968</f>
        <v>0</v>
      </c>
      <c r="N971" s="173">
        <f>N967-N968</f>
        <v>0</v>
      </c>
      <c r="O971" s="152"/>
      <c r="P971" s="93"/>
      <c r="Q971" s="87"/>
      <c r="S971" s="286" t="s">
        <v>119</v>
      </c>
      <c r="T971" s="348" t="str">
        <f>IF((SUM(C971:N971)-SUM(Q963:Q976))=0,"",SUM(C971:N971)-SUM(Q963:Q976))</f>
        <v/>
      </c>
      <c r="U971" s="348"/>
      <c r="V971" s="348"/>
      <c r="W971" s="348"/>
      <c r="Y971" s="111" t="s">
        <v>11</v>
      </c>
      <c r="Z971" s="41" t="s">
        <v>18</v>
      </c>
      <c r="AA971" s="26">
        <f>AA965</f>
        <v>0</v>
      </c>
      <c r="AB971" s="27" t="str">
        <f>IF(AB970="","введите цель",Z967*A1030*AB970-AB980)</f>
        <v>введите цель</v>
      </c>
    </row>
    <row r="972" spans="1:30" ht="15" hidden="1" customHeight="1" outlineLevel="1" thickBot="1" x14ac:dyDescent="0.3">
      <c r="A972" s="356"/>
      <c r="B972" s="182" t="s">
        <v>13</v>
      </c>
      <c r="C972" s="200" t="str">
        <f>IF(C968=0,"нет",C967/C968)</f>
        <v>нет</v>
      </c>
      <c r="D972" s="75" t="str">
        <f t="shared" ref="D972:I972" si="736">IF(D968=0,"нет",D967/D968)</f>
        <v>нет</v>
      </c>
      <c r="E972" s="75" t="str">
        <f t="shared" si="736"/>
        <v>нет</v>
      </c>
      <c r="F972" s="75" t="str">
        <f t="shared" si="736"/>
        <v>нет</v>
      </c>
      <c r="G972" s="75" t="str">
        <f t="shared" si="736"/>
        <v>нет</v>
      </c>
      <c r="H972" s="75" t="str">
        <f t="shared" si="736"/>
        <v>нет</v>
      </c>
      <c r="I972" s="174" t="str">
        <f t="shared" si="736"/>
        <v>нет</v>
      </c>
      <c r="J972" s="153"/>
      <c r="K972" s="200" t="str">
        <f>IF(K968=0,"нет",K967/K968)</f>
        <v>нет</v>
      </c>
      <c r="L972" s="75" t="str">
        <f>IF(L968=0,"нет",L967/L968)</f>
        <v>нет</v>
      </c>
      <c r="M972" s="75" t="str">
        <f>IF(M968=0,"нет",M967/M968)</f>
        <v>нет</v>
      </c>
      <c r="N972" s="174" t="str">
        <f>IF(N968=0,"нет",N967/N968)</f>
        <v>нет</v>
      </c>
      <c r="O972" s="153"/>
      <c r="P972" s="94"/>
      <c r="Q972" s="88"/>
      <c r="S972" s="236" t="s">
        <v>50</v>
      </c>
      <c r="T972" s="66" t="str">
        <f>IF(SUM(C966:I966)=0,"",SUM(C967:I967)/SUM(C966:I966))</f>
        <v/>
      </c>
      <c r="U972" s="66" t="str">
        <f>IF(SUM(K966:N966)=0,"",SUM(K967:N967)/SUM(K966:N966))</f>
        <v/>
      </c>
      <c r="V972" s="293"/>
      <c r="W972" s="66" t="str">
        <f>IF(SUM(C966:N966)=0,"",SUM(C967:N967)/SUM(C966:N966))</f>
        <v/>
      </c>
      <c r="Y972" s="376" t="s">
        <v>110</v>
      </c>
      <c r="Z972" s="377"/>
      <c r="AA972" s="379"/>
      <c r="AB972" s="378"/>
    </row>
    <row r="973" spans="1:30" ht="15" hidden="1" customHeight="1" outlineLevel="1" thickBot="1" x14ac:dyDescent="0.3">
      <c r="A973" s="356"/>
      <c r="B973" s="82" t="s">
        <v>31</v>
      </c>
      <c r="C973" s="201">
        <f t="shared" ref="C973:I973" si="737">IF(C963=0,0,C964/C963)</f>
        <v>0</v>
      </c>
      <c r="D973" s="60">
        <f t="shared" si="737"/>
        <v>0</v>
      </c>
      <c r="E973" s="60">
        <f t="shared" si="737"/>
        <v>0</v>
      </c>
      <c r="F973" s="60">
        <f t="shared" si="737"/>
        <v>0</v>
      </c>
      <c r="G973" s="60">
        <f t="shared" si="737"/>
        <v>0</v>
      </c>
      <c r="H973" s="60">
        <f t="shared" si="737"/>
        <v>0</v>
      </c>
      <c r="I973" s="176">
        <f t="shared" si="737"/>
        <v>0</v>
      </c>
      <c r="J973" s="154"/>
      <c r="K973" s="175">
        <f t="shared" ref="K973:N973" si="738">IF(K963=0,0,K964/K963)</f>
        <v>0</v>
      </c>
      <c r="L973" s="80">
        <f t="shared" si="738"/>
        <v>0</v>
      </c>
      <c r="M973" s="80">
        <f t="shared" si="738"/>
        <v>0</v>
      </c>
      <c r="N973" s="176">
        <f t="shared" si="738"/>
        <v>0</v>
      </c>
      <c r="O973" s="154"/>
      <c r="P973" s="95"/>
      <c r="Q973" s="89"/>
      <c r="S973" s="382"/>
      <c r="T973" s="383"/>
      <c r="U973" s="383"/>
      <c r="V973" s="383"/>
      <c r="W973" s="384"/>
      <c r="X973" s="73"/>
      <c r="Y973" s="35" t="s">
        <v>19</v>
      </c>
      <c r="Z973" s="36">
        <f>Z968</f>
        <v>0</v>
      </c>
      <c r="AA973" s="343" t="s">
        <v>18</v>
      </c>
      <c r="AB973" s="252"/>
    </row>
    <row r="974" spans="1:30" ht="15" hidden="1" customHeight="1" outlineLevel="1" x14ac:dyDescent="0.25">
      <c r="A974" s="356"/>
      <c r="B974" s="181" t="s">
        <v>37</v>
      </c>
      <c r="C974" s="201">
        <f t="shared" ref="C974:I974" si="739">IF(C964=0,0,C965/C964)</f>
        <v>0</v>
      </c>
      <c r="D974" s="60">
        <f t="shared" si="739"/>
        <v>0</v>
      </c>
      <c r="E974" s="60">
        <f t="shared" si="739"/>
        <v>0</v>
      </c>
      <c r="F974" s="60">
        <f t="shared" si="739"/>
        <v>0</v>
      </c>
      <c r="G974" s="60">
        <f t="shared" si="739"/>
        <v>0</v>
      </c>
      <c r="H974" s="60">
        <f t="shared" si="739"/>
        <v>0</v>
      </c>
      <c r="I974" s="176">
        <f t="shared" si="739"/>
        <v>0</v>
      </c>
      <c r="J974" s="154"/>
      <c r="K974" s="175">
        <f t="shared" ref="K974:N974" si="740">IF(K964=0,0,K965/K964)</f>
        <v>0</v>
      </c>
      <c r="L974" s="80">
        <f t="shared" si="740"/>
        <v>0</v>
      </c>
      <c r="M974" s="80">
        <f t="shared" si="740"/>
        <v>0</v>
      </c>
      <c r="N974" s="176">
        <f t="shared" si="740"/>
        <v>0</v>
      </c>
      <c r="O974" s="154"/>
      <c r="P974" s="95"/>
      <c r="Q974" s="89"/>
      <c r="S974" s="236" t="s">
        <v>37</v>
      </c>
      <c r="T974" s="61">
        <f>IF(SUM(C964:I964)=0,0,(SUM(C965:I965)/SUM(C964:I964)))</f>
        <v>0</v>
      </c>
      <c r="U974" s="61">
        <f>IF(SUM(K964:N964)=0,0,(SUM(K965:N965)/SUM(K964:N964)))</f>
        <v>0</v>
      </c>
      <c r="V974" s="294"/>
      <c r="W974" s="61">
        <f>IF(SUM(C964:N964)=0,0,(SUM(C965:N965)/SUM(C964:N964)))</f>
        <v>0</v>
      </c>
      <c r="Y974" s="37" t="s">
        <v>11</v>
      </c>
      <c r="Z974" s="110" t="s">
        <v>18</v>
      </c>
      <c r="AA974" s="19">
        <f>AA965</f>
        <v>0</v>
      </c>
      <c r="AB974" s="30" t="str">
        <f>IF(AB973="","введите цель",((Z967*Z970*A1030)/(Z968*A1030))*AB973*A1030-AB980)</f>
        <v>введите цель</v>
      </c>
    </row>
    <row r="975" spans="1:30" ht="15" hidden="1" customHeight="1" outlineLevel="1" thickBot="1" x14ac:dyDescent="0.3">
      <c r="A975" s="356"/>
      <c r="B975" s="82" t="s">
        <v>38</v>
      </c>
      <c r="C975" s="201">
        <f t="shared" ref="C975:G975" si="741">IF(C965=0,0,C966/C965)</f>
        <v>0</v>
      </c>
      <c r="D975" s="60">
        <f t="shared" si="741"/>
        <v>0</v>
      </c>
      <c r="E975" s="60">
        <f t="shared" si="741"/>
        <v>0</v>
      </c>
      <c r="F975" s="60">
        <f t="shared" si="741"/>
        <v>0</v>
      </c>
      <c r="G975" s="60">
        <f t="shared" si="741"/>
        <v>0</v>
      </c>
      <c r="H975" s="60">
        <f>IF(H965=0,0,H966/H965)</f>
        <v>0</v>
      </c>
      <c r="I975" s="176">
        <f t="shared" ref="I975" si="742">IF(I965=0,0,I966/I965)</f>
        <v>0</v>
      </c>
      <c r="J975" s="154"/>
      <c r="K975" s="175">
        <f t="shared" ref="K975:N975" si="743">IF(K965=0,0,K966/K965)</f>
        <v>0</v>
      </c>
      <c r="L975" s="80">
        <f t="shared" si="743"/>
        <v>0</v>
      </c>
      <c r="M975" s="80">
        <f t="shared" si="743"/>
        <v>0</v>
      </c>
      <c r="N975" s="176">
        <f t="shared" si="743"/>
        <v>0</v>
      </c>
      <c r="O975" s="154"/>
      <c r="P975" s="95"/>
      <c r="Q975" s="89"/>
      <c r="S975" s="236" t="s">
        <v>38</v>
      </c>
      <c r="T975" s="61">
        <f>IF(SUM(C965:I965)=0,0,(SUM(C966:I966)/SUM(C965:I965)))</f>
        <v>0</v>
      </c>
      <c r="U975" s="61">
        <f>IF(SUM(K965:N965)=0,0,(SUM(K966:N966)/SUM(K965:N965)))</f>
        <v>0</v>
      </c>
      <c r="V975" s="294"/>
      <c r="W975" s="61">
        <f>IF(SUM(C965:N965)=0,0,(SUM(C966:N966)/SUM(C965:N965)))</f>
        <v>0</v>
      </c>
      <c r="Y975" s="111" t="s">
        <v>20</v>
      </c>
      <c r="Z975" s="112">
        <f>Z967</f>
        <v>0</v>
      </c>
      <c r="AA975" s="113" t="s">
        <v>18</v>
      </c>
      <c r="AB975" s="114" t="str">
        <f>IF(AB973="","введите цель",W1026/W1024*AB973)</f>
        <v>введите цель</v>
      </c>
    </row>
    <row r="976" spans="1:30" ht="15" hidden="1" customHeight="1" outlineLevel="1" thickBot="1" x14ac:dyDescent="0.3">
      <c r="A976" s="356"/>
      <c r="B976" s="183" t="s">
        <v>39</v>
      </c>
      <c r="C976" s="204">
        <f>IF(C964=0,0,C966/C964)</f>
        <v>0</v>
      </c>
      <c r="D976" s="76">
        <f t="shared" ref="D976:I976" si="744">IF(D964=0,0,D966/D964)</f>
        <v>0</v>
      </c>
      <c r="E976" s="76">
        <f t="shared" si="744"/>
        <v>0</v>
      </c>
      <c r="F976" s="76">
        <f t="shared" si="744"/>
        <v>0</v>
      </c>
      <c r="G976" s="76">
        <f t="shared" si="744"/>
        <v>0</v>
      </c>
      <c r="H976" s="76">
        <f t="shared" si="744"/>
        <v>0</v>
      </c>
      <c r="I976" s="205">
        <f t="shared" si="744"/>
        <v>0</v>
      </c>
      <c r="J976" s="155"/>
      <c r="K976" s="177">
        <f t="shared" ref="K976" si="745">IF(K964=0,0,K966/K964)</f>
        <v>0</v>
      </c>
      <c r="L976" s="81">
        <f>IF(L964=0,0,L966/L964)</f>
        <v>0</v>
      </c>
      <c r="M976" s="81">
        <f>IF(M964=0,0,M966/M964)</f>
        <v>0</v>
      </c>
      <c r="N976" s="178">
        <f>IF(N964=0,0,N966/N964)</f>
        <v>0</v>
      </c>
      <c r="O976" s="155"/>
      <c r="P976" s="160"/>
      <c r="Q976" s="161"/>
      <c r="S976" s="287" t="s">
        <v>40</v>
      </c>
      <c r="T976" s="61">
        <f>IF(SUM(C964:I964)=0,0,SUM(C966:I966)/SUM(C964:I964))</f>
        <v>0</v>
      </c>
      <c r="U976" s="61">
        <f>IF(SUM(K964:N964)=0,0,SUM(K966:N966)/SUM(K964:N964))</f>
        <v>0</v>
      </c>
      <c r="V976" s="294"/>
      <c r="W976" s="61">
        <f>IF(SUM(C964:N964)=0,0,SUM(C966:N966)/SUM(C964:N964))</f>
        <v>0</v>
      </c>
      <c r="Y976" s="380" t="s">
        <v>23</v>
      </c>
      <c r="Z976" s="381"/>
      <c r="AA976" s="381"/>
      <c r="AB976" s="32">
        <f>Z970</f>
        <v>0</v>
      </c>
    </row>
    <row r="977" spans="1:30" ht="15" hidden="1" customHeight="1" outlineLevel="1" thickBot="1" x14ac:dyDescent="0.3">
      <c r="A977" s="140" t="s">
        <v>42</v>
      </c>
      <c r="B977" s="145"/>
      <c r="C977" s="207" t="str">
        <f t="shared" ref="C977:I977" si="746">C962</f>
        <v>прямые заходы</v>
      </c>
      <c r="D977" s="208" t="str">
        <f t="shared" si="746"/>
        <v>директ</v>
      </c>
      <c r="E977" s="208" t="str">
        <f t="shared" si="746"/>
        <v>adwords</v>
      </c>
      <c r="F977" s="208" t="str">
        <f t="shared" si="746"/>
        <v>поиск</v>
      </c>
      <c r="G977" s="208" t="str">
        <f t="shared" si="746"/>
        <v>ссылки</v>
      </c>
      <c r="H977" s="208" t="str">
        <f t="shared" si="746"/>
        <v>источник m</v>
      </c>
      <c r="I977" s="209" t="str">
        <f t="shared" si="746"/>
        <v>источник n</v>
      </c>
      <c r="J977" s="240"/>
      <c r="K977" s="239" t="str">
        <f>K962</f>
        <v>Повторные</v>
      </c>
      <c r="L977" s="208" t="str">
        <f>L962</f>
        <v>авито</v>
      </c>
      <c r="M977" s="208" t="str">
        <f>M962</f>
        <v>вконтакт</v>
      </c>
      <c r="N977" s="209" t="str">
        <f>N962</f>
        <v>источник k</v>
      </c>
      <c r="O977" s="206"/>
      <c r="P977" s="393" t="s">
        <v>100</v>
      </c>
      <c r="Q977" s="394"/>
      <c r="Y977" s="357" t="s">
        <v>52</v>
      </c>
      <c r="Z977" s="358"/>
      <c r="AA977" s="358"/>
      <c r="AB977" s="115">
        <f>IF(Z967=0,0,Z967/Z968)</f>
        <v>0</v>
      </c>
    </row>
    <row r="978" spans="1:30" ht="15" hidden="1" customHeight="1" outlineLevel="1" x14ac:dyDescent="0.25">
      <c r="A978" s="233"/>
      <c r="B978" s="184" t="s">
        <v>30</v>
      </c>
      <c r="C978" s="52"/>
      <c r="D978" s="53"/>
      <c r="E978" s="53"/>
      <c r="F978" s="53"/>
      <c r="G978" s="53"/>
      <c r="H978" s="53"/>
      <c r="I978" s="202"/>
      <c r="J978" s="158"/>
      <c r="K978" s="223"/>
      <c r="L978" s="224"/>
      <c r="M978" s="224"/>
      <c r="N978" s="162"/>
      <c r="O978" s="158"/>
      <c r="P978" s="104"/>
      <c r="Q978" s="99"/>
      <c r="R978" s="1"/>
      <c r="S978" s="232"/>
      <c r="T978" s="299" t="s">
        <v>101</v>
      </c>
      <c r="U978" s="299" t="s">
        <v>102</v>
      </c>
      <c r="V978" s="300"/>
      <c r="W978" s="301" t="s">
        <v>106</v>
      </c>
      <c r="Y978" s="357" t="s">
        <v>24</v>
      </c>
      <c r="Z978" s="358"/>
      <c r="AA978" s="358"/>
      <c r="AB978" s="253">
        <f>Z967</f>
        <v>0</v>
      </c>
    </row>
    <row r="979" spans="1:30" ht="15" hidden="1" customHeight="1" outlineLevel="1" x14ac:dyDescent="0.25">
      <c r="A979" s="138" t="s">
        <v>89</v>
      </c>
      <c r="B979" s="185" t="s">
        <v>34</v>
      </c>
      <c r="C979" s="193"/>
      <c r="D979" s="4"/>
      <c r="E979" s="4"/>
      <c r="F979" s="3"/>
      <c r="G979" s="3"/>
      <c r="H979" s="3"/>
      <c r="I979" s="194"/>
      <c r="J979" s="159"/>
      <c r="K979" s="166"/>
      <c r="L979" s="101"/>
      <c r="M979" s="101"/>
      <c r="N979" s="84"/>
      <c r="O979" s="159"/>
      <c r="P979" s="90"/>
      <c r="Q979" s="84"/>
      <c r="S979" s="227" t="s">
        <v>47</v>
      </c>
      <c r="T979" s="68" t="str">
        <f>IF(SUM(C979:I979)=0,"",SUM(C979:I979)/A980)</f>
        <v/>
      </c>
      <c r="U979" s="68" t="str">
        <f>IF(SUM(K979:N979)=0,"",SUM(K979:N979)/A980)</f>
        <v/>
      </c>
      <c r="V979" s="277"/>
      <c r="W979" s="228" t="str">
        <f>IF(SUM(C979:N979)=0,"",SUM(C979:N979)/A980)</f>
        <v/>
      </c>
      <c r="Y979" s="357" t="s">
        <v>26</v>
      </c>
      <c r="Z979" s="358"/>
      <c r="AA979" s="358"/>
      <c r="AB979" s="116">
        <f>Z968</f>
        <v>0</v>
      </c>
    </row>
    <row r="980" spans="1:30" ht="15" hidden="1" customHeight="1" outlineLevel="1" thickBot="1" x14ac:dyDescent="0.3">
      <c r="A980" s="234">
        <v>7</v>
      </c>
      <c r="B980" s="185" t="s">
        <v>3</v>
      </c>
      <c r="C980" s="193"/>
      <c r="D980" s="3"/>
      <c r="E980" s="3"/>
      <c r="F980" s="3"/>
      <c r="G980" s="3"/>
      <c r="H980" s="3"/>
      <c r="I980" s="194"/>
      <c r="J980" s="159"/>
      <c r="K980" s="166"/>
      <c r="L980" s="101"/>
      <c r="M980" s="101"/>
      <c r="N980" s="84"/>
      <c r="O980" s="159"/>
      <c r="P980" s="90"/>
      <c r="Q980" s="84"/>
      <c r="S980" s="227" t="s">
        <v>48</v>
      </c>
      <c r="T980" s="69">
        <f>SUM(C980:I980)/A980</f>
        <v>0</v>
      </c>
      <c r="U980" s="69">
        <f>SUM(K980:N980)/A980</f>
        <v>0</v>
      </c>
      <c r="V980" s="278"/>
      <c r="W980" s="229">
        <f>SUM(C980:N980)/A980</f>
        <v>0</v>
      </c>
      <c r="Y980" s="359" t="s">
        <v>28</v>
      </c>
      <c r="Z980" s="360"/>
      <c r="AA980" s="360"/>
      <c r="AB980" s="33">
        <f>IF(COUNT(W968,W983,W998,W1013)=0,0,AVERAGE(W968,W983,W998,W1013)*4+SUM(T969,T984,T999,T1014))</f>
        <v>0</v>
      </c>
    </row>
    <row r="981" spans="1:30" ht="15" hidden="1" customHeight="1" outlineLevel="1" thickBot="1" x14ac:dyDescent="0.3">
      <c r="A981" s="353" t="s">
        <v>46</v>
      </c>
      <c r="B981" s="185" t="s">
        <v>4</v>
      </c>
      <c r="C981" s="193"/>
      <c r="D981" s="3"/>
      <c r="E981" s="3"/>
      <c r="F981" s="3"/>
      <c r="G981" s="3"/>
      <c r="H981" s="3"/>
      <c r="I981" s="194"/>
      <c r="J981" s="159"/>
      <c r="K981" s="166"/>
      <c r="L981" s="101"/>
      <c r="M981" s="101"/>
      <c r="N981" s="84"/>
      <c r="O981" s="159"/>
      <c r="P981" s="90"/>
      <c r="Q981" s="84"/>
      <c r="S981" s="227" t="s">
        <v>49</v>
      </c>
      <c r="T981" s="69" t="str">
        <f>IF(SUM(C981:I981)=0,"",SUM(C981:I981)/A980)</f>
        <v/>
      </c>
      <c r="U981" s="69" t="str">
        <f>IF(SUM(K981:N981)=0,"",SUM(K981:N981)/A980)</f>
        <v/>
      </c>
      <c r="V981" s="278"/>
      <c r="W981" s="229" t="str">
        <f>IF(SUM(C981:N981)=0,"",SUM(C981:N981)/A980)</f>
        <v/>
      </c>
      <c r="Y981" s="257"/>
      <c r="Z981" s="257"/>
      <c r="AA981" s="257"/>
      <c r="AB981" s="257"/>
    </row>
    <row r="982" spans="1:30" ht="15" hidden="1" customHeight="1" outlineLevel="1" thickBot="1" x14ac:dyDescent="0.3">
      <c r="A982" s="354"/>
      <c r="B982" s="185" t="s">
        <v>5</v>
      </c>
      <c r="C982" s="195"/>
      <c r="D982" s="6"/>
      <c r="E982" s="6"/>
      <c r="F982" s="5"/>
      <c r="G982" s="5"/>
      <c r="H982" s="5"/>
      <c r="I982" s="196"/>
      <c r="J982" s="151"/>
      <c r="K982" s="167"/>
      <c r="L982" s="102"/>
      <c r="M982" s="102"/>
      <c r="N982" s="85"/>
      <c r="O982" s="151"/>
      <c r="P982" s="91"/>
      <c r="Q982" s="85"/>
      <c r="S982" s="227" t="s">
        <v>6</v>
      </c>
      <c r="T982" s="66">
        <f>SUM(C982:I982)</f>
        <v>0</v>
      </c>
      <c r="U982" s="66">
        <f>SUM(K982:N982)</f>
        <v>0</v>
      </c>
      <c r="V982" s="279"/>
      <c r="W982" s="67">
        <f>SUM(C982:N982)</f>
        <v>0</v>
      </c>
      <c r="Y982" s="361" t="s">
        <v>111</v>
      </c>
      <c r="Z982" s="362"/>
      <c r="AA982" s="362"/>
      <c r="AB982" s="363"/>
    </row>
    <row r="983" spans="1:30" ht="15" hidden="1" customHeight="1" outlineLevel="1" x14ac:dyDescent="0.25">
      <c r="A983" s="355"/>
      <c r="B983" s="185" t="s">
        <v>7</v>
      </c>
      <c r="C983" s="195"/>
      <c r="D983" s="5"/>
      <c r="E983" s="5"/>
      <c r="F983" s="5"/>
      <c r="G983" s="5"/>
      <c r="H983" s="5"/>
      <c r="I983" s="196"/>
      <c r="J983" s="151"/>
      <c r="K983" s="167"/>
      <c r="L983" s="102"/>
      <c r="M983" s="102"/>
      <c r="N983" s="85"/>
      <c r="O983" s="151"/>
      <c r="P983" s="91"/>
      <c r="Q983" s="85"/>
      <c r="S983" s="227" t="s">
        <v>105</v>
      </c>
      <c r="T983" s="59" t="str">
        <f>IF(SUM(C983:I983)=0,"",SUM(C983:I983))</f>
        <v/>
      </c>
      <c r="U983" s="59" t="str">
        <f>IF(SUM(K983:N983)=0,"",SUM(K983:N983))</f>
        <v/>
      </c>
      <c r="V983" s="280"/>
      <c r="W983" s="67" t="str">
        <f>IF(SUM(C983:N983)=0,"",SUM(C983:N983))</f>
        <v/>
      </c>
      <c r="Y983" s="364" t="s">
        <v>25</v>
      </c>
      <c r="Z983" s="365"/>
      <c r="AA983" s="365"/>
      <c r="AB983" s="202"/>
    </row>
    <row r="984" spans="1:30" ht="15" hidden="1" customHeight="1" outlineLevel="1" x14ac:dyDescent="0.25">
      <c r="A984" s="356"/>
      <c r="B984" s="181" t="s">
        <v>32</v>
      </c>
      <c r="C984" s="197">
        <f t="shared" ref="C984:I984" si="747">IF(C979=0,0,C983/C979)</f>
        <v>0</v>
      </c>
      <c r="D984" s="56">
        <f t="shared" si="747"/>
        <v>0</v>
      </c>
      <c r="E984" s="56">
        <f t="shared" si="747"/>
        <v>0</v>
      </c>
      <c r="F984" s="56">
        <f t="shared" si="747"/>
        <v>0</v>
      </c>
      <c r="G984" s="56">
        <f t="shared" si="747"/>
        <v>0</v>
      </c>
      <c r="H984" s="56">
        <f t="shared" si="747"/>
        <v>0</v>
      </c>
      <c r="I984" s="169">
        <f t="shared" si="747"/>
        <v>0</v>
      </c>
      <c r="J984" s="150"/>
      <c r="K984" s="168">
        <f>IF(K979=0,0,K983/K979)</f>
        <v>0</v>
      </c>
      <c r="L984" s="147">
        <f>IF(L979=0,0,L983/L979)</f>
        <v>0</v>
      </c>
      <c r="M984" s="147">
        <f>IF(M979=0,0,M983/M979)</f>
        <v>0</v>
      </c>
      <c r="N984" s="169">
        <f>IF(N979=0,0,N983/N979)</f>
        <v>0</v>
      </c>
      <c r="O984" s="150"/>
      <c r="P984" s="92"/>
      <c r="Q984" s="86"/>
      <c r="S984" s="227" t="s">
        <v>51</v>
      </c>
      <c r="T984" s="345" t="str">
        <f>IF(SUM(Q978:Q991)=0,"",SUM(Q978:Q991))</f>
        <v/>
      </c>
      <c r="U984" s="345"/>
      <c r="V984" s="346"/>
      <c r="W984" s="347"/>
      <c r="Y984" s="366" t="s">
        <v>112</v>
      </c>
      <c r="Z984" s="367"/>
      <c r="AA984" s="367"/>
      <c r="AB984" s="254"/>
    </row>
    <row r="985" spans="1:30" ht="15" hidden="1" customHeight="1" outlineLevel="1" x14ac:dyDescent="0.25">
      <c r="A985" s="356"/>
      <c r="B985" s="181" t="s">
        <v>8</v>
      </c>
      <c r="C985" s="198">
        <f t="shared" ref="C985:I985" si="748">IF(C981=0,0,C983/C981)</f>
        <v>0</v>
      </c>
      <c r="D985" s="57">
        <f t="shared" si="748"/>
        <v>0</v>
      </c>
      <c r="E985" s="57">
        <f t="shared" si="748"/>
        <v>0</v>
      </c>
      <c r="F985" s="57">
        <f t="shared" si="748"/>
        <v>0</v>
      </c>
      <c r="G985" s="57">
        <f t="shared" si="748"/>
        <v>0</v>
      </c>
      <c r="H985" s="57">
        <f t="shared" si="748"/>
        <v>0</v>
      </c>
      <c r="I985" s="171">
        <f t="shared" si="748"/>
        <v>0</v>
      </c>
      <c r="J985" s="151"/>
      <c r="K985" s="170">
        <f>IF(K981=0,0,K983/K981)</f>
        <v>0</v>
      </c>
      <c r="L985" s="78">
        <f>IF(L981=0,0,L983/L981)</f>
        <v>0</v>
      </c>
      <c r="M985" s="78">
        <f>IF(M981=0,0,M983/M981)</f>
        <v>0</v>
      </c>
      <c r="N985" s="171">
        <f>IF(N981=0,0,N983/N981)</f>
        <v>0</v>
      </c>
      <c r="O985" s="151"/>
      <c r="P985" s="91"/>
      <c r="Q985" s="85"/>
      <c r="S985" s="236"/>
      <c r="T985" s="216"/>
      <c r="U985" s="215"/>
      <c r="V985" s="215"/>
      <c r="W985" s="237"/>
      <c r="Y985" s="366" t="s">
        <v>113</v>
      </c>
      <c r="Z985" s="367"/>
      <c r="AA985" s="367"/>
      <c r="AB985" s="8"/>
    </row>
    <row r="986" spans="1:30" ht="15" hidden="1" customHeight="1" outlineLevel="1" x14ac:dyDescent="0.25">
      <c r="A986" s="356"/>
      <c r="B986" s="182" t="s">
        <v>74</v>
      </c>
      <c r="C986" s="199">
        <f>C982-C983</f>
        <v>0</v>
      </c>
      <c r="D986" s="58">
        <f t="shared" ref="D986:I986" si="749">D982-D983</f>
        <v>0</v>
      </c>
      <c r="E986" s="58">
        <f t="shared" si="749"/>
        <v>0</v>
      </c>
      <c r="F986" s="58">
        <f t="shared" si="749"/>
        <v>0</v>
      </c>
      <c r="G986" s="58">
        <f t="shared" si="749"/>
        <v>0</v>
      </c>
      <c r="H986" s="58">
        <f t="shared" si="749"/>
        <v>0</v>
      </c>
      <c r="I986" s="173">
        <f t="shared" si="749"/>
        <v>0</v>
      </c>
      <c r="J986" s="152"/>
      <c r="K986" s="172">
        <f>K982-K983</f>
        <v>0</v>
      </c>
      <c r="L986" s="79">
        <f>L982-L983</f>
        <v>0</v>
      </c>
      <c r="M986" s="79">
        <f>M982-M983</f>
        <v>0</v>
      </c>
      <c r="N986" s="173">
        <f>N982-N983</f>
        <v>0</v>
      </c>
      <c r="O986" s="152"/>
      <c r="P986" s="93"/>
      <c r="Q986" s="87"/>
      <c r="S986" s="286" t="s">
        <v>119</v>
      </c>
      <c r="T986" s="348" t="str">
        <f>IF((SUM(C986:N986)-SUM(Q978:Q991))=0,"",SUM(C986:N986)-SUM(Q978:Q991))</f>
        <v/>
      </c>
      <c r="U986" s="348"/>
      <c r="V986" s="349"/>
      <c r="W986" s="350"/>
      <c r="Y986" s="366" t="s">
        <v>114</v>
      </c>
      <c r="Z986" s="367"/>
      <c r="AA986" s="367"/>
      <c r="AB986" s="255"/>
    </row>
    <row r="987" spans="1:30" ht="15" hidden="1" customHeight="1" outlineLevel="1" thickBot="1" x14ac:dyDescent="0.3">
      <c r="A987" s="356"/>
      <c r="B987" s="182" t="s">
        <v>13</v>
      </c>
      <c r="C987" s="200" t="str">
        <f>IF(C983=0,"нет",C982/C983)</f>
        <v>нет</v>
      </c>
      <c r="D987" s="75" t="str">
        <f t="shared" ref="D987:I987" si="750">IF(D983=0,"нет",D982/D983)</f>
        <v>нет</v>
      </c>
      <c r="E987" s="75" t="str">
        <f t="shared" si="750"/>
        <v>нет</v>
      </c>
      <c r="F987" s="75" t="str">
        <f t="shared" si="750"/>
        <v>нет</v>
      </c>
      <c r="G987" s="75" t="str">
        <f t="shared" si="750"/>
        <v>нет</v>
      </c>
      <c r="H987" s="75" t="str">
        <f t="shared" si="750"/>
        <v>нет</v>
      </c>
      <c r="I987" s="174" t="str">
        <f t="shared" si="750"/>
        <v>нет</v>
      </c>
      <c r="J987" s="153"/>
      <c r="K987" s="200" t="str">
        <f>IF(K983=0,"нет",K982/K983)</f>
        <v>нет</v>
      </c>
      <c r="L987" s="75" t="str">
        <f>IF(L983=0,"нет",L982/L983)</f>
        <v>нет</v>
      </c>
      <c r="M987" s="75" t="str">
        <f>IF(M983=0,"нет",M982/M983)</f>
        <v>нет</v>
      </c>
      <c r="N987" s="174" t="str">
        <f>IF(N983=0,"нет",N982/N983)</f>
        <v>нет</v>
      </c>
      <c r="O987" s="153"/>
      <c r="P987" s="94"/>
      <c r="Q987" s="88"/>
      <c r="S987" s="227" t="s">
        <v>50</v>
      </c>
      <c r="T987" s="66" t="str">
        <f>IF(SUM(C981:I981)=0,"",SUM(C982:I982)/SUM(C981:I981))</f>
        <v/>
      </c>
      <c r="U987" s="66" t="str">
        <f>IF(SUM(K981:N981)=0,"",SUM(K982:N982)/SUM(K981:N981))</f>
        <v/>
      </c>
      <c r="V987" s="280"/>
      <c r="W987" s="67" t="str">
        <f>IF(SUM(C981:N981)=0,"",SUM(C982:N982)/SUM(C981:N981))</f>
        <v/>
      </c>
      <c r="Y987" s="368" t="s">
        <v>27</v>
      </c>
      <c r="Z987" s="369"/>
      <c r="AA987" s="369"/>
      <c r="AB987" s="256">
        <f>AB983*AB984*AB985*30-AB986</f>
        <v>0</v>
      </c>
    </row>
    <row r="988" spans="1:30" ht="15" hidden="1" customHeight="1" outlineLevel="1" x14ac:dyDescent="0.25">
      <c r="A988" s="356"/>
      <c r="B988" s="82" t="s">
        <v>31</v>
      </c>
      <c r="C988" s="201">
        <f t="shared" ref="C988:I988" si="751">IF(C978=0,0,C979/C978)</f>
        <v>0</v>
      </c>
      <c r="D988" s="60">
        <f t="shared" si="751"/>
        <v>0</v>
      </c>
      <c r="E988" s="60">
        <f t="shared" si="751"/>
        <v>0</v>
      </c>
      <c r="F988" s="60">
        <f t="shared" si="751"/>
        <v>0</v>
      </c>
      <c r="G988" s="60">
        <f t="shared" si="751"/>
        <v>0</v>
      </c>
      <c r="H988" s="60">
        <f t="shared" si="751"/>
        <v>0</v>
      </c>
      <c r="I988" s="176">
        <f t="shared" si="751"/>
        <v>0</v>
      </c>
      <c r="J988" s="154"/>
      <c r="K988" s="175">
        <f t="shared" ref="K988:N988" si="752">IF(K978=0,0,K979/K978)</f>
        <v>0</v>
      </c>
      <c r="L988" s="80">
        <f t="shared" si="752"/>
        <v>0</v>
      </c>
      <c r="M988" s="80">
        <f t="shared" si="752"/>
        <v>0</v>
      </c>
      <c r="N988" s="176">
        <f t="shared" si="752"/>
        <v>0</v>
      </c>
      <c r="O988" s="154"/>
      <c r="P988" s="95"/>
      <c r="Q988" s="89"/>
      <c r="S988" s="236"/>
      <c r="T988" s="215"/>
      <c r="U988" s="215"/>
      <c r="V988" s="215"/>
      <c r="W988" s="238"/>
    </row>
    <row r="989" spans="1:30" ht="15" hidden="1" customHeight="1" outlineLevel="1" x14ac:dyDescent="0.25">
      <c r="A989" s="356"/>
      <c r="B989" s="181" t="s">
        <v>37</v>
      </c>
      <c r="C989" s="201">
        <f t="shared" ref="C989:I989" si="753">IF(C979=0,0,C980/C979)</f>
        <v>0</v>
      </c>
      <c r="D989" s="60">
        <f t="shared" si="753"/>
        <v>0</v>
      </c>
      <c r="E989" s="60">
        <f t="shared" si="753"/>
        <v>0</v>
      </c>
      <c r="F989" s="60">
        <f t="shared" si="753"/>
        <v>0</v>
      </c>
      <c r="G989" s="60">
        <f t="shared" si="753"/>
        <v>0</v>
      </c>
      <c r="H989" s="60">
        <f t="shared" si="753"/>
        <v>0</v>
      </c>
      <c r="I989" s="176">
        <f t="shared" si="753"/>
        <v>0</v>
      </c>
      <c r="J989" s="154"/>
      <c r="K989" s="175">
        <f>IF(K979=0,0,K980/K979)</f>
        <v>0</v>
      </c>
      <c r="L989" s="80">
        <f>IF(L979=0,0,L980/L979)</f>
        <v>0</v>
      </c>
      <c r="M989" s="80">
        <f t="shared" ref="M989:N989" si="754">IF(M979=0,0,M980/M979)</f>
        <v>0</v>
      </c>
      <c r="N989" s="176">
        <f t="shared" si="754"/>
        <v>0</v>
      </c>
      <c r="O989" s="154"/>
      <c r="P989" s="95"/>
      <c r="Q989" s="89"/>
      <c r="S989" s="227" t="s">
        <v>37</v>
      </c>
      <c r="T989" s="61">
        <f>IF(SUM(C979:I979)=0,0,(SUM(C980:I980)/SUM(C979:I979)))</f>
        <v>0</v>
      </c>
      <c r="U989" s="61">
        <f>IF(SUM(K979:N979)=0,0,(SUM(K980:N980)/SUM(K979:N979)))</f>
        <v>0</v>
      </c>
      <c r="V989" s="281"/>
      <c r="W989" s="203">
        <f>IF(SUM(C979:N979)=0,0,(SUM(C980:N980)/SUM(C979:N979)))</f>
        <v>0</v>
      </c>
      <c r="AC989" s="14"/>
      <c r="AD989" s="16"/>
    </row>
    <row r="990" spans="1:30" ht="15" hidden="1" customHeight="1" outlineLevel="1" x14ac:dyDescent="0.25">
      <c r="A990" s="356"/>
      <c r="B990" s="82" t="s">
        <v>38</v>
      </c>
      <c r="C990" s="201">
        <f t="shared" ref="C990:I990" si="755">IF(C980=0,0,C981/C980)</f>
        <v>0</v>
      </c>
      <c r="D990" s="60">
        <f t="shared" si="755"/>
        <v>0</v>
      </c>
      <c r="E990" s="60">
        <f t="shared" si="755"/>
        <v>0</v>
      </c>
      <c r="F990" s="60">
        <f t="shared" si="755"/>
        <v>0</v>
      </c>
      <c r="G990" s="60">
        <f t="shared" si="755"/>
        <v>0</v>
      </c>
      <c r="H990" s="60">
        <f t="shared" si="755"/>
        <v>0</v>
      </c>
      <c r="I990" s="176">
        <f t="shared" si="755"/>
        <v>0</v>
      </c>
      <c r="J990" s="154"/>
      <c r="K990" s="175">
        <f>IF(K980=0,0,K981/K980)</f>
        <v>0</v>
      </c>
      <c r="L990" s="80">
        <f>IF(L980=0,0,L981/L980)</f>
        <v>0</v>
      </c>
      <c r="M990" s="80">
        <f t="shared" ref="M990:N990" si="756">IF(M980=0,0,M981/M980)</f>
        <v>0</v>
      </c>
      <c r="N990" s="176">
        <f t="shared" si="756"/>
        <v>0</v>
      </c>
      <c r="O990" s="154"/>
      <c r="P990" s="95"/>
      <c r="Q990" s="89"/>
      <c r="S990" s="227" t="s">
        <v>38</v>
      </c>
      <c r="T990" s="61">
        <f>IF(SUM(C980:I980)=0,0,(SUM(C981:I981)/SUM(C980:I980)))</f>
        <v>0</v>
      </c>
      <c r="U990" s="61">
        <f>IF(SUM(K980:N980)=0,0,(SUM(K981:N981)/SUM(K980:N980)))</f>
        <v>0</v>
      </c>
      <c r="V990" s="281"/>
      <c r="W990" s="203">
        <f>IF(SUM(C980:N980)=0,0,(SUM(C981:N981)/SUM(C980:N980)))</f>
        <v>0</v>
      </c>
    </row>
    <row r="991" spans="1:30" ht="15" hidden="1" customHeight="1" outlineLevel="1" thickBot="1" x14ac:dyDescent="0.3">
      <c r="A991" s="356"/>
      <c r="B991" s="183" t="s">
        <v>39</v>
      </c>
      <c r="C991" s="204">
        <f>IF(C979=0,0,C981/C979)</f>
        <v>0</v>
      </c>
      <c r="D991" s="76">
        <f t="shared" ref="D991:I991" si="757">IF(D979=0,0,D981/D979)</f>
        <v>0</v>
      </c>
      <c r="E991" s="76">
        <f t="shared" si="757"/>
        <v>0</v>
      </c>
      <c r="F991" s="76">
        <f t="shared" si="757"/>
        <v>0</v>
      </c>
      <c r="G991" s="76">
        <f t="shared" si="757"/>
        <v>0</v>
      </c>
      <c r="H991" s="76">
        <f t="shared" si="757"/>
        <v>0</v>
      </c>
      <c r="I991" s="205">
        <f t="shared" si="757"/>
        <v>0</v>
      </c>
      <c r="J991" s="155"/>
      <c r="K991" s="177">
        <f>IF(K979=0,0,K981/K979)</f>
        <v>0</v>
      </c>
      <c r="L991" s="81">
        <f>IF(L979=0,0,L981/L979)</f>
        <v>0</v>
      </c>
      <c r="M991" s="81">
        <f>IF(M979=0,0,M981/M979)</f>
        <v>0</v>
      </c>
      <c r="N991" s="178">
        <f>IF(N979=0,0,N981/N979)</f>
        <v>0</v>
      </c>
      <c r="O991" s="155"/>
      <c r="P991" s="160"/>
      <c r="Q991" s="161"/>
      <c r="S991" s="230" t="s">
        <v>40</v>
      </c>
      <c r="T991" s="62">
        <f>IF(SUM(C979:I979)=0,0,SUM(C981:I981)/SUM(C979:I979))</f>
        <v>0</v>
      </c>
      <c r="U991" s="62">
        <f>IF(SUM(K979:N979)=0,0,SUM(K981:N981)/SUM(K979:N979))</f>
        <v>0</v>
      </c>
      <c r="V991" s="282"/>
      <c r="W991" s="180">
        <f>IF(SUM(C979:N979)=0,0,SUM(C981:N981)/SUM(C979:N979))</f>
        <v>0</v>
      </c>
      <c r="AB991" s="72"/>
    </row>
    <row r="992" spans="1:30" ht="15" hidden="1" customHeight="1" outlineLevel="1" thickBot="1" x14ac:dyDescent="0.3">
      <c r="A992" s="235" t="s">
        <v>43</v>
      </c>
      <c r="B992" s="157"/>
      <c r="C992" s="207" t="str">
        <f>C977</f>
        <v>прямые заходы</v>
      </c>
      <c r="D992" s="208" t="str">
        <f t="shared" ref="D992:I992" si="758">D977</f>
        <v>директ</v>
      </c>
      <c r="E992" s="208" t="str">
        <f t="shared" si="758"/>
        <v>adwords</v>
      </c>
      <c r="F992" s="208" t="str">
        <f t="shared" si="758"/>
        <v>поиск</v>
      </c>
      <c r="G992" s="208" t="str">
        <f t="shared" si="758"/>
        <v>ссылки</v>
      </c>
      <c r="H992" s="208" t="str">
        <f t="shared" si="758"/>
        <v>источник m</v>
      </c>
      <c r="I992" s="209" t="str">
        <f t="shared" si="758"/>
        <v>источник n</v>
      </c>
      <c r="J992" s="210"/>
      <c r="K992" s="207" t="str">
        <f t="shared" ref="K992:N992" si="759">K977</f>
        <v>Повторные</v>
      </c>
      <c r="L992" s="208" t="str">
        <f t="shared" si="759"/>
        <v>авито</v>
      </c>
      <c r="M992" s="208" t="str">
        <f t="shared" si="759"/>
        <v>вконтакт</v>
      </c>
      <c r="N992" s="209" t="str">
        <f t="shared" si="759"/>
        <v>источник k</v>
      </c>
      <c r="O992" s="206"/>
      <c r="P992" s="351" t="s">
        <v>100</v>
      </c>
      <c r="Q992" s="352"/>
      <c r="AA992" s="71" t="s">
        <v>34</v>
      </c>
    </row>
    <row r="993" spans="1:29" ht="15" hidden="1" customHeight="1" outlineLevel="1" x14ac:dyDescent="0.25">
      <c r="A993" s="233"/>
      <c r="B993" s="184" t="s">
        <v>30</v>
      </c>
      <c r="C993" s="52"/>
      <c r="D993" s="53"/>
      <c r="E993" s="53"/>
      <c r="F993" s="53"/>
      <c r="G993" s="53"/>
      <c r="H993" s="53"/>
      <c r="I993" s="202"/>
      <c r="J993" s="158"/>
      <c r="K993" s="165"/>
      <c r="L993" s="103"/>
      <c r="M993" s="103"/>
      <c r="N993" s="99"/>
      <c r="O993" s="158"/>
      <c r="P993" s="104"/>
      <c r="Q993" s="99"/>
      <c r="R993" s="1"/>
      <c r="S993" s="232"/>
      <c r="T993" s="299" t="s">
        <v>101</v>
      </c>
      <c r="U993" s="299" t="s">
        <v>102</v>
      </c>
      <c r="V993" s="300"/>
      <c r="W993" s="301" t="s">
        <v>106</v>
      </c>
      <c r="AA993" s="70">
        <f>W1024</f>
        <v>0</v>
      </c>
    </row>
    <row r="994" spans="1:29" ht="15" hidden="1" customHeight="1" outlineLevel="1" x14ac:dyDescent="0.25">
      <c r="A994" s="138" t="s">
        <v>89</v>
      </c>
      <c r="B994" s="185" t="s">
        <v>34</v>
      </c>
      <c r="C994" s="193"/>
      <c r="D994" s="4"/>
      <c r="E994" s="4"/>
      <c r="F994" s="3"/>
      <c r="G994" s="3"/>
      <c r="H994" s="3"/>
      <c r="I994" s="194"/>
      <c r="J994" s="159"/>
      <c r="K994" s="166"/>
      <c r="L994" s="101"/>
      <c r="M994" s="101"/>
      <c r="N994" s="84"/>
      <c r="O994" s="159"/>
      <c r="P994" s="90"/>
      <c r="Q994" s="84"/>
      <c r="S994" s="227" t="s">
        <v>47</v>
      </c>
      <c r="T994" s="68" t="str">
        <f>IF(SUM(C994:I994)=0,"",SUM(C994:I994)/A995)</f>
        <v/>
      </c>
      <c r="U994" s="68" t="str">
        <f>IF(SUM(K994:N994)=0,"",SUM(K994:N994)/A995)</f>
        <v/>
      </c>
      <c r="V994" s="277"/>
      <c r="W994" s="228" t="str">
        <f>IF(SUM(C994:N994)=0,"",SUM(C994:N994)/A995)</f>
        <v/>
      </c>
      <c r="AC994" s="109" t="s">
        <v>55</v>
      </c>
    </row>
    <row r="995" spans="1:29" ht="15" hidden="1" customHeight="1" outlineLevel="1" x14ac:dyDescent="0.25">
      <c r="A995" s="234">
        <v>7</v>
      </c>
      <c r="B995" s="185" t="s">
        <v>3</v>
      </c>
      <c r="C995" s="193"/>
      <c r="D995" s="3"/>
      <c r="E995" s="3"/>
      <c r="F995" s="3"/>
      <c r="G995" s="3"/>
      <c r="H995" s="3"/>
      <c r="I995" s="194"/>
      <c r="J995" s="159"/>
      <c r="K995" s="166"/>
      <c r="L995" s="101"/>
      <c r="M995" s="101"/>
      <c r="N995" s="84"/>
      <c r="O995" s="159"/>
      <c r="P995" s="90"/>
      <c r="Q995" s="84"/>
      <c r="S995" s="227" t="s">
        <v>48</v>
      </c>
      <c r="T995" s="69">
        <f>SUM(C995:I995)/A995</f>
        <v>0</v>
      </c>
      <c r="U995" s="69">
        <f>SUM(K995:N995)/A995</f>
        <v>0</v>
      </c>
      <c r="V995" s="278"/>
      <c r="W995" s="229">
        <f>SUM(C995:N995)/A995</f>
        <v>0</v>
      </c>
      <c r="AA995" s="71" t="s">
        <v>3</v>
      </c>
      <c r="AB995" s="74">
        <f>IF(AA993=0,0,AA996/AA993)</f>
        <v>0</v>
      </c>
    </row>
    <row r="996" spans="1:29" ht="15" hidden="1" customHeight="1" outlineLevel="1" x14ac:dyDescent="0.25">
      <c r="A996" s="353" t="s">
        <v>46</v>
      </c>
      <c r="B996" s="185" t="s">
        <v>4</v>
      </c>
      <c r="C996" s="193"/>
      <c r="D996" s="3"/>
      <c r="E996" s="3"/>
      <c r="F996" s="3"/>
      <c r="G996" s="3"/>
      <c r="H996" s="3"/>
      <c r="I996" s="194"/>
      <c r="J996" s="159"/>
      <c r="K996" s="166"/>
      <c r="L996" s="101"/>
      <c r="M996" s="101"/>
      <c r="N996" s="84"/>
      <c r="O996" s="159"/>
      <c r="P996" s="90"/>
      <c r="Q996" s="84"/>
      <c r="S996" s="227" t="s">
        <v>49</v>
      </c>
      <c r="T996" s="69" t="str">
        <f>IF(SUM(C996:I996)=0,"",SUM(C996:I996)/A995)</f>
        <v/>
      </c>
      <c r="U996" s="69" t="str">
        <f>IF(SUM(K996:N996)=0,"",SUM(K996:N996)/A995)</f>
        <v/>
      </c>
      <c r="V996" s="278"/>
      <c r="W996" s="229" t="str">
        <f>IF(SUM(C996:N996)=0,"",SUM(C996:N996)/A995)</f>
        <v/>
      </c>
      <c r="Y996" s="109" t="s">
        <v>57</v>
      </c>
      <c r="AA996" s="71">
        <f>W1025</f>
        <v>0</v>
      </c>
    </row>
    <row r="997" spans="1:29" ht="15" hidden="1" customHeight="1" outlineLevel="1" thickBot="1" x14ac:dyDescent="0.3">
      <c r="A997" s="354"/>
      <c r="B997" s="185" t="s">
        <v>5</v>
      </c>
      <c r="C997" s="195"/>
      <c r="D997" s="6"/>
      <c r="E997" s="6"/>
      <c r="F997" s="5"/>
      <c r="G997" s="5"/>
      <c r="H997" s="5"/>
      <c r="I997" s="196"/>
      <c r="J997" s="151"/>
      <c r="K997" s="167"/>
      <c r="L997" s="102"/>
      <c r="M997" s="102"/>
      <c r="N997" s="85"/>
      <c r="O997" s="151"/>
      <c r="P997" s="91"/>
      <c r="Q997" s="85"/>
      <c r="S997" s="227" t="s">
        <v>6</v>
      </c>
      <c r="T997" s="66">
        <f>SUM(C997:I997)</f>
        <v>0</v>
      </c>
      <c r="U997" s="66">
        <f>SUM(K997:N997)</f>
        <v>0</v>
      </c>
      <c r="V997" s="279"/>
      <c r="W997" s="67">
        <f>SUM(C997:N997)</f>
        <v>0</v>
      </c>
      <c r="Y997" s="77">
        <f>IF(W1024=0,0,W1026/W1024)</f>
        <v>0</v>
      </c>
      <c r="AC997" s="109" t="s">
        <v>56</v>
      </c>
    </row>
    <row r="998" spans="1:29" ht="15" hidden="1" customHeight="1" outlineLevel="1" x14ac:dyDescent="0.25">
      <c r="A998" s="355"/>
      <c r="B998" s="185" t="s">
        <v>7</v>
      </c>
      <c r="C998" s="195"/>
      <c r="D998" s="5"/>
      <c r="E998" s="5"/>
      <c r="F998" s="5"/>
      <c r="G998" s="5"/>
      <c r="H998" s="5"/>
      <c r="I998" s="196"/>
      <c r="J998" s="151"/>
      <c r="K998" s="167"/>
      <c r="L998" s="102"/>
      <c r="M998" s="102"/>
      <c r="N998" s="85"/>
      <c r="O998" s="151"/>
      <c r="P998" s="91"/>
      <c r="Q998" s="85"/>
      <c r="S998" s="227" t="s">
        <v>105</v>
      </c>
      <c r="T998" s="59" t="str">
        <f>IF(SUM(C998:I998)=0,"",SUM(C998:I998))</f>
        <v/>
      </c>
      <c r="U998" s="59" t="str">
        <f>IF(SUM(K998:N998)=0,"",SUM(K998:N998))</f>
        <v/>
      </c>
      <c r="V998" s="280"/>
      <c r="W998" s="67" t="str">
        <f>IF(SUM(C998:N998)=0,"",SUM(C998:N998))</f>
        <v/>
      </c>
      <c r="AA998" s="71" t="s">
        <v>4</v>
      </c>
      <c r="AB998" s="74">
        <f>IF(AA996=0,0,AA999/AA996)</f>
        <v>0</v>
      </c>
    </row>
    <row r="999" spans="1:29" ht="15" hidden="1" customHeight="1" outlineLevel="1" x14ac:dyDescent="0.25">
      <c r="A999" s="356"/>
      <c r="B999" s="181" t="s">
        <v>32</v>
      </c>
      <c r="C999" s="197">
        <f t="shared" ref="C999:I999" si="760">IF(C994=0,0,C998/C994)</f>
        <v>0</v>
      </c>
      <c r="D999" s="56">
        <f t="shared" si="760"/>
        <v>0</v>
      </c>
      <c r="E999" s="56">
        <f t="shared" si="760"/>
        <v>0</v>
      </c>
      <c r="F999" s="56">
        <f t="shared" si="760"/>
        <v>0</v>
      </c>
      <c r="G999" s="56">
        <f t="shared" si="760"/>
        <v>0</v>
      </c>
      <c r="H999" s="56">
        <f t="shared" si="760"/>
        <v>0</v>
      </c>
      <c r="I999" s="169">
        <f t="shared" si="760"/>
        <v>0</v>
      </c>
      <c r="J999" s="150"/>
      <c r="K999" s="168">
        <f>IF(K994=0,0,K998/K994)</f>
        <v>0</v>
      </c>
      <c r="L999" s="147">
        <f>IF(L994=0,0,L998/L994)</f>
        <v>0</v>
      </c>
      <c r="M999" s="147">
        <f>IF(M994=0,0,M998/M994)</f>
        <v>0</v>
      </c>
      <c r="N999" s="169">
        <f>IF(N994=0,0,N998/N994)</f>
        <v>0</v>
      </c>
      <c r="O999" s="150"/>
      <c r="P999" s="92"/>
      <c r="Q999" s="86"/>
      <c r="S999" s="227" t="s">
        <v>51</v>
      </c>
      <c r="T999" s="345" t="str">
        <f>IF(SUM(Q993:Q1006)=0,"",SUM(Q993:Q1006))</f>
        <v/>
      </c>
      <c r="U999" s="345"/>
      <c r="V999" s="346"/>
      <c r="W999" s="347"/>
      <c r="AA999" s="71">
        <f>W1026</f>
        <v>0</v>
      </c>
    </row>
    <row r="1000" spans="1:29" ht="15" hidden="1" customHeight="1" outlineLevel="1" x14ac:dyDescent="0.25">
      <c r="A1000" s="356"/>
      <c r="B1000" s="181" t="s">
        <v>8</v>
      </c>
      <c r="C1000" s="198">
        <f t="shared" ref="C1000:I1000" si="761">IF(C996=0,0,C998/C996)</f>
        <v>0</v>
      </c>
      <c r="D1000" s="57">
        <f t="shared" si="761"/>
        <v>0</v>
      </c>
      <c r="E1000" s="57">
        <f t="shared" si="761"/>
        <v>0</v>
      </c>
      <c r="F1000" s="57">
        <f t="shared" si="761"/>
        <v>0</v>
      </c>
      <c r="G1000" s="57">
        <f t="shared" si="761"/>
        <v>0</v>
      </c>
      <c r="H1000" s="57">
        <f t="shared" si="761"/>
        <v>0</v>
      </c>
      <c r="I1000" s="171">
        <f t="shared" si="761"/>
        <v>0</v>
      </c>
      <c r="J1000" s="151"/>
      <c r="K1000" s="170">
        <f>IF(K996=0,0,K998/K996)</f>
        <v>0</v>
      </c>
      <c r="L1000" s="78">
        <f>IF(L996=0,0,L998/L996)</f>
        <v>0</v>
      </c>
      <c r="M1000" s="78">
        <f>IF(M996=0,0,M998/M996)</f>
        <v>0</v>
      </c>
      <c r="N1000" s="171">
        <f>IF(N996=0,0,N998/N996)</f>
        <v>0</v>
      </c>
      <c r="O1000" s="151"/>
      <c r="P1000" s="91"/>
      <c r="Q1000" s="85"/>
      <c r="S1000" s="236"/>
      <c r="T1000" s="216"/>
      <c r="U1000" s="215"/>
      <c r="V1000" s="215"/>
      <c r="W1000" s="237"/>
      <c r="AA1000" s="108" t="s">
        <v>54</v>
      </c>
      <c r="AC1000" s="109" t="s">
        <v>58</v>
      </c>
    </row>
    <row r="1001" spans="1:29" ht="15" hidden="1" customHeight="1" outlineLevel="1" x14ac:dyDescent="0.25">
      <c r="A1001" s="356"/>
      <c r="B1001" s="182" t="s">
        <v>74</v>
      </c>
      <c r="C1001" s="199">
        <f>C997-C998</f>
        <v>0</v>
      </c>
      <c r="D1001" s="58">
        <f t="shared" ref="D1001:I1001" si="762">D997-D998</f>
        <v>0</v>
      </c>
      <c r="E1001" s="58">
        <f t="shared" si="762"/>
        <v>0</v>
      </c>
      <c r="F1001" s="58">
        <f t="shared" si="762"/>
        <v>0</v>
      </c>
      <c r="G1001" s="58">
        <f t="shared" si="762"/>
        <v>0</v>
      </c>
      <c r="H1001" s="58">
        <f t="shared" si="762"/>
        <v>0</v>
      </c>
      <c r="I1001" s="173">
        <f t="shared" si="762"/>
        <v>0</v>
      </c>
      <c r="J1001" s="152"/>
      <c r="K1001" s="172">
        <f>K997-K998</f>
        <v>0</v>
      </c>
      <c r="L1001" s="79">
        <f>L997-L998</f>
        <v>0</v>
      </c>
      <c r="M1001" s="79">
        <f>M997-M998</f>
        <v>0</v>
      </c>
      <c r="N1001" s="173">
        <f>N997-N998</f>
        <v>0</v>
      </c>
      <c r="O1001" s="152"/>
      <c r="P1001" s="93"/>
      <c r="Q1001" s="87"/>
      <c r="S1001" s="286" t="s">
        <v>119</v>
      </c>
      <c r="T1001" s="348" t="str">
        <f>IF((SUM(C1001:N1001)-SUM(Q993:Q1006))=0,"",SUM(C1001:N1001)-SUM(Q993:Q1006))</f>
        <v/>
      </c>
      <c r="U1001" s="348"/>
      <c r="V1001" s="349"/>
      <c r="W1001" s="350"/>
      <c r="AA1001" s="71">
        <f>SUM(K966,K981,K996,K1011)</f>
        <v>0</v>
      </c>
      <c r="AB1001" s="73">
        <f>IF(AA999=0,0,AA1001/AA999)</f>
        <v>0</v>
      </c>
    </row>
    <row r="1002" spans="1:29" ht="15" hidden="1" customHeight="1" outlineLevel="1" x14ac:dyDescent="0.25">
      <c r="A1002" s="356"/>
      <c r="B1002" s="182" t="s">
        <v>13</v>
      </c>
      <c r="C1002" s="200" t="str">
        <f>IF(C998=0,"нет",C997/C998)</f>
        <v>нет</v>
      </c>
      <c r="D1002" s="75" t="str">
        <f t="shared" ref="D1002:I1002" si="763">IF(D998=0,"нет",D997/D998)</f>
        <v>нет</v>
      </c>
      <c r="E1002" s="75" t="str">
        <f t="shared" si="763"/>
        <v>нет</v>
      </c>
      <c r="F1002" s="75" t="str">
        <f t="shared" si="763"/>
        <v>нет</v>
      </c>
      <c r="G1002" s="75" t="str">
        <f t="shared" si="763"/>
        <v>нет</v>
      </c>
      <c r="H1002" s="75" t="str">
        <f t="shared" si="763"/>
        <v>нет</v>
      </c>
      <c r="I1002" s="174" t="str">
        <f t="shared" si="763"/>
        <v>нет</v>
      </c>
      <c r="J1002" s="153"/>
      <c r="K1002" s="200" t="str">
        <f>IF(K998=0,"нет",K997/K998)</f>
        <v>нет</v>
      </c>
      <c r="L1002" s="75" t="str">
        <f>IF(L998=0,"нет",L997/L998)</f>
        <v>нет</v>
      </c>
      <c r="M1002" s="75" t="str">
        <f>IF(M998=0,"нет",M997/M998)</f>
        <v>нет</v>
      </c>
      <c r="N1002" s="174" t="str">
        <f>IF(N998=0,"нет",N997/N998)</f>
        <v>нет</v>
      </c>
      <c r="O1002" s="153"/>
      <c r="P1002" s="94"/>
      <c r="Q1002" s="88"/>
      <c r="S1002" s="227" t="s">
        <v>50</v>
      </c>
      <c r="T1002" s="66" t="str">
        <f>IF(SUM(C996:I996)=0,"",SUM(C997:I997)/SUM(C996:I996))</f>
        <v/>
      </c>
      <c r="U1002" s="66" t="str">
        <f>IF(SUM(K996:N996)=0,"",SUM(K997:N997)/SUM(K996:N996))</f>
        <v/>
      </c>
      <c r="V1002" s="280"/>
      <c r="W1002" s="67" t="str">
        <f>IF(SUM(C996:N996)=0,"",SUM(C997:N997)/SUM(C996:N996))</f>
        <v/>
      </c>
    </row>
    <row r="1003" spans="1:29" ht="15" hidden="1" customHeight="1" outlineLevel="1" x14ac:dyDescent="0.25">
      <c r="A1003" s="356"/>
      <c r="B1003" s="82" t="s">
        <v>31</v>
      </c>
      <c r="C1003" s="201">
        <f t="shared" ref="C1003:I1003" si="764">IF(C993=0,0,C994/C993)</f>
        <v>0</v>
      </c>
      <c r="D1003" s="60">
        <f t="shared" si="764"/>
        <v>0</v>
      </c>
      <c r="E1003" s="60">
        <f t="shared" si="764"/>
        <v>0</v>
      </c>
      <c r="F1003" s="60">
        <f t="shared" si="764"/>
        <v>0</v>
      </c>
      <c r="G1003" s="60">
        <f t="shared" si="764"/>
        <v>0</v>
      </c>
      <c r="H1003" s="60">
        <f t="shared" si="764"/>
        <v>0</v>
      </c>
      <c r="I1003" s="176">
        <f t="shared" si="764"/>
        <v>0</v>
      </c>
      <c r="J1003" s="154"/>
      <c r="K1003" s="175">
        <f t="shared" ref="K1003:N1003" si="765">IF(K993=0,0,K994/K993)</f>
        <v>0</v>
      </c>
      <c r="L1003" s="80">
        <f t="shared" si="765"/>
        <v>0</v>
      </c>
      <c r="M1003" s="80">
        <f t="shared" si="765"/>
        <v>0</v>
      </c>
      <c r="N1003" s="176">
        <f t="shared" si="765"/>
        <v>0</v>
      </c>
      <c r="O1003" s="154"/>
      <c r="P1003" s="95"/>
      <c r="Q1003" s="89"/>
      <c r="S1003" s="236"/>
      <c r="T1003" s="215"/>
      <c r="U1003" s="215"/>
      <c r="V1003" s="215"/>
      <c r="W1003" s="238"/>
    </row>
    <row r="1004" spans="1:29" ht="15" hidden="1" customHeight="1" outlineLevel="1" x14ac:dyDescent="0.25">
      <c r="A1004" s="356"/>
      <c r="B1004" s="181" t="s">
        <v>37</v>
      </c>
      <c r="C1004" s="201">
        <f t="shared" ref="C1004:I1004" si="766">IF(C994=0,0,C995/C994)</f>
        <v>0</v>
      </c>
      <c r="D1004" s="60">
        <f t="shared" si="766"/>
        <v>0</v>
      </c>
      <c r="E1004" s="60">
        <f t="shared" si="766"/>
        <v>0</v>
      </c>
      <c r="F1004" s="60">
        <f t="shared" si="766"/>
        <v>0</v>
      </c>
      <c r="G1004" s="60">
        <f t="shared" si="766"/>
        <v>0</v>
      </c>
      <c r="H1004" s="60">
        <f t="shared" si="766"/>
        <v>0</v>
      </c>
      <c r="I1004" s="176">
        <f t="shared" si="766"/>
        <v>0</v>
      </c>
      <c r="J1004" s="154"/>
      <c r="K1004" s="175">
        <f>IF(K994=0,0,K995/K994)</f>
        <v>0</v>
      </c>
      <c r="L1004" s="80">
        <f>IF(L994=0,0,L995/L994)</f>
        <v>0</v>
      </c>
      <c r="M1004" s="80">
        <f t="shared" ref="M1004:N1004" si="767">IF(M994=0,0,M995/M994)</f>
        <v>0</v>
      </c>
      <c r="N1004" s="176">
        <f t="shared" si="767"/>
        <v>0</v>
      </c>
      <c r="O1004" s="154"/>
      <c r="P1004" s="95"/>
      <c r="Q1004" s="89"/>
      <c r="S1004" s="227" t="s">
        <v>37</v>
      </c>
      <c r="T1004" s="61">
        <f>IF(SUM(C994:I994)=0,0,(SUM(C995:I995)/SUM(C994:I994)))</f>
        <v>0</v>
      </c>
      <c r="U1004" s="61">
        <f>IF(SUM(K994:N994)=0,0,(SUM(K995:N995)/SUM(K994:N994)))</f>
        <v>0</v>
      </c>
      <c r="V1004" s="281"/>
      <c r="W1004" s="203">
        <f>IF(SUM(C994:N994)=0,0,(SUM(C995:N995)/SUM(C994:N994)))</f>
        <v>0</v>
      </c>
    </row>
    <row r="1005" spans="1:29" ht="15" hidden="1" customHeight="1" outlineLevel="1" x14ac:dyDescent="0.25">
      <c r="A1005" s="356"/>
      <c r="B1005" s="82" t="s">
        <v>38</v>
      </c>
      <c r="C1005" s="201">
        <f t="shared" ref="C1005:I1005" si="768">IF(C995=0,0,C996/C995)</f>
        <v>0</v>
      </c>
      <c r="D1005" s="60">
        <f t="shared" si="768"/>
        <v>0</v>
      </c>
      <c r="E1005" s="60">
        <f t="shared" si="768"/>
        <v>0</v>
      </c>
      <c r="F1005" s="60">
        <f t="shared" si="768"/>
        <v>0</v>
      </c>
      <c r="G1005" s="60">
        <f t="shared" si="768"/>
        <v>0</v>
      </c>
      <c r="H1005" s="60">
        <f t="shared" si="768"/>
        <v>0</v>
      </c>
      <c r="I1005" s="176">
        <f t="shared" si="768"/>
        <v>0</v>
      </c>
      <c r="J1005" s="154"/>
      <c r="K1005" s="175">
        <f>IF(K995=0,0,K996/K995)</f>
        <v>0</v>
      </c>
      <c r="L1005" s="80">
        <f>IF(L995=0,0,L996/L995)</f>
        <v>0</v>
      </c>
      <c r="M1005" s="80">
        <f t="shared" ref="M1005:N1005" si="769">IF(M995=0,0,M996/M995)</f>
        <v>0</v>
      </c>
      <c r="N1005" s="176">
        <f t="shared" si="769"/>
        <v>0</v>
      </c>
      <c r="O1005" s="154"/>
      <c r="P1005" s="95"/>
      <c r="Q1005" s="89"/>
      <c r="S1005" s="227" t="s">
        <v>38</v>
      </c>
      <c r="T1005" s="61">
        <f>IF(SUM(C995:I995)=0,0,(SUM(C996:I996)/SUM(C995:I995)))</f>
        <v>0</v>
      </c>
      <c r="U1005" s="61">
        <f>IF(SUM(K995:N995)=0,0,(SUM(K996:N996)/SUM(K995:N995)))</f>
        <v>0</v>
      </c>
      <c r="V1005" s="281"/>
      <c r="W1005" s="203">
        <f>IF(SUM(C995:N995)=0,0,(SUM(C996:N996)/SUM(C995:N995)))</f>
        <v>0</v>
      </c>
    </row>
    <row r="1006" spans="1:29" ht="15" hidden="1" customHeight="1" outlineLevel="1" thickBot="1" x14ac:dyDescent="0.3">
      <c r="A1006" s="356"/>
      <c r="B1006" s="183" t="s">
        <v>39</v>
      </c>
      <c r="C1006" s="204">
        <f>IF(C994=0,0,C996/C994)</f>
        <v>0</v>
      </c>
      <c r="D1006" s="76">
        <f t="shared" ref="D1006:I1006" si="770">IF(D994=0,0,D996/D994)</f>
        <v>0</v>
      </c>
      <c r="E1006" s="76">
        <f t="shared" si="770"/>
        <v>0</v>
      </c>
      <c r="F1006" s="76">
        <f t="shared" si="770"/>
        <v>0</v>
      </c>
      <c r="G1006" s="76">
        <f t="shared" si="770"/>
        <v>0</v>
      </c>
      <c r="H1006" s="76">
        <f t="shared" si="770"/>
        <v>0</v>
      </c>
      <c r="I1006" s="205">
        <f t="shared" si="770"/>
        <v>0</v>
      </c>
      <c r="J1006" s="155"/>
      <c r="K1006" s="177">
        <f>IF(K994=0,0,K996/K994)</f>
        <v>0</v>
      </c>
      <c r="L1006" s="81">
        <f>IF(L994=0,0,L996/L994)</f>
        <v>0</v>
      </c>
      <c r="M1006" s="81">
        <f>IF(M994=0,0,M996/M994)</f>
        <v>0</v>
      </c>
      <c r="N1006" s="178">
        <f>IF(N994=0,0,N996/N994)</f>
        <v>0</v>
      </c>
      <c r="O1006" s="155"/>
      <c r="P1006" s="160"/>
      <c r="Q1006" s="161"/>
      <c r="S1006" s="230" t="s">
        <v>40</v>
      </c>
      <c r="T1006" s="62">
        <f>IF(SUM(C994:I994)=0,0,SUM(C996:I996)/SUM(C994:I994))</f>
        <v>0</v>
      </c>
      <c r="U1006" s="62">
        <f>IF(SUM(K994:N994)=0,0,SUM(K996:N996)/SUM(K994:N994))</f>
        <v>0</v>
      </c>
      <c r="V1006" s="282"/>
      <c r="W1006" s="180">
        <f>IF(SUM(C994:N994)=0,0,SUM(C996:N996)/SUM(C994:N994))</f>
        <v>0</v>
      </c>
    </row>
    <row r="1007" spans="1:29" ht="15" hidden="1" customHeight="1" outlineLevel="1" thickBot="1" x14ac:dyDescent="0.3">
      <c r="A1007" s="140" t="s">
        <v>44</v>
      </c>
      <c r="B1007" s="145"/>
      <c r="C1007" s="207" t="str">
        <f>C992</f>
        <v>прямые заходы</v>
      </c>
      <c r="D1007" s="208" t="str">
        <f t="shared" ref="D1007:I1007" si="771">D992</f>
        <v>директ</v>
      </c>
      <c r="E1007" s="208" t="str">
        <f t="shared" si="771"/>
        <v>adwords</v>
      </c>
      <c r="F1007" s="208" t="str">
        <f t="shared" si="771"/>
        <v>поиск</v>
      </c>
      <c r="G1007" s="208" t="str">
        <f t="shared" si="771"/>
        <v>ссылки</v>
      </c>
      <c r="H1007" s="208" t="str">
        <f t="shared" si="771"/>
        <v>источник m</v>
      </c>
      <c r="I1007" s="209" t="str">
        <f t="shared" si="771"/>
        <v>источник n</v>
      </c>
      <c r="J1007" s="210"/>
      <c r="K1007" s="207" t="str">
        <f t="shared" ref="K1007:N1007" si="772">K992</f>
        <v>Повторные</v>
      </c>
      <c r="L1007" s="208" t="str">
        <f t="shared" si="772"/>
        <v>авито</v>
      </c>
      <c r="M1007" s="208" t="str">
        <f t="shared" si="772"/>
        <v>вконтакт</v>
      </c>
      <c r="N1007" s="209" t="str">
        <f t="shared" si="772"/>
        <v>источник k</v>
      </c>
      <c r="O1007" s="206"/>
      <c r="P1007" s="351" t="s">
        <v>100</v>
      </c>
      <c r="Q1007" s="352"/>
    </row>
    <row r="1008" spans="1:29" ht="15" hidden="1" customHeight="1" outlineLevel="1" x14ac:dyDescent="0.25">
      <c r="A1008" s="233"/>
      <c r="B1008" s="184" t="s">
        <v>30</v>
      </c>
      <c r="C1008" s="52"/>
      <c r="D1008" s="53"/>
      <c r="E1008" s="53"/>
      <c r="F1008" s="53"/>
      <c r="G1008" s="53"/>
      <c r="H1008" s="53"/>
      <c r="I1008" s="202"/>
      <c r="J1008" s="158"/>
      <c r="K1008" s="223"/>
      <c r="L1008" s="224"/>
      <c r="M1008" s="224"/>
      <c r="N1008" s="162"/>
      <c r="O1008" s="158"/>
      <c r="P1008" s="104"/>
      <c r="Q1008" s="99"/>
      <c r="R1008" s="1"/>
      <c r="S1008" s="232"/>
      <c r="T1008" s="299" t="s">
        <v>101</v>
      </c>
      <c r="U1008" s="299" t="s">
        <v>102</v>
      </c>
      <c r="V1008" s="300"/>
      <c r="W1008" s="301" t="s">
        <v>106</v>
      </c>
    </row>
    <row r="1009" spans="1:27" ht="15" hidden="1" customHeight="1" outlineLevel="1" x14ac:dyDescent="0.25">
      <c r="A1009" s="138" t="s">
        <v>89</v>
      </c>
      <c r="B1009" s="185" t="s">
        <v>34</v>
      </c>
      <c r="C1009" s="193"/>
      <c r="D1009" s="4"/>
      <c r="E1009" s="4"/>
      <c r="F1009" s="3"/>
      <c r="G1009" s="3"/>
      <c r="H1009" s="3"/>
      <c r="I1009" s="194"/>
      <c r="J1009" s="159"/>
      <c r="K1009" s="166"/>
      <c r="L1009" s="101"/>
      <c r="M1009" s="101"/>
      <c r="N1009" s="84"/>
      <c r="O1009" s="159"/>
      <c r="P1009" s="90"/>
      <c r="Q1009" s="84"/>
      <c r="S1009" s="227" t="s">
        <v>47</v>
      </c>
      <c r="T1009" s="68" t="str">
        <f>IF(SUM(C1009:I1009)=0,"",SUM(C1009:I1009)/A1010)</f>
        <v/>
      </c>
      <c r="U1009" s="68" t="str">
        <f>IF(SUM(K1009:N1009)=0,"",SUM(K1009:N1009)/A1010)</f>
        <v/>
      </c>
      <c r="V1009" s="277"/>
      <c r="W1009" s="228" t="str">
        <f>IF(SUM(C1009:N1009)=0,"",SUM(C1009:N1009)/A1010)</f>
        <v/>
      </c>
    </row>
    <row r="1010" spans="1:27" ht="15" hidden="1" customHeight="1" outlineLevel="1" x14ac:dyDescent="0.25">
      <c r="A1010" s="234">
        <v>10</v>
      </c>
      <c r="B1010" s="185" t="s">
        <v>3</v>
      </c>
      <c r="C1010" s="193"/>
      <c r="D1010" s="3"/>
      <c r="E1010" s="3"/>
      <c r="F1010" s="3"/>
      <c r="G1010" s="3"/>
      <c r="H1010" s="3"/>
      <c r="I1010" s="194"/>
      <c r="J1010" s="159"/>
      <c r="K1010" s="166"/>
      <c r="L1010" s="101"/>
      <c r="M1010" s="101"/>
      <c r="N1010" s="84"/>
      <c r="O1010" s="159"/>
      <c r="P1010" s="90"/>
      <c r="Q1010" s="84"/>
      <c r="S1010" s="227" t="s">
        <v>48</v>
      </c>
      <c r="T1010" s="69">
        <f>SUM(C1010:I1010)/A1010</f>
        <v>0</v>
      </c>
      <c r="U1010" s="69">
        <f>SUM(K1010:N1010)/A1010</f>
        <v>0</v>
      </c>
      <c r="V1010" s="278"/>
      <c r="W1010" s="229">
        <f>SUM(C1010:N1010)/A1010</f>
        <v>0</v>
      </c>
    </row>
    <row r="1011" spans="1:27" ht="15" hidden="1" customHeight="1" outlineLevel="1" x14ac:dyDescent="0.25">
      <c r="A1011" s="353" t="s">
        <v>46</v>
      </c>
      <c r="B1011" s="185" t="s">
        <v>4</v>
      </c>
      <c r="C1011" s="193"/>
      <c r="D1011" s="3"/>
      <c r="E1011" s="3"/>
      <c r="F1011" s="3"/>
      <c r="G1011" s="3"/>
      <c r="H1011" s="3"/>
      <c r="I1011" s="194"/>
      <c r="J1011" s="159"/>
      <c r="K1011" s="166"/>
      <c r="L1011" s="101"/>
      <c r="M1011" s="101"/>
      <c r="N1011" s="84"/>
      <c r="O1011" s="159"/>
      <c r="P1011" s="90"/>
      <c r="Q1011" s="84"/>
      <c r="S1011" s="227" t="s">
        <v>49</v>
      </c>
      <c r="T1011" s="69" t="str">
        <f>IF(SUM(C1011:I1011)=0,"",SUM(C1011:I1011)/A1010)</f>
        <v/>
      </c>
      <c r="U1011" s="69" t="str">
        <f>IF(SUM(K1011:N1011)=0,"",SUM(K1011:N1011)/A1010)</f>
        <v/>
      </c>
      <c r="V1011" s="278"/>
      <c r="W1011" s="229" t="str">
        <f>IF(SUM(C1011:N1011)=0,"",SUM(C1011:N1011)/A1010)</f>
        <v/>
      </c>
    </row>
    <row r="1012" spans="1:27" ht="15" hidden="1" customHeight="1" outlineLevel="1" thickBot="1" x14ac:dyDescent="0.3">
      <c r="A1012" s="354"/>
      <c r="B1012" s="185" t="s">
        <v>5</v>
      </c>
      <c r="C1012" s="195"/>
      <c r="D1012" s="6"/>
      <c r="E1012" s="6"/>
      <c r="F1012" s="5"/>
      <c r="G1012" s="5"/>
      <c r="H1012" s="5"/>
      <c r="I1012" s="196"/>
      <c r="J1012" s="151"/>
      <c r="K1012" s="167"/>
      <c r="L1012" s="102"/>
      <c r="M1012" s="102"/>
      <c r="N1012" s="85"/>
      <c r="O1012" s="151"/>
      <c r="P1012" s="91"/>
      <c r="Q1012" s="85"/>
      <c r="S1012" s="227" t="s">
        <v>6</v>
      </c>
      <c r="T1012" s="66">
        <f>SUM(C1012:I1012)</f>
        <v>0</v>
      </c>
      <c r="U1012" s="66">
        <f>SUM(K1012:N1012)</f>
        <v>0</v>
      </c>
      <c r="V1012" s="279"/>
      <c r="W1012" s="67">
        <f>SUM(C1012:N1012)</f>
        <v>0</v>
      </c>
    </row>
    <row r="1013" spans="1:27" ht="15" hidden="1" customHeight="1" outlineLevel="1" x14ac:dyDescent="0.25">
      <c r="A1013" s="355"/>
      <c r="B1013" s="185" t="s">
        <v>7</v>
      </c>
      <c r="C1013" s="195"/>
      <c r="D1013" s="5"/>
      <c r="E1013" s="5"/>
      <c r="F1013" s="5"/>
      <c r="G1013" s="5"/>
      <c r="H1013" s="5"/>
      <c r="I1013" s="196"/>
      <c r="J1013" s="151"/>
      <c r="K1013" s="167"/>
      <c r="L1013" s="102"/>
      <c r="M1013" s="102"/>
      <c r="N1013" s="85"/>
      <c r="O1013" s="151"/>
      <c r="P1013" s="91"/>
      <c r="Q1013" s="85"/>
      <c r="S1013" s="227" t="s">
        <v>105</v>
      </c>
      <c r="T1013" s="59" t="str">
        <f>IF(SUM(C1013:I1013)=0,"",SUM(C1013:I1013))</f>
        <v/>
      </c>
      <c r="U1013" s="59" t="str">
        <f>IF(SUM(K1013:N1013)=0,"",SUM(K1013:N1013))</f>
        <v/>
      </c>
      <c r="V1013" s="280"/>
      <c r="W1013" s="67" t="str">
        <f>IF(SUM(C1013:N1013)=0,"",SUM(C1013:N1013))</f>
        <v/>
      </c>
    </row>
    <row r="1014" spans="1:27" ht="15" hidden="1" customHeight="1" outlineLevel="1" x14ac:dyDescent="0.25">
      <c r="A1014" s="356"/>
      <c r="B1014" s="181" t="s">
        <v>32</v>
      </c>
      <c r="C1014" s="197">
        <f t="shared" ref="C1014:I1014" si="773">IF(C1009=0,0,C1013/C1009)</f>
        <v>0</v>
      </c>
      <c r="D1014" s="56">
        <f t="shared" si="773"/>
        <v>0</v>
      </c>
      <c r="E1014" s="56">
        <f t="shared" si="773"/>
        <v>0</v>
      </c>
      <c r="F1014" s="56">
        <f t="shared" si="773"/>
        <v>0</v>
      </c>
      <c r="G1014" s="56">
        <f t="shared" si="773"/>
        <v>0</v>
      </c>
      <c r="H1014" s="56">
        <f t="shared" si="773"/>
        <v>0</v>
      </c>
      <c r="I1014" s="169">
        <f t="shared" si="773"/>
        <v>0</v>
      </c>
      <c r="J1014" s="150"/>
      <c r="K1014" s="168">
        <f>IF(K1009=0,0,K1013/K1009)</f>
        <v>0</v>
      </c>
      <c r="L1014" s="147">
        <f>IF(L1009=0,0,L1013/L1009)</f>
        <v>0</v>
      </c>
      <c r="M1014" s="147">
        <f>IF(M1009=0,0,M1013/M1009)</f>
        <v>0</v>
      </c>
      <c r="N1014" s="169">
        <f>IF(N1009=0,0,N1013/N1009)</f>
        <v>0</v>
      </c>
      <c r="O1014" s="150"/>
      <c r="P1014" s="92"/>
      <c r="Q1014" s="86"/>
      <c r="S1014" s="227" t="s">
        <v>51</v>
      </c>
      <c r="T1014" s="345" t="str">
        <f>IF(SUM(Q1008:Q1021)=0,"",SUM(Q1008:Q1021))</f>
        <v/>
      </c>
      <c r="U1014" s="345"/>
      <c r="V1014" s="346"/>
      <c r="W1014" s="347"/>
      <c r="Y1014" s="1"/>
      <c r="Z1014" s="1"/>
    </row>
    <row r="1015" spans="1:27" ht="15" hidden="1" customHeight="1" outlineLevel="1" x14ac:dyDescent="0.25">
      <c r="A1015" s="356"/>
      <c r="B1015" s="181" t="s">
        <v>8</v>
      </c>
      <c r="C1015" s="198">
        <f t="shared" ref="C1015:I1015" si="774">IF(C1011=0,0,C1013/C1011)</f>
        <v>0</v>
      </c>
      <c r="D1015" s="57">
        <f t="shared" si="774"/>
        <v>0</v>
      </c>
      <c r="E1015" s="57">
        <f t="shared" si="774"/>
        <v>0</v>
      </c>
      <c r="F1015" s="57">
        <f t="shared" si="774"/>
        <v>0</v>
      </c>
      <c r="G1015" s="57">
        <f t="shared" si="774"/>
        <v>0</v>
      </c>
      <c r="H1015" s="57">
        <f t="shared" si="774"/>
        <v>0</v>
      </c>
      <c r="I1015" s="171">
        <f t="shared" si="774"/>
        <v>0</v>
      </c>
      <c r="J1015" s="151"/>
      <c r="K1015" s="170">
        <f>IF(K1011=0,0,K1013/K1011)</f>
        <v>0</v>
      </c>
      <c r="L1015" s="78">
        <f>IF(L1011=0,0,L1013/L1011)</f>
        <v>0</v>
      </c>
      <c r="M1015" s="78">
        <f>IF(M1011=0,0,M1013/M1011)</f>
        <v>0</v>
      </c>
      <c r="N1015" s="171">
        <f>IF(N1011=0,0,N1013/N1011)</f>
        <v>0</v>
      </c>
      <c r="O1015" s="151"/>
      <c r="P1015" s="91"/>
      <c r="Q1015" s="85"/>
      <c r="S1015" s="236"/>
      <c r="T1015" s="216"/>
      <c r="U1015" s="215"/>
      <c r="V1015" s="215"/>
      <c r="W1015" s="237"/>
      <c r="Y1015" s="1"/>
      <c r="Z1015" s="1"/>
    </row>
    <row r="1016" spans="1:27" ht="15" hidden="1" customHeight="1" outlineLevel="1" x14ac:dyDescent="0.25">
      <c r="A1016" s="356"/>
      <c r="B1016" s="182" t="s">
        <v>74</v>
      </c>
      <c r="C1016" s="199">
        <f>C1012-C1013</f>
        <v>0</v>
      </c>
      <c r="D1016" s="58">
        <f t="shared" ref="D1016:I1016" si="775">D1012-D1013</f>
        <v>0</v>
      </c>
      <c r="E1016" s="58">
        <f t="shared" si="775"/>
        <v>0</v>
      </c>
      <c r="F1016" s="58">
        <f t="shared" si="775"/>
        <v>0</v>
      </c>
      <c r="G1016" s="58">
        <f t="shared" si="775"/>
        <v>0</v>
      </c>
      <c r="H1016" s="58">
        <f t="shared" si="775"/>
        <v>0</v>
      </c>
      <c r="I1016" s="173">
        <f t="shared" si="775"/>
        <v>0</v>
      </c>
      <c r="J1016" s="152"/>
      <c r="K1016" s="172">
        <f>K1012-K1013</f>
        <v>0</v>
      </c>
      <c r="L1016" s="79">
        <f>L1012-L1013</f>
        <v>0</v>
      </c>
      <c r="M1016" s="79">
        <f>M1012-M1013</f>
        <v>0</v>
      </c>
      <c r="N1016" s="173">
        <f>N1012-N1013</f>
        <v>0</v>
      </c>
      <c r="O1016" s="152"/>
      <c r="P1016" s="93"/>
      <c r="Q1016" s="87"/>
      <c r="S1016" s="286" t="s">
        <v>119</v>
      </c>
      <c r="T1016" s="348" t="str">
        <f>IF((SUM(C1016:N1016)-SUM(Q1008:Q1021))=0,"",SUM(C1016:N1016)-SUM(Q1008:Q1021))</f>
        <v/>
      </c>
      <c r="U1016" s="348"/>
      <c r="V1016" s="349"/>
      <c r="W1016" s="350"/>
      <c r="Y1016" s="100"/>
      <c r="Z1016" s="100"/>
    </row>
    <row r="1017" spans="1:27" ht="15" hidden="1" customHeight="1" outlineLevel="1" x14ac:dyDescent="0.25">
      <c r="A1017" s="356"/>
      <c r="B1017" s="182" t="s">
        <v>13</v>
      </c>
      <c r="C1017" s="200" t="str">
        <f>IF(C1013=0,"нет",C1012/C1013)</f>
        <v>нет</v>
      </c>
      <c r="D1017" s="75" t="str">
        <f t="shared" ref="D1017:I1017" si="776">IF(D1013=0,"нет",D1012/D1013)</f>
        <v>нет</v>
      </c>
      <c r="E1017" s="75" t="str">
        <f t="shared" si="776"/>
        <v>нет</v>
      </c>
      <c r="F1017" s="75" t="str">
        <f t="shared" si="776"/>
        <v>нет</v>
      </c>
      <c r="G1017" s="75" t="str">
        <f t="shared" si="776"/>
        <v>нет</v>
      </c>
      <c r="H1017" s="75" t="str">
        <f t="shared" si="776"/>
        <v>нет</v>
      </c>
      <c r="I1017" s="174" t="str">
        <f t="shared" si="776"/>
        <v>нет</v>
      </c>
      <c r="J1017" s="153"/>
      <c r="K1017" s="200" t="str">
        <f>IF(K1013=0,"нет",K1012/K1013)</f>
        <v>нет</v>
      </c>
      <c r="L1017" s="75" t="str">
        <f>IF(L1013=0,"нет",L1012/L1013)</f>
        <v>нет</v>
      </c>
      <c r="M1017" s="75" t="str">
        <f>IF(M1013=0,"нет",M1012/M1013)</f>
        <v>нет</v>
      </c>
      <c r="N1017" s="174" t="str">
        <f>IF(N1013=0,"нет",N1012/N1013)</f>
        <v>нет</v>
      </c>
      <c r="O1017" s="153"/>
      <c r="P1017" s="94"/>
      <c r="Q1017" s="88"/>
      <c r="S1017" s="227" t="s">
        <v>50</v>
      </c>
      <c r="T1017" s="66" t="str">
        <f>IF(SUM(C1011:I1011)=0,"",SUM(C1012:I1012)/SUM(C1011:I1011))</f>
        <v/>
      </c>
      <c r="U1017" s="66" t="str">
        <f>IF(SUM(K1011:N1011)=0,"",SUM(K1012:N1012)/SUM(K1011:N1011))</f>
        <v/>
      </c>
      <c r="V1017" s="280"/>
      <c r="W1017" s="67" t="str">
        <f>IF(SUM(C1011:N1011)=0,"",SUM(C1012:N1012)/SUM(C1011:N1011))</f>
        <v/>
      </c>
      <c r="Y1017" s="14"/>
      <c r="Z1017" s="14"/>
    </row>
    <row r="1018" spans="1:27" ht="15" hidden="1" customHeight="1" outlineLevel="1" x14ac:dyDescent="0.25">
      <c r="A1018" s="356"/>
      <c r="B1018" s="82" t="s">
        <v>31</v>
      </c>
      <c r="C1018" s="201">
        <f t="shared" ref="C1018:I1018" si="777">IF(C1008=0,0,C1009/C1008)</f>
        <v>0</v>
      </c>
      <c r="D1018" s="60">
        <f t="shared" si="777"/>
        <v>0</v>
      </c>
      <c r="E1018" s="60">
        <f t="shared" si="777"/>
        <v>0</v>
      </c>
      <c r="F1018" s="60">
        <f t="shared" si="777"/>
        <v>0</v>
      </c>
      <c r="G1018" s="60">
        <f t="shared" si="777"/>
        <v>0</v>
      </c>
      <c r="H1018" s="60">
        <f t="shared" si="777"/>
        <v>0</v>
      </c>
      <c r="I1018" s="176">
        <f t="shared" si="777"/>
        <v>0</v>
      </c>
      <c r="J1018" s="154"/>
      <c r="K1018" s="175">
        <f t="shared" ref="K1018:N1018" si="778">IF(K1008=0,0,K1009/K1008)</f>
        <v>0</v>
      </c>
      <c r="L1018" s="80">
        <f t="shared" si="778"/>
        <v>0</v>
      </c>
      <c r="M1018" s="80">
        <f t="shared" si="778"/>
        <v>0</v>
      </c>
      <c r="N1018" s="176">
        <f t="shared" si="778"/>
        <v>0</v>
      </c>
      <c r="O1018" s="154"/>
      <c r="P1018" s="95"/>
      <c r="Q1018" s="89"/>
      <c r="S1018" s="236"/>
      <c r="T1018" s="215"/>
      <c r="U1018" s="215"/>
      <c r="V1018" s="215"/>
      <c r="W1018" s="238"/>
      <c r="Y1018" s="14"/>
      <c r="Z1018" s="14"/>
    </row>
    <row r="1019" spans="1:27" ht="15" hidden="1" customHeight="1" outlineLevel="1" x14ac:dyDescent="0.25">
      <c r="A1019" s="356"/>
      <c r="B1019" s="181" t="s">
        <v>37</v>
      </c>
      <c r="C1019" s="201">
        <f t="shared" ref="C1019:I1019" si="779">IF(C1009=0,0,C1010/C1009)</f>
        <v>0</v>
      </c>
      <c r="D1019" s="60">
        <f t="shared" si="779"/>
        <v>0</v>
      </c>
      <c r="E1019" s="60">
        <f t="shared" si="779"/>
        <v>0</v>
      </c>
      <c r="F1019" s="60">
        <f t="shared" si="779"/>
        <v>0</v>
      </c>
      <c r="G1019" s="60">
        <f t="shared" si="779"/>
        <v>0</v>
      </c>
      <c r="H1019" s="60">
        <f t="shared" si="779"/>
        <v>0</v>
      </c>
      <c r="I1019" s="176">
        <f t="shared" si="779"/>
        <v>0</v>
      </c>
      <c r="J1019" s="154"/>
      <c r="K1019" s="175">
        <f>IF(K1009=0,0,K1010/K1009)</f>
        <v>0</v>
      </c>
      <c r="L1019" s="80">
        <f>IF(L1009=0,0,L1010/L1009)</f>
        <v>0</v>
      </c>
      <c r="M1019" s="80">
        <f t="shared" ref="M1019:N1019" si="780">IF(M1009=0,0,M1010/M1009)</f>
        <v>0</v>
      </c>
      <c r="N1019" s="176">
        <f t="shared" si="780"/>
        <v>0</v>
      </c>
      <c r="O1019" s="154"/>
      <c r="P1019" s="95"/>
      <c r="Q1019" s="89"/>
      <c r="S1019" s="227" t="s">
        <v>37</v>
      </c>
      <c r="T1019" s="61">
        <f>IF(SUM(C1009:I1009)=0,0,(SUM(C1010:I1010)/SUM(C1009:I1009)))</f>
        <v>0</v>
      </c>
      <c r="U1019" s="61">
        <f>IF(SUM(K1009:N1009)=0,0,(SUM(K1010:N1010)/SUM(K1009:N1009)))</f>
        <v>0</v>
      </c>
      <c r="V1019" s="281"/>
      <c r="W1019" s="203">
        <f>IF(SUM(C1009:N1009)=0,0,(SUM(C1010:N1010)/SUM(C1009:N1009)))</f>
        <v>0</v>
      </c>
      <c r="Y1019" s="14"/>
      <c r="Z1019" s="14"/>
    </row>
    <row r="1020" spans="1:27" ht="15" hidden="1" customHeight="1" outlineLevel="1" x14ac:dyDescent="0.25">
      <c r="A1020" s="356"/>
      <c r="B1020" s="82" t="s">
        <v>38</v>
      </c>
      <c r="C1020" s="201">
        <f t="shared" ref="C1020:I1020" si="781">IF(C1010=0,0,C1011/C1010)</f>
        <v>0</v>
      </c>
      <c r="D1020" s="60">
        <f t="shared" si="781"/>
        <v>0</v>
      </c>
      <c r="E1020" s="60">
        <f t="shared" si="781"/>
        <v>0</v>
      </c>
      <c r="F1020" s="60">
        <f t="shared" si="781"/>
        <v>0</v>
      </c>
      <c r="G1020" s="60">
        <f t="shared" si="781"/>
        <v>0</v>
      </c>
      <c r="H1020" s="60">
        <f t="shared" si="781"/>
        <v>0</v>
      </c>
      <c r="I1020" s="176">
        <f t="shared" si="781"/>
        <v>0</v>
      </c>
      <c r="J1020" s="154"/>
      <c r="K1020" s="175">
        <f>IF(K1010=0,0,K1011/K1010)</f>
        <v>0</v>
      </c>
      <c r="L1020" s="80">
        <f>IF(L1010=0,0,L1011/L1010)</f>
        <v>0</v>
      </c>
      <c r="M1020" s="80">
        <f t="shared" ref="M1020:N1020" si="782">IF(M1010=0,0,M1011/M1010)</f>
        <v>0</v>
      </c>
      <c r="N1020" s="176">
        <f t="shared" si="782"/>
        <v>0</v>
      </c>
      <c r="O1020" s="154"/>
      <c r="P1020" s="95"/>
      <c r="Q1020" s="89"/>
      <c r="S1020" s="227" t="s">
        <v>38</v>
      </c>
      <c r="T1020" s="61">
        <f>IF(SUM(C1010:I1010)=0,0,(SUM(C1011:I1011)/SUM(C1010:I1010)))</f>
        <v>0</v>
      </c>
      <c r="U1020" s="61">
        <f>IF(SUM(K1010:N1010)=0,0,(SUM(K1011:N1011)/SUM(K1010:N1010)))</f>
        <v>0</v>
      </c>
      <c r="V1020" s="281"/>
      <c r="W1020" s="203">
        <f>IF(SUM(C1010:N1010)=0,0,(SUM(C1011:N1011)/SUM(C1010:N1010)))</f>
        <v>0</v>
      </c>
      <c r="Y1020" s="14"/>
      <c r="Z1020" s="14"/>
    </row>
    <row r="1021" spans="1:27" ht="15" hidden="1" customHeight="1" outlineLevel="1" thickBot="1" x14ac:dyDescent="0.3">
      <c r="A1021" s="356"/>
      <c r="B1021" s="183" t="s">
        <v>39</v>
      </c>
      <c r="C1021" s="204">
        <f>IF(C1009=0,0,C1011/C1009)</f>
        <v>0</v>
      </c>
      <c r="D1021" s="76">
        <f t="shared" ref="D1021:I1021" si="783">IF(D1009=0,0,D1011/D1009)</f>
        <v>0</v>
      </c>
      <c r="E1021" s="76">
        <f t="shared" si="783"/>
        <v>0</v>
      </c>
      <c r="F1021" s="76">
        <f t="shared" si="783"/>
        <v>0</v>
      </c>
      <c r="G1021" s="76">
        <f t="shared" si="783"/>
        <v>0</v>
      </c>
      <c r="H1021" s="76">
        <f t="shared" si="783"/>
        <v>0</v>
      </c>
      <c r="I1021" s="205">
        <f t="shared" si="783"/>
        <v>0</v>
      </c>
      <c r="J1021" s="155"/>
      <c r="K1021" s="177">
        <f>IF(K1009=0,0,K1011/K1009)</f>
        <v>0</v>
      </c>
      <c r="L1021" s="81">
        <f>IF(L1009=0,0,L1011/L1009)</f>
        <v>0</v>
      </c>
      <c r="M1021" s="81">
        <f>IF(M1009=0,0,M1011/M1009)</f>
        <v>0</v>
      </c>
      <c r="N1021" s="178">
        <f>IF(N1009=0,0,N1011/N1009)</f>
        <v>0</v>
      </c>
      <c r="O1021" s="155"/>
      <c r="P1021" s="160"/>
      <c r="Q1021" s="161"/>
      <c r="S1021" s="230" t="s">
        <v>40</v>
      </c>
      <c r="T1021" s="62">
        <f>IF(SUM(C1009:I1009)=0,0,SUM(C1011:I1011)/SUM(C1009:I1009))</f>
        <v>0</v>
      </c>
      <c r="U1021" s="62">
        <f>IF(SUM(K1009:N1009)=0,0,SUM(K1011:N1011)/SUM(K1009:N1009))</f>
        <v>0</v>
      </c>
      <c r="V1021" s="282"/>
      <c r="W1021" s="180">
        <f>IF(SUM(C1009:N1009)=0,0,SUM(C1011:N1011)/SUM(C1009:N1009))</f>
        <v>0</v>
      </c>
      <c r="Y1021" s="14"/>
      <c r="Z1021" s="14"/>
    </row>
    <row r="1022" spans="1:27" ht="15" hidden="1" customHeight="1" outlineLevel="1" thickBot="1" x14ac:dyDescent="0.3">
      <c r="A1022" s="179"/>
      <c r="B1022" s="146"/>
      <c r="C1022" s="220" t="str">
        <f>C1007</f>
        <v>прямые заходы</v>
      </c>
      <c r="D1022" s="221" t="str">
        <f t="shared" ref="D1022:I1022" si="784">D1007</f>
        <v>директ</v>
      </c>
      <c r="E1022" s="221" t="str">
        <f t="shared" si="784"/>
        <v>adwords</v>
      </c>
      <c r="F1022" s="221" t="str">
        <f t="shared" si="784"/>
        <v>поиск</v>
      </c>
      <c r="G1022" s="221" t="str">
        <f t="shared" si="784"/>
        <v>ссылки</v>
      </c>
      <c r="H1022" s="221" t="str">
        <f t="shared" si="784"/>
        <v>источник m</v>
      </c>
      <c r="I1022" s="222" t="str">
        <f t="shared" si="784"/>
        <v>источник n</v>
      </c>
      <c r="J1022" s="210"/>
      <c r="K1022" s="207" t="str">
        <f t="shared" ref="K1022:N1022" si="785">K1007</f>
        <v>Повторные</v>
      </c>
      <c r="L1022" s="208" t="str">
        <f t="shared" si="785"/>
        <v>авито</v>
      </c>
      <c r="M1022" s="208" t="str">
        <f t="shared" si="785"/>
        <v>вконтакт</v>
      </c>
      <c r="N1022" s="209" t="str">
        <f t="shared" si="785"/>
        <v>источник k</v>
      </c>
      <c r="O1022" s="244"/>
      <c r="P1022" s="139"/>
      <c r="Q1022" s="54"/>
      <c r="Y1022" s="14"/>
      <c r="Z1022" s="14"/>
      <c r="AA1022" s="1"/>
    </row>
    <row r="1023" spans="1:27" ht="15" hidden="1" customHeight="1" outlineLevel="1" thickBot="1" x14ac:dyDescent="0.3">
      <c r="A1023" s="141"/>
      <c r="B1023" s="186" t="s">
        <v>35</v>
      </c>
      <c r="C1023" s="217">
        <f t="shared" ref="C1023:I1023" si="786">C1009+C994+C979+C964</f>
        <v>0</v>
      </c>
      <c r="D1023" s="218">
        <f t="shared" si="786"/>
        <v>0</v>
      </c>
      <c r="E1023" s="218">
        <f t="shared" si="786"/>
        <v>0</v>
      </c>
      <c r="F1023" s="218">
        <f t="shared" si="786"/>
        <v>0</v>
      </c>
      <c r="G1023" s="218">
        <f t="shared" si="786"/>
        <v>0</v>
      </c>
      <c r="H1023" s="218">
        <f t="shared" si="786"/>
        <v>0</v>
      </c>
      <c r="I1023" s="219">
        <f t="shared" si="786"/>
        <v>0</v>
      </c>
      <c r="J1023" s="158"/>
      <c r="K1023" s="98">
        <f t="shared" ref="K1023:N1023" si="787">K1009+K994+K979+K964</f>
        <v>0</v>
      </c>
      <c r="L1023" s="63">
        <f t="shared" si="787"/>
        <v>0</v>
      </c>
      <c r="M1023" s="63">
        <f t="shared" si="787"/>
        <v>0</v>
      </c>
      <c r="N1023" s="64">
        <f t="shared" si="787"/>
        <v>0</v>
      </c>
      <c r="O1023" s="158"/>
      <c r="P1023" s="217"/>
      <c r="Q1023" s="219"/>
      <c r="S1023" s="232"/>
      <c r="T1023" s="299" t="s">
        <v>101</v>
      </c>
      <c r="U1023" s="299" t="s">
        <v>102</v>
      </c>
      <c r="V1023" s="300"/>
      <c r="W1023" s="301" t="s">
        <v>106</v>
      </c>
      <c r="Y1023" s="14"/>
      <c r="Z1023" s="14"/>
    </row>
    <row r="1024" spans="1:27" ht="15" hidden="1" customHeight="1" outlineLevel="1" x14ac:dyDescent="0.25">
      <c r="A1024" s="142"/>
      <c r="B1024" s="82" t="s">
        <v>117</v>
      </c>
      <c r="C1024" s="96">
        <f t="shared" ref="C1024:I1024" si="788">C1010+C995+C980+C965</f>
        <v>0</v>
      </c>
      <c r="D1024" s="59">
        <f t="shared" si="788"/>
        <v>0</v>
      </c>
      <c r="E1024" s="59">
        <f t="shared" si="788"/>
        <v>0</v>
      </c>
      <c r="F1024" s="59">
        <f t="shared" si="788"/>
        <v>0</v>
      </c>
      <c r="G1024" s="59">
        <f t="shared" si="788"/>
        <v>0</v>
      </c>
      <c r="H1024" s="59">
        <f t="shared" si="788"/>
        <v>0</v>
      </c>
      <c r="I1024" s="65">
        <f t="shared" si="788"/>
        <v>0</v>
      </c>
      <c r="J1024" s="188"/>
      <c r="K1024" s="96">
        <f t="shared" ref="K1024:N1024" si="789">K1010+K995+K980+K965</f>
        <v>0</v>
      </c>
      <c r="L1024" s="59">
        <f t="shared" si="789"/>
        <v>0</v>
      </c>
      <c r="M1024" s="59">
        <f t="shared" si="789"/>
        <v>0</v>
      </c>
      <c r="N1024" s="65">
        <f t="shared" si="789"/>
        <v>0</v>
      </c>
      <c r="O1024" s="188"/>
      <c r="P1024" s="96"/>
      <c r="Q1024" s="65"/>
      <c r="S1024" s="9" t="s">
        <v>33</v>
      </c>
      <c r="T1024" s="134">
        <f>SUM(C1023:I1023)</f>
        <v>0</v>
      </c>
      <c r="U1024" s="134">
        <f>SUM(K1023:N1023)</f>
        <v>0</v>
      </c>
      <c r="V1024" s="283"/>
      <c r="W1024" s="55">
        <f>SUM(C1023:N1023)</f>
        <v>0</v>
      </c>
      <c r="Y1024" s="14"/>
      <c r="Z1024" s="14"/>
    </row>
    <row r="1025" spans="1:27" ht="15" hidden="1" customHeight="1" outlineLevel="1" x14ac:dyDescent="0.25">
      <c r="A1025" s="142"/>
      <c r="B1025" s="181" t="s">
        <v>118</v>
      </c>
      <c r="C1025" s="96">
        <f t="shared" ref="C1025:H1025" si="790">C1011+C996+C981+C966</f>
        <v>0</v>
      </c>
      <c r="D1025" s="59">
        <f t="shared" si="790"/>
        <v>0</v>
      </c>
      <c r="E1025" s="59">
        <f t="shared" si="790"/>
        <v>0</v>
      </c>
      <c r="F1025" s="59">
        <f t="shared" si="790"/>
        <v>0</v>
      </c>
      <c r="G1025" s="59">
        <f t="shared" si="790"/>
        <v>0</v>
      </c>
      <c r="H1025" s="59">
        <f t="shared" si="790"/>
        <v>0</v>
      </c>
      <c r="I1025" s="65">
        <f>I1011+I996+I981+I966</f>
        <v>0</v>
      </c>
      <c r="J1025" s="188"/>
      <c r="K1025" s="96">
        <f>K1011+K996+K981+K966</f>
        <v>0</v>
      </c>
      <c r="L1025" s="59">
        <f t="shared" ref="L1025:N1025" si="791">L1011+L996+L981+L966</f>
        <v>0</v>
      </c>
      <c r="M1025" s="59">
        <f t="shared" si="791"/>
        <v>0</v>
      </c>
      <c r="N1025" s="65">
        <f t="shared" si="791"/>
        <v>0</v>
      </c>
      <c r="O1025" s="188"/>
      <c r="P1025" s="96"/>
      <c r="Q1025" s="65"/>
      <c r="S1025" s="2" t="s">
        <v>36</v>
      </c>
      <c r="T1025" s="135">
        <f>SUM(C1024:I1024)</f>
        <v>0</v>
      </c>
      <c r="U1025" s="135">
        <f>SUM(K1024:N1024)</f>
        <v>0</v>
      </c>
      <c r="V1025" s="280"/>
      <c r="W1025" s="8">
        <f>SUM(C1024:N1024)</f>
        <v>0</v>
      </c>
      <c r="Y1025" s="14"/>
      <c r="Z1025" s="14"/>
    </row>
    <row r="1026" spans="1:27" ht="15" hidden="1" customHeight="1" outlineLevel="1" thickBot="1" x14ac:dyDescent="0.3">
      <c r="A1026" s="142"/>
      <c r="B1026" s="181" t="s">
        <v>115</v>
      </c>
      <c r="C1026" s="97">
        <f t="shared" ref="C1026:I1026" si="792">C1016+C1001+C986+C971</f>
        <v>0</v>
      </c>
      <c r="D1026" s="66">
        <f t="shared" si="792"/>
        <v>0</v>
      </c>
      <c r="E1026" s="66">
        <f t="shared" si="792"/>
        <v>0</v>
      </c>
      <c r="F1026" s="66">
        <f t="shared" si="792"/>
        <v>0</v>
      </c>
      <c r="G1026" s="66">
        <f t="shared" si="792"/>
        <v>0</v>
      </c>
      <c r="H1026" s="66">
        <f t="shared" si="792"/>
        <v>0</v>
      </c>
      <c r="I1026" s="67">
        <f t="shared" si="792"/>
        <v>0</v>
      </c>
      <c r="J1026" s="189"/>
      <c r="K1026" s="97">
        <f t="shared" ref="K1026" si="793">K1016+K1001+K986+K971</f>
        <v>0</v>
      </c>
      <c r="L1026" s="66">
        <f>L1016+L1001+L986+L971</f>
        <v>0</v>
      </c>
      <c r="M1026" s="66">
        <f>M1016+M1001+M986+M971</f>
        <v>0</v>
      </c>
      <c r="N1026" s="67">
        <f>N1016+N1001+N986+N971</f>
        <v>0</v>
      </c>
      <c r="O1026" s="189"/>
      <c r="P1026" s="96"/>
      <c r="Q1026" s="65"/>
      <c r="S1026" s="7" t="s">
        <v>10</v>
      </c>
      <c r="T1026" s="136">
        <f>SUM(C1025:I1025)</f>
        <v>0</v>
      </c>
      <c r="U1026" s="136">
        <f>SUM(K1025:N1025)</f>
        <v>0</v>
      </c>
      <c r="V1026" s="284"/>
      <c r="W1026" s="137">
        <f>SUM(C1025:N1025)</f>
        <v>0</v>
      </c>
      <c r="Y1026" s="14"/>
      <c r="Z1026" s="14"/>
    </row>
    <row r="1027" spans="1:27" ht="15" hidden="1" customHeight="1" outlineLevel="1" thickBot="1" x14ac:dyDescent="0.3">
      <c r="A1027" s="142"/>
      <c r="B1027" s="181" t="s">
        <v>59</v>
      </c>
      <c r="C1027" s="97">
        <f>SUM(C968,C983,C998,C1013)</f>
        <v>0</v>
      </c>
      <c r="D1027" s="66">
        <f t="shared" ref="D1027:I1027" si="794">SUM(D968,D983,D998,D1013)</f>
        <v>0</v>
      </c>
      <c r="E1027" s="66">
        <f t="shared" si="794"/>
        <v>0</v>
      </c>
      <c r="F1027" s="66">
        <f t="shared" si="794"/>
        <v>0</v>
      </c>
      <c r="G1027" s="66">
        <f t="shared" si="794"/>
        <v>0</v>
      </c>
      <c r="H1027" s="66">
        <f t="shared" si="794"/>
        <v>0</v>
      </c>
      <c r="I1027" s="67">
        <f t="shared" si="794"/>
        <v>0</v>
      </c>
      <c r="J1027" s="189"/>
      <c r="K1027" s="97">
        <f t="shared" ref="K1027" si="795">SUM(K968,K983,K998,K1013)</f>
        <v>0</v>
      </c>
      <c r="L1027" s="66">
        <f>SUM(L968,L983,L998,L1013)</f>
        <v>0</v>
      </c>
      <c r="M1027" s="66">
        <f>SUM(M968,M983,M998,M1013)</f>
        <v>0</v>
      </c>
      <c r="N1027" s="67">
        <f>SUM(N968,N983,N998,N1013)</f>
        <v>0</v>
      </c>
      <c r="O1027" s="189"/>
      <c r="P1027" s="97" t="s">
        <v>60</v>
      </c>
      <c r="Q1027" s="67"/>
      <c r="S1027" s="242" t="s">
        <v>11</v>
      </c>
      <c r="T1027" s="241"/>
      <c r="U1027" s="241"/>
      <c r="V1027" s="241"/>
      <c r="W1027" s="243">
        <f>SUM(T971,T986,T1001,T1016)</f>
        <v>0</v>
      </c>
      <c r="Y1027" s="14"/>
      <c r="Z1027" s="14"/>
    </row>
    <row r="1028" spans="1:27" ht="15" hidden="1" customHeight="1" outlineLevel="1" x14ac:dyDescent="0.25">
      <c r="A1028" s="142"/>
      <c r="B1028" s="181" t="s">
        <v>61</v>
      </c>
      <c r="C1028" s="275">
        <f>Z970*C1030</f>
        <v>0</v>
      </c>
      <c r="D1028" s="225">
        <f>Z970*D1030</f>
        <v>0</v>
      </c>
      <c r="E1028" s="225">
        <f>Z970*E1030</f>
        <v>0</v>
      </c>
      <c r="F1028" s="225">
        <f>Z970*F1030</f>
        <v>0</v>
      </c>
      <c r="G1028" s="225">
        <f>Z970*G1030</f>
        <v>0</v>
      </c>
      <c r="H1028" s="225">
        <f>Z970*H1030</f>
        <v>0</v>
      </c>
      <c r="I1028" s="226">
        <f>Z970*I1030</f>
        <v>0</v>
      </c>
      <c r="J1028" s="276"/>
      <c r="K1028" s="275">
        <f>Z970*K1030</f>
        <v>0</v>
      </c>
      <c r="L1028" s="225">
        <f>Z970*L1030</f>
        <v>0</v>
      </c>
      <c r="M1028" s="225">
        <f>Z970*M1030</f>
        <v>0</v>
      </c>
      <c r="N1028" s="226">
        <f>Z970*N1030</f>
        <v>0</v>
      </c>
      <c r="O1028" s="190"/>
      <c r="P1028" s="97">
        <f>SUM(C1027:N1027)</f>
        <v>0</v>
      </c>
      <c r="Q1028" s="118">
        <f>IF(P1028=0,0,P1028/(P1028+P1030))</f>
        <v>0</v>
      </c>
      <c r="S1028" s="23"/>
      <c r="T1028" s="23"/>
      <c r="U1028" s="23"/>
      <c r="V1028" s="23"/>
      <c r="W1028" s="21"/>
      <c r="Y1028" s="14"/>
      <c r="Z1028" s="14"/>
    </row>
    <row r="1029" spans="1:27" ht="15" hidden="1" customHeight="1" outlineLevel="1" x14ac:dyDescent="0.25">
      <c r="A1029" s="143" t="s">
        <v>90</v>
      </c>
      <c r="B1029" s="181" t="s">
        <v>14</v>
      </c>
      <c r="C1029" s="271">
        <f>IF(SUM(C968,C983,C998,C1013)=0,0,SUM(C971,C986,C1001,C1016)/SUM(C968,C983,C998,C1013))</f>
        <v>0</v>
      </c>
      <c r="D1029" s="272">
        <f t="shared" ref="D1029:I1029" si="796">IF(SUM(D968,D983,D998,D1013)=0,0,SUM(D971,D986,D1001,D1016)/SUM(D968,D983,D998,D1013))</f>
        <v>0</v>
      </c>
      <c r="E1029" s="272">
        <f t="shared" si="796"/>
        <v>0</v>
      </c>
      <c r="F1029" s="272">
        <f t="shared" si="796"/>
        <v>0</v>
      </c>
      <c r="G1029" s="272">
        <f t="shared" si="796"/>
        <v>0</v>
      </c>
      <c r="H1029" s="272">
        <f t="shared" si="796"/>
        <v>0</v>
      </c>
      <c r="I1029" s="273">
        <f t="shared" si="796"/>
        <v>0</v>
      </c>
      <c r="J1029" s="274"/>
      <c r="K1029" s="271">
        <f>IF(SUM(K968,K983,K998,K1013)=0,0,SUM(K971,K986,K1001,K1016)/SUM(K968,K983,K998,K1013))</f>
        <v>0</v>
      </c>
      <c r="L1029" s="272">
        <f>IF(SUM(L968,L983,L998,L1013)=0,0,SUM(L971,L986,L1001,L1016)/SUM(L968,L983,L998,L1013))</f>
        <v>0</v>
      </c>
      <c r="M1029" s="272">
        <f>IF(SUM(M968,M983,M998,M1013)=0,0,SUM(M971,M986,M1001,M1016)/SUM(M968,M983,M998,M1013))</f>
        <v>0</v>
      </c>
      <c r="N1029" s="273">
        <f>IF(SUM(N968,N983,N998,N1013)=0,0,SUM(N971,N986,N1001,N1016)/SUM(N968,N983,N998,N1013))</f>
        <v>0</v>
      </c>
      <c r="O1029" s="191"/>
      <c r="P1029" s="107" t="s">
        <v>53</v>
      </c>
      <c r="Q1029" s="83"/>
      <c r="S1029" s="105"/>
      <c r="T1029" s="105"/>
      <c r="U1029" s="105"/>
      <c r="V1029" s="105"/>
      <c r="W1029" s="106"/>
      <c r="Y1029" s="14"/>
      <c r="Z1029" s="14"/>
    </row>
    <row r="1030" spans="1:27" ht="15" hidden="1" customHeight="1" outlineLevel="1" thickBot="1" x14ac:dyDescent="0.3">
      <c r="A1030" s="144">
        <f>SUM(A965,A980,A995,A1010)</f>
        <v>31</v>
      </c>
      <c r="B1030" s="187" t="s">
        <v>116</v>
      </c>
      <c r="C1030" s="214" t="str">
        <f>IF(C1023=0,"0",C1025/C1023)</f>
        <v>0</v>
      </c>
      <c r="D1030" s="62" t="str">
        <f t="shared" ref="D1030:I1030" si="797">IF(D1023=0,"0",D1025/D1023)</f>
        <v>0</v>
      </c>
      <c r="E1030" s="62" t="str">
        <f t="shared" si="797"/>
        <v>0</v>
      </c>
      <c r="F1030" s="62" t="str">
        <f t="shared" si="797"/>
        <v>0</v>
      </c>
      <c r="G1030" s="62" t="str">
        <f t="shared" si="797"/>
        <v>0</v>
      </c>
      <c r="H1030" s="62" t="str">
        <f t="shared" si="797"/>
        <v>0</v>
      </c>
      <c r="I1030" s="180" t="str">
        <f t="shared" si="797"/>
        <v>0</v>
      </c>
      <c r="J1030" s="192"/>
      <c r="K1030" s="214" t="str">
        <f>IF(K1023=0,"0",K1025/K1023)</f>
        <v>0</v>
      </c>
      <c r="L1030" s="62" t="str">
        <f>IF(L1023=0,"0",L1025/L1023)</f>
        <v>0</v>
      </c>
      <c r="M1030" s="62" t="str">
        <f>IF(M1023=0,"0",M1025/M1023)</f>
        <v>0</v>
      </c>
      <c r="N1030" s="180" t="str">
        <f>IF(N1023=0,"0",N1025/N1023)</f>
        <v>0</v>
      </c>
      <c r="O1030" s="192"/>
      <c r="P1030" s="117">
        <f>SUM(Q963:Q976)+SUM(Q978:Q991)+SUM(Q993:Q1006)+SUM(Q1008:Q1021)</f>
        <v>0</v>
      </c>
      <c r="Q1030" s="119">
        <f>IF(P1030=0,0,P1030/(P1030+P1028))</f>
        <v>0</v>
      </c>
      <c r="Y1030" s="14"/>
      <c r="Z1030" s="14"/>
    </row>
    <row r="1031" spans="1:27" ht="15" hidden="1" customHeight="1" outlineLevel="1" x14ac:dyDescent="0.25"/>
    <row r="1032" spans="1:27" ht="15" hidden="1" customHeight="1" outlineLevel="1" x14ac:dyDescent="0.25"/>
    <row r="1033" spans="1:27" ht="15" hidden="1" customHeight="1" outlineLevel="1" x14ac:dyDescent="0.25">
      <c r="S1033" s="11"/>
      <c r="T1033" s="11"/>
      <c r="U1033" s="11"/>
      <c r="V1033" s="11"/>
    </row>
    <row r="1034" spans="1:27" ht="15" hidden="1" customHeight="1" outlineLevel="1" x14ac:dyDescent="0.7">
      <c r="A1034" s="42"/>
      <c r="B1034" s="14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  <c r="AA1034" s="14"/>
    </row>
    <row r="1035" spans="1:27" ht="15" hidden="1" customHeight="1" outlineLevel="1" x14ac:dyDescent="0.25">
      <c r="A1035" s="14"/>
      <c r="B1035" s="14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43"/>
    </row>
    <row r="1036" spans="1:27" ht="15" hidden="1" customHeight="1" outlineLevel="1" x14ac:dyDescent="0.25">
      <c r="A1036" s="14"/>
      <c r="B1036" s="24"/>
      <c r="C1036" s="44"/>
      <c r="D1036" s="44"/>
      <c r="E1036" s="44"/>
      <c r="F1036" s="44"/>
      <c r="G1036" s="44"/>
      <c r="H1036" s="44"/>
      <c r="I1036" s="44"/>
      <c r="J1036" s="44"/>
      <c r="K1036" s="44"/>
      <c r="L1036" s="44"/>
      <c r="M1036" s="44"/>
      <c r="N1036" s="44"/>
      <c r="O1036" s="44"/>
      <c r="P1036" s="44"/>
      <c r="Q1036" s="44"/>
      <c r="R1036" s="14"/>
      <c r="S1036" s="14"/>
      <c r="T1036" s="14"/>
      <c r="U1036" s="14"/>
      <c r="V1036" s="14"/>
      <c r="W1036" s="22"/>
      <c r="X1036" s="14"/>
      <c r="Y1036" s="14"/>
      <c r="Z1036" s="15"/>
      <c r="AA1036" s="15"/>
    </row>
    <row r="1037" spans="1:27" ht="15" hidden="1" customHeight="1" outlineLevel="1" x14ac:dyDescent="0.25">
      <c r="A1037" s="14"/>
      <c r="B1037" s="14"/>
      <c r="C1037" s="45"/>
      <c r="D1037" s="45"/>
      <c r="E1037" s="45"/>
      <c r="F1037" s="45"/>
      <c r="G1037" s="45"/>
      <c r="H1037" s="45"/>
      <c r="I1037" s="45"/>
      <c r="J1037" s="45"/>
      <c r="K1037" s="45"/>
      <c r="L1037" s="45"/>
      <c r="M1037" s="45"/>
      <c r="N1037" s="45"/>
      <c r="O1037" s="45"/>
      <c r="P1037" s="45"/>
      <c r="Q1037" s="45"/>
      <c r="R1037" s="14"/>
      <c r="S1037" s="14"/>
      <c r="T1037" s="14"/>
      <c r="U1037" s="14"/>
      <c r="V1037" s="14"/>
      <c r="W1037" s="15"/>
      <c r="X1037" s="14"/>
      <c r="Y1037" s="14"/>
      <c r="Z1037" s="14"/>
      <c r="AA1037" s="10"/>
    </row>
    <row r="1038" spans="1:27" ht="15" hidden="1" customHeight="1" outlineLevel="1" x14ac:dyDescent="0.25">
      <c r="A1038" s="14"/>
      <c r="B1038" s="24"/>
      <c r="C1038" s="44"/>
      <c r="D1038" s="44"/>
      <c r="E1038" s="44"/>
      <c r="F1038" s="44"/>
      <c r="G1038" s="44"/>
      <c r="H1038" s="44"/>
      <c r="I1038" s="44"/>
      <c r="J1038" s="44"/>
      <c r="K1038" s="44"/>
      <c r="L1038" s="44"/>
      <c r="M1038" s="44"/>
      <c r="N1038" s="44"/>
      <c r="O1038" s="44"/>
      <c r="P1038" s="44"/>
      <c r="Q1038" s="44"/>
      <c r="R1038" s="14"/>
      <c r="S1038" s="14"/>
      <c r="T1038" s="14"/>
      <c r="U1038" s="14"/>
      <c r="V1038" s="14"/>
      <c r="W1038" s="46"/>
      <c r="X1038" s="14"/>
      <c r="Y1038" s="14"/>
      <c r="Z1038" s="10"/>
      <c r="AA1038" s="44"/>
    </row>
    <row r="1039" spans="1:27" ht="15" hidden="1" customHeight="1" outlineLevel="1" x14ac:dyDescent="0.25">
      <c r="A1039" s="14"/>
      <c r="B1039" s="24"/>
      <c r="C1039" s="44"/>
      <c r="D1039" s="44"/>
      <c r="E1039" s="44"/>
      <c r="F1039" s="44"/>
      <c r="G1039" s="44"/>
      <c r="H1039" s="44"/>
      <c r="I1039" s="44"/>
      <c r="J1039" s="44"/>
      <c r="K1039" s="44"/>
      <c r="L1039" s="44"/>
      <c r="M1039" s="44"/>
      <c r="N1039" s="44"/>
      <c r="O1039" s="44"/>
      <c r="P1039" s="44"/>
      <c r="Q1039" s="44"/>
      <c r="R1039" s="14"/>
      <c r="S1039" s="14"/>
      <c r="T1039" s="14"/>
      <c r="U1039" s="14"/>
      <c r="V1039" s="14"/>
      <c r="W1039" s="46"/>
      <c r="X1039" s="14"/>
      <c r="Y1039" s="14"/>
      <c r="Z1039" s="22"/>
      <c r="AA1039" s="47"/>
    </row>
    <row r="1040" spans="1:27" ht="15" hidden="1" customHeight="1" outlineLevel="1" x14ac:dyDescent="0.25">
      <c r="A1040" s="14"/>
      <c r="B1040" s="24"/>
      <c r="C1040" s="48"/>
      <c r="D1040" s="48"/>
      <c r="E1040" s="48"/>
      <c r="F1040" s="48"/>
      <c r="G1040" s="48"/>
      <c r="H1040" s="48"/>
      <c r="I1040" s="48"/>
      <c r="J1040" s="48"/>
      <c r="K1040" s="48"/>
      <c r="L1040" s="48"/>
      <c r="M1040" s="48"/>
      <c r="N1040" s="48"/>
      <c r="O1040" s="48"/>
      <c r="P1040" s="48"/>
      <c r="Q1040" s="48"/>
      <c r="R1040" s="14"/>
      <c r="S1040" s="14"/>
      <c r="T1040" s="14"/>
      <c r="U1040" s="14"/>
      <c r="V1040" s="14"/>
      <c r="W1040" s="15"/>
      <c r="X1040" s="14"/>
      <c r="Y1040" s="14"/>
      <c r="Z1040" s="14"/>
      <c r="AA1040" s="44"/>
    </row>
    <row r="1041" spans="1:27" ht="15" hidden="1" customHeight="1" outlineLevel="1" x14ac:dyDescent="0.25">
      <c r="A1041" s="14"/>
      <c r="B1041" s="24"/>
      <c r="C1041" s="48"/>
      <c r="D1041" s="48"/>
      <c r="E1041" s="48"/>
      <c r="F1041" s="48"/>
      <c r="G1041" s="48"/>
      <c r="H1041" s="48"/>
      <c r="I1041" s="48"/>
      <c r="J1041" s="48"/>
      <c r="K1041" s="48"/>
      <c r="L1041" s="48"/>
      <c r="M1041" s="48"/>
      <c r="N1041" s="48"/>
      <c r="O1041" s="48"/>
      <c r="P1041" s="48"/>
      <c r="Q1041" s="48"/>
      <c r="R1041" s="14"/>
      <c r="S1041" s="14"/>
      <c r="T1041" s="14"/>
      <c r="U1041" s="14"/>
      <c r="V1041" s="14"/>
      <c r="W1041" s="15"/>
      <c r="X1041" s="14"/>
      <c r="Y1041" s="14"/>
      <c r="Z1041" s="14"/>
      <c r="AA1041" s="44"/>
    </row>
    <row r="1042" spans="1:27" ht="15" hidden="1" customHeight="1" outlineLevel="1" x14ac:dyDescent="0.25">
      <c r="A1042" s="14"/>
      <c r="B1042" s="24"/>
      <c r="C1042" s="49"/>
      <c r="D1042" s="49"/>
      <c r="E1042" s="49"/>
      <c r="F1042" s="49"/>
      <c r="G1042" s="49"/>
      <c r="H1042" s="49"/>
      <c r="I1042" s="49"/>
      <c r="J1042" s="49"/>
      <c r="K1042" s="49"/>
      <c r="L1042" s="49"/>
      <c r="M1042" s="49"/>
      <c r="N1042" s="49"/>
      <c r="O1042" s="49"/>
      <c r="P1042" s="49"/>
      <c r="Q1042" s="49"/>
      <c r="R1042" s="14"/>
      <c r="S1042" s="14"/>
      <c r="T1042" s="14"/>
      <c r="U1042" s="14"/>
      <c r="V1042" s="14"/>
      <c r="W1042" s="50"/>
      <c r="X1042" s="14"/>
      <c r="Y1042" s="14"/>
      <c r="Z1042" s="14"/>
      <c r="AA1042" s="44"/>
    </row>
    <row r="1043" spans="1:27" ht="15" hidden="1" customHeight="1" outlineLevel="1" x14ac:dyDescent="0.25">
      <c r="A1043" s="14"/>
      <c r="B1043" s="24"/>
      <c r="C1043" s="48"/>
      <c r="D1043" s="48"/>
      <c r="E1043" s="48"/>
      <c r="F1043" s="48"/>
      <c r="G1043" s="48"/>
      <c r="H1043" s="48"/>
      <c r="I1043" s="48"/>
      <c r="J1043" s="48"/>
      <c r="K1043" s="48"/>
      <c r="L1043" s="48"/>
      <c r="M1043" s="48"/>
      <c r="N1043" s="48"/>
      <c r="O1043" s="48"/>
      <c r="P1043" s="48"/>
      <c r="Q1043" s="48"/>
      <c r="R1043" s="14"/>
      <c r="S1043" s="14"/>
      <c r="T1043" s="14"/>
      <c r="U1043" s="14"/>
      <c r="V1043" s="14"/>
      <c r="W1043" s="15"/>
      <c r="X1043" s="14"/>
      <c r="Y1043" s="14"/>
      <c r="Z1043" s="14"/>
      <c r="AA1043" s="14"/>
    </row>
    <row r="1044" spans="1:27" ht="15" hidden="1" customHeight="1" outlineLevel="1" x14ac:dyDescent="0.25">
      <c r="A1044" s="14"/>
      <c r="B1044" s="20"/>
      <c r="C1044" s="51"/>
      <c r="D1044" s="51"/>
      <c r="E1044" s="51"/>
      <c r="F1044" s="51"/>
      <c r="G1044" s="51"/>
      <c r="H1044" s="51"/>
      <c r="I1044" s="51"/>
      <c r="J1044" s="51"/>
      <c r="K1044" s="51"/>
      <c r="L1044" s="51"/>
      <c r="M1044" s="51"/>
      <c r="N1044" s="51"/>
      <c r="O1044" s="51"/>
      <c r="P1044" s="51"/>
      <c r="Q1044" s="51"/>
      <c r="R1044" s="14"/>
      <c r="S1044" s="23"/>
      <c r="T1044" s="23"/>
      <c r="U1044" s="23"/>
      <c r="V1044" s="23"/>
      <c r="W1044" s="15"/>
      <c r="X1044" s="14"/>
      <c r="Y1044" s="14"/>
      <c r="Z1044" s="15"/>
      <c r="AA1044" s="44"/>
    </row>
    <row r="1045" spans="1:27" ht="15" hidden="1" customHeight="1" outlineLevel="1" x14ac:dyDescent="0.25">
      <c r="A1045" s="14"/>
      <c r="B1045" s="14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4"/>
      <c r="S1045" s="14"/>
      <c r="T1045" s="14"/>
      <c r="U1045" s="14"/>
      <c r="V1045" s="14"/>
      <c r="W1045" s="14"/>
      <c r="X1045" s="14"/>
      <c r="Y1045" s="14"/>
      <c r="Z1045" s="44"/>
      <c r="AA1045" s="15"/>
    </row>
    <row r="1046" spans="1:27" ht="15" hidden="1" customHeight="1" outlineLevel="1" x14ac:dyDescent="0.25"/>
    <row r="1047" spans="1:27" ht="15" customHeight="1" collapsed="1" x14ac:dyDescent="0.25"/>
    <row r="1048" spans="1:27" ht="16.5" customHeight="1" x14ac:dyDescent="0.25">
      <c r="A1048" s="127"/>
    </row>
    <row r="1049" spans="1:27" x14ac:dyDescent="0.25">
      <c r="A1049" s="128"/>
    </row>
  </sheetData>
  <sheetProtection formatCells="0" formatColumns="0" formatRows="0" insertColumns="0" insertRows="0" insertHyperlinks="0" deleteColumns="0" deleteRows="0" sort="0" autoFilter="0" pivotTables="0"/>
  <protectedRanges>
    <protectedRange sqref="AI206:DL269 AP1:DL205 AI278:DL356 AP270:DL277 AI365:DL443 AP357:DL364 AI452:DL530 AP444:DL451 AI539:DL617 AP531:DL538 AI626:DL704 AP618:DL625 AI713:DL791 AP705:DL712 AI800:DL878 AP792:DL799 AI887:DL965 AP879:DL886 AI974:DL1055 AP966:DL973 A1056:DL7359" name="Диапазон2"/>
    <protectedRange sqref="P2:Q3 A2:O4 A6:A8 A12:A19 R2:S19 T2:W4 T6:W10 T11:V11 T12:W12 T13:V13 A21:A23 A25 A27:A34 T26:V26 T27:W27 T28:V28 A36:A38 A40 A42:A49 T36:W40 T41:V41 T42:W42 T43:V43 A51:A53 A55 T51:W55 T56:V56 T57:W57 T58:V58 B20:W20 B35:W35 B50:W50 AD2:AF10 AD14:AF16 AD19:AF90 Z32:AA33 Z36 Z44:AA90 Y91:AA91 Y38:Y90 Y24:Y36 AD177:AF177 AE91:AF176 A57:A92 A94:A96 A98 A100:A107 A109:A111 A113 A115:A122 A124:A126 A128 A130:A137 A139:A141 A143 P139:Q155 Y93 AD91:AD98 AD102:AD104 AD107:AD176 AB100:AB110 Y106:Z110 Z120:AA121 Z124 Z132:AA177 Y126:Y177 Y112:Y124 AE206:AH262 A145:A179 P157:Q178 A181:A183 A185 A187:A194 A196:A198 A200 A202:A209 A211:A213 A215 A217:A224 A226:A228 A230 AD178:AD185 AD189:AD191 AD194:AD262 AA200:AB204 Z207:AA208 Z211 Z219:AA262 Y213:Y262 Y199:Y211 A232:A262 X2:X262 Y18:Z22 AE265:AH269 P265:Q265 A268:A270 A272 A274:A281 A283:A285 A287 A289:A296 A298:A300 A302 A304:A311 A313:A315 A317 AD265:AD272 AD276:AD278 AD281:AD349 AA287:AB291 Z294:AA295 Z298 Z306:AA349 Y286:Y298 A319:A349 X265:X349 AB212:AB213 AE352:AH356 A352:A353 P352:Q352 A355:A357 A359 A361:A368 A370:A372 A374 A376:A383 A385:A387 A389 A391:A398 A400:A402 A404 AD352:AD359 AD363:AD365 AD368:AD436 AA374:AB378 Z381:AA382 Z385 Z393:AA436 Y373:Y385 A406:A436 X352:X436 AE439:AH443 A439:A440 P439:Q439 A442:A444 A446 A448:A455 A457:A459 A461 A463:A470 A472:A474 A476 A478:A485 A487:A489 A491 AD439:AD446 AD450:AD452 AD455:AD523 AA461:AB465 Z468:AA469 Z472 Z480:AA523 Y460:Y472 A493:A523 X439:X523 AE526:AH530 A526:A527 P526:Q526 A529:A531 A533 A535:A542 A544:A546 A548 A550:A557 A559:A561 A563 A565:A572 A574:A576 A578 AD526:AD533 AD537:AD539 AD542:AD610 AA548:AB552 Z555:AA556 Z559 Z567:AA610 Y547:Y559 A580:A610 X526:X610 AE613:AH617 A613:A614 P613:Q613 A616:A618 A620 A622:A629 A631:A633 A635 A637:A644 A646:A648 A650 A652:A659 A661:A663 A665 AD613:AD620 AD624:AD626 AD629:AD697 AA635:AB639 Z642:AA643 Z646 Z654:AA697 Y634:Y646 A667:A697 X613:X697 AE700:AH704 A700:A701 P700:Q700 A703:A705 A707 A709:A716 A718:A720 A722 A724:A731 A733:A735 A737 A739:A746 A748:A750 A752 AD700:AD707 AD711:AD713 AD716:AD784 AA722:AB726 Z729:AA730 Z733 Z741:AA784 Y721:Y733 A754:A784 X700:X784 A872:AH873 AE787:AH791 A787:A788 P787:Q787 A790:A792 A794 A796:A803 A805:A807 A809 A811:A818 A820:A822 A824 A826:A833 A835:A837 A839 AD787:AD794 AD798:AD800 AD803:AD871 Z816:AA817 Z820 Z828:AA871 Y808:Y820 A841:A871 X787:X871 A959:AH960 AE874:AH878 A874:A875 P874:Q874 A877:A879 A881 A883:A890 A892:A894 A896 A898:A905 A907:A909 A911 A913:A920 A922:A924 A926 AD874:AD881 AD885:AD887 AD890:AD958 Z903:AA904 Z907 Z915:AA958 Y895:Y907 A928:A958 X874:X958 A1046:AH1055 AE961:AH965 A961:A962 P961:Q961 A964:A966 A968 A970:A977 A979:A981 A983 A985:A992 A994:A996 A998 A1000:A1007 A1009:A1011 A1013 AD961:AD968 AD972:AD974 AD977:AD1045 Z990:AA991 Z994 Z1002:AA1045 Y982:Y994 A1015:A1045 X961:X1045 B11:Q19 B21:L25 N21:W25 A10:B10 AE178:AF205 AE278:AH349 AE270:AF277 AE365:AH436 AE357:AF364 AE452:AH523 AE444:AF451 AE539:AH610 AE531:AF538 AE626:AH697 AE618:AF625 AE713:AH784 AE705:AF712 AE800:AH871 AE792:AF799 AE887:AH958 AE879:AF886 AE974:AH1045 AE966:AF973 Y95:AB98 P51:Q67 P69:Q91 P226:Q242 P244:Q262 P313:Q329 P331:Q349 P400:Q416 P418:Q436 P487:Q503 P505:Q523 P574:Q590 P592:Q610 P661:Q677 P679:Q697 P748:Q764 P766:Q784 P835:Q851 P853:Q871 P922:Q938 P940:Q958 P1009:Q1025 P1027:Q1045 Y2:AB3 Y5 AB12:AB22 Y7:AB10 Y180 AB187:AB197 Y193:Z197 Y182:AB185 Y267 AB274:AB284 Y280:Z284 Y269:AB272 Y354 AB361:AB371 Y367:Z371 Y356:AB359 Y441 AB448:AB458 Y454:Z458 Y443:AB446 Y528 AB535:AB545 Y541:Z545 Y530:AB533 Y615 AB622:AB632 Y628:Z632 Y617:AB620 Y702 AB709:AB719 Y715:Z719 Y704:AB707 Y789 AB796:AB806 Y802:Z806 Y791:AB794 Y876 AB883:AB893 Y889:Z893 Y878:AB881 Y963 AB970:AB980 Y976:Z980 Y965:AB968 R51:R107 R139:R194 R226:R262 R313:R349 R400:R436 R487:R523 R574:R610 R661:R697 R748:R784 R835:R871 R922:R958 R1009:R1045 S65:W92 T94:W98 T99:V99 T100:W100 T102:W107 T101:V101 T114:V114 T115:W115 T116:V116 T124:W128 T129:V129 T130:W130 T131:V131 T139:W143 T144:V144 T145:W145 T146:V146 S153:W179 T181:W185 T186:V186 T187:W187 T188:V188 T201:V201 T202:W202 T203:V203 T211:W215 T216:V216 T217:W217 T218:V218 T226:W230 T231:V231 T232:W232 T233:V233 R265:W266 T268:W272 T273:V273 T274:W274 T276:W281 T275:V275 T288:V288 T289:W289 T290:V290 T298:W302 T303:V303 T304:W304 T305:V305 T313:W317 T318:V318 T319:W319 T320:V320 R352:W353 T355:W359 T360:V360 T361:W361 T362:V362 T375:V375 T376:W376 T377:V377 T385:W389 T390:V390 T391:W391 T392:V392 T400:W404 T405:V405 T406:W406 T407:V407 R439:W440 T442:W446 T447:V447 T448:W448 T450:W455 T449:V449 T462:V462 T463:W463 T464:V464 T472:W476 T477:V477 T478:W478 T479:V479 T487:W491 T492:V492 T493:W493 T494:V494 R526:W527 T529:W533 T534:V534 T535:W535 T536:V536 T549:V549 T550:W550 T551:V551 T559:W563 T564:V564 T565:W565 T566:V566 T574:W578 T579:V579 T580:W580 T581:V581 R613:W614 T616:W620 T621:V621 T622:W622 T623:V623 T636:V636 T637:W637 T638:V638 T646:W650 T651:V651 T652:W652 T653:V653 T661:W665 T666:V666 T667:W667 T668:V668 R700:W701 T703:W707 T708:V708 T709:W709 T710:V710 T723:V723 T724:W724 T725:V725 T733:W737 T738:V738 T739:W739 T740:V740 T748:W752 T753:V753 T754:W754 T755:V755 R787:W788 T790:W794 T795:V795 T796:W796 T797:V797 T810:V810 T811:W811 T812:V812 T820:W824 T825:V825 T826:W826 T827:V827 T835:W839 T840:V840 T841:W841 T842:V842 R874:W875 T877:W881 T882:V882 T883:W883 T884:V884 T897:V897 T898:W898 T899:V899 T907:W911 T912:V912 T913:W913 T914:V914 T922:W926 T927:V927 T928:W928 T929:V929 R961:W962 T964:W968 T969:V969 T970:W970 T971:V971 T984:V984 T985:W985 T986:V986 T994:W998 T999:V999 T1000:W1000 T1001:V1001 T1009:W1013 T1014:V1014 T1015:W1015 T1016:V1016 S108:W113 B123:W123 B138:W138 S195:W200 B210:W210 B225:W225 S240:W262 B297:W297 B312:W312 S327:W349 S369:W374 B384:W384 B399:W399 S414:W436 S456:W461 B471:W471 B486:W486 S501:W523 S543:W548 B558:W558 B573:W573 S588:W610 S630:W635 B645:W645 B660:W660 S675:W697 S717:W722 B732:W732 B747:W747 S762:W784 S804:W809 B819:W819 B834:W834 S849:W871 S891:W896 B906:W906 B921:W921 S936:W958 S978:W983 B993:W993 B1008:W1008 S1023:W1045 B108:R122 B51:O92 B139:O179 B195:R209 B226:O262 A265:O266 B313:O349 B352:O368 B369:R383 B400:O436 B439:O455 B456:R470 B487:O523 B526:O542 B543:R557 B574:O610 B613:O629 B630:R644 B661:O697 B700:O716 B717:R731 B748:O784 B787:O803 B804:R818 B835:O871 B874:O890 B891:R905 B922:O958 B961:O977 B978:R992 B1009:O1045 B26:S34 B36:S49 S51:S64 S93:S107 S114:S122 B124:S137 S139:S152 S180:S194 S201:S209 B211:S224 S226:S239 B288:S296 B298:S311 S313:S326 P354:S368 S375:S383 B385:S398 S400:S413 P441:S455 S462:S470 B472:S485 S487:S500 P528:S542 S549:S557 B559:S572 S574:S587 P615:S629 S636:S644 B646:S659 S661:S674 P702:S716 S723:S731 B733:S746 S748:S761 P789:S803 S810:S818 B820:S833 S835:S848 P876:S890 S897:S905 B907:S920 S922:S935 P963:S977 S984:S992 B994:S1007 S1009:S1022 Z962:AB962 Z875:AB875 Z788:AB788 Z701:AB701 Z614:AB614 Z527:AB527 Z440:AB440 Z353:AB353 Z266:AB266 Z179:AB179 Z92:AB92 Y970:AA975 Y961:AB961 Y883:AA888 Y874:AB874 Y796:AA801 Y787:AB787 Y709:AA714 Y700:AB700 Y622:AA627 Y613:AB613 Y535:AA540 Y526:AB526 Y448:AA453 Y439:AB439 Y361:AA366 Y352:AB352 Y274:AA279 Y265:AB265 Y187:AA192 Y178:AB178 Y12:AA17 Z4:AB4 AA992:AA1001 AA983:AB987 AA905:AA914 AA896:AB900 AA818:AA827 AA809:AB813 AA731:AA740 AA644:AA653 AA557:AA566 AA470:AA479 AA383:AA392 AA296:AA305 AA209:AA218 AA122:AA131 AA113:AB117 Y100:AA105 AA34:AA43 AA25:AB29 C1:AF1 A263:AH264 A350:AH351 A437:AH438 A524:AH525 A611:AH612 A698:AH699 A785:AH786 AB32:AB35 AB37:AB38 AB43:AB91 AB120:AB123 AB125:AB126 AB131:AB177 AB128:AB129 AB215:AB216 AB218:AB262 AC2:AC262 AB207:AB210 AC304:AC349 AB294:AB297 AC265:AC301 AC391:AC436 AB381:AB384 AC352:AC388 AC439:AC472 AB468:AB471 AC475 AC478:AC523 AC526:AC559 AB555:AB558 AC562 AC565:AC610 AC613:AC646 AB642:AB645 AC649 AC652:AC697 AC700:AC733 AB729:AB732 AC736 AC739:AC784 AC787:AC820 AB816:AB819 AC823 AC826:AC871 AC874:AC907 AB903:AB906 AC910 AC913:AC958 AC961:AC994 AC1000 AB990:AB993 AC997 B5:B9 B99:Q107 B93:B98 B186:Q194 B180:B185 B282:B287 R282:W287 B273:S281 B267:B272 R267:S272 Y300:Y349 Y387:Y436 Y474:Y523 Y561:Y610 Y648:Y697 Y735:Y784 Y822:Y871 Y909:Y958 Y996:Y1045 AB40:AB41 AB299:AB300 AB302:AC303 AB386:AB387 AB389:AC390 AB473:AC474 AB476:AC477 AB560:AC561 AB563:AC564 AB647:AC648 AB650:AC651 AB734:AC735 AB737:AC738 AB821:AC822 AB824:AC825 AB908:AC909 AB911:AC912 AB995:AC996 AB998:AC999 AB305:AB349 AB392:AB436 AB479:AB523 AB566:AB610 AB653:AB697 AB740:AB784 AB827:AB871 AB914:AB958 AB1001:AC1045 T291:W296 T14:W19 T29:W34 T44:W49 T59:W64 T117:W122 T132:W137 T147:W152 T189:W194 T204:W209 T219:W224 T234:W239 T306:W311 T321:W326 T363:W368 T378:W383 T393:W398 T408:W413 T465:W470 T480:W485 T495:W500 T537:W542 T552:W557 T567:W572 T582:W587 T624:W629 T639:W644 T654:W659 T669:W674 T711:W716 T726:W731 T741:W746 T756:W761 T798:W803 T813:W818 T828:W833 T843:W848 T885:W890 T900:W905 T915:W920 T930:W935 T972:W977 T987:W992 T1002:W1007 T1017:W1022" name="Диапазон2_1"/>
    <protectedRange sqref="M21:M25" name="Диапазон2_5"/>
    <protectedRange sqref="AJ2:AO7 AJ16:AN95 AO11:AO13 AO15:AO95 AJ104:AO182 AO99:AO101 AO103 AJ191:AO205 AO186:AO188 AO190 AO273:AO275 AO277 AO360:AO362 AO364 AO447:AO449 AO451 AO534:AO536 AO538 AO621:AO623 AO625 AO708:AO710 AO712 AO795:AO797 AO799 AO882:AO884 AO886 AO969:AO971 AO973" name="Диапазон2_3"/>
    <protectedRange sqref="AG19:AI95 AG9:AG14 AG104:AI182 AG191:AI205 AG2:AI7 AG16:AI16 AG8:AO8 AH14:AO14 AG1:AO1 AG15:AN15 AH9:AN11 AO9:AO10 AG97:AG102 AG96:AO96 AH102:AO102 AG103:AN103 AH97:AN99 AO97:AO98 AG184:AG189 AG183:AO183 AH189:AO189 AG190:AN190 AH184:AN186 AO184:AO185 AG271:AG276 AG270:AO270 AH276:AO276 AG277:AN277 AH271:AN273 AO271:AO272 AG358:AG363 AG357:AO357 AH363:AO363 AG364:AN364 AH358:AN360 AO358:AO359 AG445:AG450 AG444:AO444 AH450:AO450 AG451:AN451 AH445:AN447 AO445:AO446 AG532:AG537 AG531:AO531 AH537:AO537 AG538:AN538 AH532:AN534 AO532:AO533 AG619:AG624 AG618:AO618 AH624:AO624 AG625:AN625 AH619:AN621 AO619:AO620 AG706:AG711 AG705:AO705 AH711:AO711 AG712:AN712 AH706:AN708 AO706:AO707 AG793:AG798 AG792:AO792 AH798:AO798 AG799:AN799 AH793:AN795 AO793:AO794 AG880:AG885 AG879:AO879 AH885:AO885 AG886:AN886 AH880:AN882 AO880:AO881 AG967:AG972 AG966:AO966 AH972:AO972 AG973:AN973 AH967:AN969 AO967:AO968" name="Диапазон2_1_1"/>
    <protectedRange sqref="C5:Q10" name="Диапазон2_1_2"/>
    <protectedRange sqref="C93:Q98" name="Диапазон2_1_3"/>
    <protectedRange sqref="C180:Q185" name="Диапазон2_1_4"/>
    <protectedRange sqref="C282:Q287" name="Диапазон2_1_5"/>
    <protectedRange sqref="C267:Q272" name="Диапазон2_1_6"/>
  </protectedRanges>
  <mergeCells count="504">
    <mergeCell ref="Y4:Y6"/>
    <mergeCell ref="P91:Q91"/>
    <mergeCell ref="P3:Q3"/>
    <mergeCell ref="P19:Q19"/>
    <mergeCell ref="P34:Q34"/>
    <mergeCell ref="P49:Q49"/>
    <mergeCell ref="Y11:AB11"/>
    <mergeCell ref="Y14:AB14"/>
    <mergeCell ref="Y18:AA18"/>
    <mergeCell ref="Y19:AA19"/>
    <mergeCell ref="Y22:AA22"/>
    <mergeCell ref="Y20:AA20"/>
    <mergeCell ref="Y21:AA21"/>
    <mergeCell ref="Y25:AA25"/>
    <mergeCell ref="Y26:AA26"/>
    <mergeCell ref="Y27:AA27"/>
    <mergeCell ref="Y28:AA28"/>
    <mergeCell ref="Y29:AA29"/>
    <mergeCell ref="Y24:AB24"/>
    <mergeCell ref="AB4:AB6"/>
    <mergeCell ref="Z4:Z6"/>
    <mergeCell ref="AA4:AA6"/>
    <mergeCell ref="Y3:AB3"/>
    <mergeCell ref="P296:Q296"/>
    <mergeCell ref="A300:A301"/>
    <mergeCell ref="A302:A310"/>
    <mergeCell ref="P178:Q178"/>
    <mergeCell ref="A141:A142"/>
    <mergeCell ref="A143:A151"/>
    <mergeCell ref="A183:A184"/>
    <mergeCell ref="A185:A193"/>
    <mergeCell ref="P209:Q209"/>
    <mergeCell ref="A213:A214"/>
    <mergeCell ref="A215:A223"/>
    <mergeCell ref="P470:Q470"/>
    <mergeCell ref="A474:A475"/>
    <mergeCell ref="A476:A484"/>
    <mergeCell ref="P542:Q542"/>
    <mergeCell ref="P439:Q439"/>
    <mergeCell ref="P368:Q368"/>
    <mergeCell ref="P383:Q383"/>
    <mergeCell ref="A387:A388"/>
    <mergeCell ref="A389:A397"/>
    <mergeCell ref="P455:Q455"/>
    <mergeCell ref="P731:Q731"/>
    <mergeCell ref="A735:A736"/>
    <mergeCell ref="A737:A745"/>
    <mergeCell ref="P613:Q613"/>
    <mergeCell ref="C613:I613"/>
    <mergeCell ref="K613:N613"/>
    <mergeCell ref="P629:Q629"/>
    <mergeCell ref="P644:Q644"/>
    <mergeCell ref="A648:A649"/>
    <mergeCell ref="A650:A658"/>
    <mergeCell ref="P905:Q905"/>
    <mergeCell ref="A909:A910"/>
    <mergeCell ref="A911:A919"/>
    <mergeCell ref="P977:Q977"/>
    <mergeCell ref="P992:Q992"/>
    <mergeCell ref="A996:A997"/>
    <mergeCell ref="A998:A1006"/>
    <mergeCell ref="P874:Q874"/>
    <mergeCell ref="P803:Q803"/>
    <mergeCell ref="P818:Q818"/>
    <mergeCell ref="A822:A823"/>
    <mergeCell ref="A824:A832"/>
    <mergeCell ref="P890:Q890"/>
    <mergeCell ref="A55:A63"/>
    <mergeCell ref="S3:W3"/>
    <mergeCell ref="T11:W11"/>
    <mergeCell ref="T13:W13"/>
    <mergeCell ref="T26:W26"/>
    <mergeCell ref="T28:W28"/>
    <mergeCell ref="T41:W41"/>
    <mergeCell ref="T43:W43"/>
    <mergeCell ref="T56:W56"/>
    <mergeCell ref="T58:W58"/>
    <mergeCell ref="A23:A24"/>
    <mergeCell ref="A25:A33"/>
    <mergeCell ref="A38:A39"/>
    <mergeCell ref="A40:A48"/>
    <mergeCell ref="A53:A54"/>
    <mergeCell ref="C3:I3"/>
    <mergeCell ref="K3:N3"/>
    <mergeCell ref="A10:A18"/>
    <mergeCell ref="A8:A9"/>
    <mergeCell ref="S15:W15"/>
    <mergeCell ref="Y106:AA106"/>
    <mergeCell ref="Y107:AA107"/>
    <mergeCell ref="Y99:AB99"/>
    <mergeCell ref="Y102:AB102"/>
    <mergeCell ref="Y91:AB91"/>
    <mergeCell ref="Y92:Y94"/>
    <mergeCell ref="Z92:Z94"/>
    <mergeCell ref="AA92:AA94"/>
    <mergeCell ref="AB92:AB94"/>
    <mergeCell ref="Y108:AA108"/>
    <mergeCell ref="Y109:AA109"/>
    <mergeCell ref="Y113:AA113"/>
    <mergeCell ref="Y114:AA114"/>
    <mergeCell ref="Y115:AA115"/>
    <mergeCell ref="Y116:AA116"/>
    <mergeCell ref="Y110:AA110"/>
    <mergeCell ref="Y112:AB112"/>
    <mergeCell ref="Y117:AA117"/>
    <mergeCell ref="A113:A121"/>
    <mergeCell ref="T114:W114"/>
    <mergeCell ref="T116:W116"/>
    <mergeCell ref="P122:Q122"/>
    <mergeCell ref="A126:A127"/>
    <mergeCell ref="A128:A136"/>
    <mergeCell ref="T129:W129"/>
    <mergeCell ref="T131:W131"/>
    <mergeCell ref="P137:Q137"/>
    <mergeCell ref="C91:I91"/>
    <mergeCell ref="K91:N91"/>
    <mergeCell ref="S91:W91"/>
    <mergeCell ref="A96:A97"/>
    <mergeCell ref="A98:A106"/>
    <mergeCell ref="T99:W99"/>
    <mergeCell ref="T101:W101"/>
    <mergeCell ref="P107:Q107"/>
    <mergeCell ref="A111:A112"/>
    <mergeCell ref="S103:W103"/>
    <mergeCell ref="T144:W144"/>
    <mergeCell ref="T146:W146"/>
    <mergeCell ref="C178:I178"/>
    <mergeCell ref="K178:N178"/>
    <mergeCell ref="S178:W178"/>
    <mergeCell ref="Y178:AB178"/>
    <mergeCell ref="Y179:Y181"/>
    <mergeCell ref="Z179:Z181"/>
    <mergeCell ref="AA179:AA181"/>
    <mergeCell ref="AB179:AB181"/>
    <mergeCell ref="T186:W186"/>
    <mergeCell ref="Y186:AB186"/>
    <mergeCell ref="T188:W188"/>
    <mergeCell ref="Y189:AB189"/>
    <mergeCell ref="Y193:AA193"/>
    <mergeCell ref="P194:Q194"/>
    <mergeCell ref="Y194:AA194"/>
    <mergeCell ref="Y195:AA195"/>
    <mergeCell ref="Y196:AA196"/>
    <mergeCell ref="S190:W190"/>
    <mergeCell ref="Y197:AA197"/>
    <mergeCell ref="A198:A199"/>
    <mergeCell ref="Y199:AB199"/>
    <mergeCell ref="A200:A208"/>
    <mergeCell ref="Y200:AA200"/>
    <mergeCell ref="T201:W201"/>
    <mergeCell ref="Y201:AA201"/>
    <mergeCell ref="Y202:AA202"/>
    <mergeCell ref="T203:W203"/>
    <mergeCell ref="Y203:AA203"/>
    <mergeCell ref="Y204:AA204"/>
    <mergeCell ref="T216:W216"/>
    <mergeCell ref="T218:W218"/>
    <mergeCell ref="P224:Q224"/>
    <mergeCell ref="A228:A229"/>
    <mergeCell ref="A230:A238"/>
    <mergeCell ref="T231:W231"/>
    <mergeCell ref="T233:W233"/>
    <mergeCell ref="C265:I265"/>
    <mergeCell ref="K265:N265"/>
    <mergeCell ref="S265:W265"/>
    <mergeCell ref="P265:Q265"/>
    <mergeCell ref="Y265:AB265"/>
    <mergeCell ref="Y266:Y268"/>
    <mergeCell ref="Z266:Z268"/>
    <mergeCell ref="AA266:AA268"/>
    <mergeCell ref="AB266:AB268"/>
    <mergeCell ref="A270:A271"/>
    <mergeCell ref="A272:A280"/>
    <mergeCell ref="T273:W273"/>
    <mergeCell ref="Y273:AB273"/>
    <mergeCell ref="T275:W275"/>
    <mergeCell ref="Y276:AB276"/>
    <mergeCell ref="Y280:AA280"/>
    <mergeCell ref="S277:W277"/>
    <mergeCell ref="Y281:AA281"/>
    <mergeCell ref="Y282:AA282"/>
    <mergeCell ref="Y283:AA283"/>
    <mergeCell ref="Y284:AA284"/>
    <mergeCell ref="A285:A286"/>
    <mergeCell ref="Y286:AB286"/>
    <mergeCell ref="A287:A295"/>
    <mergeCell ref="Y287:AA287"/>
    <mergeCell ref="T288:W288"/>
    <mergeCell ref="Y288:AA288"/>
    <mergeCell ref="Y289:AA289"/>
    <mergeCell ref="T290:W290"/>
    <mergeCell ref="Y290:AA290"/>
    <mergeCell ref="Y291:AA291"/>
    <mergeCell ref="P281:Q281"/>
    <mergeCell ref="T303:W303"/>
    <mergeCell ref="T305:W305"/>
    <mergeCell ref="P311:Q311"/>
    <mergeCell ref="A315:A316"/>
    <mergeCell ref="A317:A325"/>
    <mergeCell ref="T318:W318"/>
    <mergeCell ref="T320:W320"/>
    <mergeCell ref="C352:I352"/>
    <mergeCell ref="K352:N352"/>
    <mergeCell ref="S352:W352"/>
    <mergeCell ref="P352:Q352"/>
    <mergeCell ref="Y352:AB352"/>
    <mergeCell ref="Y353:Y355"/>
    <mergeCell ref="Z353:Z355"/>
    <mergeCell ref="AA353:AA355"/>
    <mergeCell ref="AB353:AB355"/>
    <mergeCell ref="A357:A358"/>
    <mergeCell ref="A359:A367"/>
    <mergeCell ref="T360:W360"/>
    <mergeCell ref="Y360:AB360"/>
    <mergeCell ref="T362:W362"/>
    <mergeCell ref="Y363:AB363"/>
    <mergeCell ref="Y367:AA367"/>
    <mergeCell ref="S364:W364"/>
    <mergeCell ref="Y368:AA368"/>
    <mergeCell ref="Y369:AA369"/>
    <mergeCell ref="Y370:AA370"/>
    <mergeCell ref="Y371:AA371"/>
    <mergeCell ref="A372:A373"/>
    <mergeCell ref="Y373:AB373"/>
    <mergeCell ref="A374:A382"/>
    <mergeCell ref="Y374:AA374"/>
    <mergeCell ref="T375:W375"/>
    <mergeCell ref="Y375:AA375"/>
    <mergeCell ref="Y376:AA376"/>
    <mergeCell ref="T377:W377"/>
    <mergeCell ref="Y377:AA377"/>
    <mergeCell ref="Y378:AA378"/>
    <mergeCell ref="T390:W390"/>
    <mergeCell ref="T392:W392"/>
    <mergeCell ref="P398:Q398"/>
    <mergeCell ref="A402:A403"/>
    <mergeCell ref="A404:A412"/>
    <mergeCell ref="T405:W405"/>
    <mergeCell ref="T407:W407"/>
    <mergeCell ref="C439:I439"/>
    <mergeCell ref="K439:N439"/>
    <mergeCell ref="S439:W439"/>
    <mergeCell ref="Y439:AB439"/>
    <mergeCell ref="Y440:Y442"/>
    <mergeCell ref="Z440:Z442"/>
    <mergeCell ref="AA440:AA442"/>
    <mergeCell ref="AB440:AB442"/>
    <mergeCell ref="A444:A445"/>
    <mergeCell ref="A446:A454"/>
    <mergeCell ref="T447:W447"/>
    <mergeCell ref="Y447:AB447"/>
    <mergeCell ref="T449:W449"/>
    <mergeCell ref="Y450:AB450"/>
    <mergeCell ref="Y454:AA454"/>
    <mergeCell ref="S451:W451"/>
    <mergeCell ref="Y455:AA455"/>
    <mergeCell ref="Y456:AA456"/>
    <mergeCell ref="Y457:AA457"/>
    <mergeCell ref="Y458:AA458"/>
    <mergeCell ref="A459:A460"/>
    <mergeCell ref="Y460:AB460"/>
    <mergeCell ref="A461:A469"/>
    <mergeCell ref="Y461:AA461"/>
    <mergeCell ref="T462:W462"/>
    <mergeCell ref="Y462:AA462"/>
    <mergeCell ref="Y463:AA463"/>
    <mergeCell ref="T464:W464"/>
    <mergeCell ref="Y464:AA464"/>
    <mergeCell ref="Y465:AA465"/>
    <mergeCell ref="T477:W477"/>
    <mergeCell ref="T479:W479"/>
    <mergeCell ref="P485:Q485"/>
    <mergeCell ref="A489:A490"/>
    <mergeCell ref="A491:A499"/>
    <mergeCell ref="T492:W492"/>
    <mergeCell ref="T494:W494"/>
    <mergeCell ref="C526:I526"/>
    <mergeCell ref="K526:N526"/>
    <mergeCell ref="S526:W526"/>
    <mergeCell ref="P526:Q526"/>
    <mergeCell ref="Y526:AB526"/>
    <mergeCell ref="Y527:Y529"/>
    <mergeCell ref="Z527:Z529"/>
    <mergeCell ref="AA527:AA529"/>
    <mergeCell ref="AB527:AB529"/>
    <mergeCell ref="A531:A532"/>
    <mergeCell ref="A533:A541"/>
    <mergeCell ref="T534:W534"/>
    <mergeCell ref="Y534:AB534"/>
    <mergeCell ref="T536:W536"/>
    <mergeCell ref="Y537:AB537"/>
    <mergeCell ref="Y541:AA541"/>
    <mergeCell ref="S538:W538"/>
    <mergeCell ref="Y542:AA542"/>
    <mergeCell ref="Y543:AA543"/>
    <mergeCell ref="Y544:AA544"/>
    <mergeCell ref="Y545:AA545"/>
    <mergeCell ref="A546:A547"/>
    <mergeCell ref="Y547:AB547"/>
    <mergeCell ref="A548:A556"/>
    <mergeCell ref="Y548:AA548"/>
    <mergeCell ref="T549:W549"/>
    <mergeCell ref="Y549:AA549"/>
    <mergeCell ref="Y550:AA550"/>
    <mergeCell ref="T551:W551"/>
    <mergeCell ref="Y551:AA551"/>
    <mergeCell ref="Y552:AA552"/>
    <mergeCell ref="P557:Q557"/>
    <mergeCell ref="A561:A562"/>
    <mergeCell ref="A563:A571"/>
    <mergeCell ref="T564:W564"/>
    <mergeCell ref="T566:W566"/>
    <mergeCell ref="P572:Q572"/>
    <mergeCell ref="A576:A577"/>
    <mergeCell ref="A578:A586"/>
    <mergeCell ref="T579:W579"/>
    <mergeCell ref="T581:W581"/>
    <mergeCell ref="S613:W613"/>
    <mergeCell ref="Y613:AB613"/>
    <mergeCell ref="Y614:Y616"/>
    <mergeCell ref="Z614:Z616"/>
    <mergeCell ref="AA614:AA616"/>
    <mergeCell ref="AB614:AB616"/>
    <mergeCell ref="A618:A619"/>
    <mergeCell ref="A620:A628"/>
    <mergeCell ref="T621:W621"/>
    <mergeCell ref="Y621:AB621"/>
    <mergeCell ref="T623:W623"/>
    <mergeCell ref="Y624:AB624"/>
    <mergeCell ref="Y628:AA628"/>
    <mergeCell ref="S625:W625"/>
    <mergeCell ref="Y629:AA629"/>
    <mergeCell ref="Y630:AA630"/>
    <mergeCell ref="Y631:AA631"/>
    <mergeCell ref="Y632:AA632"/>
    <mergeCell ref="A633:A634"/>
    <mergeCell ref="Y634:AB634"/>
    <mergeCell ref="A635:A643"/>
    <mergeCell ref="Y635:AA635"/>
    <mergeCell ref="T636:W636"/>
    <mergeCell ref="Y636:AA636"/>
    <mergeCell ref="Y637:AA637"/>
    <mergeCell ref="T638:W638"/>
    <mergeCell ref="Y638:AA638"/>
    <mergeCell ref="Y639:AA639"/>
    <mergeCell ref="T651:W651"/>
    <mergeCell ref="T653:W653"/>
    <mergeCell ref="P659:Q659"/>
    <mergeCell ref="A663:A664"/>
    <mergeCell ref="A665:A673"/>
    <mergeCell ref="T666:W666"/>
    <mergeCell ref="T668:W668"/>
    <mergeCell ref="C700:I700"/>
    <mergeCell ref="K700:N700"/>
    <mergeCell ref="S700:W700"/>
    <mergeCell ref="P700:Q700"/>
    <mergeCell ref="Y700:AB700"/>
    <mergeCell ref="Y701:Y703"/>
    <mergeCell ref="Z701:Z703"/>
    <mergeCell ref="AA701:AA703"/>
    <mergeCell ref="AB701:AB703"/>
    <mergeCell ref="A705:A706"/>
    <mergeCell ref="A707:A715"/>
    <mergeCell ref="T708:W708"/>
    <mergeCell ref="Y708:AB708"/>
    <mergeCell ref="T710:W710"/>
    <mergeCell ref="Y711:AB711"/>
    <mergeCell ref="Y715:AA715"/>
    <mergeCell ref="S712:W712"/>
    <mergeCell ref="Y716:AA716"/>
    <mergeCell ref="Y717:AA717"/>
    <mergeCell ref="Y718:AA718"/>
    <mergeCell ref="Y719:AA719"/>
    <mergeCell ref="A720:A721"/>
    <mergeCell ref="Y721:AB721"/>
    <mergeCell ref="A722:A730"/>
    <mergeCell ref="Y722:AA722"/>
    <mergeCell ref="T723:W723"/>
    <mergeCell ref="Y723:AA723"/>
    <mergeCell ref="Y724:AA724"/>
    <mergeCell ref="T725:W725"/>
    <mergeCell ref="Y725:AA725"/>
    <mergeCell ref="Y726:AA726"/>
    <mergeCell ref="P716:Q716"/>
    <mergeCell ref="T738:W738"/>
    <mergeCell ref="T740:W740"/>
    <mergeCell ref="P746:Q746"/>
    <mergeCell ref="A750:A751"/>
    <mergeCell ref="A752:A760"/>
    <mergeCell ref="T753:W753"/>
    <mergeCell ref="T755:W755"/>
    <mergeCell ref="C787:I787"/>
    <mergeCell ref="K787:N787"/>
    <mergeCell ref="S787:W787"/>
    <mergeCell ref="P787:Q787"/>
    <mergeCell ref="Y787:AB787"/>
    <mergeCell ref="Y788:Y790"/>
    <mergeCell ref="Z788:Z790"/>
    <mergeCell ref="AA788:AA790"/>
    <mergeCell ref="AB788:AB790"/>
    <mergeCell ref="A792:A793"/>
    <mergeCell ref="A794:A802"/>
    <mergeCell ref="T795:W795"/>
    <mergeCell ref="Y795:AB795"/>
    <mergeCell ref="T797:W797"/>
    <mergeCell ref="Y798:AB798"/>
    <mergeCell ref="Y802:AA802"/>
    <mergeCell ref="S799:W799"/>
    <mergeCell ref="Y803:AA803"/>
    <mergeCell ref="Y804:AA804"/>
    <mergeCell ref="Y805:AA805"/>
    <mergeCell ref="Y806:AA806"/>
    <mergeCell ref="A807:A808"/>
    <mergeCell ref="Y808:AB808"/>
    <mergeCell ref="A809:A817"/>
    <mergeCell ref="Y809:AA809"/>
    <mergeCell ref="T810:W810"/>
    <mergeCell ref="Y810:AA810"/>
    <mergeCell ref="Y811:AA811"/>
    <mergeCell ref="T812:W812"/>
    <mergeCell ref="Y812:AA812"/>
    <mergeCell ref="Y813:AA813"/>
    <mergeCell ref="T825:W825"/>
    <mergeCell ref="T827:W827"/>
    <mergeCell ref="P833:Q833"/>
    <mergeCell ref="A837:A838"/>
    <mergeCell ref="A839:A847"/>
    <mergeCell ref="T840:W840"/>
    <mergeCell ref="T842:W842"/>
    <mergeCell ref="C874:I874"/>
    <mergeCell ref="K874:N874"/>
    <mergeCell ref="S874:W874"/>
    <mergeCell ref="Y874:AB874"/>
    <mergeCell ref="Y875:Y877"/>
    <mergeCell ref="Z875:Z877"/>
    <mergeCell ref="AA875:AA877"/>
    <mergeCell ref="AB875:AB877"/>
    <mergeCell ref="A879:A880"/>
    <mergeCell ref="A881:A889"/>
    <mergeCell ref="T882:W882"/>
    <mergeCell ref="Y882:AB882"/>
    <mergeCell ref="T884:W884"/>
    <mergeCell ref="Y885:AB885"/>
    <mergeCell ref="Y889:AA889"/>
    <mergeCell ref="S886:W886"/>
    <mergeCell ref="Y890:AA890"/>
    <mergeCell ref="Y891:AA891"/>
    <mergeCell ref="Y892:AA892"/>
    <mergeCell ref="Y893:AA893"/>
    <mergeCell ref="A894:A895"/>
    <mergeCell ref="Y895:AB895"/>
    <mergeCell ref="A896:A904"/>
    <mergeCell ref="Y896:AA896"/>
    <mergeCell ref="T897:W897"/>
    <mergeCell ref="Y897:AA897"/>
    <mergeCell ref="Y898:AA898"/>
    <mergeCell ref="T899:W899"/>
    <mergeCell ref="Y899:AA899"/>
    <mergeCell ref="Y900:AA900"/>
    <mergeCell ref="T912:W912"/>
    <mergeCell ref="T914:W914"/>
    <mergeCell ref="P920:Q920"/>
    <mergeCell ref="A924:A925"/>
    <mergeCell ref="A926:A934"/>
    <mergeCell ref="T927:W927"/>
    <mergeCell ref="T929:W929"/>
    <mergeCell ref="C961:I961"/>
    <mergeCell ref="K961:N961"/>
    <mergeCell ref="S961:W961"/>
    <mergeCell ref="P961:Q961"/>
    <mergeCell ref="Y961:AB961"/>
    <mergeCell ref="Y962:Y964"/>
    <mergeCell ref="Z962:Z964"/>
    <mergeCell ref="AA962:AA964"/>
    <mergeCell ref="AB962:AB964"/>
    <mergeCell ref="A966:A967"/>
    <mergeCell ref="A968:A976"/>
    <mergeCell ref="T969:W969"/>
    <mergeCell ref="Y969:AB969"/>
    <mergeCell ref="T971:W971"/>
    <mergeCell ref="Y972:AB972"/>
    <mergeCell ref="Y976:AA976"/>
    <mergeCell ref="S973:W973"/>
    <mergeCell ref="T999:W999"/>
    <mergeCell ref="T1001:W1001"/>
    <mergeCell ref="P1007:Q1007"/>
    <mergeCell ref="A1011:A1012"/>
    <mergeCell ref="A1013:A1021"/>
    <mergeCell ref="T1014:W1014"/>
    <mergeCell ref="T1016:W1016"/>
    <mergeCell ref="Y977:AA977"/>
    <mergeCell ref="Y978:AA978"/>
    <mergeCell ref="Y979:AA979"/>
    <mergeCell ref="Y980:AA980"/>
    <mergeCell ref="A981:A982"/>
    <mergeCell ref="Y982:AB982"/>
    <mergeCell ref="A983:A991"/>
    <mergeCell ref="Y983:AA983"/>
    <mergeCell ref="T984:W984"/>
    <mergeCell ref="Y984:AA984"/>
    <mergeCell ref="Y985:AA985"/>
    <mergeCell ref="T986:W986"/>
    <mergeCell ref="Y986:AA986"/>
    <mergeCell ref="Y987:AA987"/>
  </mergeCells>
  <pageMargins left="0.7" right="0.7" top="0.75" bottom="0.75" header="0.3" footer="0.3"/>
  <pageSetup paperSize="9" orientation="landscape" horizontalDpi="0" verticalDpi="0" r:id="rId1"/>
  <ignoredErrors>
    <ignoredError sqref="X12 AD8:AD10 W70:Y90 X65:Y65 X66:Y66 X67:Y67 W177:Y177 W263:Y264 W350:Y351 W437:Y438 W524:Y525 W611:Y612 W698:Y699 W785:Y786 W872:Y873 W959:Y960 X7 X8 X9 X15 X13 X10 X14 W19:X19 X16 X17 X18 X11 W34:Y34 X32:Y33 W49:Y49 X35:Y36 W64:Y64 X50:Y63 X68:Y68 X20:X29 X30 X31 AD14:AD16 AD20:AD90 X40:Y48 X38 X39 X37 AD177 AD263:AD264 AD350:AD351 AD437:AD438 AD524:AD525 AD611:AD612 AD698:AD699 AD785:AD786 AD872:AD873 AD959:AD960 X69:Y69" formula="1"/>
    <ignoredError sqref="P1:Q2 Q34 Q49 P177:Q177 P263:Q264 P350:Q351 P437:Q438 P524:Q525 P698:Q699 P785:Q786 P872:Q873 P959:Q960 P611:Q612 Q19 B6 P73:Q90 P64:Q64 B4 B10 P11:Q18 D4:E4 I4 B5 A73:I89 A611:I611 A959:I959 A872:I872 A785:I785 A64:I64 B11:I13 K64 K611:K612 K959:K960 K872:K873 K785:K786 K698:K699 K524:K525 K437:K438 K350:K351 K263:K264 K177 K49 K34 K4 K1:K2 A1:I2 A177 A263:I263 A350:I350 A437:I437 A524:I524 A698:I698 K73:K90 B9 B8 B7 B15:I19 B14 K15:K19 B34:I34 B49:I49 A90 C90:I90 K11:K13 A65:A70 C177:I177 A264 C264:I264 A351 C351:I351 A438 C438:I438 A525 C525:I525 A612 C612:I612 A699 C699:I699 A786 C786:I786 A873 C873:I873 A960 C960:I960" evalError="1"/>
    <ignoredError sqref="AB32:AC35 Z36:AA36 AA39 Z32:AA33 AC7:AC29 AC30 AC31 AB44:AC90 AB41:AC41 AB38:AC38 Z44:AA90 AC37 AC40 AB177:AC177 Z177:AA177 AB263:AC264 Z263:AA264 AB350:AC351 Z350:AA351 AB437:AC438 Z437:AA438 AB524:AC525 Z524:AA525 AB611:AC612 Z611:AA612 AB698:AC699 Z698:AA699 AB785:AC786 Z785:AA786 AB872:AC873 Z872:AA873 AB959:AC960 Z959:AA960 AC43" evalError="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AP57"/>
  <sheetViews>
    <sheetView zoomScaleNormal="100" workbookViewId="0">
      <selection activeCell="P6" sqref="P6"/>
    </sheetView>
  </sheetViews>
  <sheetFormatPr defaultColWidth="9.7109375" defaultRowHeight="15" x14ac:dyDescent="0.25"/>
  <cols>
    <col min="1" max="1" width="4.7109375" customWidth="1"/>
    <col min="2" max="13" width="10.85546875" customWidth="1"/>
    <col min="14" max="14" width="3" customWidth="1"/>
    <col min="15" max="15" width="3.28515625" customWidth="1"/>
    <col min="16" max="27" width="7.42578125" customWidth="1"/>
    <col min="28" max="28" width="3.28515625" customWidth="1"/>
    <col min="29" max="29" width="3" customWidth="1"/>
    <col min="30" max="41" width="8.5703125" customWidth="1"/>
    <col min="42" max="42" width="16" customWidth="1"/>
    <col min="43" max="43" width="24.5703125" customWidth="1"/>
    <col min="44" max="56" width="9.42578125" customWidth="1"/>
  </cols>
  <sheetData>
    <row r="1" spans="1:41" ht="15.75" thickBot="1" x14ac:dyDescent="0.3">
      <c r="A1" s="129"/>
      <c r="B1" s="130"/>
    </row>
    <row r="2" spans="1:41" ht="16.5" thickBot="1" x14ac:dyDescent="0.3">
      <c r="B2" s="425" t="s">
        <v>120</v>
      </c>
      <c r="C2" s="426"/>
      <c r="D2" s="426"/>
      <c r="E2" s="426"/>
      <c r="F2" s="426"/>
      <c r="G2" s="426"/>
      <c r="H2" s="426"/>
      <c r="I2" s="426"/>
      <c r="J2" s="426"/>
      <c r="K2" s="426"/>
      <c r="L2" s="426"/>
      <c r="M2" s="427"/>
      <c r="P2" s="419" t="s">
        <v>126</v>
      </c>
      <c r="Q2" s="420"/>
      <c r="R2" s="420"/>
      <c r="S2" s="420"/>
      <c r="T2" s="420"/>
      <c r="U2" s="420"/>
      <c r="V2" s="420"/>
      <c r="W2" s="420"/>
      <c r="X2" s="420"/>
      <c r="Y2" s="420"/>
      <c r="Z2" s="420"/>
      <c r="AA2" s="421"/>
      <c r="AD2" s="407" t="s">
        <v>122</v>
      </c>
      <c r="AE2" s="408"/>
      <c r="AF2" s="408"/>
      <c r="AG2" s="408"/>
      <c r="AH2" s="408"/>
      <c r="AI2" s="408"/>
      <c r="AJ2" s="408"/>
      <c r="AK2" s="408"/>
      <c r="AL2" s="408"/>
      <c r="AM2" s="408"/>
      <c r="AN2" s="408"/>
      <c r="AO2" s="409"/>
    </row>
    <row r="3" spans="1:41" x14ac:dyDescent="0.25">
      <c r="B3" s="312" t="s">
        <v>75</v>
      </c>
      <c r="C3" s="313" t="s">
        <v>76</v>
      </c>
      <c r="D3" s="313" t="s">
        <v>77</v>
      </c>
      <c r="E3" s="313" t="s">
        <v>78</v>
      </c>
      <c r="F3" s="313" t="s">
        <v>79</v>
      </c>
      <c r="G3" s="313" t="s">
        <v>80</v>
      </c>
      <c r="H3" s="313" t="s">
        <v>81</v>
      </c>
      <c r="I3" s="313" t="s">
        <v>82</v>
      </c>
      <c r="J3" s="313" t="s">
        <v>83</v>
      </c>
      <c r="K3" s="313" t="s">
        <v>84</v>
      </c>
      <c r="L3" s="313" t="s">
        <v>85</v>
      </c>
      <c r="M3" s="314" t="s">
        <v>86</v>
      </c>
      <c r="P3" s="329" t="s">
        <v>75</v>
      </c>
      <c r="Q3" s="330" t="s">
        <v>76</v>
      </c>
      <c r="R3" s="330" t="s">
        <v>77</v>
      </c>
      <c r="S3" s="330" t="s">
        <v>78</v>
      </c>
      <c r="T3" s="330" t="s">
        <v>79</v>
      </c>
      <c r="U3" s="330" t="s">
        <v>80</v>
      </c>
      <c r="V3" s="330" t="s">
        <v>81</v>
      </c>
      <c r="W3" s="330" t="s">
        <v>82</v>
      </c>
      <c r="X3" s="330" t="s">
        <v>83</v>
      </c>
      <c r="Y3" s="330" t="s">
        <v>84</v>
      </c>
      <c r="Z3" s="330" t="s">
        <v>85</v>
      </c>
      <c r="AA3" s="331" t="s">
        <v>86</v>
      </c>
      <c r="AD3" s="322" t="s">
        <v>75</v>
      </c>
      <c r="AE3" s="307" t="s">
        <v>76</v>
      </c>
      <c r="AF3" s="307" t="s">
        <v>77</v>
      </c>
      <c r="AG3" s="307" t="s">
        <v>78</v>
      </c>
      <c r="AH3" s="307" t="s">
        <v>79</v>
      </c>
      <c r="AI3" s="307" t="s">
        <v>80</v>
      </c>
      <c r="AJ3" s="307" t="s">
        <v>81</v>
      </c>
      <c r="AK3" s="307" t="s">
        <v>82</v>
      </c>
      <c r="AL3" s="307" t="s">
        <v>83</v>
      </c>
      <c r="AM3" s="307" t="s">
        <v>84</v>
      </c>
      <c r="AN3" s="307" t="s">
        <v>85</v>
      </c>
      <c r="AO3" s="323" t="s">
        <v>86</v>
      </c>
    </row>
    <row r="4" spans="1:41" ht="6" customHeight="1" x14ac:dyDescent="0.25">
      <c r="B4" s="428"/>
      <c r="C4" s="429"/>
      <c r="D4" s="429"/>
      <c r="E4" s="429"/>
      <c r="F4" s="429"/>
      <c r="G4" s="429"/>
      <c r="H4" s="429"/>
      <c r="I4" s="429"/>
      <c r="J4" s="429"/>
      <c r="K4" s="429"/>
      <c r="L4" s="429"/>
      <c r="M4" s="430"/>
      <c r="P4" s="422"/>
      <c r="Q4" s="423"/>
      <c r="R4" s="423"/>
      <c r="S4" s="423"/>
      <c r="T4" s="423"/>
      <c r="U4" s="423"/>
      <c r="V4" s="423"/>
      <c r="W4" s="423"/>
      <c r="X4" s="423"/>
      <c r="Y4" s="423"/>
      <c r="Z4" s="423"/>
      <c r="AA4" s="424"/>
      <c r="AD4" s="410"/>
      <c r="AE4" s="411"/>
      <c r="AF4" s="411"/>
      <c r="AG4" s="411"/>
      <c r="AH4" s="411"/>
      <c r="AI4" s="411"/>
      <c r="AJ4" s="411"/>
      <c r="AK4" s="411"/>
      <c r="AL4" s="411"/>
      <c r="AM4" s="411"/>
      <c r="AN4" s="411"/>
      <c r="AO4" s="412"/>
    </row>
    <row r="5" spans="1:41" x14ac:dyDescent="0.25">
      <c r="B5" s="404" t="s">
        <v>121</v>
      </c>
      <c r="C5" s="405"/>
      <c r="D5" s="405"/>
      <c r="E5" s="405"/>
      <c r="F5" s="405"/>
      <c r="G5" s="405"/>
      <c r="H5" s="405"/>
      <c r="I5" s="405"/>
      <c r="J5" s="405"/>
      <c r="K5" s="405"/>
      <c r="L5" s="405"/>
      <c r="M5" s="406"/>
      <c r="P5" s="431" t="s">
        <v>127</v>
      </c>
      <c r="Q5" s="432"/>
      <c r="R5" s="432"/>
      <c r="S5" s="432"/>
      <c r="T5" s="432"/>
      <c r="U5" s="432"/>
      <c r="V5" s="432"/>
      <c r="W5" s="432"/>
      <c r="X5" s="432"/>
      <c r="Y5" s="432"/>
      <c r="Z5" s="432"/>
      <c r="AA5" s="433"/>
      <c r="AD5" s="413" t="s">
        <v>123</v>
      </c>
      <c r="AE5" s="414"/>
      <c r="AF5" s="414"/>
      <c r="AG5" s="414"/>
      <c r="AH5" s="414"/>
      <c r="AI5" s="414"/>
      <c r="AJ5" s="414"/>
      <c r="AK5" s="414"/>
      <c r="AL5" s="414"/>
      <c r="AM5" s="414"/>
      <c r="AN5" s="414"/>
      <c r="AO5" s="415"/>
    </row>
    <row r="6" spans="1:41" x14ac:dyDescent="0.25">
      <c r="B6" s="315">
        <f>Воронка!W69</f>
        <v>0</v>
      </c>
      <c r="C6" s="310">
        <f>Воронка!W157</f>
        <v>0</v>
      </c>
      <c r="D6" s="310">
        <f>Воронка!W244</f>
        <v>0</v>
      </c>
      <c r="E6" s="310">
        <f>Воронка!W331</f>
        <v>0</v>
      </c>
      <c r="F6" s="310">
        <f>Воронка!W418</f>
        <v>0</v>
      </c>
      <c r="G6" s="310">
        <f>Воронка!W505</f>
        <v>0</v>
      </c>
      <c r="H6" s="310">
        <f>Воронка!W592</f>
        <v>0</v>
      </c>
      <c r="I6" s="310">
        <f>Воронка!W679</f>
        <v>0</v>
      </c>
      <c r="J6" s="310">
        <f>Воронка!W766</f>
        <v>0</v>
      </c>
      <c r="K6" s="310">
        <f>Воронка!W853</f>
        <v>0</v>
      </c>
      <c r="L6" s="310">
        <f>Воронка!W940</f>
        <v>0</v>
      </c>
      <c r="M6" s="316">
        <f>Воронка!W1027</f>
        <v>0</v>
      </c>
      <c r="O6" s="1"/>
      <c r="P6" s="334">
        <f>Воронка!Y39</f>
        <v>0</v>
      </c>
      <c r="Q6" s="332" t="e">
        <f>Воронка!Y127</f>
        <v>#DIV/0!</v>
      </c>
      <c r="R6" s="332" t="e">
        <f>Воронка!Y214</f>
        <v>#DIV/0!</v>
      </c>
      <c r="S6" s="332">
        <f>Воронка!Y301</f>
        <v>0</v>
      </c>
      <c r="T6" s="332">
        <f>Воронка!Y388</f>
        <v>0</v>
      </c>
      <c r="U6" s="332">
        <f>Воронка!Y475</f>
        <v>0</v>
      </c>
      <c r="V6" s="332">
        <f>Воронка!Y562</f>
        <v>0</v>
      </c>
      <c r="W6" s="332">
        <f>Воронка!Y649</f>
        <v>0</v>
      </c>
      <c r="X6" s="332">
        <f>Воронка!Y736</f>
        <v>0</v>
      </c>
      <c r="Y6" s="332">
        <f>Воронка!Y823</f>
        <v>0</v>
      </c>
      <c r="Z6" s="332">
        <f>Воронка!Y910</f>
        <v>0</v>
      </c>
      <c r="AA6" s="333">
        <f>Воронка!Y997</f>
        <v>0</v>
      </c>
      <c r="AD6" s="324">
        <f>Воронка!W66</f>
        <v>0</v>
      </c>
      <c r="AE6" s="308">
        <f>Воронка!W154</f>
        <v>0</v>
      </c>
      <c r="AF6" s="308">
        <f>Воронка!W241</f>
        <v>0</v>
      </c>
      <c r="AG6" s="308">
        <f>Воронка!W328</f>
        <v>0</v>
      </c>
      <c r="AH6" s="308">
        <f>Воронка!W415</f>
        <v>0</v>
      </c>
      <c r="AI6" s="308">
        <f>Воронка!W502</f>
        <v>0</v>
      </c>
      <c r="AJ6" s="308">
        <f>Воронка!W589</f>
        <v>0</v>
      </c>
      <c r="AK6" s="308">
        <f>Воронка!W676</f>
        <v>0</v>
      </c>
      <c r="AL6" s="308">
        <f>Воронка!W763</f>
        <v>0</v>
      </c>
      <c r="AM6" s="308">
        <f>Воронка!W850</f>
        <v>0</v>
      </c>
      <c r="AN6" s="308">
        <f>Воронка!W937</f>
        <v>0</v>
      </c>
      <c r="AO6" s="321">
        <f>Воронка!W1024</f>
        <v>0</v>
      </c>
    </row>
    <row r="7" spans="1:41" x14ac:dyDescent="0.25">
      <c r="B7" s="2"/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8"/>
      <c r="O7" s="1"/>
      <c r="P7" s="124"/>
      <c r="Q7" s="1"/>
      <c r="R7" s="1"/>
      <c r="S7" s="1"/>
      <c r="T7" s="1"/>
      <c r="U7" s="1"/>
      <c r="V7" s="1"/>
      <c r="W7" s="1"/>
      <c r="X7" s="1"/>
      <c r="Y7" s="1"/>
      <c r="Z7" s="1"/>
      <c r="AA7" s="121"/>
      <c r="AD7" s="124"/>
      <c r="AE7" s="1"/>
      <c r="AF7" s="1"/>
      <c r="AG7" s="1"/>
      <c r="AH7" s="1"/>
      <c r="AI7" s="1"/>
      <c r="AJ7" s="1"/>
      <c r="AK7" s="1"/>
      <c r="AL7" s="1"/>
      <c r="AM7" s="1"/>
      <c r="AN7" s="1"/>
      <c r="AO7" s="121"/>
    </row>
    <row r="8" spans="1:41" x14ac:dyDescent="0.25">
      <c r="B8" s="2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8"/>
      <c r="O8" s="1"/>
      <c r="P8" s="124"/>
      <c r="Q8" s="1"/>
      <c r="R8" s="1"/>
      <c r="S8" s="1"/>
      <c r="T8" s="1"/>
      <c r="U8" s="1"/>
      <c r="V8" s="1"/>
      <c r="W8" s="1"/>
      <c r="X8" s="1"/>
      <c r="Y8" s="1"/>
      <c r="Z8" s="1"/>
      <c r="AA8" s="121"/>
      <c r="AD8" s="124"/>
      <c r="AE8" s="1"/>
      <c r="AF8" s="1"/>
      <c r="AG8" s="1"/>
      <c r="AH8" s="1"/>
      <c r="AI8" s="1"/>
      <c r="AJ8" s="1"/>
      <c r="AK8" s="1"/>
      <c r="AL8" s="1"/>
      <c r="AM8" s="1"/>
      <c r="AN8" s="1"/>
      <c r="AO8" s="121"/>
    </row>
    <row r="9" spans="1:41" x14ac:dyDescent="0.25">
      <c r="B9" s="2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8"/>
      <c r="O9" s="1"/>
      <c r="P9" s="124"/>
      <c r="Q9" s="1"/>
      <c r="R9" s="1"/>
      <c r="S9" s="1"/>
      <c r="T9" s="1"/>
      <c r="U9" s="1"/>
      <c r="V9" s="1"/>
      <c r="W9" s="1"/>
      <c r="X9" s="1"/>
      <c r="Y9" s="1"/>
      <c r="Z9" s="1"/>
      <c r="AA9" s="121"/>
      <c r="AD9" s="124"/>
      <c r="AE9" s="1"/>
      <c r="AF9" s="1"/>
      <c r="AG9" s="1"/>
      <c r="AH9" s="1"/>
      <c r="AI9" s="1"/>
      <c r="AJ9" s="1"/>
      <c r="AK9" s="1"/>
      <c r="AL9" s="1"/>
      <c r="AM9" s="1"/>
      <c r="AN9" s="1"/>
      <c r="AO9" s="121"/>
    </row>
    <row r="10" spans="1:41" x14ac:dyDescent="0.25">
      <c r="B10" s="2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8"/>
      <c r="O10" s="1"/>
      <c r="P10" s="124"/>
      <c r="Q10" s="1"/>
      <c r="R10" s="1"/>
      <c r="S10" s="1"/>
      <c r="T10" s="1"/>
      <c r="U10" s="1"/>
      <c r="V10" s="1"/>
      <c r="W10" s="1"/>
      <c r="X10" s="1"/>
      <c r="Y10" s="1"/>
      <c r="Z10" s="1"/>
      <c r="AA10" s="121"/>
      <c r="AD10" s="124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21"/>
    </row>
    <row r="11" spans="1:41" x14ac:dyDescent="0.25">
      <c r="B11" s="2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8"/>
      <c r="O11" s="1"/>
      <c r="P11" s="124"/>
      <c r="Q11" s="1"/>
      <c r="R11" s="1"/>
      <c r="S11" s="1"/>
      <c r="T11" s="1"/>
      <c r="U11" s="1"/>
      <c r="V11" s="1"/>
      <c r="W11" s="1"/>
      <c r="X11" s="1"/>
      <c r="Y11" s="1"/>
      <c r="Z11" s="1"/>
      <c r="AA11" s="121"/>
      <c r="AD11" s="124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21"/>
    </row>
    <row r="12" spans="1:41" x14ac:dyDescent="0.25">
      <c r="B12" s="2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8"/>
      <c r="O12" s="1"/>
      <c r="P12" s="124"/>
      <c r="Q12" s="1"/>
      <c r="R12" s="1"/>
      <c r="S12" s="1"/>
      <c r="T12" s="1"/>
      <c r="U12" s="1"/>
      <c r="V12" s="1"/>
      <c r="W12" s="1"/>
      <c r="X12" s="1"/>
      <c r="Y12" s="1"/>
      <c r="Z12" s="1"/>
      <c r="AA12" s="121"/>
      <c r="AD12" s="124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21"/>
    </row>
    <row r="13" spans="1:41" x14ac:dyDescent="0.25">
      <c r="B13" s="2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8"/>
      <c r="O13" s="1"/>
      <c r="P13" s="124"/>
      <c r="Q13" s="1"/>
      <c r="R13" s="1"/>
      <c r="S13" s="1"/>
      <c r="T13" s="1"/>
      <c r="U13" s="1"/>
      <c r="V13" s="1"/>
      <c r="W13" s="1"/>
      <c r="X13" s="1"/>
      <c r="Y13" s="1"/>
      <c r="Z13" s="1"/>
      <c r="AA13" s="121"/>
      <c r="AD13" s="124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21"/>
    </row>
    <row r="14" spans="1:41" x14ac:dyDescent="0.25">
      <c r="B14" s="2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8"/>
      <c r="O14" s="1"/>
      <c r="P14" s="124"/>
      <c r="Q14" s="1"/>
      <c r="R14" s="1"/>
      <c r="S14" s="1"/>
      <c r="T14" s="1"/>
      <c r="U14" s="1"/>
      <c r="V14" s="1"/>
      <c r="W14" s="1"/>
      <c r="X14" s="1"/>
      <c r="Y14" s="1"/>
      <c r="Z14" s="1"/>
      <c r="AA14" s="121"/>
      <c r="AD14" s="124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21"/>
    </row>
    <row r="15" spans="1:41" x14ac:dyDescent="0.25">
      <c r="B15" s="2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8"/>
      <c r="O15" s="1"/>
      <c r="P15" s="124"/>
      <c r="Q15" s="1"/>
      <c r="R15" s="1"/>
      <c r="S15" s="1"/>
      <c r="T15" s="1"/>
      <c r="U15" s="1"/>
      <c r="V15" s="1"/>
      <c r="W15" s="1"/>
      <c r="X15" s="1"/>
      <c r="Y15" s="1"/>
      <c r="Z15" s="1"/>
      <c r="AA15" s="121"/>
      <c r="AD15" s="124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21"/>
    </row>
    <row r="16" spans="1:41" x14ac:dyDescent="0.25">
      <c r="B16" s="2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8"/>
      <c r="O16" s="1"/>
      <c r="P16" s="124"/>
      <c r="Q16" s="1"/>
      <c r="R16" s="1"/>
      <c r="S16" s="1"/>
      <c r="T16" s="1"/>
      <c r="U16" s="1"/>
      <c r="V16" s="1"/>
      <c r="W16" s="1"/>
      <c r="X16" s="1"/>
      <c r="Y16" s="1"/>
      <c r="Z16" s="1"/>
      <c r="AA16" s="121"/>
      <c r="AD16" s="124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21"/>
    </row>
    <row r="17" spans="2:41" ht="6" customHeight="1" x14ac:dyDescent="0.25">
      <c r="B17" s="428"/>
      <c r="C17" s="429"/>
      <c r="D17" s="429"/>
      <c r="E17" s="429"/>
      <c r="F17" s="429"/>
      <c r="G17" s="429"/>
      <c r="H17" s="429"/>
      <c r="I17" s="429"/>
      <c r="J17" s="429"/>
      <c r="K17" s="429"/>
      <c r="L17" s="429"/>
      <c r="M17" s="430"/>
      <c r="O17" s="309"/>
      <c r="P17" s="395"/>
      <c r="Q17" s="396"/>
      <c r="R17" s="396"/>
      <c r="S17" s="396"/>
      <c r="T17" s="396"/>
      <c r="U17" s="396"/>
      <c r="V17" s="396"/>
      <c r="W17" s="396"/>
      <c r="X17" s="396"/>
      <c r="Y17" s="396"/>
      <c r="Z17" s="396"/>
      <c r="AA17" s="397"/>
      <c r="AD17" s="325"/>
      <c r="AE17" s="326"/>
      <c r="AF17" s="326"/>
      <c r="AG17" s="326"/>
      <c r="AH17" s="326"/>
      <c r="AI17" s="326"/>
      <c r="AJ17" s="326"/>
      <c r="AK17" s="326"/>
      <c r="AL17" s="326"/>
      <c r="AM17" s="326"/>
      <c r="AN17" s="326"/>
      <c r="AO17" s="327"/>
    </row>
    <row r="18" spans="2:41" ht="15" customHeight="1" x14ac:dyDescent="0.25">
      <c r="B18" s="404" t="s">
        <v>22</v>
      </c>
      <c r="C18" s="405"/>
      <c r="D18" s="405"/>
      <c r="E18" s="405"/>
      <c r="F18" s="405"/>
      <c r="G18" s="405"/>
      <c r="H18" s="405"/>
      <c r="I18" s="405"/>
      <c r="J18" s="405"/>
      <c r="K18" s="405"/>
      <c r="L18" s="405"/>
      <c r="M18" s="406"/>
      <c r="P18" s="431" t="s">
        <v>128</v>
      </c>
      <c r="Q18" s="432"/>
      <c r="R18" s="432"/>
      <c r="S18" s="432"/>
      <c r="T18" s="432"/>
      <c r="U18" s="432"/>
      <c r="V18" s="432"/>
      <c r="W18" s="432"/>
      <c r="X18" s="432"/>
      <c r="Y18" s="432"/>
      <c r="Z18" s="432"/>
      <c r="AA18" s="433"/>
      <c r="AD18" s="413" t="s">
        <v>124</v>
      </c>
      <c r="AE18" s="414"/>
      <c r="AF18" s="414"/>
      <c r="AG18" s="414"/>
      <c r="AH18" s="414"/>
      <c r="AI18" s="414"/>
      <c r="AJ18" s="414"/>
      <c r="AK18" s="414"/>
      <c r="AL18" s="414"/>
      <c r="AM18" s="414"/>
      <c r="AN18" s="414"/>
      <c r="AO18" s="415"/>
    </row>
    <row r="19" spans="2:41" ht="15" customHeight="1" x14ac:dyDescent="0.25">
      <c r="B19" s="317">
        <f>Воронка!Z12</f>
        <v>0</v>
      </c>
      <c r="C19" s="311">
        <f>Воронка!Z100</f>
        <v>0</v>
      </c>
      <c r="D19" s="311">
        <f>Воронка!Z187</f>
        <v>0</v>
      </c>
      <c r="E19" s="311">
        <f>Воронка!Z274</f>
        <v>0</v>
      </c>
      <c r="F19" s="311">
        <f>Воронка!Z361</f>
        <v>0</v>
      </c>
      <c r="G19" s="311">
        <f>Воронка!Z448</f>
        <v>0</v>
      </c>
      <c r="H19" s="311">
        <f>Воронка!Z535</f>
        <v>0</v>
      </c>
      <c r="I19" s="311">
        <f>Воронка!Z622</f>
        <v>0</v>
      </c>
      <c r="J19" s="311">
        <f>Воронка!Z709</f>
        <v>0</v>
      </c>
      <c r="K19" s="311">
        <f>Воронка!Z796</f>
        <v>0</v>
      </c>
      <c r="L19" s="311">
        <f>Воронка!Z883</f>
        <v>0</v>
      </c>
      <c r="M19" s="318">
        <f>Воронка!Z970</f>
        <v>0</v>
      </c>
      <c r="P19" s="334">
        <f>Воронка!AB37</f>
        <v>0</v>
      </c>
      <c r="Q19" s="332" t="e">
        <f>Воронка!AB125</f>
        <v>#DIV/0!</v>
      </c>
      <c r="R19" s="332" t="e">
        <f>Воронка!AB212</f>
        <v>#DIV/0!</v>
      </c>
      <c r="S19" s="332">
        <f>Воронка!AB299</f>
        <v>0</v>
      </c>
      <c r="T19" s="332">
        <f>Воронка!AB386</f>
        <v>0</v>
      </c>
      <c r="U19" s="332">
        <f>Воронка!AB473</f>
        <v>0</v>
      </c>
      <c r="V19" s="332">
        <f>Воронка!AB560</f>
        <v>0</v>
      </c>
      <c r="W19" s="332">
        <f>Воронка!AB647</f>
        <v>0</v>
      </c>
      <c r="X19" s="332">
        <f>Воронка!AB734</f>
        <v>0</v>
      </c>
      <c r="Y19" s="332">
        <f>Воронка!AB821</f>
        <v>0</v>
      </c>
      <c r="Z19" s="332">
        <f>Воронка!AB908</f>
        <v>0</v>
      </c>
      <c r="AA19" s="333">
        <f>Воронка!AB995</f>
        <v>0</v>
      </c>
      <c r="AD19" s="324">
        <f>Воронка!W67</f>
        <v>0</v>
      </c>
      <c r="AE19" s="308">
        <f>Воронка!W155</f>
        <v>0</v>
      </c>
      <c r="AF19" s="308">
        <f>Воронка!W242</f>
        <v>0</v>
      </c>
      <c r="AG19" s="308">
        <f>Воронка!W329</f>
        <v>0</v>
      </c>
      <c r="AH19" s="308">
        <f>Воронка!W416</f>
        <v>0</v>
      </c>
      <c r="AI19" s="308">
        <f>Воронка!W503</f>
        <v>0</v>
      </c>
      <c r="AJ19" s="308">
        <f>Воронка!W590</f>
        <v>0</v>
      </c>
      <c r="AK19" s="308">
        <f>Воронка!W677</f>
        <v>0</v>
      </c>
      <c r="AL19" s="308">
        <f>Воронка!W764</f>
        <v>0</v>
      </c>
      <c r="AM19" s="308">
        <f>Воронка!W851</f>
        <v>0</v>
      </c>
      <c r="AN19" s="308">
        <f>Воронка!W938</f>
        <v>0</v>
      </c>
      <c r="AO19" s="321">
        <f>Воронка!W1025</f>
        <v>0</v>
      </c>
    </row>
    <row r="20" spans="2:41" ht="13.5" customHeight="1" x14ac:dyDescent="0.25">
      <c r="B20" s="2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8"/>
      <c r="P20" s="124"/>
      <c r="Q20" s="1"/>
      <c r="R20" s="1"/>
      <c r="S20" s="1"/>
      <c r="T20" s="1"/>
      <c r="U20" s="1"/>
      <c r="V20" s="1"/>
      <c r="W20" s="1"/>
      <c r="X20" s="1"/>
      <c r="Y20" s="1"/>
      <c r="Z20" s="1"/>
      <c r="AA20" s="121"/>
      <c r="AD20" s="124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21"/>
    </row>
    <row r="21" spans="2:41" ht="14.25" customHeight="1" x14ac:dyDescent="0.25">
      <c r="B21" s="2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8"/>
      <c r="P21" s="124"/>
      <c r="Q21" s="1"/>
      <c r="R21" s="1"/>
      <c r="S21" s="1"/>
      <c r="T21" s="1"/>
      <c r="U21" s="1"/>
      <c r="V21" s="1"/>
      <c r="W21" s="1"/>
      <c r="X21" s="1"/>
      <c r="Y21" s="1"/>
      <c r="Z21" s="1"/>
      <c r="AA21" s="121"/>
      <c r="AD21" s="124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21"/>
    </row>
    <row r="22" spans="2:41" ht="13.5" customHeight="1" x14ac:dyDescent="0.25">
      <c r="B22" s="2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8"/>
      <c r="P22" s="124"/>
      <c r="Q22" s="1"/>
      <c r="R22" s="1"/>
      <c r="S22" s="1"/>
      <c r="T22" s="1"/>
      <c r="U22" s="1"/>
      <c r="V22" s="1"/>
      <c r="W22" s="1"/>
      <c r="X22" s="1"/>
      <c r="Y22" s="1"/>
      <c r="Z22" s="1"/>
      <c r="AA22" s="121"/>
      <c r="AD22" s="124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21"/>
    </row>
    <row r="23" spans="2:41" ht="15.75" customHeight="1" x14ac:dyDescent="0.25">
      <c r="B23" s="2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8"/>
      <c r="P23" s="124"/>
      <c r="Q23" s="1"/>
      <c r="R23" s="1"/>
      <c r="S23" s="1"/>
      <c r="T23" s="1"/>
      <c r="U23" s="1"/>
      <c r="V23" s="1"/>
      <c r="W23" s="1"/>
      <c r="X23" s="1"/>
      <c r="Y23" s="1"/>
      <c r="Z23" s="1"/>
      <c r="AA23" s="121"/>
      <c r="AD23" s="124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21"/>
    </row>
    <row r="24" spans="2:41" x14ac:dyDescent="0.25">
      <c r="B24" s="2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8"/>
      <c r="P24" s="124"/>
      <c r="Q24" s="1"/>
      <c r="R24" s="1"/>
      <c r="S24" s="1"/>
      <c r="T24" s="1"/>
      <c r="U24" s="1"/>
      <c r="V24" s="1"/>
      <c r="W24" s="1"/>
      <c r="X24" s="1"/>
      <c r="Y24" s="1"/>
      <c r="Z24" s="1"/>
      <c r="AA24" s="121"/>
      <c r="AD24" s="124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21"/>
    </row>
    <row r="25" spans="2:41" x14ac:dyDescent="0.25">
      <c r="B25" s="2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8"/>
      <c r="P25" s="124"/>
      <c r="Q25" s="1"/>
      <c r="R25" s="1"/>
      <c r="S25" s="1"/>
      <c r="T25" s="1"/>
      <c r="U25" s="1"/>
      <c r="V25" s="1"/>
      <c r="W25" s="1"/>
      <c r="X25" s="1"/>
      <c r="Y25" s="1"/>
      <c r="Z25" s="1"/>
      <c r="AA25" s="121"/>
      <c r="AD25" s="124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21"/>
    </row>
    <row r="26" spans="2:41" x14ac:dyDescent="0.25">
      <c r="B26" s="2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8"/>
      <c r="P26" s="124"/>
      <c r="Q26" s="1"/>
      <c r="R26" s="1"/>
      <c r="S26" s="1"/>
      <c r="T26" s="1"/>
      <c r="U26" s="1"/>
      <c r="V26" s="1"/>
      <c r="W26" s="1"/>
      <c r="X26" s="1"/>
      <c r="Y26" s="1"/>
      <c r="Z26" s="1"/>
      <c r="AA26" s="121"/>
      <c r="AD26" s="124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21"/>
    </row>
    <row r="27" spans="2:41" x14ac:dyDescent="0.25">
      <c r="B27" s="2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8"/>
      <c r="P27" s="124"/>
      <c r="Q27" s="1"/>
      <c r="R27" s="1"/>
      <c r="S27" s="1"/>
      <c r="T27" s="1"/>
      <c r="U27" s="1"/>
      <c r="V27" s="1"/>
      <c r="W27" s="1"/>
      <c r="X27" s="1"/>
      <c r="Y27" s="1"/>
      <c r="Z27" s="1"/>
      <c r="AA27" s="121"/>
      <c r="AD27" s="124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21"/>
    </row>
    <row r="28" spans="2:41" ht="6.75" customHeight="1" x14ac:dyDescent="0.25">
      <c r="B28" s="401"/>
      <c r="C28" s="402"/>
      <c r="D28" s="402"/>
      <c r="E28" s="402"/>
      <c r="F28" s="402"/>
      <c r="G28" s="402"/>
      <c r="H28" s="402"/>
      <c r="I28" s="402"/>
      <c r="J28" s="402"/>
      <c r="K28" s="402"/>
      <c r="L28" s="402"/>
      <c r="M28" s="403"/>
      <c r="P28" s="398"/>
      <c r="Q28" s="399"/>
      <c r="R28" s="399"/>
      <c r="S28" s="399"/>
      <c r="T28" s="399"/>
      <c r="U28" s="399"/>
      <c r="V28" s="399"/>
      <c r="W28" s="399"/>
      <c r="X28" s="399"/>
      <c r="Y28" s="399"/>
      <c r="Z28" s="399"/>
      <c r="AA28" s="400"/>
      <c r="AD28" s="325"/>
      <c r="AE28" s="326"/>
      <c r="AF28" s="326"/>
      <c r="AG28" s="326"/>
      <c r="AH28" s="326"/>
      <c r="AI28" s="326"/>
      <c r="AJ28" s="326"/>
      <c r="AK28" s="326"/>
      <c r="AL28" s="326"/>
      <c r="AM28" s="326"/>
      <c r="AN28" s="326"/>
      <c r="AO28" s="327"/>
    </row>
    <row r="29" spans="2:41" x14ac:dyDescent="0.25">
      <c r="B29" s="404" t="s">
        <v>87</v>
      </c>
      <c r="C29" s="405"/>
      <c r="D29" s="405"/>
      <c r="E29" s="405"/>
      <c r="F29" s="405"/>
      <c r="G29" s="405"/>
      <c r="H29" s="405"/>
      <c r="I29" s="405"/>
      <c r="J29" s="405"/>
      <c r="K29" s="405"/>
      <c r="L29" s="405"/>
      <c r="M29" s="406"/>
      <c r="P29" s="434" t="s">
        <v>129</v>
      </c>
      <c r="Q29" s="435"/>
      <c r="R29" s="435"/>
      <c r="S29" s="435"/>
      <c r="T29" s="435"/>
      <c r="U29" s="435"/>
      <c r="V29" s="435"/>
      <c r="W29" s="435"/>
      <c r="X29" s="435"/>
      <c r="Y29" s="435"/>
      <c r="Z29" s="435"/>
      <c r="AA29" s="436"/>
      <c r="AD29" s="416" t="s">
        <v>125</v>
      </c>
      <c r="AE29" s="417"/>
      <c r="AF29" s="417"/>
      <c r="AG29" s="417"/>
      <c r="AH29" s="417"/>
      <c r="AI29" s="417"/>
      <c r="AJ29" s="417"/>
      <c r="AK29" s="417"/>
      <c r="AL29" s="417"/>
      <c r="AM29" s="417"/>
      <c r="AN29" s="417"/>
      <c r="AO29" s="418"/>
    </row>
    <row r="30" spans="2:41" ht="15.75" thickBot="1" x14ac:dyDescent="0.3">
      <c r="B30" s="315">
        <f>Воронка!P70</f>
        <v>0</v>
      </c>
      <c r="C30" s="310">
        <f>Воронка!P158</f>
        <v>0</v>
      </c>
      <c r="D30" s="310">
        <f>Воронка!P245</f>
        <v>0</v>
      </c>
      <c r="E30" s="310">
        <f>Воронка!P332</f>
        <v>0</v>
      </c>
      <c r="F30" s="310">
        <f>Воронка!P419</f>
        <v>0</v>
      </c>
      <c r="G30" s="310">
        <f>Воронка!P506</f>
        <v>0</v>
      </c>
      <c r="H30" s="310">
        <f>Воронка!P593</f>
        <v>0</v>
      </c>
      <c r="I30" s="310">
        <f>Воронка!P680</f>
        <v>0</v>
      </c>
      <c r="J30" s="310">
        <f>Воронка!P767</f>
        <v>0</v>
      </c>
      <c r="K30" s="310">
        <f>Воронка!P854</f>
        <v>0</v>
      </c>
      <c r="L30" s="310">
        <f>Воронка!P941</f>
        <v>0</v>
      </c>
      <c r="M30" s="316">
        <f>Воронка!P1028</f>
        <v>0</v>
      </c>
      <c r="P30" s="334">
        <f>Воронка!AB40</f>
        <v>0</v>
      </c>
      <c r="Q30" s="332" t="e">
        <f>Воронка!AB128</f>
        <v>#DIV/0!</v>
      </c>
      <c r="R30" s="332" t="e">
        <f>Воронка!AB215</f>
        <v>#DIV/0!</v>
      </c>
      <c r="S30" s="332">
        <f>Воронка!AB302</f>
        <v>0</v>
      </c>
      <c r="T30" s="332">
        <f>Воронка!AB389</f>
        <v>0</v>
      </c>
      <c r="U30" s="332">
        <f>Воронка!AB476</f>
        <v>0</v>
      </c>
      <c r="V30" s="332">
        <f>Воронка!AB563</f>
        <v>0</v>
      </c>
      <c r="W30" s="332">
        <f>Воронка!AB650</f>
        <v>0</v>
      </c>
      <c r="X30" s="332">
        <f>Воронка!AB737</f>
        <v>0</v>
      </c>
      <c r="Y30" s="332">
        <f>Воронка!AB824</f>
        <v>0</v>
      </c>
      <c r="Z30" s="332">
        <f>Воронка!AB911</f>
        <v>0</v>
      </c>
      <c r="AA30" s="333">
        <f>Воронка!AB998</f>
        <v>0</v>
      </c>
      <c r="AD30" s="328">
        <f>Воронка!W68</f>
        <v>0</v>
      </c>
      <c r="AE30" s="305">
        <f>Воронка!W156</f>
        <v>0</v>
      </c>
      <c r="AF30" s="305">
        <f>Воронка!W243</f>
        <v>0</v>
      </c>
      <c r="AG30" s="305">
        <f>Воронка!W330</f>
        <v>0</v>
      </c>
      <c r="AH30" s="305">
        <f>Воронка!W417</f>
        <v>0</v>
      </c>
      <c r="AI30" s="305">
        <f>Воронка!W504</f>
        <v>0</v>
      </c>
      <c r="AJ30" s="305">
        <f>Воронка!W591</f>
        <v>0</v>
      </c>
      <c r="AK30" s="305">
        <f>Воронка!W678</f>
        <v>0</v>
      </c>
      <c r="AL30" s="305">
        <f>Воронка!W765</f>
        <v>0</v>
      </c>
      <c r="AM30" s="305">
        <f>Воронка!W852</f>
        <v>0</v>
      </c>
      <c r="AN30" s="305">
        <f>Воронка!W939</f>
        <v>0</v>
      </c>
      <c r="AO30" s="306">
        <f>Воронка!W1026</f>
        <v>0</v>
      </c>
    </row>
    <row r="31" spans="2:41" x14ac:dyDescent="0.25">
      <c r="B31" s="124"/>
      <c r="C31" s="1"/>
      <c r="D31" s="1"/>
      <c r="E31" s="1"/>
      <c r="F31" s="1"/>
      <c r="G31" s="1"/>
      <c r="H31" s="1"/>
      <c r="I31" s="1"/>
      <c r="J31" s="1"/>
      <c r="K31" s="1"/>
      <c r="L31" s="1"/>
      <c r="M31" s="121"/>
      <c r="P31" s="124"/>
      <c r="Q31" s="1"/>
      <c r="R31" s="1"/>
      <c r="S31" s="1"/>
      <c r="T31" s="1"/>
      <c r="U31" s="1"/>
      <c r="V31" s="1"/>
      <c r="W31" s="1"/>
      <c r="X31" s="1"/>
      <c r="Y31" s="1"/>
      <c r="Z31" s="1"/>
      <c r="AA31" s="121"/>
      <c r="AD31" s="124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21"/>
    </row>
    <row r="32" spans="2:41" x14ac:dyDescent="0.25">
      <c r="B32" s="124"/>
      <c r="C32" s="1"/>
      <c r="D32" s="1"/>
      <c r="E32" s="1"/>
      <c r="F32" s="1"/>
      <c r="G32" s="1"/>
      <c r="H32" s="1"/>
      <c r="I32" s="1"/>
      <c r="J32" s="1"/>
      <c r="K32" s="1"/>
      <c r="L32" s="1"/>
      <c r="M32" s="121"/>
      <c r="P32" s="124"/>
      <c r="Q32" s="1"/>
      <c r="R32" s="1"/>
      <c r="S32" s="1"/>
      <c r="T32" s="1"/>
      <c r="U32" s="1"/>
      <c r="V32" s="1"/>
      <c r="W32" s="1"/>
      <c r="X32" s="1"/>
      <c r="Y32" s="1"/>
      <c r="Z32" s="1"/>
      <c r="AA32" s="121"/>
      <c r="AD32" s="124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21"/>
    </row>
    <row r="33" spans="2:41" x14ac:dyDescent="0.25">
      <c r="B33" s="124"/>
      <c r="C33" s="1"/>
      <c r="D33" s="1"/>
      <c r="E33" s="1"/>
      <c r="F33" s="1"/>
      <c r="G33" s="1"/>
      <c r="H33" s="1"/>
      <c r="I33" s="1"/>
      <c r="J33" s="1"/>
      <c r="K33" s="1"/>
      <c r="L33" s="1"/>
      <c r="M33" s="121"/>
      <c r="P33" s="124"/>
      <c r="Q33" s="1"/>
      <c r="R33" s="1"/>
      <c r="S33" s="1"/>
      <c r="T33" s="1"/>
      <c r="U33" s="1"/>
      <c r="V33" s="1"/>
      <c r="W33" s="1"/>
      <c r="X33" s="1"/>
      <c r="Y33" s="1"/>
      <c r="Z33" s="1"/>
      <c r="AA33" s="121"/>
      <c r="AD33" s="124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21"/>
    </row>
    <row r="34" spans="2:41" x14ac:dyDescent="0.25">
      <c r="B34" s="124"/>
      <c r="C34" s="1"/>
      <c r="D34" s="1"/>
      <c r="E34" s="1"/>
      <c r="F34" s="1"/>
      <c r="G34" s="1"/>
      <c r="H34" s="1"/>
      <c r="I34" s="1"/>
      <c r="J34" s="1"/>
      <c r="K34" s="1"/>
      <c r="L34" s="1"/>
      <c r="M34" s="121"/>
      <c r="N34" s="1"/>
      <c r="P34" s="124"/>
      <c r="Q34" s="1"/>
      <c r="R34" s="1"/>
      <c r="S34" s="1"/>
      <c r="T34" s="1"/>
      <c r="U34" s="1"/>
      <c r="V34" s="1"/>
      <c r="W34" s="1"/>
      <c r="X34" s="1"/>
      <c r="Y34" s="1"/>
      <c r="Z34" s="1"/>
      <c r="AA34" s="121"/>
      <c r="AD34" s="124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21"/>
    </row>
    <row r="35" spans="2:41" x14ac:dyDescent="0.25">
      <c r="B35" s="124"/>
      <c r="C35" s="1"/>
      <c r="D35" s="1"/>
      <c r="E35" s="1"/>
      <c r="F35" s="1"/>
      <c r="G35" s="1"/>
      <c r="H35" s="1"/>
      <c r="I35" s="1"/>
      <c r="J35" s="1"/>
      <c r="K35" s="1"/>
      <c r="L35" s="1"/>
      <c r="M35" s="121"/>
      <c r="N35" s="1"/>
      <c r="P35" s="124"/>
      <c r="Q35" s="1"/>
      <c r="R35" s="1"/>
      <c r="S35" s="1"/>
      <c r="T35" s="1"/>
      <c r="U35" s="1"/>
      <c r="V35" s="1"/>
      <c r="W35" s="1"/>
      <c r="X35" s="1"/>
      <c r="Y35" s="1"/>
      <c r="Z35" s="1"/>
      <c r="AA35" s="121"/>
      <c r="AD35" s="124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21"/>
    </row>
    <row r="36" spans="2:41" x14ac:dyDescent="0.25">
      <c r="B36" s="124"/>
      <c r="C36" s="1"/>
      <c r="D36" s="1"/>
      <c r="E36" s="1"/>
      <c r="F36" s="1"/>
      <c r="G36" s="1"/>
      <c r="H36" s="1"/>
      <c r="I36" s="1"/>
      <c r="J36" s="1"/>
      <c r="K36" s="1"/>
      <c r="L36" s="1"/>
      <c r="M36" s="121"/>
      <c r="O36" s="1"/>
      <c r="P36" s="124"/>
      <c r="Q36" s="1"/>
      <c r="R36" s="1"/>
      <c r="S36" s="1"/>
      <c r="T36" s="1"/>
      <c r="U36" s="1"/>
      <c r="V36" s="1"/>
      <c r="W36" s="1"/>
      <c r="X36" s="1"/>
      <c r="Y36" s="1"/>
      <c r="Z36" s="1"/>
      <c r="AA36" s="121"/>
      <c r="AD36" s="124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21"/>
    </row>
    <row r="37" spans="2:41" x14ac:dyDescent="0.25">
      <c r="B37" s="124"/>
      <c r="C37" s="1"/>
      <c r="D37" s="1"/>
      <c r="E37" s="1"/>
      <c r="F37" s="1"/>
      <c r="G37" s="1"/>
      <c r="H37" s="1"/>
      <c r="I37" s="1"/>
      <c r="J37" s="1"/>
      <c r="K37" s="1"/>
      <c r="L37" s="1"/>
      <c r="M37" s="121"/>
      <c r="O37" s="1"/>
      <c r="P37" s="124"/>
      <c r="Q37" s="1"/>
      <c r="R37" s="1"/>
      <c r="S37" s="1"/>
      <c r="T37" s="1"/>
      <c r="U37" s="1"/>
      <c r="V37" s="1"/>
      <c r="W37" s="1"/>
      <c r="X37" s="1"/>
      <c r="Y37" s="1"/>
      <c r="Z37" s="1"/>
      <c r="AA37" s="121"/>
      <c r="AD37" s="124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21"/>
    </row>
    <row r="38" spans="2:41" ht="15.75" thickBot="1" x14ac:dyDescent="0.3">
      <c r="B38" s="404" t="s">
        <v>88</v>
      </c>
      <c r="C38" s="405"/>
      <c r="D38" s="405"/>
      <c r="E38" s="405"/>
      <c r="F38" s="405"/>
      <c r="G38" s="405"/>
      <c r="H38" s="405"/>
      <c r="I38" s="405"/>
      <c r="J38" s="405"/>
      <c r="K38" s="405"/>
      <c r="L38" s="405"/>
      <c r="M38" s="406"/>
      <c r="O38" s="1"/>
      <c r="P38" s="125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3"/>
      <c r="AD38" s="125"/>
      <c r="AE38" s="122"/>
      <c r="AF38" s="122"/>
      <c r="AG38" s="122"/>
      <c r="AH38" s="122"/>
      <c r="AI38" s="122"/>
      <c r="AJ38" s="122"/>
      <c r="AK38" s="122"/>
      <c r="AL38" s="122"/>
      <c r="AM38" s="122"/>
      <c r="AN38" s="122"/>
      <c r="AO38" s="123"/>
    </row>
    <row r="39" spans="2:41" x14ac:dyDescent="0.25">
      <c r="B39" s="315">
        <f>Воронка!P72</f>
        <v>0</v>
      </c>
      <c r="C39" s="310">
        <f>Воронка!P160</f>
        <v>0</v>
      </c>
      <c r="D39" s="310">
        <f>Воронка!P247</f>
        <v>0</v>
      </c>
      <c r="E39" s="310">
        <f>Воронка!P334</f>
        <v>0</v>
      </c>
      <c r="F39" s="310">
        <f>Воронка!P421</f>
        <v>0</v>
      </c>
      <c r="G39" s="310">
        <f>Воронка!P506</f>
        <v>0</v>
      </c>
      <c r="H39" s="310">
        <f>Воронка!P595</f>
        <v>0</v>
      </c>
      <c r="I39" s="310">
        <f>Воронка!P682</f>
        <v>0</v>
      </c>
      <c r="J39" s="310">
        <f>Воронка!P769</f>
        <v>0</v>
      </c>
      <c r="K39" s="310">
        <f>Воронка!P856</f>
        <v>0</v>
      </c>
      <c r="L39" s="310">
        <f>Воронка!P943</f>
        <v>0</v>
      </c>
      <c r="M39" s="319">
        <f>Воронка!P1030</f>
        <v>0</v>
      </c>
      <c r="O39" s="1"/>
    </row>
    <row r="40" spans="2:41" x14ac:dyDescent="0.25">
      <c r="B40" s="320"/>
      <c r="C40" s="1"/>
      <c r="D40" s="1"/>
      <c r="E40" s="1"/>
      <c r="F40" s="1"/>
      <c r="G40" s="1"/>
      <c r="H40" s="1"/>
      <c r="I40" s="1"/>
      <c r="J40" s="1"/>
      <c r="K40" s="1"/>
      <c r="L40" s="1"/>
      <c r="M40" s="121"/>
      <c r="O40" s="336" t="s">
        <v>130</v>
      </c>
    </row>
    <row r="41" spans="2:41" x14ac:dyDescent="0.25">
      <c r="B41" s="124"/>
      <c r="C41" s="1"/>
      <c r="D41" s="1"/>
      <c r="E41" s="1"/>
      <c r="F41" s="1"/>
      <c r="G41" s="1"/>
      <c r="H41" s="1"/>
      <c r="I41" s="1"/>
      <c r="J41" s="1"/>
      <c r="K41" s="1"/>
      <c r="L41" s="1"/>
      <c r="M41" s="121"/>
      <c r="N41" s="1"/>
      <c r="O41" s="1"/>
    </row>
    <row r="42" spans="2:41" x14ac:dyDescent="0.25">
      <c r="B42" s="124"/>
      <c r="C42" s="1"/>
      <c r="D42" s="1"/>
      <c r="E42" s="1"/>
      <c r="F42" s="1"/>
      <c r="G42" s="1"/>
      <c r="H42" s="1"/>
      <c r="I42" s="1"/>
      <c r="J42" s="1"/>
      <c r="K42" s="1"/>
      <c r="L42" s="1"/>
      <c r="M42" s="121"/>
      <c r="N42" s="1"/>
      <c r="O42" s="1"/>
      <c r="P42" s="135"/>
      <c r="Q42" s="335" t="str">
        <f>Воронка!C4</f>
        <v>прямые заходы</v>
      </c>
      <c r="R42" s="335" t="str">
        <f>Воронка!D4</f>
        <v>директ</v>
      </c>
      <c r="S42" s="335" t="str">
        <f>Воронка!E4</f>
        <v>adwords</v>
      </c>
      <c r="T42" s="335" t="str">
        <f>Воронка!F4</f>
        <v>поиск</v>
      </c>
      <c r="U42" s="335" t="str">
        <f>Воронка!G4</f>
        <v>ссылки</v>
      </c>
      <c r="V42" s="335" t="str">
        <f>Воронка!H4</f>
        <v>источник m</v>
      </c>
      <c r="W42" s="335" t="str">
        <f>Воронка!I4</f>
        <v>источник n</v>
      </c>
      <c r="X42" s="335" t="str">
        <f>Воронка!K4</f>
        <v>Повторные</v>
      </c>
      <c r="Y42" s="335" t="str">
        <f>Воронка!L4</f>
        <v>авито</v>
      </c>
      <c r="Z42" s="335" t="str">
        <f>Воронка!M4</f>
        <v>вконтакт</v>
      </c>
      <c r="AA42" s="335" t="str">
        <f>Воронка!N4</f>
        <v>источник k</v>
      </c>
    </row>
    <row r="43" spans="2:41" x14ac:dyDescent="0.25">
      <c r="B43" s="124"/>
      <c r="C43" s="1"/>
      <c r="D43" s="1"/>
      <c r="E43" s="1"/>
      <c r="F43" s="1"/>
      <c r="G43" s="1"/>
      <c r="H43" s="1"/>
      <c r="I43" s="1"/>
      <c r="J43" s="1"/>
      <c r="K43" s="1"/>
      <c r="L43" s="1"/>
      <c r="M43" s="121"/>
      <c r="N43" s="1"/>
      <c r="O43" s="1"/>
      <c r="P43" s="302" t="s">
        <v>75</v>
      </c>
      <c r="Q43" s="135">
        <f>Воронка!C68</f>
        <v>0</v>
      </c>
      <c r="R43" s="135">
        <f>Воронка!D68</f>
        <v>0</v>
      </c>
      <c r="S43" s="135">
        <f>Воронка!E68</f>
        <v>0</v>
      </c>
      <c r="T43" s="135">
        <f>Воронка!F68</f>
        <v>0</v>
      </c>
      <c r="U43" s="135">
        <f>Воронка!G68</f>
        <v>0</v>
      </c>
      <c r="V43" s="135">
        <f>Воронка!H68</f>
        <v>0</v>
      </c>
      <c r="W43" s="135">
        <f>Воронка!I68</f>
        <v>0</v>
      </c>
      <c r="X43" s="135">
        <f>Воронка!K68</f>
        <v>0</v>
      </c>
      <c r="Y43" s="135">
        <f>Воронка!L68</f>
        <v>0</v>
      </c>
      <c r="Z43" s="135">
        <f>Воронка!M68</f>
        <v>0</v>
      </c>
      <c r="AA43" s="135">
        <f>Воронка!N68</f>
        <v>0</v>
      </c>
    </row>
    <row r="44" spans="2:41" x14ac:dyDescent="0.25">
      <c r="B44" s="124"/>
      <c r="C44" s="1"/>
      <c r="D44" s="1"/>
      <c r="E44" s="1"/>
      <c r="F44" s="1"/>
      <c r="G44" s="1"/>
      <c r="H44" s="1"/>
      <c r="I44" s="1"/>
      <c r="J44" s="1"/>
      <c r="K44" s="1"/>
      <c r="L44" s="1"/>
      <c r="M44" s="121"/>
      <c r="N44" s="1"/>
      <c r="O44" s="1"/>
      <c r="P44" s="302" t="s">
        <v>76</v>
      </c>
      <c r="Q44" s="135">
        <f>Воронка!C156</f>
        <v>0</v>
      </c>
      <c r="R44" s="135">
        <f>Воронка!D156</f>
        <v>0</v>
      </c>
      <c r="S44" s="135">
        <f>Воронка!E156</f>
        <v>0</v>
      </c>
      <c r="T44" s="135">
        <f>Воронка!F156</f>
        <v>0</v>
      </c>
      <c r="U44" s="135">
        <f>Воронка!G156</f>
        <v>0</v>
      </c>
      <c r="V44" s="135">
        <f>Воронка!H156</f>
        <v>0</v>
      </c>
      <c r="W44" s="135">
        <f>Воронка!I156</f>
        <v>0</v>
      </c>
      <c r="X44" s="135">
        <f>Воронка!K155</f>
        <v>0</v>
      </c>
      <c r="Y44" s="135">
        <f>Воронка!L155</f>
        <v>0</v>
      </c>
      <c r="Z44" s="135">
        <f>Воронка!M155</f>
        <v>0</v>
      </c>
      <c r="AA44" s="135">
        <f>Воронка!N155</f>
        <v>0</v>
      </c>
    </row>
    <row r="45" spans="2:41" x14ac:dyDescent="0.25">
      <c r="B45" s="124"/>
      <c r="C45" s="1"/>
      <c r="D45" s="1"/>
      <c r="E45" s="1"/>
      <c r="F45" s="1"/>
      <c r="G45" s="1"/>
      <c r="H45" s="1"/>
      <c r="I45" s="1"/>
      <c r="J45" s="1"/>
      <c r="K45" s="1"/>
      <c r="L45" s="1"/>
      <c r="M45" s="121"/>
      <c r="N45" s="1"/>
      <c r="P45" s="302" t="s">
        <v>77</v>
      </c>
      <c r="Q45" s="135">
        <f>Воронка!C243</f>
        <v>0</v>
      </c>
      <c r="R45" s="135">
        <f>Воронка!D243</f>
        <v>0</v>
      </c>
      <c r="S45" s="135">
        <f>Воронка!E243</f>
        <v>0</v>
      </c>
      <c r="T45" s="135">
        <f>Воронка!F243</f>
        <v>0</v>
      </c>
      <c r="U45" s="135">
        <f>Воронка!G243</f>
        <v>0</v>
      </c>
      <c r="V45" s="135">
        <f>Воронка!H243</f>
        <v>0</v>
      </c>
      <c r="W45" s="135">
        <f>Воронка!I243</f>
        <v>0</v>
      </c>
      <c r="X45" s="135">
        <f>Воронка!K243</f>
        <v>0</v>
      </c>
      <c r="Y45" s="135">
        <f>Воронка!L243</f>
        <v>0</v>
      </c>
      <c r="Z45" s="135">
        <f>Воронка!M243</f>
        <v>0</v>
      </c>
      <c r="AA45" s="135">
        <f>Воронка!N243</f>
        <v>0</v>
      </c>
    </row>
    <row r="46" spans="2:41" ht="15.75" thickBot="1" x14ac:dyDescent="0.3">
      <c r="B46" s="125"/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3"/>
      <c r="N46" s="1"/>
      <c r="P46" s="302" t="s">
        <v>78</v>
      </c>
      <c r="Q46" s="135">
        <f>Воронка!C330</f>
        <v>0</v>
      </c>
      <c r="R46" s="135">
        <f>Воронка!D330</f>
        <v>0</v>
      </c>
      <c r="S46" s="135">
        <f>Воронка!E330</f>
        <v>0</v>
      </c>
      <c r="T46" s="135">
        <f>Воронка!F330</f>
        <v>0</v>
      </c>
      <c r="U46" s="135">
        <f>Воронка!G330</f>
        <v>0</v>
      </c>
      <c r="V46" s="135">
        <f>Воронка!H330</f>
        <v>0</v>
      </c>
      <c r="W46" s="135">
        <f>Воронка!I330</f>
        <v>0</v>
      </c>
      <c r="X46" s="135">
        <f>Воронка!K330</f>
        <v>0</v>
      </c>
      <c r="Y46" s="135">
        <f>Воронка!L330</f>
        <v>0</v>
      </c>
      <c r="Z46" s="135">
        <f>Воронка!M330</f>
        <v>0</v>
      </c>
      <c r="AA46" s="135">
        <f>Воронка!N330</f>
        <v>0</v>
      </c>
    </row>
    <row r="47" spans="2:41" x14ac:dyDescent="0.25">
      <c r="P47" s="302" t="s">
        <v>79</v>
      </c>
      <c r="Q47" s="135">
        <f>Воронка!C417</f>
        <v>0</v>
      </c>
      <c r="R47" s="135">
        <f>Воронка!D417</f>
        <v>0</v>
      </c>
      <c r="S47" s="135">
        <f>Воронка!E417</f>
        <v>0</v>
      </c>
      <c r="T47" s="135">
        <f>Воронка!F417</f>
        <v>0</v>
      </c>
      <c r="U47" s="135">
        <f>Воронка!G417</f>
        <v>0</v>
      </c>
      <c r="V47" s="135">
        <f>Воронка!H417</f>
        <v>0</v>
      </c>
      <c r="W47" s="135">
        <f>Воронка!I417</f>
        <v>0</v>
      </c>
      <c r="X47" s="135">
        <f>Воронка!K417</f>
        <v>0</v>
      </c>
      <c r="Y47" s="135">
        <f>Воронка!L417</f>
        <v>0</v>
      </c>
      <c r="Z47" s="135">
        <f>Воронка!M417</f>
        <v>0</v>
      </c>
      <c r="AA47" s="135">
        <f>Воронка!N417</f>
        <v>0</v>
      </c>
    </row>
    <row r="48" spans="2:41" x14ac:dyDescent="0.25">
      <c r="P48" s="302" t="s">
        <v>80</v>
      </c>
      <c r="Q48" s="135">
        <f>Воронка!C504</f>
        <v>0</v>
      </c>
      <c r="R48" s="135">
        <f>Воронка!D504</f>
        <v>0</v>
      </c>
      <c r="S48" s="135">
        <f>Воронка!E504</f>
        <v>0</v>
      </c>
      <c r="T48" s="135">
        <f>Воронка!F504</f>
        <v>0</v>
      </c>
      <c r="U48" s="135">
        <f>Воронка!G504</f>
        <v>0</v>
      </c>
      <c r="V48" s="135">
        <f>Воронка!H504</f>
        <v>0</v>
      </c>
      <c r="W48" s="135">
        <f>Воронка!I504</f>
        <v>0</v>
      </c>
      <c r="X48" s="135">
        <f>Воронка!K504</f>
        <v>0</v>
      </c>
      <c r="Y48" s="135">
        <f>Воронка!L504</f>
        <v>0</v>
      </c>
      <c r="Z48" s="135">
        <f>Воронка!M504</f>
        <v>0</v>
      </c>
      <c r="AA48" s="135">
        <f>Воронка!N504</f>
        <v>0</v>
      </c>
    </row>
    <row r="49" spans="16:42" x14ac:dyDescent="0.25">
      <c r="P49" s="302" t="s">
        <v>81</v>
      </c>
      <c r="Q49" s="135">
        <f>Воронка!C591</f>
        <v>0</v>
      </c>
      <c r="R49" s="135">
        <f>Воронка!D591</f>
        <v>0</v>
      </c>
      <c r="S49" s="135">
        <f>Воронка!E591</f>
        <v>0</v>
      </c>
      <c r="T49" s="135">
        <f>Воронка!F591</f>
        <v>0</v>
      </c>
      <c r="U49" s="135">
        <f>Воронка!G591</f>
        <v>0</v>
      </c>
      <c r="V49" s="135">
        <f>Воронка!H591</f>
        <v>0</v>
      </c>
      <c r="W49" s="135">
        <f>Воронка!I591</f>
        <v>0</v>
      </c>
      <c r="X49" s="135">
        <f>Воронка!K591</f>
        <v>0</v>
      </c>
      <c r="Y49" s="135">
        <f>Воронка!L591</f>
        <v>0</v>
      </c>
      <c r="Z49" s="135">
        <f>Воронка!M591</f>
        <v>0</v>
      </c>
      <c r="AA49" s="135">
        <f>Воронка!N591</f>
        <v>0</v>
      </c>
    </row>
    <row r="50" spans="16:42" x14ac:dyDescent="0.25">
      <c r="P50" s="302" t="s">
        <v>82</v>
      </c>
      <c r="Q50" s="135">
        <f>Воронка!C678</f>
        <v>0</v>
      </c>
      <c r="R50" s="135">
        <f>Воронка!D678</f>
        <v>0</v>
      </c>
      <c r="S50" s="135">
        <f>Воронка!E678</f>
        <v>0</v>
      </c>
      <c r="T50" s="135">
        <f>Воронка!F678</f>
        <v>0</v>
      </c>
      <c r="U50" s="135">
        <f>Воронка!G678</f>
        <v>0</v>
      </c>
      <c r="V50" s="135">
        <f>Воронка!H678</f>
        <v>0</v>
      </c>
      <c r="W50" s="135">
        <f>Воронка!I678</f>
        <v>0</v>
      </c>
      <c r="X50" s="135">
        <f>Воронка!K678</f>
        <v>0</v>
      </c>
      <c r="Y50" s="135">
        <f>Воронка!L678</f>
        <v>0</v>
      </c>
      <c r="Z50" s="135">
        <f>Воронка!M678</f>
        <v>0</v>
      </c>
      <c r="AA50" s="135">
        <f>Воронка!N678</f>
        <v>0</v>
      </c>
    </row>
    <row r="51" spans="16:42" x14ac:dyDescent="0.25">
      <c r="P51" s="302" t="s">
        <v>83</v>
      </c>
      <c r="Q51" s="135">
        <f>Воронка!C765</f>
        <v>0</v>
      </c>
      <c r="R51" s="135">
        <f>Воронка!D765</f>
        <v>0</v>
      </c>
      <c r="S51" s="135">
        <f>Воронка!E765</f>
        <v>0</v>
      </c>
      <c r="T51" s="135">
        <f>Воронка!F765</f>
        <v>0</v>
      </c>
      <c r="U51" s="135">
        <f>Воронка!G765</f>
        <v>0</v>
      </c>
      <c r="V51" s="135">
        <f>Воронка!H765</f>
        <v>0</v>
      </c>
      <c r="W51" s="135">
        <f>Воронка!I765</f>
        <v>0</v>
      </c>
      <c r="X51" s="135">
        <f>Воронка!K765</f>
        <v>0</v>
      </c>
      <c r="Y51" s="135">
        <f>Воронка!L765</f>
        <v>0</v>
      </c>
      <c r="Z51" s="135">
        <f>Воронка!M765</f>
        <v>0</v>
      </c>
      <c r="AA51" s="135">
        <f>Воронка!N765</f>
        <v>0</v>
      </c>
    </row>
    <row r="52" spans="16:42" x14ac:dyDescent="0.25">
      <c r="P52" s="302" t="s">
        <v>84</v>
      </c>
      <c r="Q52" s="135">
        <f>Воронка!C852</f>
        <v>0</v>
      </c>
      <c r="R52" s="135">
        <f>Воронка!D852</f>
        <v>0</v>
      </c>
      <c r="S52" s="135">
        <f>Воронка!E852</f>
        <v>0</v>
      </c>
      <c r="T52" s="135">
        <f>Воронка!F852</f>
        <v>0</v>
      </c>
      <c r="U52" s="135">
        <f>Воронка!G852</f>
        <v>0</v>
      </c>
      <c r="V52" s="135">
        <f>Воронка!H852</f>
        <v>0</v>
      </c>
      <c r="W52" s="135">
        <f>Воронка!I852</f>
        <v>0</v>
      </c>
      <c r="X52" s="135">
        <f>Воронка!K852</f>
        <v>0</v>
      </c>
      <c r="Y52" s="135">
        <f>Воронка!L852</f>
        <v>0</v>
      </c>
      <c r="Z52" s="135">
        <f>Воронка!M852</f>
        <v>0</v>
      </c>
      <c r="AA52" s="135">
        <f>Воронка!N852</f>
        <v>0</v>
      </c>
    </row>
    <row r="53" spans="16:42" x14ac:dyDescent="0.25">
      <c r="P53" s="302" t="s">
        <v>85</v>
      </c>
      <c r="Q53" s="135">
        <f>Воронка!C939</f>
        <v>0</v>
      </c>
      <c r="R53" s="135">
        <f>Воронка!D939</f>
        <v>0</v>
      </c>
      <c r="S53" s="135">
        <f>Воронка!E939</f>
        <v>0</v>
      </c>
      <c r="T53" s="135">
        <f>Воронка!F939</f>
        <v>0</v>
      </c>
      <c r="U53" s="135">
        <f>Воронка!G939</f>
        <v>0</v>
      </c>
      <c r="V53" s="135">
        <f>Воронка!H939</f>
        <v>0</v>
      </c>
      <c r="W53" s="135">
        <f>Воронка!I939</f>
        <v>0</v>
      </c>
      <c r="X53" s="135">
        <f>Воронка!K939</f>
        <v>0</v>
      </c>
      <c r="Y53" s="135">
        <f>Воронка!L939</f>
        <v>0</v>
      </c>
      <c r="Z53" s="135">
        <f>Воронка!M939</f>
        <v>0</v>
      </c>
      <c r="AA53" s="135">
        <f>Воронка!N939</f>
        <v>0</v>
      </c>
      <c r="AD53" s="1"/>
      <c r="AE53" s="1"/>
      <c r="AF53" s="1"/>
      <c r="AG53" s="1"/>
      <c r="AH53" s="1"/>
      <c r="AI53" s="1"/>
      <c r="AJ53" s="1"/>
      <c r="AK53" s="1"/>
    </row>
    <row r="54" spans="16:42" x14ac:dyDescent="0.25">
      <c r="P54" s="302" t="s">
        <v>86</v>
      </c>
      <c r="Q54" s="135">
        <f>Воронка!C1026</f>
        <v>0</v>
      </c>
      <c r="R54" s="135">
        <f>Воронка!D1026</f>
        <v>0</v>
      </c>
      <c r="S54" s="135">
        <f>Воронка!E1026</f>
        <v>0</v>
      </c>
      <c r="T54" s="135">
        <f>Воронка!F1026</f>
        <v>0</v>
      </c>
      <c r="U54" s="135">
        <f>Воронка!G1026</f>
        <v>0</v>
      </c>
      <c r="V54" s="135">
        <f>Воронка!H1026</f>
        <v>0</v>
      </c>
      <c r="W54" s="135">
        <f>Воронка!I1026</f>
        <v>0</v>
      </c>
      <c r="X54" s="135">
        <f>Воронка!K1026</f>
        <v>0</v>
      </c>
      <c r="Y54" s="135">
        <f>Воронка!L1026</f>
        <v>0</v>
      </c>
      <c r="Z54" s="135">
        <f>Воронка!M1026</f>
        <v>0</v>
      </c>
      <c r="AA54" s="135">
        <f>Воронка!N1026</f>
        <v>0</v>
      </c>
      <c r="AD54" s="1"/>
      <c r="AE54" s="1"/>
      <c r="AF54" s="1"/>
      <c r="AG54" s="1"/>
      <c r="AH54" s="1"/>
      <c r="AI54" s="1"/>
      <c r="AJ54" s="1"/>
      <c r="AK54" s="1"/>
    </row>
    <row r="55" spans="16:42" x14ac:dyDescent="0.25"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6:42" x14ac:dyDescent="0.25"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16:42" x14ac:dyDescent="0.25"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</sheetData>
  <sheetProtection formatCells="0" formatColumns="0" formatRows="0" insertColumns="0" insertRows="0" insertHyperlinks="0" deleteColumns="0" deleteRows="0" sort="0" autoFilter="0" pivotTables="0"/>
  <protectedRanges>
    <protectedRange sqref="AE21:AO25 B40 AF62:AF88 B220:AI564507 A220:A559574 B3:N3 B6:O17 B19:N19 O53:O54 B53:N55 B30:N30 B39:L39 O41:O44 B43:N44 S75:S84 AD3:AO3 AD2 AE6:AO6 AD4 AD6:AD18 AD30:AO30 AD20:AD29 AE29 AC31:AO38 A1:AO1 AH61:AI219 Q21:AC25 P3:AB3 P2 P7:P18 P4 P20:P29 Q29 B57:B219 C57:O57 P30:AB38 P6:AB6 P19:AO19 C59:F219 R55:R84 S106:AF219 AF53:AK53 G102:R219 G59:O84 AD54:AK57 T75:AE88 AG62:AG219 S55:T57 AB42:AC44 AJ61:AS564507 AT58:AU564507 AS1:BE1 BF1:NNO564507 AL55:AP57 R39:AO40 AQ55:AQ56 AV57:BD564507 AD53 BE36:BE564507 AQ1:AR6 AP1:AP31 BD36:BD41 AY44:BC44 BD54:BD55 BC53:BC55 BC56:BD56 AZ46:BB56 X51:AA53 P42 X42:AA42 P39:Q41 P55:Q84" name="Диапазон1"/>
  </protectedRanges>
  <mergeCells count="20">
    <mergeCell ref="P2:AA2"/>
    <mergeCell ref="P4:AA4"/>
    <mergeCell ref="B5:M5"/>
    <mergeCell ref="B2:M2"/>
    <mergeCell ref="B17:M17"/>
    <mergeCell ref="B4:M4"/>
    <mergeCell ref="P5:AA5"/>
    <mergeCell ref="AD2:AO2"/>
    <mergeCell ref="AD4:AO4"/>
    <mergeCell ref="AD5:AO5"/>
    <mergeCell ref="AD18:AO18"/>
    <mergeCell ref="AD29:AO29"/>
    <mergeCell ref="P17:AA17"/>
    <mergeCell ref="P28:AA28"/>
    <mergeCell ref="B28:M28"/>
    <mergeCell ref="B29:M29"/>
    <mergeCell ref="B38:M38"/>
    <mergeCell ref="B18:M18"/>
    <mergeCell ref="P18:AA18"/>
    <mergeCell ref="P29:AA29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Воронка</vt:lpstr>
      <vt:lpstr>Годовая статистика</vt:lpstr>
      <vt:lpstr>Лист1</vt:lpstr>
      <vt:lpstr>Лист2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truejacko</dc:creator>
  <cp:lastModifiedBy>truejacko</cp:lastModifiedBy>
  <cp:lastPrinted>2012-05-04T12:09:01Z</cp:lastPrinted>
  <dcterms:created xsi:type="dcterms:W3CDTF">2012-05-03T19:44:28Z</dcterms:created>
  <dcterms:modified xsi:type="dcterms:W3CDTF">2012-12-14T18:07:51Z</dcterms:modified>
</cp:coreProperties>
</file>