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estría Exactas\2023\"/>
    </mc:Choice>
  </mc:AlternateContent>
  <xr:revisionPtr revIDLastSave="0" documentId="13_ncr:1_{43110E8C-4DCE-4D71-9208-C805172E2F4F}" xr6:coauthVersionLast="47" xr6:coauthVersionMax="47" xr10:uidLastSave="{00000000-0000-0000-0000-000000000000}"/>
  <bookViews>
    <workbookView xWindow="-120" yWindow="-120" windowWidth="20640" windowHeight="11160" xr2:uid="{FC1E7155-2C57-4617-A716-375A0136369C}"/>
  </bookViews>
  <sheets>
    <sheet name="Datos" sheetId="1" r:id="rId1"/>
    <sheet name="Proyecciones" sheetId="2" r:id="rId2"/>
    <sheet name="Proporción de la Varianza total" sheetId="4" r:id="rId3"/>
    <sheet name="Autovalores y Autovector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0" i="1" l="1"/>
  <c r="F245" i="1"/>
  <c r="B270" i="1"/>
  <c r="C271" i="1"/>
  <c r="F244" i="1"/>
  <c r="G244" i="1"/>
  <c r="I244" i="1"/>
  <c r="H244" i="1"/>
  <c r="I242" i="1"/>
  <c r="I228" i="1"/>
  <c r="I229" i="1"/>
  <c r="I230" i="1"/>
  <c r="I231" i="1"/>
  <c r="I232" i="1"/>
  <c r="I233" i="1"/>
  <c r="I234" i="1"/>
  <c r="I235" i="1"/>
  <c r="I236" i="1"/>
  <c r="I237" i="1"/>
  <c r="I238" i="1"/>
  <c r="H228" i="1"/>
  <c r="H229" i="1"/>
  <c r="H230" i="1"/>
  <c r="H231" i="1"/>
  <c r="H232" i="1"/>
  <c r="H233" i="1"/>
  <c r="H234" i="1"/>
  <c r="H235" i="1"/>
  <c r="H236" i="1"/>
  <c r="H237" i="1"/>
  <c r="H238" i="1"/>
  <c r="F243" i="1"/>
  <c r="F241" i="1"/>
  <c r="G241" i="1"/>
  <c r="F239" i="1"/>
  <c r="G239" i="1"/>
  <c r="F240" i="1"/>
  <c r="G240" i="1"/>
  <c r="I227" i="1"/>
  <c r="H227" i="1"/>
  <c r="G228" i="1"/>
  <c r="G229" i="1"/>
  <c r="G242" i="1" s="1"/>
  <c r="G243" i="1" s="1"/>
  <c r="G230" i="1"/>
  <c r="G231" i="1"/>
  <c r="G232" i="1"/>
  <c r="G233" i="1"/>
  <c r="G234" i="1"/>
  <c r="G235" i="1"/>
  <c r="G236" i="1"/>
  <c r="G237" i="1"/>
  <c r="G238" i="1"/>
  <c r="G227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42" i="1" s="1"/>
  <c r="C241" i="1"/>
  <c r="D241" i="1"/>
  <c r="E241" i="1"/>
  <c r="B241" i="1"/>
  <c r="C267" i="1"/>
  <c r="B266" i="1"/>
  <c r="E239" i="1"/>
  <c r="E240" i="1"/>
  <c r="E228" i="1"/>
  <c r="E229" i="1"/>
  <c r="E230" i="1"/>
  <c r="E231" i="1"/>
  <c r="E232" i="1"/>
  <c r="E233" i="1"/>
  <c r="E234" i="1"/>
  <c r="E235" i="1"/>
  <c r="E236" i="1"/>
  <c r="E237" i="1"/>
  <c r="E238" i="1"/>
  <c r="E227" i="1"/>
  <c r="H18" i="1"/>
  <c r="I18" i="1"/>
  <c r="J18" i="1"/>
  <c r="G18" i="1"/>
  <c r="B209" i="1"/>
  <c r="D209" i="1" s="1"/>
  <c r="D252" i="1"/>
  <c r="D254" i="1"/>
  <c r="D255" i="1"/>
  <c r="D256" i="1"/>
  <c r="D257" i="1"/>
  <c r="D246" i="1"/>
  <c r="C259" i="1"/>
  <c r="B259" i="1"/>
  <c r="C258" i="1"/>
  <c r="B258" i="1"/>
  <c r="F47" i="1"/>
  <c r="D247" i="1" s="1"/>
  <c r="D228" i="1"/>
  <c r="D229" i="1"/>
  <c r="D230" i="1"/>
  <c r="D231" i="1"/>
  <c r="D237" i="1"/>
  <c r="D227" i="1"/>
  <c r="F46" i="1"/>
  <c r="D232" i="1" s="1"/>
  <c r="C240" i="1"/>
  <c r="B240" i="1"/>
  <c r="C239" i="1"/>
  <c r="B239" i="1"/>
  <c r="D192" i="1"/>
  <c r="D194" i="1"/>
  <c r="C203" i="1"/>
  <c r="B203" i="1"/>
  <c r="C202" i="1"/>
  <c r="B202" i="1"/>
  <c r="C184" i="1"/>
  <c r="B184" i="1"/>
  <c r="C183" i="1"/>
  <c r="B183" i="1"/>
  <c r="C165" i="1"/>
  <c r="B165" i="1"/>
  <c r="C164" i="1"/>
  <c r="B164" i="1"/>
  <c r="C146" i="1"/>
  <c r="B146" i="1"/>
  <c r="C145" i="1"/>
  <c r="B145" i="1"/>
  <c r="C127" i="1"/>
  <c r="B127" i="1"/>
  <c r="C126" i="1"/>
  <c r="B126" i="1"/>
  <c r="C108" i="1"/>
  <c r="B108" i="1"/>
  <c r="C107" i="1"/>
  <c r="B107" i="1"/>
  <c r="C89" i="1"/>
  <c r="B89" i="1"/>
  <c r="C88" i="1"/>
  <c r="B88" i="1"/>
  <c r="C70" i="1"/>
  <c r="B70" i="1"/>
  <c r="C69" i="1"/>
  <c r="B69" i="1"/>
  <c r="F37" i="1"/>
  <c r="D46" i="1" s="1"/>
  <c r="F39" i="1"/>
  <c r="D78" i="1" s="1"/>
  <c r="F40" i="1"/>
  <c r="D106" i="1" s="1"/>
  <c r="F41" i="1"/>
  <c r="D121" i="1" s="1"/>
  <c r="F42" i="1"/>
  <c r="D136" i="1" s="1"/>
  <c r="F43" i="1"/>
  <c r="D154" i="1" s="1"/>
  <c r="F44" i="1"/>
  <c r="D182" i="1" s="1"/>
  <c r="F45" i="1"/>
  <c r="D195" i="1" s="1"/>
  <c r="F38" i="1"/>
  <c r="D64" i="1" s="1"/>
  <c r="C51" i="1"/>
  <c r="B51" i="1"/>
  <c r="C50" i="1"/>
  <c r="B50" i="1"/>
  <c r="D18" i="1"/>
  <c r="B18" i="1"/>
  <c r="D17" i="1"/>
  <c r="B17" i="1"/>
  <c r="D15" i="1"/>
  <c r="E9" i="1" s="1"/>
  <c r="J9" i="1" s="1"/>
  <c r="D16" i="1"/>
  <c r="B16" i="1"/>
  <c r="B20" i="1" s="1"/>
  <c r="B15" i="1"/>
  <c r="F11" i="1" s="1"/>
  <c r="I243" i="1" l="1"/>
  <c r="C263" i="1"/>
  <c r="H242" i="1"/>
  <c r="B33" i="1"/>
  <c r="D76" i="1"/>
  <c r="D238" i="1"/>
  <c r="D253" i="1"/>
  <c r="D63" i="1"/>
  <c r="D103" i="1"/>
  <c r="D236" i="1"/>
  <c r="D251" i="1"/>
  <c r="E5" i="1"/>
  <c r="J5" i="1" s="1"/>
  <c r="D105" i="1"/>
  <c r="D61" i="1"/>
  <c r="D120" i="1"/>
  <c r="D235" i="1"/>
  <c r="D250" i="1"/>
  <c r="D259" i="1" s="1"/>
  <c r="D45" i="1"/>
  <c r="D118" i="1"/>
  <c r="D234" i="1"/>
  <c r="D249" i="1"/>
  <c r="D135" i="1"/>
  <c r="D233" i="1"/>
  <c r="D240" i="1" s="1"/>
  <c r="C214" i="1" s="1"/>
  <c r="D214" i="1" s="1"/>
  <c r="D248" i="1"/>
  <c r="D181" i="1"/>
  <c r="D152" i="1"/>
  <c r="E4" i="1"/>
  <c r="J4" i="1" s="1"/>
  <c r="B31" i="1"/>
  <c r="D62" i="1"/>
  <c r="D69" i="1" s="1"/>
  <c r="D104" i="1"/>
  <c r="D119" i="1"/>
  <c r="D134" i="1"/>
  <c r="D180" i="1"/>
  <c r="D193" i="1"/>
  <c r="D60" i="1"/>
  <c r="D87" i="1"/>
  <c r="D102" i="1"/>
  <c r="D117" i="1"/>
  <c r="D163" i="1"/>
  <c r="D178" i="1"/>
  <c r="D191" i="1"/>
  <c r="D179" i="1"/>
  <c r="F10" i="1"/>
  <c r="D59" i="1"/>
  <c r="D86" i="1"/>
  <c r="D101" i="1"/>
  <c r="D116" i="1"/>
  <c r="D162" i="1"/>
  <c r="D177" i="1"/>
  <c r="D201" i="1"/>
  <c r="D58" i="1"/>
  <c r="D85" i="1"/>
  <c r="D100" i="1"/>
  <c r="D115" i="1"/>
  <c r="D161" i="1"/>
  <c r="D176" i="1"/>
  <c r="D200" i="1"/>
  <c r="C10" i="1"/>
  <c r="D84" i="1"/>
  <c r="D99" i="1"/>
  <c r="D133" i="1"/>
  <c r="D160" i="1"/>
  <c r="D175" i="1"/>
  <c r="D83" i="1"/>
  <c r="D98" i="1"/>
  <c r="D144" i="1"/>
  <c r="D159" i="1"/>
  <c r="D174" i="1"/>
  <c r="D82" i="1"/>
  <c r="D97" i="1"/>
  <c r="D143" i="1"/>
  <c r="D158" i="1"/>
  <c r="D173" i="1"/>
  <c r="D81" i="1"/>
  <c r="D96" i="1"/>
  <c r="D142" i="1"/>
  <c r="D157" i="1"/>
  <c r="D172" i="1"/>
  <c r="C11" i="1"/>
  <c r="D57" i="1"/>
  <c r="D80" i="1"/>
  <c r="D114" i="1"/>
  <c r="D141" i="1"/>
  <c r="D156" i="1"/>
  <c r="D190" i="1"/>
  <c r="D68" i="1"/>
  <c r="D79" i="1"/>
  <c r="D125" i="1"/>
  <c r="D140" i="1"/>
  <c r="D155" i="1"/>
  <c r="D199" i="1"/>
  <c r="C12" i="1"/>
  <c r="E8" i="1"/>
  <c r="J8" i="1" s="1"/>
  <c r="D66" i="1"/>
  <c r="D77" i="1"/>
  <c r="D123" i="1"/>
  <c r="D138" i="1"/>
  <c r="D153" i="1"/>
  <c r="D197" i="1"/>
  <c r="F9" i="1"/>
  <c r="F8" i="1"/>
  <c r="C9" i="1"/>
  <c r="F7" i="1"/>
  <c r="C8" i="1"/>
  <c r="F6" i="1"/>
  <c r="C7" i="1"/>
  <c r="C4" i="1"/>
  <c r="E14" i="1"/>
  <c r="J14" i="1" s="1"/>
  <c r="D124" i="1"/>
  <c r="D127" i="1" s="1"/>
  <c r="C215" i="1" s="1"/>
  <c r="D215" i="1" s="1"/>
  <c r="D65" i="1"/>
  <c r="D95" i="1"/>
  <c r="D122" i="1"/>
  <c r="D137" i="1"/>
  <c r="D171" i="1"/>
  <c r="D196" i="1"/>
  <c r="E3" i="1"/>
  <c r="J3" i="1" s="1"/>
  <c r="D67" i="1"/>
  <c r="D139" i="1"/>
  <c r="D198" i="1"/>
  <c r="E7" i="1"/>
  <c r="J7" i="1" s="1"/>
  <c r="E6" i="1"/>
  <c r="J6" i="1" s="1"/>
  <c r="D38" i="1"/>
  <c r="D43" i="1"/>
  <c r="D42" i="1"/>
  <c r="D44" i="1"/>
  <c r="D41" i="1"/>
  <c r="D40" i="1"/>
  <c r="D39" i="1"/>
  <c r="D49" i="1"/>
  <c r="D48" i="1"/>
  <c r="D47" i="1"/>
  <c r="F5" i="1"/>
  <c r="C6" i="1"/>
  <c r="F4" i="1"/>
  <c r="C5" i="1"/>
  <c r="E13" i="1"/>
  <c r="F3" i="1"/>
  <c r="E12" i="1"/>
  <c r="J12" i="1" s="1"/>
  <c r="F14" i="1"/>
  <c r="C3" i="1"/>
  <c r="E11" i="1"/>
  <c r="J11" i="1" s="1"/>
  <c r="F13" i="1"/>
  <c r="C14" i="1"/>
  <c r="E10" i="1"/>
  <c r="F12" i="1"/>
  <c r="C13" i="1"/>
  <c r="H243" i="1" l="1"/>
  <c r="B262" i="1"/>
  <c r="D70" i="1"/>
  <c r="C211" i="1" s="1"/>
  <c r="D211" i="1" s="1"/>
  <c r="D239" i="1"/>
  <c r="D184" i="1"/>
  <c r="C218" i="1" s="1"/>
  <c r="D218" i="1" s="1"/>
  <c r="D258" i="1"/>
  <c r="D164" i="1"/>
  <c r="D146" i="1"/>
  <c r="C216" i="1" s="1"/>
  <c r="D216" i="1" s="1"/>
  <c r="D203" i="1"/>
  <c r="C219" i="1" s="1"/>
  <c r="D219" i="1" s="1"/>
  <c r="D183" i="1"/>
  <c r="D126" i="1"/>
  <c r="D88" i="1"/>
  <c r="D165" i="1"/>
  <c r="C217" i="1" s="1"/>
  <c r="D217" i="1" s="1"/>
  <c r="D108" i="1"/>
  <c r="C213" i="1" s="1"/>
  <c r="D213" i="1" s="1"/>
  <c r="I8" i="1"/>
  <c r="H8" i="1"/>
  <c r="I7" i="1"/>
  <c r="H7" i="1"/>
  <c r="D89" i="1"/>
  <c r="C212" i="1" s="1"/>
  <c r="D212" i="1" s="1"/>
  <c r="E16" i="1"/>
  <c r="C21" i="1" s="1"/>
  <c r="J13" i="1"/>
  <c r="I9" i="1"/>
  <c r="H9" i="1"/>
  <c r="D107" i="1"/>
  <c r="I10" i="1"/>
  <c r="H10" i="1"/>
  <c r="E18" i="1"/>
  <c r="J10" i="1"/>
  <c r="J17" i="1" s="1"/>
  <c r="C29" i="1" s="1"/>
  <c r="H14" i="1"/>
  <c r="I14" i="1"/>
  <c r="C16" i="1"/>
  <c r="C15" i="1"/>
  <c r="G3" i="1" s="1"/>
  <c r="I5" i="1"/>
  <c r="H5" i="1"/>
  <c r="D145" i="1"/>
  <c r="H6" i="1"/>
  <c r="I6" i="1"/>
  <c r="H3" i="1"/>
  <c r="I3" i="1"/>
  <c r="D51" i="1"/>
  <c r="C210" i="1" s="1"/>
  <c r="D210" i="1" s="1"/>
  <c r="H13" i="1"/>
  <c r="I13" i="1"/>
  <c r="D202" i="1"/>
  <c r="H12" i="1"/>
  <c r="I12" i="1"/>
  <c r="I11" i="1"/>
  <c r="H11" i="1"/>
  <c r="F17" i="1"/>
  <c r="F18" i="1" s="1"/>
  <c r="H4" i="1"/>
  <c r="I4" i="1"/>
  <c r="D50" i="1"/>
  <c r="E17" i="1"/>
  <c r="E15" i="1"/>
  <c r="C18" i="1"/>
  <c r="C17" i="1"/>
  <c r="G14" i="1" l="1"/>
  <c r="G7" i="1"/>
  <c r="I17" i="1"/>
  <c r="B28" i="1" s="1"/>
  <c r="H17" i="1"/>
  <c r="B21" i="1"/>
  <c r="B25" i="1" s="1"/>
  <c r="C20" i="1"/>
  <c r="C24" i="1" s="1"/>
  <c r="G8" i="1"/>
  <c r="G13" i="1"/>
  <c r="G12" i="1"/>
  <c r="G10" i="1"/>
  <c r="G6" i="1"/>
  <c r="G4" i="1"/>
  <c r="G9" i="1"/>
  <c r="G11" i="1"/>
  <c r="G5" i="1"/>
  <c r="G17" i="1" s="1"/>
  <c r="B29" i="1" l="1"/>
  <c r="C28" i="1"/>
</calcChain>
</file>

<file path=xl/sharedStrings.xml><?xml version="1.0" encoding="utf-8"?>
<sst xmlns="http://schemas.openxmlformats.org/spreadsheetml/2006/main" count="158" uniqueCount="53">
  <si>
    <t xml:space="preserve">Caso </t>
  </si>
  <si>
    <t>X1</t>
  </si>
  <si>
    <t>X2</t>
  </si>
  <si>
    <t xml:space="preserve">Media </t>
  </si>
  <si>
    <t>Varianza muestral</t>
  </si>
  <si>
    <t>Original</t>
  </si>
  <si>
    <t>Desviación respecto a la media</t>
  </si>
  <si>
    <t>S</t>
  </si>
  <si>
    <t>(x1-mx1)*(x2-mx2)</t>
  </si>
  <si>
    <t>(x1c-mx1c)*(x2c-mx2c)</t>
  </si>
  <si>
    <t>matriz de varianzas y covarianzas</t>
  </si>
  <si>
    <t>R</t>
  </si>
  <si>
    <t>Desviación estándar</t>
  </si>
  <si>
    <t>SSCP</t>
  </si>
  <si>
    <t>X1*</t>
  </si>
  <si>
    <t>prop var x1</t>
  </si>
  <si>
    <t>prop var x2</t>
  </si>
  <si>
    <t>x1c^2</t>
  </si>
  <si>
    <t>x1c*x2c</t>
  </si>
  <si>
    <t>x2c^2</t>
  </si>
  <si>
    <r>
      <t xml:space="preserve">cos 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 xml:space="preserve"> x1 + sen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 xml:space="preserve"> x2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</si>
  <si>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 xml:space="preserve"> = 10°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</si>
  <si>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 xml:space="preserve"> = 20°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</si>
  <si>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 xml:space="preserve"> = 30°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</si>
  <si>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 xml:space="preserve"> = 40°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</si>
  <si>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 xml:space="preserve"> = 50°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</si>
  <si>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 xml:space="preserve"> = 60°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</si>
  <si>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 xml:space="preserve"> = 70°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</si>
  <si>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 xml:space="preserve"> = 80°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</si>
  <si>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 xml:space="preserve"> = 90°</t>
    </r>
  </si>
  <si>
    <t>Grados</t>
  </si>
  <si>
    <t xml:space="preserve">Radianes </t>
  </si>
  <si>
    <t>Varianza total</t>
  </si>
  <si>
    <t>Varianza de X1*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</si>
  <si>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 xml:space="preserve"> = 43.261°</t>
    </r>
  </si>
  <si>
    <t>Proporción de la varianza total explicado por X1*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</si>
  <si>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 xml:space="preserve"> = 0°</t>
    </r>
  </si>
  <si>
    <t>X1c</t>
  </si>
  <si>
    <t>X2c</t>
  </si>
  <si>
    <t>Suma</t>
  </si>
  <si>
    <t>(x1*-mx1*)*(x2*-mx2*)</t>
  </si>
  <si>
    <t>x1*^2</t>
  </si>
  <si>
    <t>x2*^2</t>
  </si>
  <si>
    <t>x1**x2*</t>
  </si>
  <si>
    <t>suma</t>
  </si>
  <si>
    <t>varianza</t>
  </si>
  <si>
    <t>covarianza</t>
  </si>
  <si>
    <t>Covarianza</t>
  </si>
  <si>
    <t>X2*</t>
  </si>
  <si>
    <r>
      <t xml:space="preserve"> -sen </t>
    </r>
    <r>
      <rPr>
        <sz val="11"/>
        <color theme="1"/>
        <rFont val="Symbol"/>
        <family val="1"/>
        <charset val="2"/>
      </rPr>
      <t xml:space="preserve">q </t>
    </r>
    <r>
      <rPr>
        <sz val="11"/>
        <color theme="1"/>
        <rFont val="Calibri"/>
        <family val="2"/>
        <scheme val="minor"/>
      </rPr>
      <t xml:space="preserve">X1 + cos </t>
    </r>
    <r>
      <rPr>
        <sz val="11"/>
        <color theme="1"/>
        <rFont val="Symbol"/>
        <family val="1"/>
        <charset val="2"/>
      </rPr>
      <t xml:space="preserve">q </t>
    </r>
    <r>
      <rPr>
        <sz val="11"/>
        <color theme="1"/>
        <rFont val="Calibri"/>
        <family val="2"/>
        <scheme val="minor"/>
      </rPr>
      <t>X2</t>
    </r>
  </si>
  <si>
    <t xml:space="preserve">Tabla de radianes para diferentes ángulos </t>
  </si>
  <si>
    <t>Ángulo en Grados</t>
  </si>
  <si>
    <t>Gráfico Proporción de la varianza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</si>
</sst>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1"/>
      <charset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3" xfId="0" applyNumberFormat="1" applyFill="1" applyBorder="1"/>
    <xf numFmtId="164" fontId="1" fillId="2" borderId="1" xfId="0" applyNumberFormat="1" applyFont="1" applyFill="1" applyBorder="1" applyAlignment="1">
      <alignment horizontal="center"/>
    </xf>
    <xf numFmtId="164" fontId="0" fillId="3" borderId="4" xfId="0" applyNumberFormat="1" applyFill="1" applyBorder="1"/>
    <xf numFmtId="164" fontId="1" fillId="3" borderId="1" xfId="0" applyNumberFormat="1" applyFont="1" applyFill="1" applyBorder="1" applyAlignment="1">
      <alignment horizontal="center"/>
    </xf>
    <xf numFmtId="164" fontId="0" fillId="4" borderId="3" xfId="0" applyNumberFormat="1" applyFill="1" applyBorder="1"/>
    <xf numFmtId="164" fontId="0" fillId="4" borderId="4" xfId="0" applyNumberFormat="1" applyFill="1" applyBorder="1"/>
    <xf numFmtId="0" fontId="0" fillId="2" borderId="3" xfId="0" applyFill="1" applyBorder="1"/>
    <xf numFmtId="0" fontId="0" fillId="3" borderId="4" xfId="0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Datos!$C$37</c:f>
              <c:strCache>
                <c:ptCount val="1"/>
                <c:pt idx="0">
                  <c:v>X2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Datos!$B$38:$B$49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-3</c:v>
                </c:pt>
                <c:pt idx="9">
                  <c:v>-5</c:v>
                </c:pt>
                <c:pt idx="10">
                  <c:v>-6</c:v>
                </c:pt>
                <c:pt idx="11">
                  <c:v>-8</c:v>
                </c:pt>
              </c:numCache>
            </c:numRef>
          </c:xVal>
          <c:yVal>
            <c:numRef>
              <c:f>Datos!$C$38:$C$49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-1</c:v>
                </c:pt>
                <c:pt idx="4">
                  <c:v>5</c:v>
                </c:pt>
                <c:pt idx="5">
                  <c:v>-4</c:v>
                </c:pt>
                <c:pt idx="6">
                  <c:v>1</c:v>
                </c:pt>
                <c:pt idx="7">
                  <c:v>3</c:v>
                </c:pt>
                <c:pt idx="8">
                  <c:v>-6</c:v>
                </c:pt>
                <c:pt idx="9">
                  <c:v>-4</c:v>
                </c:pt>
                <c:pt idx="10">
                  <c:v>-6</c:v>
                </c:pt>
                <c:pt idx="1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6-4ED5-BD43-CDA1476B4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87792"/>
        <c:axId val="881286128"/>
      </c:scatterChart>
      <c:valAx>
        <c:axId val="88128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1286128"/>
        <c:crosses val="autoZero"/>
        <c:crossBetween val="midCat"/>
      </c:valAx>
      <c:valAx>
        <c:axId val="8812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12877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Datos!$D$208</c:f>
              <c:strCache>
                <c:ptCount val="1"/>
                <c:pt idx="0">
                  <c:v>Proporción de la varianza total explicado por X1*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Datos!$A$209:$A$219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43.261000000000003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Datos!$D$209:$D$219</c:f>
              <c:numCache>
                <c:formatCode>General</c:formatCode>
                <c:ptCount val="11"/>
                <c:pt idx="0">
                  <c:v>0.52263374485596703</c:v>
                </c:pt>
                <c:pt idx="1">
                  <c:v>0.6486466353304341</c:v>
                </c:pt>
                <c:pt idx="2">
                  <c:v>0.75673054779335902</c:v>
                </c:pt>
                <c:pt idx="3">
                  <c:v>0.83384896725305235</c:v>
                </c:pt>
                <c:pt idx="4">
                  <c:v>0.87070027417602036</c:v>
                </c:pt>
                <c:pt idx="5">
                  <c:v>0.87311511538299902</c:v>
                </c:pt>
                <c:pt idx="6">
                  <c:v>0.86283965707998633</c:v>
                </c:pt>
                <c:pt idx="7">
                  <c:v>0.81121522239708521</c:v>
                </c:pt>
                <c:pt idx="8">
                  <c:v>0.72205363884558615</c:v>
                </c:pt>
                <c:pt idx="9">
                  <c:v>0.60610910928662753</c:v>
                </c:pt>
                <c:pt idx="10">
                  <c:v>0.47736625514403291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0-4FD3-986C-422AF321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50159"/>
        <c:axId val="2066153071"/>
      </c:scatterChart>
      <c:valAx>
        <c:axId val="20661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6153071"/>
        <c:crosses val="autoZero"/>
        <c:crossBetween val="midCat"/>
      </c:valAx>
      <c:valAx>
        <c:axId val="20661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615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Datos!$C$188:$C$189</c:f>
              <c:strCache>
                <c:ptCount val="2"/>
                <c:pt idx="0">
                  <c:v>Desviación respecto a la media</c:v>
                </c:pt>
                <c:pt idx="1">
                  <c:v>X2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Datos!$B$190:$B$201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-3</c:v>
                </c:pt>
                <c:pt idx="9">
                  <c:v>-5</c:v>
                </c:pt>
                <c:pt idx="10">
                  <c:v>-6</c:v>
                </c:pt>
                <c:pt idx="11">
                  <c:v>-8</c:v>
                </c:pt>
              </c:numCache>
            </c:numRef>
          </c:xVal>
          <c:yVal>
            <c:numRef>
              <c:f>Datos!$C$190:$C$201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-1</c:v>
                </c:pt>
                <c:pt idx="4">
                  <c:v>5</c:v>
                </c:pt>
                <c:pt idx="5">
                  <c:v>-4</c:v>
                </c:pt>
                <c:pt idx="6">
                  <c:v>1</c:v>
                </c:pt>
                <c:pt idx="7">
                  <c:v>3</c:v>
                </c:pt>
                <c:pt idx="8">
                  <c:v>-6</c:v>
                </c:pt>
                <c:pt idx="9">
                  <c:v>-4</c:v>
                </c:pt>
                <c:pt idx="10">
                  <c:v>-6</c:v>
                </c:pt>
                <c:pt idx="1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A-4A94-8E2D-C503DC10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50399"/>
        <c:axId val="2061850815"/>
      </c:scatterChart>
      <c:valAx>
        <c:axId val="206185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1850815"/>
        <c:crosses val="autoZero"/>
        <c:crossBetween val="midCat"/>
      </c:valAx>
      <c:valAx>
        <c:axId val="2061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185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B59400-718E-4235-ACF6-48A30BC40C92}">
  <sheetPr/>
  <sheetViews>
    <sheetView zoomScale="86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C66E52-28F9-4499-961E-1EEA4CBBC29A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758D1C-9DDD-4996-9BFC-9C40331B67CD}">
  <sheetPr/>
  <sheetViews>
    <sheetView zoomScale="57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35</xdr:row>
      <xdr:rowOff>23812</xdr:rowOff>
    </xdr:from>
    <xdr:ext cx="25717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36D6BE0-E41B-439E-6488-44B62AADC338}"/>
                </a:ext>
              </a:extLst>
            </xdr:cNvPr>
            <xdr:cNvSpPr txBox="1"/>
          </xdr:nvSpPr>
          <xdr:spPr>
            <a:xfrm>
              <a:off x="8896350" y="6891337"/>
              <a:ext cx="2571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𝐺𝑟𝑎𝑑𝑜𝑠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𝑟𝑎𝑑𝑖𝑎𝑛𝑒𝑠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𝑔𝑟𝑎𝑑𝑜𝑠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/180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36D6BE0-E41B-439E-6488-44B62AADC338}"/>
                </a:ext>
              </a:extLst>
            </xdr:cNvPr>
            <xdr:cNvSpPr txBox="1"/>
          </xdr:nvSpPr>
          <xdr:spPr>
            <a:xfrm>
              <a:off x="8896350" y="6891337"/>
              <a:ext cx="2571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𝐺𝑟𝑎𝑑𝑜𝑠 𝑎 𝑟𝑎𝑑𝑖𝑎𝑛𝑒𝑠=𝑔𝑟𝑎𝑑𝑜𝑠 ∗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s-MX" sz="1100" b="0" i="0">
                  <a:latin typeface="Cambria Math" panose="02040503050406030204" pitchFamily="18" charset="0"/>
                </a:rPr>
                <a:t>/180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831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572738-275D-4598-E02F-094BFA5B41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0.03602</cdr:x>
      <cdr:y>0.44917</cdr:y>
    </cdr:from>
    <cdr:to>
      <cdr:x>0.95712</cdr:x>
      <cdr:y>0.6052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91B61365-8A5F-E82D-1195-12FDD70B850A}"/>
            </a:ext>
          </a:extLst>
        </cdr:cNvPr>
        <cdr:cNvCxnSpPr/>
      </cdr:nvCxnSpPr>
      <cdr:spPr>
        <a:xfrm xmlns:a="http://schemas.openxmlformats.org/drawingml/2006/main" flipV="1">
          <a:off x="312539" y="2827734"/>
          <a:ext cx="7992070" cy="98226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0.87993</cdr:x>
      <cdr:y>0.25059</cdr:y>
    </cdr:from>
    <cdr:to>
      <cdr:x>0.8988</cdr:x>
      <cdr:y>0.4539</cdr:y>
    </cdr:to>
    <cdr:cxnSp macro="">
      <cdr:nvCxnSpPr>
        <cdr:cNvPr id="7" name="Conector recto 6">
          <a:extLst xmlns:a="http://schemas.openxmlformats.org/drawingml/2006/main">
            <a:ext uri="{FF2B5EF4-FFF2-40B4-BE49-F238E27FC236}">
              <a16:creationId xmlns:a16="http://schemas.microsoft.com/office/drawing/2014/main" id="{B3DAA708-D664-D88E-2024-4F288C47C137}"/>
            </a:ext>
          </a:extLst>
        </cdr:cNvPr>
        <cdr:cNvCxnSpPr/>
      </cdr:nvCxnSpPr>
      <cdr:spPr>
        <a:xfrm xmlns:a="http://schemas.openxmlformats.org/drawingml/2006/main">
          <a:off x="7634883" y="1577578"/>
          <a:ext cx="163711" cy="127992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0.1095</cdr:x>
      <cdr:y>0.47009</cdr:y>
    </cdr:from>
    <cdr:to>
      <cdr:x>0.49756</cdr:x>
      <cdr:y>0.5515</cdr:y>
    </cdr:to>
    <cdr:sp macro="" textlink="">
      <cdr:nvSpPr>
        <cdr:cNvPr id="8" name="Abrir llave 7">
          <a:extLst xmlns:a="http://schemas.openxmlformats.org/drawingml/2006/main">
            <a:ext uri="{FF2B5EF4-FFF2-40B4-BE49-F238E27FC236}">
              <a16:creationId xmlns:a16="http://schemas.microsoft.com/office/drawing/2014/main" id="{C801CE20-A92D-EF91-9C2D-84A61FA8F00E}"/>
            </a:ext>
          </a:extLst>
        </cdr:cNvPr>
        <cdr:cNvSpPr/>
      </cdr:nvSpPr>
      <cdr:spPr>
        <a:xfrm xmlns:a="http://schemas.openxmlformats.org/drawingml/2006/main" rot="4993233">
          <a:off x="2377411" y="1532114"/>
          <a:ext cx="512486" cy="3367090"/>
        </a:xfrm>
        <a:prstGeom xmlns:a="http://schemas.openxmlformats.org/drawingml/2006/main" prst="leftBrace">
          <a:avLst>
            <a:gd name="adj1" fmla="val 8333"/>
            <a:gd name="adj2" fmla="val 52267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0.10548</cdr:x>
      <cdr:y>0.4464</cdr:y>
    </cdr:from>
    <cdr:to>
      <cdr:x>0.46399</cdr:x>
      <cdr:y>0.51023</cdr:y>
    </cdr:to>
    <cdr:sp macro="" textlink="">
      <cdr:nvSpPr>
        <cdr:cNvPr id="9" name="CuadroTexto 8">
          <a:extLst xmlns:a="http://schemas.openxmlformats.org/drawingml/2006/main">
            <a:ext uri="{FF2B5EF4-FFF2-40B4-BE49-F238E27FC236}">
              <a16:creationId xmlns:a16="http://schemas.microsoft.com/office/drawing/2014/main" id="{81F00259-755C-D6C3-C9D2-285F2BCA01EF}"/>
            </a:ext>
          </a:extLst>
        </cdr:cNvPr>
        <cdr:cNvSpPr txBox="1"/>
      </cdr:nvSpPr>
      <cdr:spPr>
        <a:xfrm xmlns:a="http://schemas.openxmlformats.org/drawingml/2006/main" rot="21242218">
          <a:off x="915222" y="2810305"/>
          <a:ext cx="3110633" cy="401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AR" sz="1400"/>
            <a:t>-8,399</a:t>
          </a:r>
        </a:p>
      </cdr:txBody>
    </cdr:sp>
  </cdr:relSizeAnchor>
  <cdr:relSizeAnchor xmlns:cdr="http://schemas.openxmlformats.org/drawingml/2006/chartDrawing">
    <cdr:from>
      <cdr:x>0.89799</cdr:x>
      <cdr:y>0.40648</cdr:y>
    </cdr:from>
    <cdr:to>
      <cdr:x>0.94259</cdr:x>
      <cdr:y>0.45299</cdr:y>
    </cdr:to>
    <cdr:sp macro="" textlink="">
      <cdr:nvSpPr>
        <cdr:cNvPr id="10" name="Rectángulo 9">
          <a:extLst xmlns:a="http://schemas.openxmlformats.org/drawingml/2006/main">
            <a:ext uri="{FF2B5EF4-FFF2-40B4-BE49-F238E27FC236}">
              <a16:creationId xmlns:a16="http://schemas.microsoft.com/office/drawing/2014/main" id="{52AD3A9F-841C-77DD-E7CA-061D2A0BFFDF}"/>
            </a:ext>
          </a:extLst>
        </cdr:cNvPr>
        <cdr:cNvSpPr/>
      </cdr:nvSpPr>
      <cdr:spPr>
        <a:xfrm xmlns:a="http://schemas.openxmlformats.org/drawingml/2006/main" rot="21119280">
          <a:off x="7791588" y="2558940"/>
          <a:ext cx="386953" cy="29282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0.71001</cdr:x>
      <cdr:y>0.48929</cdr:y>
    </cdr:from>
    <cdr:to>
      <cdr:x>0.73391</cdr:x>
      <cdr:y>0.52467</cdr:y>
    </cdr:to>
    <cdr:sp macro="" textlink="">
      <cdr:nvSpPr>
        <cdr:cNvPr id="11" name="Arco 10">
          <a:extLst xmlns:a="http://schemas.openxmlformats.org/drawingml/2006/main">
            <a:ext uri="{FF2B5EF4-FFF2-40B4-BE49-F238E27FC236}">
              <a16:creationId xmlns:a16="http://schemas.microsoft.com/office/drawing/2014/main" id="{8C5B8406-F50C-BFDF-E155-7BC4A8428CA4}"/>
            </a:ext>
          </a:extLst>
        </cdr:cNvPr>
        <cdr:cNvSpPr/>
      </cdr:nvSpPr>
      <cdr:spPr>
        <a:xfrm xmlns:a="http://schemas.openxmlformats.org/drawingml/2006/main">
          <a:off x="6160524" y="3080262"/>
          <a:ext cx="207399" cy="222762"/>
        </a:xfrm>
        <a:prstGeom xmlns:a="http://schemas.openxmlformats.org/drawingml/2006/main" prst="arc">
          <a:avLst>
            <a:gd name="adj1" fmla="val 16200000"/>
            <a:gd name="adj2" fmla="val 3806097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0.71621</cdr:x>
      <cdr:y>0.5625</cdr:y>
    </cdr:from>
    <cdr:to>
      <cdr:x>0.78349</cdr:x>
      <cdr:y>0.59788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2" name="CuadroTexto 11">
              <a:extLst xmlns:a="http://schemas.openxmlformats.org/drawingml/2006/main">
                <a:ext uri="{FF2B5EF4-FFF2-40B4-BE49-F238E27FC236}">
                  <a16:creationId xmlns:a16="http://schemas.microsoft.com/office/drawing/2014/main" id="{FEF7258B-D02A-419D-2F54-6A38229F6DA2}"/>
                </a:ext>
              </a:extLst>
            </cdr:cNvPr>
            <cdr:cNvSpPr txBox="1"/>
          </cdr:nvSpPr>
          <cdr:spPr>
            <a:xfrm xmlns:a="http://schemas.openxmlformats.org/drawingml/2006/main">
              <a:off x="6214294" y="3541149"/>
              <a:ext cx="583791" cy="22276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𝜃</m:t>
                  </m:r>
                  <m:r>
                    <a:rPr lang="es-MX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s-AR" sz="1100"/>
                <a:t>=10°</a:t>
              </a:r>
            </a:p>
          </cdr:txBody>
        </cdr:sp>
      </mc:Choice>
      <mc:Fallback xmlns="">
        <cdr:sp macro="" textlink="">
          <cdr:nvSpPr>
            <cdr:cNvPr id="12" name="CuadroTexto 11">
              <a:extLst xmlns:a="http://schemas.openxmlformats.org/drawingml/2006/main">
                <a:ext uri="{FF2B5EF4-FFF2-40B4-BE49-F238E27FC236}">
                  <a16:creationId xmlns:a16="http://schemas.microsoft.com/office/drawing/2014/main" id="{FEF7258B-D02A-419D-2F54-6A38229F6DA2}"/>
                </a:ext>
              </a:extLst>
            </cdr:cNvPr>
            <cdr:cNvSpPr txBox="1"/>
          </cdr:nvSpPr>
          <cdr:spPr>
            <a:xfrm xmlns:a="http://schemas.openxmlformats.org/drawingml/2006/main">
              <a:off x="6214294" y="3541149"/>
              <a:ext cx="583791" cy="22276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AR" sz="1100"/>
                <a:t>=10°</a:t>
              </a:r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418A0D-B682-B9CD-7F9C-F4218A4C09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831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7999DB-528A-D378-50BF-2BED1811F9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0.03908</cdr:x>
      <cdr:y>0.18029</cdr:y>
    </cdr:from>
    <cdr:to>
      <cdr:x>0.95223</cdr:x>
      <cdr:y>0.87743</cdr:y>
    </cdr:to>
    <cdr:grpSp>
      <cdr:nvGrpSpPr>
        <cdr:cNvPr id="10" name="Grupo 9">
          <a:extLst xmlns:a="http://schemas.openxmlformats.org/drawingml/2006/main">
            <a:ext uri="{FF2B5EF4-FFF2-40B4-BE49-F238E27FC236}">
              <a16:creationId xmlns:a16="http://schemas.microsoft.com/office/drawing/2014/main" id="{AF44B3F0-7291-4FF9-64F9-D3AC5B1DE186}"/>
            </a:ext>
          </a:extLst>
        </cdr:cNvPr>
        <cdr:cNvGrpSpPr/>
      </cdr:nvGrpSpPr>
      <cdr:grpSpPr>
        <a:xfrm xmlns:a="http://schemas.openxmlformats.org/drawingml/2006/main">
          <a:off x="338279" y="1132791"/>
          <a:ext cx="7904274" cy="4380240"/>
          <a:chOff x="346445" y="732028"/>
          <a:chExt cx="7923069" cy="4388800"/>
        </a:xfrm>
      </cdr:grpSpPr>
      <cdr:sp macro="" textlink="">
        <cdr:nvSpPr>
          <cdr:cNvPr id="2" name="Elipse 1">
            <a:extLst xmlns:a="http://schemas.openxmlformats.org/drawingml/2006/main">
              <a:ext uri="{FF2B5EF4-FFF2-40B4-BE49-F238E27FC236}">
                <a16:creationId xmlns:a16="http://schemas.microsoft.com/office/drawing/2014/main" id="{43019BCC-67CE-110D-434E-7E0792AE88A9}"/>
              </a:ext>
            </a:extLst>
          </cdr:cNvPr>
          <cdr:cNvSpPr/>
        </cdr:nvSpPr>
        <cdr:spPr>
          <a:xfrm xmlns:a="http://schemas.openxmlformats.org/drawingml/2006/main" rot="19581790">
            <a:off x="346445" y="1515607"/>
            <a:ext cx="7923069" cy="2821642"/>
          </a:xfrm>
          <a:prstGeom xmlns:a="http://schemas.openxmlformats.org/drawingml/2006/main" prst="ellipse">
            <a:avLst/>
          </a:prstGeom>
          <a:noFill xmlns:a="http://schemas.openxmlformats.org/drawingml/2006/main"/>
        </cdr:spPr>
        <cdr:style>
          <a:lnRef xmlns:a="http://schemas.openxmlformats.org/drawingml/2006/main" idx="2">
            <a:schemeClr val="accent6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s-AR"/>
          </a:p>
        </cdr:txBody>
      </cdr:sp>
      <cdr:cxnSp macro="">
        <cdr:nvCxnSpPr>
          <cdr:cNvPr id="4" name="Conector recto 3">
            <a:extLst xmlns:a="http://schemas.openxmlformats.org/drawingml/2006/main">
              <a:ext uri="{FF2B5EF4-FFF2-40B4-BE49-F238E27FC236}">
                <a16:creationId xmlns:a16="http://schemas.microsoft.com/office/drawing/2014/main" id="{58C5BDDF-6E5A-2C7C-09D4-905FAD68F992}"/>
              </a:ext>
            </a:extLst>
          </cdr:cNvPr>
          <cdr:cNvCxnSpPr>
            <a:stCxn xmlns:a="http://schemas.openxmlformats.org/drawingml/2006/main" id="2" idx="2"/>
            <a:endCxn xmlns:a="http://schemas.openxmlformats.org/drawingml/2006/main" id="2" idx="6"/>
          </cdr:cNvCxnSpPr>
        </cdr:nvCxnSpPr>
        <cdr:spPr>
          <a:xfrm xmlns:a="http://schemas.openxmlformats.org/drawingml/2006/main" flipV="1">
            <a:off x="1009743" y="732028"/>
            <a:ext cx="6596473" cy="438880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2"/>
          </a:lnRef>
          <a:fillRef xmlns:a="http://schemas.openxmlformats.org/drawingml/2006/main" idx="0">
            <a:schemeClr val="accent2"/>
          </a:fillRef>
          <a:effectRef xmlns:a="http://schemas.openxmlformats.org/drawingml/2006/main" idx="0">
            <a:schemeClr val="accent2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Conector recto 5">
            <a:extLst xmlns:a="http://schemas.openxmlformats.org/drawingml/2006/main">
              <a:ext uri="{FF2B5EF4-FFF2-40B4-BE49-F238E27FC236}">
                <a16:creationId xmlns:a16="http://schemas.microsoft.com/office/drawing/2014/main" id="{E0786C31-7A30-6014-A42C-DE9F90A6F79F}"/>
              </a:ext>
            </a:extLst>
          </cdr:cNvPr>
          <cdr:cNvCxnSpPr>
            <a:stCxn xmlns:a="http://schemas.openxmlformats.org/drawingml/2006/main" id="2" idx="0"/>
          </cdr:cNvCxnSpPr>
        </cdr:nvCxnSpPr>
        <cdr:spPr>
          <a:xfrm xmlns:a="http://schemas.openxmlformats.org/drawingml/2006/main">
            <a:off x="3526488" y="1751827"/>
            <a:ext cx="1595163" cy="222688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7EE1-6A51-44DB-A4C5-2B4184B93892}">
  <dimension ref="A1:J271"/>
  <sheetViews>
    <sheetView tabSelected="1" topLeftCell="A25" workbookViewId="0">
      <selection activeCell="D227" sqref="D227"/>
    </sheetView>
  </sheetViews>
  <sheetFormatPr baseColWidth="10" defaultRowHeight="15"/>
  <cols>
    <col min="1" max="1" width="20.85546875" customWidth="1"/>
    <col min="2" max="2" width="21.140625" customWidth="1"/>
    <col min="3" max="3" width="24.7109375" customWidth="1"/>
    <col min="4" max="4" width="20.5703125" customWidth="1"/>
    <col min="5" max="5" width="22" customWidth="1"/>
    <col min="6" max="6" width="23.7109375" style="22" customWidth="1"/>
    <col min="7" max="7" width="23.140625" style="22" customWidth="1"/>
    <col min="8" max="9" width="11.42578125" style="22"/>
  </cols>
  <sheetData>
    <row r="1" spans="1:10" ht="30">
      <c r="A1" s="2"/>
      <c r="B1" s="2" t="s">
        <v>5</v>
      </c>
      <c r="C1" s="23" t="s">
        <v>6</v>
      </c>
      <c r="D1" s="23" t="s">
        <v>5</v>
      </c>
      <c r="E1" s="23" t="s">
        <v>6</v>
      </c>
      <c r="F1" s="28"/>
    </row>
    <row r="2" spans="1:10">
      <c r="A2" s="2" t="s">
        <v>0</v>
      </c>
      <c r="B2" s="2" t="s">
        <v>1</v>
      </c>
      <c r="C2" s="23" t="s">
        <v>37</v>
      </c>
      <c r="D2" s="23" t="s">
        <v>2</v>
      </c>
      <c r="E2" s="24" t="s">
        <v>38</v>
      </c>
      <c r="F2" s="7" t="s">
        <v>8</v>
      </c>
      <c r="G2" s="1" t="s">
        <v>9</v>
      </c>
      <c r="H2" s="2" t="s">
        <v>18</v>
      </c>
      <c r="I2" s="2" t="s">
        <v>17</v>
      </c>
      <c r="J2" s="2" t="s">
        <v>19</v>
      </c>
    </row>
    <row r="3" spans="1:10">
      <c r="A3" s="1">
        <v>1</v>
      </c>
      <c r="B3" s="1">
        <v>16</v>
      </c>
      <c r="C3" s="1">
        <f>(B3-$B$15)</f>
        <v>8</v>
      </c>
      <c r="D3" s="1">
        <v>8</v>
      </c>
      <c r="E3" s="25">
        <f>(D3-$D$15)</f>
        <v>5</v>
      </c>
      <c r="F3" s="1">
        <f>(B3-$B$15)*(D3-$D$15)</f>
        <v>40</v>
      </c>
      <c r="G3" s="1">
        <f>(C3-$C$15)*(E3-$E$15)</f>
        <v>40</v>
      </c>
      <c r="H3" s="1">
        <f>C3*E3</f>
        <v>40</v>
      </c>
      <c r="I3" s="1">
        <f>C3^2</f>
        <v>64</v>
      </c>
      <c r="J3" s="8">
        <f>E3^2</f>
        <v>25</v>
      </c>
    </row>
    <row r="4" spans="1:10">
      <c r="A4" s="1">
        <v>2</v>
      </c>
      <c r="B4" s="1">
        <v>12</v>
      </c>
      <c r="C4" s="1">
        <f t="shared" ref="C4:C14" si="0">(B4-$B$15)</f>
        <v>4</v>
      </c>
      <c r="D4" s="1">
        <v>10</v>
      </c>
      <c r="E4" s="25">
        <f t="shared" ref="E4:E14" si="1">(D4-$D$15)</f>
        <v>7</v>
      </c>
      <c r="F4" s="1">
        <f t="shared" ref="F4:F14" si="2">(B4-$B$15)*(D4-$D$15)</f>
        <v>28</v>
      </c>
      <c r="G4" s="1">
        <f t="shared" ref="G4:G14" si="3">(C4-$C$15)*(E4-$E$15)</f>
        <v>28</v>
      </c>
      <c r="H4" s="1">
        <f t="shared" ref="H4:H14" si="4">C4*E4</f>
        <v>28</v>
      </c>
      <c r="I4" s="1">
        <f t="shared" ref="I4:I14" si="5">C4^2</f>
        <v>16</v>
      </c>
      <c r="J4" s="8">
        <f t="shared" ref="J4:J14" si="6">E4^2</f>
        <v>49</v>
      </c>
    </row>
    <row r="5" spans="1:10">
      <c r="A5" s="1">
        <v>3</v>
      </c>
      <c r="B5" s="1">
        <v>13</v>
      </c>
      <c r="C5" s="1">
        <f t="shared" si="0"/>
        <v>5</v>
      </c>
      <c r="D5" s="1">
        <v>6</v>
      </c>
      <c r="E5" s="25">
        <f t="shared" si="1"/>
        <v>3</v>
      </c>
      <c r="F5" s="1">
        <f t="shared" si="2"/>
        <v>15</v>
      </c>
      <c r="G5" s="1">
        <f t="shared" si="3"/>
        <v>15</v>
      </c>
      <c r="H5" s="1">
        <f t="shared" si="4"/>
        <v>15</v>
      </c>
      <c r="I5" s="1">
        <f t="shared" si="5"/>
        <v>25</v>
      </c>
      <c r="J5" s="8">
        <f t="shared" si="6"/>
        <v>9</v>
      </c>
    </row>
    <row r="6" spans="1:10">
      <c r="A6" s="1">
        <v>4</v>
      </c>
      <c r="B6" s="1">
        <v>11</v>
      </c>
      <c r="C6" s="1">
        <f t="shared" si="0"/>
        <v>3</v>
      </c>
      <c r="D6" s="1">
        <v>2</v>
      </c>
      <c r="E6" s="25">
        <f t="shared" si="1"/>
        <v>-1</v>
      </c>
      <c r="F6" s="1">
        <f t="shared" si="2"/>
        <v>-3</v>
      </c>
      <c r="G6" s="1">
        <f t="shared" si="3"/>
        <v>-3</v>
      </c>
      <c r="H6" s="1">
        <f t="shared" si="4"/>
        <v>-3</v>
      </c>
      <c r="I6" s="1">
        <f t="shared" si="5"/>
        <v>9</v>
      </c>
      <c r="J6" s="8">
        <f t="shared" si="6"/>
        <v>1</v>
      </c>
    </row>
    <row r="7" spans="1:10">
      <c r="A7" s="1">
        <v>5</v>
      </c>
      <c r="B7" s="1">
        <v>10</v>
      </c>
      <c r="C7" s="1">
        <f t="shared" si="0"/>
        <v>2</v>
      </c>
      <c r="D7" s="1">
        <v>8</v>
      </c>
      <c r="E7" s="25">
        <f t="shared" si="1"/>
        <v>5</v>
      </c>
      <c r="F7" s="1">
        <f t="shared" si="2"/>
        <v>10</v>
      </c>
      <c r="G7" s="1">
        <f t="shared" si="3"/>
        <v>10</v>
      </c>
      <c r="H7" s="1">
        <f t="shared" si="4"/>
        <v>10</v>
      </c>
      <c r="I7" s="1">
        <f t="shared" si="5"/>
        <v>4</v>
      </c>
      <c r="J7" s="8">
        <f t="shared" si="6"/>
        <v>25</v>
      </c>
    </row>
    <row r="8" spans="1:10">
      <c r="A8" s="1">
        <v>6</v>
      </c>
      <c r="B8" s="1">
        <v>9</v>
      </c>
      <c r="C8" s="1">
        <f t="shared" si="0"/>
        <v>1</v>
      </c>
      <c r="D8" s="1">
        <v>-1</v>
      </c>
      <c r="E8" s="25">
        <f t="shared" si="1"/>
        <v>-4</v>
      </c>
      <c r="F8" s="1">
        <f t="shared" si="2"/>
        <v>-4</v>
      </c>
      <c r="G8" s="1">
        <f t="shared" si="3"/>
        <v>-4</v>
      </c>
      <c r="H8" s="1">
        <f t="shared" si="4"/>
        <v>-4</v>
      </c>
      <c r="I8" s="1">
        <f t="shared" si="5"/>
        <v>1</v>
      </c>
      <c r="J8" s="8">
        <f t="shared" si="6"/>
        <v>16</v>
      </c>
    </row>
    <row r="9" spans="1:10">
      <c r="A9" s="1">
        <v>7</v>
      </c>
      <c r="B9" s="1">
        <v>8</v>
      </c>
      <c r="C9" s="1">
        <f t="shared" si="0"/>
        <v>0</v>
      </c>
      <c r="D9" s="1">
        <v>4</v>
      </c>
      <c r="E9" s="25">
        <f t="shared" si="1"/>
        <v>1</v>
      </c>
      <c r="F9" s="1">
        <f t="shared" si="2"/>
        <v>0</v>
      </c>
      <c r="G9" s="1">
        <f t="shared" si="3"/>
        <v>0</v>
      </c>
      <c r="H9" s="1">
        <f t="shared" si="4"/>
        <v>0</v>
      </c>
      <c r="I9" s="1">
        <f t="shared" si="5"/>
        <v>0</v>
      </c>
      <c r="J9" s="8">
        <f t="shared" si="6"/>
        <v>1</v>
      </c>
    </row>
    <row r="10" spans="1:10">
      <c r="A10" s="1">
        <v>8</v>
      </c>
      <c r="B10" s="1">
        <v>7</v>
      </c>
      <c r="C10" s="1">
        <f t="shared" si="0"/>
        <v>-1</v>
      </c>
      <c r="D10" s="1">
        <v>6</v>
      </c>
      <c r="E10" s="25">
        <f t="shared" si="1"/>
        <v>3</v>
      </c>
      <c r="F10" s="1">
        <f t="shared" si="2"/>
        <v>-3</v>
      </c>
      <c r="G10" s="1">
        <f t="shared" si="3"/>
        <v>-3</v>
      </c>
      <c r="H10" s="1">
        <f t="shared" si="4"/>
        <v>-3</v>
      </c>
      <c r="I10" s="1">
        <f t="shared" si="5"/>
        <v>1</v>
      </c>
      <c r="J10" s="8">
        <f t="shared" si="6"/>
        <v>9</v>
      </c>
    </row>
    <row r="11" spans="1:10">
      <c r="A11" s="1">
        <v>9</v>
      </c>
      <c r="B11" s="1">
        <v>5</v>
      </c>
      <c r="C11" s="1">
        <f t="shared" si="0"/>
        <v>-3</v>
      </c>
      <c r="D11" s="1">
        <v>-3</v>
      </c>
      <c r="E11" s="25">
        <f t="shared" si="1"/>
        <v>-6</v>
      </c>
      <c r="F11" s="1">
        <f t="shared" si="2"/>
        <v>18</v>
      </c>
      <c r="G11" s="1">
        <f t="shared" si="3"/>
        <v>18</v>
      </c>
      <c r="H11" s="1">
        <f t="shared" si="4"/>
        <v>18</v>
      </c>
      <c r="I11" s="1">
        <f t="shared" si="5"/>
        <v>9</v>
      </c>
      <c r="J11" s="8">
        <f t="shared" si="6"/>
        <v>36</v>
      </c>
    </row>
    <row r="12" spans="1:10">
      <c r="A12" s="1">
        <v>10</v>
      </c>
      <c r="B12" s="1">
        <v>3</v>
      </c>
      <c r="C12" s="1">
        <f t="shared" si="0"/>
        <v>-5</v>
      </c>
      <c r="D12" s="1">
        <v>-1</v>
      </c>
      <c r="E12" s="25">
        <f t="shared" si="1"/>
        <v>-4</v>
      </c>
      <c r="F12" s="1">
        <f t="shared" si="2"/>
        <v>20</v>
      </c>
      <c r="G12" s="1">
        <f t="shared" si="3"/>
        <v>20</v>
      </c>
      <c r="H12" s="1">
        <f t="shared" si="4"/>
        <v>20</v>
      </c>
      <c r="I12" s="1">
        <f t="shared" si="5"/>
        <v>25</v>
      </c>
      <c r="J12" s="8">
        <f t="shared" si="6"/>
        <v>16</v>
      </c>
    </row>
    <row r="13" spans="1:10">
      <c r="A13" s="1">
        <v>11</v>
      </c>
      <c r="B13" s="1">
        <v>2</v>
      </c>
      <c r="C13" s="1">
        <f t="shared" si="0"/>
        <v>-6</v>
      </c>
      <c r="D13" s="1">
        <v>-3</v>
      </c>
      <c r="E13" s="25">
        <f t="shared" si="1"/>
        <v>-6</v>
      </c>
      <c r="F13" s="1">
        <f t="shared" si="2"/>
        <v>36</v>
      </c>
      <c r="G13" s="1">
        <f t="shared" si="3"/>
        <v>36</v>
      </c>
      <c r="H13" s="1">
        <f t="shared" si="4"/>
        <v>36</v>
      </c>
      <c r="I13" s="1">
        <f t="shared" si="5"/>
        <v>36</v>
      </c>
      <c r="J13" s="8">
        <f t="shared" si="6"/>
        <v>36</v>
      </c>
    </row>
    <row r="14" spans="1:10">
      <c r="A14" s="1">
        <v>12</v>
      </c>
      <c r="B14" s="1">
        <v>0</v>
      </c>
      <c r="C14" s="1">
        <f t="shared" si="0"/>
        <v>-8</v>
      </c>
      <c r="D14" s="1">
        <v>0</v>
      </c>
      <c r="E14" s="25">
        <f t="shared" si="1"/>
        <v>-3</v>
      </c>
      <c r="F14" s="1">
        <f t="shared" si="2"/>
        <v>24</v>
      </c>
      <c r="G14" s="1">
        <f t="shared" si="3"/>
        <v>24</v>
      </c>
      <c r="H14" s="1">
        <f t="shared" si="4"/>
        <v>24</v>
      </c>
      <c r="I14" s="1">
        <f t="shared" si="5"/>
        <v>64</v>
      </c>
      <c r="J14" s="8">
        <f t="shared" si="6"/>
        <v>9</v>
      </c>
    </row>
    <row r="15" spans="1:10">
      <c r="A15" s="2" t="s">
        <v>3</v>
      </c>
      <c r="B15" s="2">
        <f>AVERAGE(B3:B14)</f>
        <v>8</v>
      </c>
      <c r="C15" s="2">
        <f t="shared" ref="C15:E15" si="7">AVERAGE(C3:C14)</f>
        <v>0</v>
      </c>
      <c r="D15" s="2">
        <f t="shared" si="7"/>
        <v>3</v>
      </c>
      <c r="E15" s="26">
        <f t="shared" si="7"/>
        <v>0</v>
      </c>
      <c r="F15" s="1"/>
      <c r="G15" s="1"/>
      <c r="H15" s="1"/>
      <c r="I15" s="1"/>
      <c r="J15" s="8"/>
    </row>
    <row r="16" spans="1:10">
      <c r="A16" s="2" t="s">
        <v>4</v>
      </c>
      <c r="B16" s="12">
        <f>_xlfn.VAR.S(B3:B14)</f>
        <v>23.09090909090909</v>
      </c>
      <c r="C16" s="12">
        <f t="shared" ref="C16:E16" si="8">_xlfn.VAR.S(C3:C14)</f>
        <v>23.09090909090909</v>
      </c>
      <c r="D16" s="14">
        <f t="shared" si="8"/>
        <v>21.09090909090909</v>
      </c>
      <c r="E16" s="27">
        <f t="shared" si="8"/>
        <v>21.09090909090909</v>
      </c>
      <c r="F16" s="1"/>
      <c r="G16" s="1"/>
      <c r="H16" s="1"/>
      <c r="I16" s="1"/>
      <c r="J16" s="8"/>
    </row>
    <row r="17" spans="1:10">
      <c r="A17" s="8" t="s">
        <v>39</v>
      </c>
      <c r="B17" s="8">
        <f>SUM(B3:B14)</f>
        <v>96</v>
      </c>
      <c r="C17" s="8">
        <f t="shared" ref="C17:E17" si="9">SUM(C3:C14)</f>
        <v>0</v>
      </c>
      <c r="D17" s="8">
        <f t="shared" si="9"/>
        <v>36</v>
      </c>
      <c r="E17" s="8">
        <f t="shared" si="9"/>
        <v>0</v>
      </c>
      <c r="F17" s="1">
        <f>SUM(F3:F14)</f>
        <v>181</v>
      </c>
      <c r="G17" s="21">
        <f>SUM(G3:G14)</f>
        <v>181</v>
      </c>
      <c r="H17" s="21">
        <f>SUM(H3:H14)</f>
        <v>181</v>
      </c>
      <c r="I17" s="10">
        <f>SUM(I3:I14)</f>
        <v>254</v>
      </c>
      <c r="J17" s="29">
        <f>SUM(J3:J14)</f>
        <v>232</v>
      </c>
    </row>
    <row r="18" spans="1:10">
      <c r="A18" s="8" t="s">
        <v>12</v>
      </c>
      <c r="B18" s="8">
        <f>_xlfn.STDEV.S(B3:B14)</f>
        <v>4.8053001041463679</v>
      </c>
      <c r="C18" s="8">
        <f t="shared" ref="C18:E18" si="10">_xlfn.STDEV.S(C3:C14)</f>
        <v>4.8053001041463679</v>
      </c>
      <c r="D18" s="8">
        <f t="shared" si="10"/>
        <v>4.5924839782963955</v>
      </c>
      <c r="E18" s="8">
        <f t="shared" si="10"/>
        <v>4.5924839782963955</v>
      </c>
      <c r="F18" s="21">
        <f>F17/11</f>
        <v>16.454545454545453</v>
      </c>
      <c r="G18" s="21">
        <f>G17/11</f>
        <v>16.454545454545453</v>
      </c>
      <c r="H18" s="21">
        <f t="shared" ref="H18:J18" si="11">H17/11</f>
        <v>16.454545454545453</v>
      </c>
      <c r="I18" s="10">
        <f t="shared" si="11"/>
        <v>23.09090909090909</v>
      </c>
      <c r="J18" s="29">
        <f t="shared" si="11"/>
        <v>21.09090909090909</v>
      </c>
    </row>
    <row r="19" spans="1:10">
      <c r="F19" s="22" t="s">
        <v>46</v>
      </c>
      <c r="G19" s="22" t="s">
        <v>47</v>
      </c>
    </row>
    <row r="20" spans="1:10">
      <c r="A20" t="s">
        <v>7</v>
      </c>
      <c r="B20" s="11">
        <f>B16</f>
        <v>23.09090909090909</v>
      </c>
      <c r="C20" s="16">
        <f>F18</f>
        <v>16.454545454545453</v>
      </c>
    </row>
    <row r="21" spans="1:10">
      <c r="A21" t="s">
        <v>10</v>
      </c>
      <c r="B21" s="15">
        <f>F18</f>
        <v>16.454545454545453</v>
      </c>
      <c r="C21" s="13">
        <f>E16</f>
        <v>21.09090909090909</v>
      </c>
    </row>
    <row r="24" spans="1:10">
      <c r="A24" t="s">
        <v>11</v>
      </c>
      <c r="B24" s="3">
        <v>1</v>
      </c>
      <c r="C24" s="4">
        <f>C20/(B18*D18)</f>
        <v>0.74562030112584177</v>
      </c>
    </row>
    <row r="25" spans="1:10">
      <c r="B25" s="3">
        <f>B21/(B18*D18)</f>
        <v>0.74562030112584177</v>
      </c>
      <c r="C25" s="4">
        <v>1</v>
      </c>
    </row>
    <row r="28" spans="1:10">
      <c r="A28" t="s">
        <v>13</v>
      </c>
      <c r="B28" s="17">
        <f>I17</f>
        <v>254</v>
      </c>
      <c r="C28" s="19">
        <f>H17</f>
        <v>181</v>
      </c>
    </row>
    <row r="29" spans="1:10">
      <c r="B29" s="20">
        <f>H17</f>
        <v>181</v>
      </c>
      <c r="C29" s="18">
        <f>J17</f>
        <v>232</v>
      </c>
    </row>
    <row r="31" spans="1:10">
      <c r="A31" t="s">
        <v>15</v>
      </c>
      <c r="B31">
        <f>B16/(B16+D16)</f>
        <v>0.52263374485596703</v>
      </c>
    </row>
    <row r="33" spans="1:6">
      <c r="A33" t="s">
        <v>16</v>
      </c>
      <c r="B33">
        <f>D16/(B16+D16)</f>
        <v>0.47736625514403291</v>
      </c>
    </row>
    <row r="35" spans="1:6" ht="15.75" thickBot="1">
      <c r="D35" s="5" t="s">
        <v>21</v>
      </c>
      <c r="E35" s="37" t="s">
        <v>50</v>
      </c>
      <c r="F35" s="38"/>
    </row>
    <row r="36" spans="1:6" ht="30">
      <c r="A36" s="1"/>
      <c r="B36" s="7" t="s">
        <v>6</v>
      </c>
      <c r="C36" s="7" t="s">
        <v>6</v>
      </c>
      <c r="D36" s="25" t="s">
        <v>14</v>
      </c>
      <c r="E36" s="31" t="s">
        <v>51</v>
      </c>
      <c r="F36" s="32" t="s">
        <v>31</v>
      </c>
    </row>
    <row r="37" spans="1:6">
      <c r="A37" s="1" t="s">
        <v>0</v>
      </c>
      <c r="B37" s="7" t="s">
        <v>1</v>
      </c>
      <c r="C37" s="7" t="s">
        <v>2</v>
      </c>
      <c r="D37" s="25" t="s">
        <v>20</v>
      </c>
      <c r="E37" s="33">
        <v>10</v>
      </c>
      <c r="F37" s="34">
        <f>RADIANS(E37)</f>
        <v>0.17453292519943295</v>
      </c>
    </row>
    <row r="38" spans="1:6">
      <c r="A38" s="1">
        <v>1</v>
      </c>
      <c r="B38" s="1">
        <v>8</v>
      </c>
      <c r="C38" s="1">
        <v>5</v>
      </c>
      <c r="D38" s="25">
        <f>COS($F$37)*B38+SIN($F$37)*C38</f>
        <v>8.7467029124323155</v>
      </c>
      <c r="E38" s="33">
        <v>20</v>
      </c>
      <c r="F38" s="34">
        <f>RADIANS(E38)</f>
        <v>0.3490658503988659</v>
      </c>
    </row>
    <row r="39" spans="1:6">
      <c r="A39" s="1">
        <v>2</v>
      </c>
      <c r="B39" s="1">
        <v>4</v>
      </c>
      <c r="C39" s="1">
        <v>7</v>
      </c>
      <c r="D39" s="25">
        <f t="shared" ref="D39:D49" si="12">COS($F$37)*B39+SIN($F$37)*C39</f>
        <v>5.1547682557173449</v>
      </c>
      <c r="E39" s="33">
        <v>30</v>
      </c>
      <c r="F39" s="34">
        <f t="shared" ref="F39:F47" si="13">RADIANS(E39)</f>
        <v>0.52359877559829882</v>
      </c>
    </row>
    <row r="40" spans="1:6">
      <c r="A40" s="1">
        <v>3</v>
      </c>
      <c r="B40" s="1">
        <v>5</v>
      </c>
      <c r="C40" s="1">
        <v>3</v>
      </c>
      <c r="D40" s="25">
        <f t="shared" si="12"/>
        <v>5.4449832980618309</v>
      </c>
      <c r="E40" s="33">
        <v>40</v>
      </c>
      <c r="F40" s="34">
        <f t="shared" si="13"/>
        <v>0.69813170079773179</v>
      </c>
    </row>
    <row r="41" spans="1:6">
      <c r="A41" s="1">
        <v>4</v>
      </c>
      <c r="B41" s="1">
        <v>3</v>
      </c>
      <c r="C41" s="1">
        <v>-1</v>
      </c>
      <c r="D41" s="25">
        <f t="shared" si="12"/>
        <v>2.7807750813696934</v>
      </c>
      <c r="E41" s="33">
        <v>50</v>
      </c>
      <c r="F41" s="34">
        <f t="shared" si="13"/>
        <v>0.87266462599716477</v>
      </c>
    </row>
    <row r="42" spans="1:6">
      <c r="A42" s="1">
        <v>5</v>
      </c>
      <c r="B42" s="1">
        <v>2</v>
      </c>
      <c r="C42" s="1">
        <v>5</v>
      </c>
      <c r="D42" s="25">
        <f t="shared" si="12"/>
        <v>2.8378563943590676</v>
      </c>
      <c r="E42" s="33">
        <v>60</v>
      </c>
      <c r="F42" s="34">
        <f t="shared" si="13"/>
        <v>1.0471975511965976</v>
      </c>
    </row>
    <row r="43" spans="1:6">
      <c r="A43" s="1">
        <v>6</v>
      </c>
      <c r="B43" s="1">
        <v>1</v>
      </c>
      <c r="C43" s="1">
        <v>-4</v>
      </c>
      <c r="D43" s="25">
        <f t="shared" si="12"/>
        <v>0.2902150423444867</v>
      </c>
      <c r="E43" s="33">
        <v>70</v>
      </c>
      <c r="F43" s="34">
        <f t="shared" si="13"/>
        <v>1.2217304763960306</v>
      </c>
    </row>
    <row r="44" spans="1:6">
      <c r="A44" s="1">
        <v>7</v>
      </c>
      <c r="B44" s="1">
        <v>0</v>
      </c>
      <c r="C44" s="1">
        <v>1</v>
      </c>
      <c r="D44" s="25">
        <f t="shared" si="12"/>
        <v>0.17364817766693033</v>
      </c>
      <c r="E44" s="33">
        <v>80</v>
      </c>
      <c r="F44" s="34">
        <f t="shared" si="13"/>
        <v>1.3962634015954636</v>
      </c>
    </row>
    <row r="45" spans="1:6">
      <c r="A45" s="1">
        <v>8</v>
      </c>
      <c r="B45" s="1">
        <v>-1</v>
      </c>
      <c r="C45" s="1">
        <v>3</v>
      </c>
      <c r="D45" s="25">
        <f t="shared" si="12"/>
        <v>-0.463863220011417</v>
      </c>
      <c r="E45" s="33">
        <v>90</v>
      </c>
      <c r="F45" s="34">
        <f t="shared" si="13"/>
        <v>1.5707963267948966</v>
      </c>
    </row>
    <row r="46" spans="1:6">
      <c r="A46" s="1">
        <v>9</v>
      </c>
      <c r="B46" s="1">
        <v>-3</v>
      </c>
      <c r="C46" s="1">
        <v>-6</v>
      </c>
      <c r="D46" s="25">
        <f t="shared" si="12"/>
        <v>-3.9963123250382058</v>
      </c>
      <c r="E46" s="33">
        <v>43.261000000000003</v>
      </c>
      <c r="F46" s="34">
        <f t="shared" si="13"/>
        <v>0.75504688770526696</v>
      </c>
    </row>
    <row r="47" spans="1:6" ht="15.75" thickBot="1">
      <c r="A47" s="1">
        <v>10</v>
      </c>
      <c r="B47" s="1">
        <v>-5</v>
      </c>
      <c r="C47" s="1">
        <v>-4</v>
      </c>
      <c r="D47" s="25">
        <f t="shared" si="12"/>
        <v>-5.618631475728761</v>
      </c>
      <c r="E47" s="35">
        <v>0</v>
      </c>
      <c r="F47" s="36">
        <f t="shared" si="13"/>
        <v>0</v>
      </c>
    </row>
    <row r="48" spans="1:6">
      <c r="A48" s="1">
        <v>11</v>
      </c>
      <c r="B48" s="1">
        <v>-6</v>
      </c>
      <c r="C48" s="1">
        <v>-6</v>
      </c>
      <c r="D48" s="1">
        <f t="shared" si="12"/>
        <v>-6.9507355840748302</v>
      </c>
    </row>
    <row r="49" spans="1:4">
      <c r="A49" s="30">
        <v>12</v>
      </c>
      <c r="B49" s="30">
        <v>-8</v>
      </c>
      <c r="C49" s="30">
        <v>-3</v>
      </c>
      <c r="D49" s="30">
        <f t="shared" si="12"/>
        <v>-8.3994065570984553</v>
      </c>
    </row>
    <row r="50" spans="1:4">
      <c r="A50" s="1" t="s">
        <v>3</v>
      </c>
      <c r="B50" s="1">
        <f>AVERAGE(B38:B49)</f>
        <v>0</v>
      </c>
      <c r="C50" s="1">
        <f>AVERAGE(C38:C49)</f>
        <v>0</v>
      </c>
      <c r="D50" s="1">
        <f>AVERAGE(D38:D49)</f>
        <v>0</v>
      </c>
    </row>
    <row r="51" spans="1:4">
      <c r="A51" s="1" t="s">
        <v>4</v>
      </c>
      <c r="B51" s="1">
        <f>_xlfn.VAR.S(B38:B49)</f>
        <v>23.09090909090909</v>
      </c>
      <c r="C51" s="1">
        <f>_xlfn.VAR.S(C38:C49)</f>
        <v>21.09090909090909</v>
      </c>
      <c r="D51" s="1">
        <f>_xlfn.VAR.S(D38:D49)</f>
        <v>28.658387706417361</v>
      </c>
    </row>
    <row r="54" spans="1:4">
      <c r="D54" s="5" t="s">
        <v>22</v>
      </c>
    </row>
    <row r="55" spans="1:4" ht="30">
      <c r="A55" s="1"/>
      <c r="B55" s="7" t="s">
        <v>6</v>
      </c>
      <c r="C55" s="7" t="s">
        <v>6</v>
      </c>
      <c r="D55" s="1" t="s">
        <v>14</v>
      </c>
    </row>
    <row r="56" spans="1:4">
      <c r="A56" s="1" t="s">
        <v>0</v>
      </c>
      <c r="B56" s="1" t="s">
        <v>1</v>
      </c>
      <c r="C56" s="1" t="s">
        <v>2</v>
      </c>
      <c r="D56" s="1" t="s">
        <v>20</v>
      </c>
    </row>
    <row r="57" spans="1:4">
      <c r="A57" s="1">
        <v>1</v>
      </c>
      <c r="B57" s="1">
        <v>8</v>
      </c>
      <c r="C57" s="1">
        <v>5</v>
      </c>
      <c r="D57" s="1">
        <f>COS($F$38)*B57+SIN($F$38)*C57</f>
        <v>9.2276416829156105</v>
      </c>
    </row>
    <row r="58" spans="1:4">
      <c r="A58" s="1">
        <v>2</v>
      </c>
      <c r="B58" s="1">
        <v>4</v>
      </c>
      <c r="C58" s="1">
        <v>7</v>
      </c>
      <c r="D58" s="1">
        <f t="shared" ref="D58:D68" si="14">COS($F$38)*B58+SIN($F$38)*C58</f>
        <v>6.1529114864233145</v>
      </c>
    </row>
    <row r="59" spans="1:4">
      <c r="A59" s="1">
        <v>3</v>
      </c>
      <c r="B59" s="1">
        <v>5</v>
      </c>
      <c r="C59" s="1">
        <v>3</v>
      </c>
      <c r="D59" s="1">
        <f t="shared" si="14"/>
        <v>5.7245235339065488</v>
      </c>
    </row>
    <row r="60" spans="1:4">
      <c r="A60" s="1">
        <v>4</v>
      </c>
      <c r="B60" s="1">
        <v>3</v>
      </c>
      <c r="C60" s="1">
        <v>-1</v>
      </c>
      <c r="D60" s="1">
        <f t="shared" si="14"/>
        <v>2.4770577190320564</v>
      </c>
    </row>
    <row r="61" spans="1:4">
      <c r="A61" s="1">
        <v>5</v>
      </c>
      <c r="B61" s="1">
        <v>2</v>
      </c>
      <c r="C61" s="1">
        <v>5</v>
      </c>
      <c r="D61" s="1">
        <f t="shared" si="14"/>
        <v>3.5894859582001604</v>
      </c>
    </row>
    <row r="62" spans="1:4">
      <c r="A62" s="1">
        <v>6</v>
      </c>
      <c r="B62" s="1">
        <v>1</v>
      </c>
      <c r="C62" s="1">
        <v>-4</v>
      </c>
      <c r="D62" s="1">
        <f t="shared" si="14"/>
        <v>-0.42838795251676642</v>
      </c>
    </row>
    <row r="63" spans="1:4">
      <c r="A63" s="1">
        <v>7</v>
      </c>
      <c r="B63" s="1">
        <v>0</v>
      </c>
      <c r="C63" s="1">
        <v>1</v>
      </c>
      <c r="D63" s="1">
        <f t="shared" si="14"/>
        <v>0.34202014332566871</v>
      </c>
    </row>
    <row r="64" spans="1:4">
      <c r="A64" s="1">
        <v>8</v>
      </c>
      <c r="B64" s="1">
        <v>-1</v>
      </c>
      <c r="C64" s="1">
        <v>3</v>
      </c>
      <c r="D64" s="1">
        <f t="shared" si="14"/>
        <v>8.6367809191097766E-2</v>
      </c>
    </row>
    <row r="65" spans="1:4">
      <c r="A65" s="1">
        <v>9</v>
      </c>
      <c r="B65" s="1">
        <v>-3</v>
      </c>
      <c r="C65" s="1">
        <v>-6</v>
      </c>
      <c r="D65" s="1">
        <f t="shared" si="14"/>
        <v>-4.8711987223117372</v>
      </c>
    </row>
    <row r="66" spans="1:4">
      <c r="A66" s="1">
        <v>10</v>
      </c>
      <c r="B66" s="1">
        <v>-5</v>
      </c>
      <c r="C66" s="1">
        <v>-4</v>
      </c>
      <c r="D66" s="1">
        <f t="shared" si="14"/>
        <v>-6.0665436772322172</v>
      </c>
    </row>
    <row r="67" spans="1:4">
      <c r="A67" s="1">
        <v>11</v>
      </c>
      <c r="B67" s="1">
        <v>-6</v>
      </c>
      <c r="C67" s="1">
        <v>-6</v>
      </c>
      <c r="D67" s="1">
        <f t="shared" si="14"/>
        <v>-7.690276584669463</v>
      </c>
    </row>
    <row r="68" spans="1:4">
      <c r="A68" s="1">
        <v>12</v>
      </c>
      <c r="B68" s="1">
        <v>-8</v>
      </c>
      <c r="C68" s="1">
        <v>-3</v>
      </c>
      <c r="D68" s="1">
        <f t="shared" si="14"/>
        <v>-8.5436013962642736</v>
      </c>
    </row>
    <row r="69" spans="1:4">
      <c r="A69" s="1" t="s">
        <v>3</v>
      </c>
      <c r="B69" s="1">
        <f>AVERAGE(B57:B68)</f>
        <v>0</v>
      </c>
      <c r="C69" s="1">
        <f>AVERAGE(C57:C68)</f>
        <v>0</v>
      </c>
      <c r="D69" s="1">
        <f>AVERAGE(D57:D68)</f>
        <v>0</v>
      </c>
    </row>
    <row r="70" spans="1:4">
      <c r="A70" s="1" t="s">
        <v>4</v>
      </c>
      <c r="B70" s="1">
        <f>_xlfn.VAR.S(B57:B68)</f>
        <v>23.09090909090909</v>
      </c>
      <c r="C70" s="1">
        <f>_xlfn.VAR.S(C57:C68)</f>
        <v>21.09090909090909</v>
      </c>
      <c r="D70" s="1">
        <f>_xlfn.VAR.S(D57:D68)</f>
        <v>33.433731475233863</v>
      </c>
    </row>
    <row r="73" spans="1:4">
      <c r="D73" s="5" t="s">
        <v>23</v>
      </c>
    </row>
    <row r="74" spans="1:4" ht="30">
      <c r="A74" s="1"/>
      <c r="B74" s="7" t="s">
        <v>6</v>
      </c>
      <c r="C74" s="7" t="s">
        <v>6</v>
      </c>
      <c r="D74" s="1" t="s">
        <v>14</v>
      </c>
    </row>
    <row r="75" spans="1:4">
      <c r="A75" s="1" t="s">
        <v>0</v>
      </c>
      <c r="B75" s="1" t="s">
        <v>1</v>
      </c>
      <c r="C75" s="1" t="s">
        <v>2</v>
      </c>
      <c r="D75" s="1" t="s">
        <v>20</v>
      </c>
    </row>
    <row r="76" spans="1:4">
      <c r="A76" s="1">
        <v>1</v>
      </c>
      <c r="B76" s="1">
        <v>8</v>
      </c>
      <c r="C76" s="1">
        <v>5</v>
      </c>
      <c r="D76" s="1">
        <f>COS($F$39)*B76+SIN($F$39)*C76</f>
        <v>9.4282032302755088</v>
      </c>
    </row>
    <row r="77" spans="1:4">
      <c r="A77" s="1">
        <v>2</v>
      </c>
      <c r="B77" s="1">
        <v>4</v>
      </c>
      <c r="C77" s="1">
        <v>7</v>
      </c>
      <c r="D77" s="1">
        <f t="shared" ref="D77:D87" si="15">COS($F$39)*B77+SIN($F$39)*C77</f>
        <v>6.9641016151377544</v>
      </c>
    </row>
    <row r="78" spans="1:4">
      <c r="A78" s="1">
        <v>3</v>
      </c>
      <c r="B78" s="1">
        <v>5</v>
      </c>
      <c r="C78" s="1">
        <v>3</v>
      </c>
      <c r="D78" s="1">
        <f t="shared" si="15"/>
        <v>5.8301270189221936</v>
      </c>
    </row>
    <row r="79" spans="1:4">
      <c r="A79" s="1">
        <v>4</v>
      </c>
      <c r="B79" s="1">
        <v>3</v>
      </c>
      <c r="C79" s="1">
        <v>-1</v>
      </c>
      <c r="D79" s="1">
        <f t="shared" si="15"/>
        <v>2.098076211353316</v>
      </c>
    </row>
    <row r="80" spans="1:4">
      <c r="A80" s="1">
        <v>5</v>
      </c>
      <c r="B80" s="1">
        <v>2</v>
      </c>
      <c r="C80" s="1">
        <v>5</v>
      </c>
      <c r="D80" s="1">
        <f t="shared" si="15"/>
        <v>4.2320508075688767</v>
      </c>
    </row>
    <row r="81" spans="1:4">
      <c r="A81" s="1">
        <v>6</v>
      </c>
      <c r="B81" s="1">
        <v>1</v>
      </c>
      <c r="C81" s="1">
        <v>-4</v>
      </c>
      <c r="D81" s="1">
        <f t="shared" si="15"/>
        <v>-1.1339745962155612</v>
      </c>
    </row>
    <row r="82" spans="1:4">
      <c r="A82" s="1">
        <v>7</v>
      </c>
      <c r="B82" s="1">
        <v>0</v>
      </c>
      <c r="C82" s="1">
        <v>1</v>
      </c>
      <c r="D82" s="1">
        <f t="shared" si="15"/>
        <v>0.49999999999999994</v>
      </c>
    </row>
    <row r="83" spans="1:4">
      <c r="A83" s="1">
        <v>8</v>
      </c>
      <c r="B83" s="1">
        <v>-1</v>
      </c>
      <c r="C83" s="1">
        <v>3</v>
      </c>
      <c r="D83" s="1">
        <f t="shared" si="15"/>
        <v>0.63397459621556107</v>
      </c>
    </row>
    <row r="84" spans="1:4">
      <c r="A84" s="1">
        <v>9</v>
      </c>
      <c r="B84" s="1">
        <v>-3</v>
      </c>
      <c r="C84" s="1">
        <v>-6</v>
      </c>
      <c r="D84" s="1">
        <f t="shared" si="15"/>
        <v>-5.598076211353316</v>
      </c>
    </row>
    <row r="85" spans="1:4">
      <c r="A85" s="1">
        <v>10</v>
      </c>
      <c r="B85" s="1">
        <v>-5</v>
      </c>
      <c r="C85" s="1">
        <v>-4</v>
      </c>
      <c r="D85" s="1">
        <f t="shared" si="15"/>
        <v>-6.3301270189221936</v>
      </c>
    </row>
    <row r="86" spans="1:4">
      <c r="A86" s="1">
        <v>11</v>
      </c>
      <c r="B86" s="1">
        <v>-6</v>
      </c>
      <c r="C86" s="1">
        <v>-6</v>
      </c>
      <c r="D86" s="1">
        <f t="shared" si="15"/>
        <v>-8.196152422706632</v>
      </c>
    </row>
    <row r="87" spans="1:4">
      <c r="A87" s="1">
        <v>12</v>
      </c>
      <c r="B87" s="1">
        <v>-8</v>
      </c>
      <c r="C87" s="1">
        <v>-3</v>
      </c>
      <c r="D87" s="1">
        <f t="shared" si="15"/>
        <v>-8.4282032302755088</v>
      </c>
    </row>
    <row r="88" spans="1:4">
      <c r="A88" s="1" t="s">
        <v>3</v>
      </c>
      <c r="B88" s="1">
        <f>AVERAGE(B76:B87)</f>
        <v>0</v>
      </c>
      <c r="C88" s="1">
        <f>AVERAGE(C76:C87)</f>
        <v>0</v>
      </c>
      <c r="D88" s="1">
        <f>AVERAGE(D76:D87)</f>
        <v>0</v>
      </c>
    </row>
    <row r="89" spans="1:4">
      <c r="A89" s="1" t="s">
        <v>4</v>
      </c>
      <c r="B89" s="1">
        <f>_xlfn.VAR.S(B76:B87)</f>
        <v>23.09090909090909</v>
      </c>
      <c r="C89" s="1">
        <f>_xlfn.VAR.S(C76:C87)</f>
        <v>21.09090909090909</v>
      </c>
      <c r="D89" s="1">
        <f>_xlfn.VAR.S(D76:D87)</f>
        <v>36.840963462271219</v>
      </c>
    </row>
    <row r="92" spans="1:4">
      <c r="D92" s="5" t="s">
        <v>24</v>
      </c>
    </row>
    <row r="93" spans="1:4" ht="30">
      <c r="A93" s="1"/>
      <c r="B93" s="7" t="s">
        <v>6</v>
      </c>
      <c r="C93" s="7" t="s">
        <v>6</v>
      </c>
      <c r="D93" s="1" t="s">
        <v>14</v>
      </c>
    </row>
    <row r="94" spans="1:4">
      <c r="A94" s="1" t="s">
        <v>0</v>
      </c>
      <c r="B94" s="1" t="s">
        <v>1</v>
      </c>
      <c r="C94" s="1" t="s">
        <v>2</v>
      </c>
      <c r="D94" s="1" t="s">
        <v>20</v>
      </c>
    </row>
    <row r="95" spans="1:4">
      <c r="A95" s="1">
        <v>1</v>
      </c>
      <c r="B95" s="1">
        <v>8</v>
      </c>
      <c r="C95" s="1">
        <v>5</v>
      </c>
      <c r="D95" s="1">
        <f>COS($F$40)*B95+SIN($F$40)*C95</f>
        <v>9.3422935933845199</v>
      </c>
    </row>
    <row r="96" spans="1:4">
      <c r="A96" s="1">
        <v>2</v>
      </c>
      <c r="B96" s="1">
        <v>4</v>
      </c>
      <c r="C96" s="1">
        <v>7</v>
      </c>
      <c r="D96" s="1">
        <f t="shared" ref="D96:D106" si="16">COS($F$40)*B96+SIN($F$40)*C96</f>
        <v>7.5636910402816859</v>
      </c>
    </row>
    <row r="97" spans="1:4">
      <c r="A97" s="1">
        <v>3</v>
      </c>
      <c r="B97" s="1">
        <v>5</v>
      </c>
      <c r="C97" s="1">
        <v>3</v>
      </c>
      <c r="D97" s="1">
        <f t="shared" si="16"/>
        <v>5.7585850446545077</v>
      </c>
    </row>
    <row r="98" spans="1:4">
      <c r="A98" s="1">
        <v>4</v>
      </c>
      <c r="B98" s="1">
        <v>3</v>
      </c>
      <c r="C98" s="1">
        <v>-1</v>
      </c>
      <c r="D98" s="1">
        <f t="shared" si="16"/>
        <v>1.6553457196703949</v>
      </c>
    </row>
    <row r="99" spans="1:4">
      <c r="A99" s="1">
        <v>5</v>
      </c>
      <c r="B99" s="1">
        <v>2</v>
      </c>
      <c r="C99" s="1">
        <v>5</v>
      </c>
      <c r="D99" s="1">
        <f t="shared" si="16"/>
        <v>4.7460269346706525</v>
      </c>
    </row>
    <row r="100" spans="1:4">
      <c r="A100" s="1">
        <v>6</v>
      </c>
      <c r="B100" s="1">
        <v>1</v>
      </c>
      <c r="C100" s="1">
        <v>-4</v>
      </c>
      <c r="D100" s="1">
        <f t="shared" si="16"/>
        <v>-1.8051059956271791</v>
      </c>
    </row>
    <row r="101" spans="1:4">
      <c r="A101" s="1">
        <v>7</v>
      </c>
      <c r="B101" s="1">
        <v>0</v>
      </c>
      <c r="C101" s="1">
        <v>1</v>
      </c>
      <c r="D101" s="1">
        <f t="shared" si="16"/>
        <v>0.64278760968653925</v>
      </c>
    </row>
    <row r="102" spans="1:4">
      <c r="A102" s="1">
        <v>8</v>
      </c>
      <c r="B102" s="1">
        <v>-1</v>
      </c>
      <c r="C102" s="1">
        <v>3</v>
      </c>
      <c r="D102" s="1">
        <f t="shared" si="16"/>
        <v>1.1623183859406399</v>
      </c>
    </row>
    <row r="103" spans="1:4">
      <c r="A103" s="1">
        <v>9</v>
      </c>
      <c r="B103" s="1">
        <v>-3</v>
      </c>
      <c r="C103" s="1">
        <v>-6</v>
      </c>
      <c r="D103" s="1">
        <f t="shared" si="16"/>
        <v>-6.1548589874761692</v>
      </c>
    </row>
    <row r="104" spans="1:4">
      <c r="A104" s="1">
        <v>10</v>
      </c>
      <c r="B104" s="1">
        <v>-5</v>
      </c>
      <c r="C104" s="1">
        <v>-4</v>
      </c>
      <c r="D104" s="1">
        <f t="shared" si="16"/>
        <v>-6.4013726543410474</v>
      </c>
    </row>
    <row r="105" spans="1:4">
      <c r="A105" s="1">
        <v>11</v>
      </c>
      <c r="B105" s="1">
        <v>-6</v>
      </c>
      <c r="C105" s="1">
        <v>-6</v>
      </c>
      <c r="D105" s="1">
        <f t="shared" si="16"/>
        <v>-8.4529923168331038</v>
      </c>
    </row>
    <row r="106" spans="1:4">
      <c r="A106" s="1">
        <v>12</v>
      </c>
      <c r="B106" s="1">
        <v>-8</v>
      </c>
      <c r="C106" s="1">
        <v>-3</v>
      </c>
      <c r="D106" s="1">
        <f t="shared" si="16"/>
        <v>-8.0567183740114423</v>
      </c>
    </row>
    <row r="107" spans="1:4">
      <c r="A107" s="1" t="s">
        <v>3</v>
      </c>
      <c r="B107" s="1">
        <f>AVERAGE(B95:B106)</f>
        <v>0</v>
      </c>
      <c r="C107" s="1">
        <f>AVERAGE(C95:C106)</f>
        <v>0</v>
      </c>
      <c r="D107" s="1">
        <f>AVERAGE(D95:D106)</f>
        <v>0</v>
      </c>
    </row>
    <row r="108" spans="1:4">
      <c r="A108" s="1" t="s">
        <v>4</v>
      </c>
      <c r="B108" s="1">
        <f>_xlfn.VAR.S(B95:B106)</f>
        <v>23.09090909090909</v>
      </c>
      <c r="C108" s="1">
        <f>_xlfn.VAR.S(C95:C106)</f>
        <v>21.09090909090909</v>
      </c>
      <c r="D108" s="1">
        <f>_xlfn.VAR.S(D95:D106)</f>
        <v>38.469121204504169</v>
      </c>
    </row>
    <row r="111" spans="1:4">
      <c r="D111" s="5" t="s">
        <v>25</v>
      </c>
    </row>
    <row r="112" spans="1:4" ht="30">
      <c r="A112" s="1"/>
      <c r="B112" s="7" t="s">
        <v>6</v>
      </c>
      <c r="C112" s="7" t="s">
        <v>6</v>
      </c>
      <c r="D112" s="1" t="s">
        <v>14</v>
      </c>
    </row>
    <row r="113" spans="1:4">
      <c r="A113" s="1" t="s">
        <v>0</v>
      </c>
      <c r="B113" s="1" t="s">
        <v>1</v>
      </c>
      <c r="C113" s="1" t="s">
        <v>2</v>
      </c>
      <c r="D113" s="1" t="s">
        <v>20</v>
      </c>
    </row>
    <row r="114" spans="1:4">
      <c r="A114" s="1">
        <v>1</v>
      </c>
      <c r="B114" s="1">
        <v>8</v>
      </c>
      <c r="C114" s="1">
        <v>5</v>
      </c>
      <c r="D114" s="1">
        <f>COS($F$41)*B114+SIN($F$41)*C114</f>
        <v>8.9725230930872044</v>
      </c>
    </row>
    <row r="115" spans="1:4">
      <c r="A115" s="1">
        <v>2</v>
      </c>
      <c r="B115" s="1">
        <v>4</v>
      </c>
      <c r="C115" s="1">
        <v>7</v>
      </c>
      <c r="D115" s="1">
        <f t="shared" ref="D115:D125" si="17">COS($F$41)*B115+SIN($F$41)*C115</f>
        <v>7.9334615405790032</v>
      </c>
    </row>
    <row r="116" spans="1:4">
      <c r="A116" s="1">
        <v>3</v>
      </c>
      <c r="B116" s="1">
        <v>5</v>
      </c>
      <c r="C116" s="1">
        <v>3</v>
      </c>
      <c r="D116" s="1">
        <f t="shared" si="17"/>
        <v>5.5120713777896313</v>
      </c>
    </row>
    <row r="117" spans="1:4">
      <c r="A117" s="1">
        <v>4</v>
      </c>
      <c r="B117" s="1">
        <v>3</v>
      </c>
      <c r="C117" s="1">
        <v>-1</v>
      </c>
      <c r="D117" s="1">
        <f t="shared" si="17"/>
        <v>1.1623183859406403</v>
      </c>
    </row>
    <row r="118" spans="1:4">
      <c r="A118" s="1">
        <v>5</v>
      </c>
      <c r="B118" s="1">
        <v>2</v>
      </c>
      <c r="C118" s="1">
        <v>5</v>
      </c>
      <c r="D118" s="1">
        <f t="shared" si="17"/>
        <v>5.1157974349679689</v>
      </c>
    </row>
    <row r="119" spans="1:4">
      <c r="A119" s="1">
        <v>6</v>
      </c>
      <c r="B119" s="1">
        <v>1</v>
      </c>
      <c r="C119" s="1">
        <v>-4</v>
      </c>
      <c r="D119" s="1">
        <f t="shared" si="17"/>
        <v>-2.4213901627893728</v>
      </c>
    </row>
    <row r="120" spans="1:4">
      <c r="A120" s="1">
        <v>7</v>
      </c>
      <c r="B120" s="1">
        <v>0</v>
      </c>
      <c r="C120" s="1">
        <v>1</v>
      </c>
      <c r="D120" s="1">
        <f t="shared" si="17"/>
        <v>0.76604444311897801</v>
      </c>
    </row>
    <row r="121" spans="1:4">
      <c r="A121" s="1">
        <v>8</v>
      </c>
      <c r="B121" s="1">
        <v>-1</v>
      </c>
      <c r="C121" s="1">
        <v>3</v>
      </c>
      <c r="D121" s="1">
        <f t="shared" si="17"/>
        <v>1.6553457196703949</v>
      </c>
    </row>
    <row r="122" spans="1:4">
      <c r="A122" s="1">
        <v>9</v>
      </c>
      <c r="B122" s="1">
        <v>-3</v>
      </c>
      <c r="C122" s="1">
        <v>-6</v>
      </c>
      <c r="D122" s="1">
        <f t="shared" si="17"/>
        <v>-6.5246294877734865</v>
      </c>
    </row>
    <row r="123" spans="1:4">
      <c r="A123" s="1">
        <v>10</v>
      </c>
      <c r="B123" s="1">
        <v>-5</v>
      </c>
      <c r="C123" s="1">
        <v>-4</v>
      </c>
      <c r="D123" s="1">
        <f t="shared" si="17"/>
        <v>-6.2781158209086083</v>
      </c>
    </row>
    <row r="124" spans="1:4">
      <c r="A124" s="1">
        <v>11</v>
      </c>
      <c r="B124" s="1">
        <v>-6</v>
      </c>
      <c r="C124" s="1">
        <v>-6</v>
      </c>
      <c r="D124" s="1">
        <f t="shared" si="17"/>
        <v>-8.4529923168331038</v>
      </c>
    </row>
    <row r="125" spans="1:4">
      <c r="A125" s="1">
        <v>12</v>
      </c>
      <c r="B125" s="1">
        <v>-8</v>
      </c>
      <c r="C125" s="1">
        <v>-3</v>
      </c>
      <c r="D125" s="1">
        <f t="shared" si="17"/>
        <v>-7.4404342068492486</v>
      </c>
    </row>
    <row r="126" spans="1:4">
      <c r="A126" s="1" t="s">
        <v>3</v>
      </c>
      <c r="B126" s="1">
        <f>AVERAGE(B114:B125)</f>
        <v>0</v>
      </c>
      <c r="C126" s="1">
        <f>AVERAGE(C114:C125)</f>
        <v>0</v>
      </c>
      <c r="D126" s="1">
        <f>AVERAGE(D114:D125)</f>
        <v>0</v>
      </c>
    </row>
    <row r="127" spans="1:4">
      <c r="A127" s="1" t="s">
        <v>4</v>
      </c>
      <c r="B127" s="1">
        <f>_xlfn.VAR.S(B114:B125)</f>
        <v>23.09090909090909</v>
      </c>
      <c r="C127" s="1">
        <f>_xlfn.VAR.S(C114:C125)</f>
        <v>21.09090909090909</v>
      </c>
      <c r="D127" s="1">
        <f>_xlfn.VAR.S(D114:D125)</f>
        <v>38.121824849170302</v>
      </c>
    </row>
    <row r="130" spans="1:4">
      <c r="D130" s="5" t="s">
        <v>26</v>
      </c>
    </row>
    <row r="131" spans="1:4" ht="30">
      <c r="A131" s="1"/>
      <c r="B131" s="7" t="s">
        <v>6</v>
      </c>
      <c r="C131" s="7" t="s">
        <v>6</v>
      </c>
      <c r="D131" s="1" t="s">
        <v>14</v>
      </c>
    </row>
    <row r="132" spans="1:4">
      <c r="A132" s="1" t="s">
        <v>0</v>
      </c>
      <c r="B132" s="1" t="s">
        <v>1</v>
      </c>
      <c r="C132" s="1" t="s">
        <v>2</v>
      </c>
      <c r="D132" s="1" t="s">
        <v>20</v>
      </c>
    </row>
    <row r="133" spans="1:4">
      <c r="A133" s="1">
        <v>1</v>
      </c>
      <c r="B133" s="1">
        <v>8</v>
      </c>
      <c r="C133" s="1">
        <v>5</v>
      </c>
      <c r="D133" s="1">
        <f>COS($F$42)*B133+SIN($F$42)*C133</f>
        <v>8.3301270189221945</v>
      </c>
    </row>
    <row r="134" spans="1:4">
      <c r="A134" s="1">
        <v>2</v>
      </c>
      <c r="B134" s="1">
        <v>4</v>
      </c>
      <c r="C134" s="1">
        <v>7</v>
      </c>
      <c r="D134" s="1">
        <f t="shared" ref="D134:D144" si="18">COS($F$42)*B134+SIN($F$42)*C134</f>
        <v>8.0621778264910713</v>
      </c>
    </row>
    <row r="135" spans="1:4">
      <c r="A135" s="1">
        <v>3</v>
      </c>
      <c r="B135" s="1">
        <v>5</v>
      </c>
      <c r="C135" s="1">
        <v>3</v>
      </c>
      <c r="D135" s="1">
        <f t="shared" si="18"/>
        <v>5.098076211353316</v>
      </c>
    </row>
    <row r="136" spans="1:4">
      <c r="A136" s="1">
        <v>4</v>
      </c>
      <c r="B136" s="1">
        <v>3</v>
      </c>
      <c r="C136" s="1">
        <v>-1</v>
      </c>
      <c r="D136" s="1">
        <f t="shared" si="18"/>
        <v>0.63397459621556185</v>
      </c>
    </row>
    <row r="137" spans="1:4">
      <c r="A137" s="1">
        <v>5</v>
      </c>
      <c r="B137" s="1">
        <v>2</v>
      </c>
      <c r="C137" s="1">
        <v>5</v>
      </c>
      <c r="D137" s="1">
        <f t="shared" si="18"/>
        <v>5.3301270189221928</v>
      </c>
    </row>
    <row r="138" spans="1:4">
      <c r="A138" s="1">
        <v>6</v>
      </c>
      <c r="B138" s="1">
        <v>1</v>
      </c>
      <c r="C138" s="1">
        <v>-4</v>
      </c>
      <c r="D138" s="1">
        <f t="shared" si="18"/>
        <v>-2.9641016151377544</v>
      </c>
    </row>
    <row r="139" spans="1:4">
      <c r="A139" s="1">
        <v>7</v>
      </c>
      <c r="B139" s="1">
        <v>0</v>
      </c>
      <c r="C139" s="1">
        <v>1</v>
      </c>
      <c r="D139" s="1">
        <f t="shared" si="18"/>
        <v>0.8660254037844386</v>
      </c>
    </row>
    <row r="140" spans="1:4">
      <c r="A140" s="1">
        <v>8</v>
      </c>
      <c r="B140" s="1">
        <v>-1</v>
      </c>
      <c r="C140" s="1">
        <v>3</v>
      </c>
      <c r="D140" s="1">
        <f t="shared" si="18"/>
        <v>2.098076211353316</v>
      </c>
    </row>
    <row r="141" spans="1:4">
      <c r="A141" s="1">
        <v>9</v>
      </c>
      <c r="B141" s="1">
        <v>-3</v>
      </c>
      <c r="C141" s="1">
        <v>-6</v>
      </c>
      <c r="D141" s="1">
        <f t="shared" si="18"/>
        <v>-6.696152422706632</v>
      </c>
    </row>
    <row r="142" spans="1:4">
      <c r="A142" s="1">
        <v>10</v>
      </c>
      <c r="B142" s="1">
        <v>-5</v>
      </c>
      <c r="C142" s="1">
        <v>-4</v>
      </c>
      <c r="D142" s="1">
        <f t="shared" si="18"/>
        <v>-5.9641016151377553</v>
      </c>
    </row>
    <row r="143" spans="1:4">
      <c r="A143" s="1">
        <v>11</v>
      </c>
      <c r="B143" s="1">
        <v>-6</v>
      </c>
      <c r="C143" s="1">
        <v>-6</v>
      </c>
      <c r="D143" s="1">
        <f t="shared" si="18"/>
        <v>-8.196152422706632</v>
      </c>
    </row>
    <row r="144" spans="1:4">
      <c r="A144" s="1">
        <v>12</v>
      </c>
      <c r="B144" s="1">
        <v>-8</v>
      </c>
      <c r="C144" s="1">
        <v>-3</v>
      </c>
      <c r="D144" s="1">
        <f t="shared" si="18"/>
        <v>-6.5980762113533169</v>
      </c>
    </row>
    <row r="145" spans="1:4">
      <c r="A145" s="1" t="s">
        <v>3</v>
      </c>
      <c r="B145" s="1">
        <f>AVERAGE(B133:B144)</f>
        <v>0</v>
      </c>
      <c r="C145" s="1">
        <f>AVERAGE(C133:C144)</f>
        <v>0</v>
      </c>
      <c r="D145" s="1">
        <f>AVERAGE(D133:D144)</f>
        <v>0</v>
      </c>
    </row>
    <row r="146" spans="1:4">
      <c r="A146" s="1" t="s">
        <v>4</v>
      </c>
      <c r="B146" s="1">
        <f>_xlfn.VAR.S(B133:B144)</f>
        <v>23.09090909090909</v>
      </c>
      <c r="C146" s="1">
        <f>_xlfn.VAR.S(C133:C144)</f>
        <v>21.09090909090909</v>
      </c>
      <c r="D146" s="1">
        <f>_xlfn.VAR.S(D133:D144)</f>
        <v>35.840963462271219</v>
      </c>
    </row>
    <row r="149" spans="1:4">
      <c r="B149" s="7"/>
      <c r="C149" s="7"/>
      <c r="D149" s="5" t="s">
        <v>27</v>
      </c>
    </row>
    <row r="150" spans="1:4" ht="30">
      <c r="A150" s="1"/>
      <c r="B150" s="7" t="s">
        <v>6</v>
      </c>
      <c r="C150" s="7" t="s">
        <v>6</v>
      </c>
      <c r="D150" s="1" t="s">
        <v>14</v>
      </c>
    </row>
    <row r="151" spans="1:4">
      <c r="A151" s="1" t="s">
        <v>0</v>
      </c>
      <c r="B151" s="1" t="s">
        <v>1</v>
      </c>
      <c r="C151" s="1" t="s">
        <v>2</v>
      </c>
      <c r="D151" s="1" t="s">
        <v>20</v>
      </c>
    </row>
    <row r="152" spans="1:4">
      <c r="A152" s="1">
        <v>1</v>
      </c>
      <c r="B152" s="1">
        <v>8</v>
      </c>
      <c r="C152" s="1">
        <v>5</v>
      </c>
      <c r="D152" s="1">
        <f>COS($F$43)*B152+SIN($F$43)*C152</f>
        <v>7.4346242505348918</v>
      </c>
    </row>
    <row r="153" spans="1:4">
      <c r="A153" s="1">
        <v>2</v>
      </c>
      <c r="B153" s="1">
        <v>4</v>
      </c>
      <c r="C153" s="1">
        <v>7</v>
      </c>
      <c r="D153" s="1">
        <f t="shared" ref="D153:D163" si="19">COS($F$43)*B153+SIN($F$43)*C153</f>
        <v>7.9459289188040341</v>
      </c>
    </row>
    <row r="154" spans="1:4">
      <c r="A154" s="1">
        <v>3</v>
      </c>
      <c r="B154" s="1">
        <v>5</v>
      </c>
      <c r="C154" s="1">
        <v>3</v>
      </c>
      <c r="D154" s="1">
        <f t="shared" si="19"/>
        <v>4.5291785789860688</v>
      </c>
    </row>
    <row r="155" spans="1:4">
      <c r="A155" s="1">
        <v>4</v>
      </c>
      <c r="B155" s="1">
        <v>3</v>
      </c>
      <c r="C155" s="1">
        <v>-1</v>
      </c>
      <c r="D155" s="1">
        <f t="shared" si="19"/>
        <v>8.6367809191098099E-2</v>
      </c>
    </row>
    <row r="156" spans="1:4">
      <c r="A156" s="1">
        <v>5</v>
      </c>
      <c r="B156" s="1">
        <v>2</v>
      </c>
      <c r="C156" s="1">
        <v>5</v>
      </c>
      <c r="D156" s="1">
        <f t="shared" si="19"/>
        <v>5.3825033905808795</v>
      </c>
    </row>
    <row r="157" spans="1:4">
      <c r="A157" s="1">
        <v>6</v>
      </c>
      <c r="B157" s="1">
        <v>1</v>
      </c>
      <c r="C157" s="1">
        <v>-4</v>
      </c>
      <c r="D157" s="1">
        <f t="shared" si="19"/>
        <v>-3.4167503398179644</v>
      </c>
    </row>
    <row r="158" spans="1:4">
      <c r="A158" s="1">
        <v>7</v>
      </c>
      <c r="B158" s="1">
        <v>0</v>
      </c>
      <c r="C158" s="1">
        <v>1</v>
      </c>
      <c r="D158" s="1">
        <f t="shared" si="19"/>
        <v>0.93969262078590832</v>
      </c>
    </row>
    <row r="159" spans="1:4">
      <c r="A159" s="1">
        <v>8</v>
      </c>
      <c r="B159" s="1">
        <v>-1</v>
      </c>
      <c r="C159" s="1">
        <v>3</v>
      </c>
      <c r="D159" s="1">
        <f t="shared" si="19"/>
        <v>2.477057719032056</v>
      </c>
    </row>
    <row r="160" spans="1:4">
      <c r="A160" s="1">
        <v>9</v>
      </c>
      <c r="B160" s="1">
        <v>-3</v>
      </c>
      <c r="C160" s="1">
        <v>-6</v>
      </c>
      <c r="D160" s="1">
        <f t="shared" si="19"/>
        <v>-6.6642161546924559</v>
      </c>
    </row>
    <row r="161" spans="1:4">
      <c r="A161" s="1">
        <v>10</v>
      </c>
      <c r="B161" s="1">
        <v>-5</v>
      </c>
      <c r="C161" s="1">
        <v>-4</v>
      </c>
      <c r="D161" s="1">
        <f t="shared" si="19"/>
        <v>-5.4688711997719777</v>
      </c>
    </row>
    <row r="162" spans="1:4">
      <c r="A162" s="1">
        <v>11</v>
      </c>
      <c r="B162" s="1">
        <v>-6</v>
      </c>
      <c r="C162" s="1">
        <v>-6</v>
      </c>
      <c r="D162" s="1">
        <f t="shared" si="19"/>
        <v>-7.6902765846694621</v>
      </c>
    </row>
    <row r="163" spans="1:4">
      <c r="A163" s="1">
        <v>12</v>
      </c>
      <c r="B163" s="1">
        <v>-8</v>
      </c>
      <c r="C163" s="1">
        <v>-3</v>
      </c>
      <c r="D163" s="1">
        <f t="shared" si="19"/>
        <v>-5.5552390089630759</v>
      </c>
    </row>
    <row r="164" spans="1:4">
      <c r="A164" s="1" t="s">
        <v>3</v>
      </c>
      <c r="B164" s="1">
        <f>AVERAGE(B152:B163)</f>
        <v>0</v>
      </c>
      <c r="C164" s="1">
        <f>AVERAGE(C152:C163)</f>
        <v>0</v>
      </c>
      <c r="D164" s="1">
        <f>AVERAGE(D152:D163)</f>
        <v>0</v>
      </c>
    </row>
    <row r="165" spans="1:4">
      <c r="A165" s="1" t="s">
        <v>4</v>
      </c>
      <c r="B165" s="1">
        <f>_xlfn.VAR.S(B152:B163)</f>
        <v>23.09090909090909</v>
      </c>
      <c r="C165" s="1">
        <f>_xlfn.VAR.S(C152:C163)</f>
        <v>21.09090909090909</v>
      </c>
      <c r="D165" s="1">
        <f>_xlfn.VAR.S(D152:D163)</f>
        <v>31.901642588995898</v>
      </c>
    </row>
    <row r="168" spans="1:4">
      <c r="D168" s="5" t="s">
        <v>28</v>
      </c>
    </row>
    <row r="169" spans="1:4" ht="30">
      <c r="A169" s="1"/>
      <c r="B169" s="7" t="s">
        <v>6</v>
      </c>
      <c r="C169" s="7" t="s">
        <v>6</v>
      </c>
      <c r="D169" s="1" t="s">
        <v>14</v>
      </c>
    </row>
    <row r="170" spans="1:4">
      <c r="A170" s="1" t="s">
        <v>0</v>
      </c>
      <c r="B170" s="1" t="s">
        <v>1</v>
      </c>
      <c r="C170" s="1" t="s">
        <v>2</v>
      </c>
      <c r="D170" s="1" t="s">
        <v>20</v>
      </c>
    </row>
    <row r="171" spans="1:4">
      <c r="A171" s="1">
        <v>1</v>
      </c>
      <c r="B171" s="1">
        <v>8</v>
      </c>
      <c r="C171" s="1">
        <v>5</v>
      </c>
      <c r="D171" s="1">
        <f>COS($F$44)*B171+SIN($F$44)*C171</f>
        <v>6.3132241863964831</v>
      </c>
    </row>
    <row r="172" spans="1:4">
      <c r="A172" s="1">
        <v>2</v>
      </c>
      <c r="B172" s="1">
        <v>4</v>
      </c>
      <c r="C172" s="1">
        <v>7</v>
      </c>
      <c r="D172" s="1">
        <f t="shared" ref="D172:D182" si="20">COS($F$44)*B172+SIN($F$44)*C172</f>
        <v>7.5882469817531781</v>
      </c>
    </row>
    <row r="173" spans="1:4">
      <c r="A173" s="1">
        <v>3</v>
      </c>
      <c r="B173" s="1">
        <v>5</v>
      </c>
      <c r="C173" s="1">
        <v>3</v>
      </c>
      <c r="D173" s="1">
        <f t="shared" si="20"/>
        <v>3.8226641473712761</v>
      </c>
    </row>
    <row r="174" spans="1:4">
      <c r="A174" s="1">
        <v>4</v>
      </c>
      <c r="B174" s="1">
        <v>3</v>
      </c>
      <c r="C174" s="1">
        <v>-1</v>
      </c>
      <c r="D174" s="1">
        <f t="shared" si="20"/>
        <v>-0.46386322001141678</v>
      </c>
    </row>
    <row r="175" spans="1:4">
      <c r="A175" s="1">
        <v>5</v>
      </c>
      <c r="B175" s="1">
        <v>2</v>
      </c>
      <c r="C175" s="1">
        <v>5</v>
      </c>
      <c r="D175" s="1">
        <f t="shared" si="20"/>
        <v>5.2713351203949008</v>
      </c>
    </row>
    <row r="176" spans="1:4">
      <c r="A176" s="1">
        <v>6</v>
      </c>
      <c r="B176" s="1">
        <v>1</v>
      </c>
      <c r="C176" s="1">
        <v>-4</v>
      </c>
      <c r="D176" s="1">
        <f t="shared" si="20"/>
        <v>-3.7655828343819016</v>
      </c>
    </row>
    <row r="177" spans="1:4">
      <c r="A177" s="1">
        <v>7</v>
      </c>
      <c r="B177" s="1">
        <v>0</v>
      </c>
      <c r="C177" s="1">
        <v>1</v>
      </c>
      <c r="D177" s="1">
        <f t="shared" si="20"/>
        <v>0.98480775301220802</v>
      </c>
    </row>
    <row r="178" spans="1:4">
      <c r="A178" s="1">
        <v>8</v>
      </c>
      <c r="B178" s="1">
        <v>-1</v>
      </c>
      <c r="C178" s="1">
        <v>3</v>
      </c>
      <c r="D178" s="1">
        <f t="shared" si="20"/>
        <v>2.7807750813696934</v>
      </c>
    </row>
    <row r="179" spans="1:4">
      <c r="A179" s="1">
        <v>9</v>
      </c>
      <c r="B179" s="1">
        <v>-3</v>
      </c>
      <c r="C179" s="1">
        <v>-6</v>
      </c>
      <c r="D179" s="1">
        <f t="shared" si="20"/>
        <v>-6.429791051074039</v>
      </c>
    </row>
    <row r="180" spans="1:4">
      <c r="A180" s="1">
        <v>10</v>
      </c>
      <c r="B180" s="1">
        <v>-5</v>
      </c>
      <c r="C180" s="1">
        <v>-4</v>
      </c>
      <c r="D180" s="1">
        <f t="shared" si="20"/>
        <v>-4.8074719003834838</v>
      </c>
    </row>
    <row r="181" spans="1:4">
      <c r="A181" s="1">
        <v>11</v>
      </c>
      <c r="B181" s="1">
        <v>-6</v>
      </c>
      <c r="C181" s="1">
        <v>-6</v>
      </c>
      <c r="D181" s="1">
        <f t="shared" si="20"/>
        <v>-6.9507355840748302</v>
      </c>
    </row>
    <row r="182" spans="1:4">
      <c r="A182" s="1">
        <v>12</v>
      </c>
      <c r="B182" s="1">
        <v>-8</v>
      </c>
      <c r="C182" s="1">
        <v>-3</v>
      </c>
      <c r="D182" s="1">
        <f t="shared" si="20"/>
        <v>-4.3436086803720677</v>
      </c>
    </row>
    <row r="183" spans="1:4">
      <c r="A183" s="1" t="s">
        <v>3</v>
      </c>
      <c r="B183" s="1">
        <f>AVERAGE(B171:B182)</f>
        <v>0</v>
      </c>
      <c r="C183" s="1">
        <f>AVERAGE(C171:C182)</f>
        <v>0</v>
      </c>
      <c r="D183" s="1">
        <f>AVERAGE(D171:D182)</f>
        <v>6.6613381477509392E-16</v>
      </c>
    </row>
    <row r="184" spans="1:4">
      <c r="A184" s="1" t="s">
        <v>4</v>
      </c>
      <c r="B184" s="1">
        <f>_xlfn.VAR.S(B171:B182)</f>
        <v>23.09090909090909</v>
      </c>
      <c r="C184" s="1">
        <f>_xlfn.VAR.S(C171:C182)</f>
        <v>21.09090909090909</v>
      </c>
      <c r="D184" s="1">
        <f>_xlfn.VAR.S(D171:D182)</f>
        <v>26.779002464845544</v>
      </c>
    </row>
    <row r="187" spans="1:4">
      <c r="D187" s="5" t="s">
        <v>29</v>
      </c>
    </row>
    <row r="188" spans="1:4" ht="30">
      <c r="A188" s="1"/>
      <c r="B188" s="7" t="s">
        <v>6</v>
      </c>
      <c r="C188" s="7" t="s">
        <v>6</v>
      </c>
      <c r="D188" s="1" t="s">
        <v>14</v>
      </c>
    </row>
    <row r="189" spans="1:4">
      <c r="A189" s="1" t="s">
        <v>0</v>
      </c>
      <c r="B189" s="1" t="s">
        <v>1</v>
      </c>
      <c r="C189" s="1" t="s">
        <v>2</v>
      </c>
      <c r="D189" s="1" t="s">
        <v>20</v>
      </c>
    </row>
    <row r="190" spans="1:4">
      <c r="A190" s="1">
        <v>1</v>
      </c>
      <c r="B190" s="1">
        <v>8</v>
      </c>
      <c r="C190" s="1">
        <v>5</v>
      </c>
      <c r="D190" s="1">
        <f>COS($F$45)*B190+SIN($F$45)*C190</f>
        <v>5.0000000000000009</v>
      </c>
    </row>
    <row r="191" spans="1:4">
      <c r="A191" s="1">
        <v>2</v>
      </c>
      <c r="B191" s="1">
        <v>4</v>
      </c>
      <c r="C191" s="1">
        <v>7</v>
      </c>
      <c r="D191" s="1">
        <f t="shared" ref="D191:D201" si="21">COS($F$45)*B191+SIN($F$45)*C191</f>
        <v>7</v>
      </c>
    </row>
    <row r="192" spans="1:4">
      <c r="A192" s="1">
        <v>3</v>
      </c>
      <c r="B192" s="1">
        <v>5</v>
      </c>
      <c r="C192" s="1">
        <v>3</v>
      </c>
      <c r="D192" s="1">
        <f t="shared" si="21"/>
        <v>3.0000000000000004</v>
      </c>
    </row>
    <row r="193" spans="1:5">
      <c r="A193" s="1">
        <v>4</v>
      </c>
      <c r="B193" s="1">
        <v>3</v>
      </c>
      <c r="C193" s="1">
        <v>-1</v>
      </c>
      <c r="D193" s="1">
        <f t="shared" si="21"/>
        <v>-0.99999999999999978</v>
      </c>
    </row>
    <row r="194" spans="1:5">
      <c r="A194" s="1">
        <v>5</v>
      </c>
      <c r="B194" s="1">
        <v>2</v>
      </c>
      <c r="C194" s="1">
        <v>5</v>
      </c>
      <c r="D194" s="1">
        <f t="shared" si="21"/>
        <v>5</v>
      </c>
    </row>
    <row r="195" spans="1:5">
      <c r="A195" s="1">
        <v>6</v>
      </c>
      <c r="B195" s="1">
        <v>1</v>
      </c>
      <c r="C195" s="1">
        <v>-4</v>
      </c>
      <c r="D195" s="1">
        <f t="shared" si="21"/>
        <v>-4</v>
      </c>
    </row>
    <row r="196" spans="1:5">
      <c r="A196" s="1">
        <v>7</v>
      </c>
      <c r="B196" s="1">
        <v>0</v>
      </c>
      <c r="C196" s="1">
        <v>1</v>
      </c>
      <c r="D196" s="1">
        <f t="shared" si="21"/>
        <v>1</v>
      </c>
    </row>
    <row r="197" spans="1:5">
      <c r="A197" s="1">
        <v>8</v>
      </c>
      <c r="B197" s="1">
        <v>-1</v>
      </c>
      <c r="C197" s="1">
        <v>3</v>
      </c>
      <c r="D197" s="1">
        <f t="shared" si="21"/>
        <v>3</v>
      </c>
    </row>
    <row r="198" spans="1:5">
      <c r="A198" s="1">
        <v>9</v>
      </c>
      <c r="B198" s="1">
        <v>-3</v>
      </c>
      <c r="C198" s="1">
        <v>-6</v>
      </c>
      <c r="D198" s="1">
        <f t="shared" si="21"/>
        <v>-6</v>
      </c>
    </row>
    <row r="199" spans="1:5">
      <c r="A199" s="1">
        <v>10</v>
      </c>
      <c r="B199" s="1">
        <v>-5</v>
      </c>
      <c r="C199" s="1">
        <v>-4</v>
      </c>
      <c r="D199" s="1">
        <f t="shared" si="21"/>
        <v>-4</v>
      </c>
    </row>
    <row r="200" spans="1:5">
      <c r="A200" s="1">
        <v>11</v>
      </c>
      <c r="B200" s="1">
        <v>-6</v>
      </c>
      <c r="C200" s="1">
        <v>-6</v>
      </c>
      <c r="D200" s="1">
        <f>COS($F$45)*B200+SIN($F$45)*C200</f>
        <v>-6</v>
      </c>
    </row>
    <row r="201" spans="1:5">
      <c r="A201" s="1">
        <v>12</v>
      </c>
      <c r="B201" s="1">
        <v>-8</v>
      </c>
      <c r="C201" s="1">
        <v>-3</v>
      </c>
      <c r="D201" s="1">
        <f t="shared" si="21"/>
        <v>-3.0000000000000004</v>
      </c>
    </row>
    <row r="202" spans="1:5">
      <c r="A202" s="1" t="s">
        <v>3</v>
      </c>
      <c r="B202" s="1">
        <f>AVERAGE(B190:B201)</f>
        <v>0</v>
      </c>
      <c r="C202" s="1">
        <f>AVERAGE(C190:C201)</f>
        <v>0</v>
      </c>
      <c r="D202" s="1">
        <f>AVERAGE(D190:D201)</f>
        <v>0</v>
      </c>
    </row>
    <row r="203" spans="1:5">
      <c r="A203" s="1" t="s">
        <v>4</v>
      </c>
      <c r="B203" s="1">
        <f>_xlfn.VAR.S(B190:B201)</f>
        <v>23.09090909090909</v>
      </c>
      <c r="C203" s="1">
        <f>_xlfn.VAR.S(C190:C201)</f>
        <v>21.09090909090909</v>
      </c>
      <c r="D203" s="1">
        <f>_xlfn.VAR.S(D190:D201)</f>
        <v>21.09090909090909</v>
      </c>
    </row>
    <row r="208" spans="1:5" ht="45">
      <c r="A208" s="7" t="s">
        <v>30</v>
      </c>
      <c r="B208" s="7" t="s">
        <v>32</v>
      </c>
      <c r="C208" s="7" t="s">
        <v>33</v>
      </c>
      <c r="D208" s="7" t="s">
        <v>35</v>
      </c>
      <c r="E208" s="39" t="s">
        <v>52</v>
      </c>
    </row>
    <row r="209" spans="1:5">
      <c r="A209" s="7">
        <v>0</v>
      </c>
      <c r="B209" s="1">
        <f>B210</f>
        <v>44.18181818181818</v>
      </c>
      <c r="C209" s="1">
        <v>23.09090909090909</v>
      </c>
      <c r="D209" s="8">
        <f>C209/B209</f>
        <v>0.52263374485596703</v>
      </c>
    </row>
    <row r="210" spans="1:5">
      <c r="A210" s="1">
        <v>10</v>
      </c>
      <c r="B210" s="1">
        <f>B203+C203</f>
        <v>44.18181818181818</v>
      </c>
      <c r="C210" s="1">
        <f>D51</f>
        <v>28.658387706417361</v>
      </c>
      <c r="D210" s="8">
        <f>C210/B210</f>
        <v>0.6486466353304341</v>
      </c>
    </row>
    <row r="211" spans="1:5">
      <c r="A211" s="1">
        <v>20</v>
      </c>
      <c r="B211" s="1">
        <v>44.18181818181818</v>
      </c>
      <c r="C211" s="1">
        <f>D70</f>
        <v>33.433731475233863</v>
      </c>
      <c r="D211" s="8">
        <f t="shared" ref="D211:D219" si="22">C211/B211</f>
        <v>0.75673054779335902</v>
      </c>
    </row>
    <row r="212" spans="1:5">
      <c r="A212" s="1">
        <v>30</v>
      </c>
      <c r="B212" s="1">
        <v>44.18181818181818</v>
      </c>
      <c r="C212" s="1">
        <f>D89</f>
        <v>36.840963462271219</v>
      </c>
      <c r="D212" s="8">
        <f t="shared" si="22"/>
        <v>0.83384896725305235</v>
      </c>
    </row>
    <row r="213" spans="1:5">
      <c r="A213" s="1">
        <v>40</v>
      </c>
      <c r="B213" s="1">
        <v>44.18181818181818</v>
      </c>
      <c r="C213" s="1">
        <f>D108</f>
        <v>38.469121204504169</v>
      </c>
      <c r="D213" s="8">
        <f t="shared" si="22"/>
        <v>0.87070027417602036</v>
      </c>
    </row>
    <row r="214" spans="1:5">
      <c r="A214" s="10">
        <v>43.261000000000003</v>
      </c>
      <c r="B214" s="10">
        <v>44.18181818181818</v>
      </c>
      <c r="C214" s="10">
        <f>D240</f>
        <v>38.575813279648862</v>
      </c>
      <c r="D214" s="9">
        <f t="shared" si="22"/>
        <v>0.87311511538299902</v>
      </c>
    </row>
    <row r="215" spans="1:5">
      <c r="A215" s="1">
        <v>50</v>
      </c>
      <c r="B215" s="1">
        <v>44.18181818181818</v>
      </c>
      <c r="C215" s="1">
        <f>D127</f>
        <v>38.121824849170302</v>
      </c>
      <c r="D215" s="8">
        <f t="shared" si="22"/>
        <v>0.86283965707998633</v>
      </c>
    </row>
    <row r="216" spans="1:5">
      <c r="A216" s="1">
        <v>60</v>
      </c>
      <c r="B216" s="1">
        <v>44.18181818181818</v>
      </c>
      <c r="C216" s="1">
        <f>D146</f>
        <v>35.840963462271219</v>
      </c>
      <c r="D216" s="8">
        <f t="shared" si="22"/>
        <v>0.81121522239708521</v>
      </c>
    </row>
    <row r="217" spans="1:5">
      <c r="A217" s="1">
        <v>70</v>
      </c>
      <c r="B217" s="1">
        <v>44.18181818181818</v>
      </c>
      <c r="C217" s="1">
        <f>D165</f>
        <v>31.901642588995898</v>
      </c>
      <c r="D217" s="8">
        <f t="shared" si="22"/>
        <v>0.72205363884558615</v>
      </c>
    </row>
    <row r="218" spans="1:5">
      <c r="A218" s="1">
        <v>80</v>
      </c>
      <c r="B218" s="1">
        <v>44.18181818181818</v>
      </c>
      <c r="C218" s="1">
        <f>D184</f>
        <v>26.779002464845544</v>
      </c>
      <c r="D218" s="8">
        <f t="shared" si="22"/>
        <v>0.60610910928662753</v>
      </c>
    </row>
    <row r="219" spans="1:5">
      <c r="A219" s="1">
        <v>90</v>
      </c>
      <c r="B219" s="1">
        <v>44.18181818181818</v>
      </c>
      <c r="C219" s="1">
        <f>D203</f>
        <v>21.09090909090909</v>
      </c>
      <c r="D219" s="8">
        <f t="shared" si="22"/>
        <v>0.47736625514403291</v>
      </c>
    </row>
    <row r="224" spans="1:5">
      <c r="D224" s="5" t="s">
        <v>34</v>
      </c>
      <c r="E224" s="5" t="s">
        <v>34</v>
      </c>
    </row>
    <row r="225" spans="1:9">
      <c r="A225" s="1"/>
      <c r="B225" s="1" t="s">
        <v>6</v>
      </c>
      <c r="C225" s="1" t="s">
        <v>6</v>
      </c>
      <c r="D225" s="1" t="s">
        <v>14</v>
      </c>
      <c r="E225" s="1" t="s">
        <v>48</v>
      </c>
    </row>
    <row r="226" spans="1:9">
      <c r="A226" s="1" t="s">
        <v>0</v>
      </c>
      <c r="B226" s="1" t="s">
        <v>1</v>
      </c>
      <c r="C226" s="1" t="s">
        <v>2</v>
      </c>
      <c r="D226" s="1" t="s">
        <v>20</v>
      </c>
      <c r="E226" s="1" t="s">
        <v>49</v>
      </c>
      <c r="F226" s="1" t="s">
        <v>40</v>
      </c>
      <c r="G226" s="2" t="s">
        <v>43</v>
      </c>
      <c r="H226" s="2" t="s">
        <v>41</v>
      </c>
      <c r="I226" s="2" t="s">
        <v>42</v>
      </c>
    </row>
    <row r="227" spans="1:9">
      <c r="A227" s="1">
        <v>1</v>
      </c>
      <c r="B227" s="1">
        <v>8</v>
      </c>
      <c r="C227" s="1">
        <v>5</v>
      </c>
      <c r="D227" s="1">
        <f>COS($F$46)*B227+SIN($F$46)*C227</f>
        <v>9.2525293605804713</v>
      </c>
      <c r="E227" s="1">
        <f>(-SIN($F$46)*B227+COS($F$46)*C227)</f>
        <v>-1.841385465239779</v>
      </c>
      <c r="F227" s="1">
        <f>(B227-$C$15)*(D227-$E$15)</f>
        <v>74.02023488464377</v>
      </c>
      <c r="G227" s="1">
        <f>D227*E227</f>
        <v>-17.037473081277184</v>
      </c>
      <c r="H227" s="1">
        <f>D227^2</f>
        <v>85.609299568403671</v>
      </c>
      <c r="I227" s="1">
        <f>E227^2</f>
        <v>3.3907004315963172</v>
      </c>
    </row>
    <row r="228" spans="1:9">
      <c r="A228" s="1">
        <v>2</v>
      </c>
      <c r="B228" s="1">
        <v>4</v>
      </c>
      <c r="C228" s="1">
        <v>7</v>
      </c>
      <c r="D228" s="1">
        <f t="shared" ref="D228:D238" si="23">COS($F$46)*B228+SIN($F$46)*C228</f>
        <v>7.7102173472755471</v>
      </c>
      <c r="E228" s="1">
        <f t="shared" ref="E228:E238" si="24">(-SIN($F$46)*B228+COS($F$46)*C228)</f>
        <v>2.3563846158408066</v>
      </c>
      <c r="F228" s="1">
        <f t="shared" ref="F228:F238" si="25">(B228-$C$15)*(D228-$E$15)</f>
        <v>30.840869389102188</v>
      </c>
      <c r="G228" s="1">
        <f t="shared" ref="G228:G238" si="26">D228*E228</f>
        <v>18.168237541909011</v>
      </c>
      <c r="H228" s="1">
        <f t="shared" ref="H228:H238" si="27">D228^2</f>
        <v>59.447451542228777</v>
      </c>
      <c r="I228" s="1">
        <f t="shared" ref="I228:I238" si="28">E228^2</f>
        <v>5.5525484577712261</v>
      </c>
    </row>
    <row r="229" spans="1:9">
      <c r="A229" s="1">
        <v>3</v>
      </c>
      <c r="B229" s="1">
        <v>5</v>
      </c>
      <c r="C229" s="1">
        <v>3</v>
      </c>
      <c r="D229" s="1">
        <f t="shared" si="23"/>
        <v>5.6971654985020921</v>
      </c>
      <c r="E229" s="1">
        <f t="shared" si="24"/>
        <v>-1.241895842120992</v>
      </c>
      <c r="F229" s="1">
        <f t="shared" si="25"/>
        <v>28.48582749251046</v>
      </c>
      <c r="G229" s="1">
        <f t="shared" si="26"/>
        <v>-7.0752861444649167</v>
      </c>
      <c r="H229" s="1">
        <f t="shared" si="27"/>
        <v>32.457694717322589</v>
      </c>
      <c r="I229" s="1">
        <f t="shared" si="28"/>
        <v>1.542305282677408</v>
      </c>
    </row>
    <row r="230" spans="1:9">
      <c r="A230" s="1">
        <v>4</v>
      </c>
      <c r="B230" s="1">
        <v>3</v>
      </c>
      <c r="C230" s="1">
        <v>-1</v>
      </c>
      <c r="D230" s="1">
        <f t="shared" si="23"/>
        <v>1.4993954174215065</v>
      </c>
      <c r="E230" s="1">
        <f t="shared" si="24"/>
        <v>-2.7842078554259175</v>
      </c>
      <c r="F230" s="1">
        <f t="shared" si="25"/>
        <v>4.4981862522645191</v>
      </c>
      <c r="G230" s="1">
        <f t="shared" si="26"/>
        <v>-4.174628499574581</v>
      </c>
      <c r="H230" s="1">
        <f t="shared" si="27"/>
        <v>2.2481866177846137</v>
      </c>
      <c r="I230" s="1">
        <f t="shared" si="28"/>
        <v>7.7518133822153867</v>
      </c>
    </row>
    <row r="231" spans="1:9">
      <c r="A231" s="1">
        <v>5</v>
      </c>
      <c r="B231" s="1">
        <v>2</v>
      </c>
      <c r="C231" s="1">
        <v>5</v>
      </c>
      <c r="D231" s="1">
        <f t="shared" si="23"/>
        <v>4.8830928959662101</v>
      </c>
      <c r="E231" s="1">
        <f t="shared" si="24"/>
        <v>2.270551424073969</v>
      </c>
      <c r="F231" s="1">
        <f t="shared" si="25"/>
        <v>9.7661857919324202</v>
      </c>
      <c r="G231" s="1">
        <f t="shared" si="26"/>
        <v>11.087313528821561</v>
      </c>
      <c r="H231" s="1">
        <f t="shared" si="27"/>
        <v>23.84459623063567</v>
      </c>
      <c r="I231" s="1">
        <f t="shared" si="28"/>
        <v>5.1554037693643284</v>
      </c>
    </row>
    <row r="232" spans="1:9">
      <c r="A232" s="1">
        <v>6</v>
      </c>
      <c r="B232" s="1">
        <v>1</v>
      </c>
      <c r="C232" s="1">
        <v>-4</v>
      </c>
      <c r="D232" s="1">
        <f t="shared" si="23"/>
        <v>-2.013051848773455</v>
      </c>
      <c r="E232" s="1">
        <f t="shared" si="24"/>
        <v>-3.5982804579617991</v>
      </c>
      <c r="F232" s="1">
        <f t="shared" si="25"/>
        <v>-2.013051848773455</v>
      </c>
      <c r="G232" s="1">
        <f t="shared" si="26"/>
        <v>7.2435251283053939</v>
      </c>
      <c r="H232" s="1">
        <f t="shared" si="27"/>
        <v>4.052377745850225</v>
      </c>
      <c r="I232" s="1">
        <f t="shared" si="28"/>
        <v>12.947622254149774</v>
      </c>
    </row>
    <row r="233" spans="1:9">
      <c r="A233" s="1">
        <v>7</v>
      </c>
      <c r="B233" s="1">
        <v>0</v>
      </c>
      <c r="C233" s="1">
        <v>1</v>
      </c>
      <c r="D233" s="1">
        <f t="shared" si="23"/>
        <v>0.68532281488562463</v>
      </c>
      <c r="E233" s="1">
        <f t="shared" si="24"/>
        <v>0.72823941076904364</v>
      </c>
      <c r="F233" s="1">
        <f t="shared" si="25"/>
        <v>0</v>
      </c>
      <c r="G233" s="1">
        <f t="shared" si="26"/>
        <v>0.49907908289888964</v>
      </c>
      <c r="H233" s="1">
        <f t="shared" si="27"/>
        <v>0.4696673606027561</v>
      </c>
      <c r="I233" s="1">
        <f t="shared" si="28"/>
        <v>0.53033263939724384</v>
      </c>
    </row>
    <row r="234" spans="1:9">
      <c r="A234" s="1">
        <v>8</v>
      </c>
      <c r="B234" s="1">
        <v>-1</v>
      </c>
      <c r="C234" s="1">
        <v>3</v>
      </c>
      <c r="D234" s="1">
        <f t="shared" si="23"/>
        <v>1.3277290338878305</v>
      </c>
      <c r="E234" s="1">
        <f t="shared" si="24"/>
        <v>2.8700410471927555</v>
      </c>
      <c r="F234" s="1">
        <f t="shared" si="25"/>
        <v>-1.3277290338878305</v>
      </c>
      <c r="G234" s="1">
        <f t="shared" si="26"/>
        <v>3.8106368268076545</v>
      </c>
      <c r="H234" s="1">
        <f t="shared" si="27"/>
        <v>1.7628643874287118</v>
      </c>
      <c r="I234" s="1">
        <f t="shared" si="28"/>
        <v>8.2371356125712882</v>
      </c>
    </row>
    <row r="235" spans="1:9">
      <c r="A235" s="1">
        <v>9</v>
      </c>
      <c r="B235" s="1">
        <v>-3</v>
      </c>
      <c r="C235" s="1">
        <v>-6</v>
      </c>
      <c r="D235" s="1">
        <f t="shared" si="23"/>
        <v>-6.296655121620879</v>
      </c>
      <c r="E235" s="1">
        <f t="shared" si="24"/>
        <v>-2.313468019957388</v>
      </c>
      <c r="F235" s="1">
        <f t="shared" si="25"/>
        <v>18.889965364862636</v>
      </c>
      <c r="G235" s="1">
        <f t="shared" si="26"/>
        <v>14.567110256570801</v>
      </c>
      <c r="H235" s="1">
        <f t="shared" si="27"/>
        <v>39.647865720634449</v>
      </c>
      <c r="I235" s="1">
        <f t="shared" si="28"/>
        <v>5.3521342793655577</v>
      </c>
    </row>
    <row r="236" spans="1:9">
      <c r="A236" s="1">
        <v>10</v>
      </c>
      <c r="B236" s="1">
        <v>-5</v>
      </c>
      <c r="C236" s="1">
        <v>-4</v>
      </c>
      <c r="D236" s="1">
        <f t="shared" si="23"/>
        <v>-6.3824883133877162</v>
      </c>
      <c r="E236" s="1">
        <f t="shared" si="24"/>
        <v>0.51365643135194849</v>
      </c>
      <c r="F236" s="1">
        <f t="shared" si="25"/>
        <v>31.912441566938583</v>
      </c>
      <c r="G236" s="1">
        <f t="shared" si="26"/>
        <v>-3.2784061702002512</v>
      </c>
      <c r="H236" s="1">
        <f t="shared" si="27"/>
        <v>40.736157070530773</v>
      </c>
      <c r="I236" s="1">
        <f t="shared" si="28"/>
        <v>0.263842929469219</v>
      </c>
    </row>
    <row r="237" spans="1:9">
      <c r="A237" s="1">
        <v>11</v>
      </c>
      <c r="B237" s="1">
        <v>-6</v>
      </c>
      <c r="C237" s="1">
        <v>-6</v>
      </c>
      <c r="D237" s="1">
        <f t="shared" si="23"/>
        <v>-8.4813733539280101</v>
      </c>
      <c r="E237" s="1">
        <f t="shared" si="24"/>
        <v>-0.25749957530051404</v>
      </c>
      <c r="F237" s="1">
        <f t="shared" si="25"/>
        <v>50.88824012356806</v>
      </c>
      <c r="G237" s="1">
        <f t="shared" si="26"/>
        <v>2.183950036601559</v>
      </c>
      <c r="H237" s="1">
        <f t="shared" si="27"/>
        <v>71.933693968720064</v>
      </c>
      <c r="I237" s="1">
        <f t="shared" si="28"/>
        <v>6.6306031279945096E-2</v>
      </c>
    </row>
    <row r="238" spans="1:9">
      <c r="A238" s="1">
        <v>12</v>
      </c>
      <c r="B238" s="1">
        <v>-8</v>
      </c>
      <c r="C238" s="1">
        <v>-3</v>
      </c>
      <c r="D238" s="1">
        <f t="shared" si="23"/>
        <v>-7.8818837308092231</v>
      </c>
      <c r="E238" s="1">
        <f t="shared" si="24"/>
        <v>3.297864286777866</v>
      </c>
      <c r="F238" s="1">
        <f t="shared" si="25"/>
        <v>63.055069846473785</v>
      </c>
      <c r="G238" s="1">
        <f t="shared" si="26"/>
        <v>-25.993382868371224</v>
      </c>
      <c r="H238" s="1">
        <f t="shared" si="27"/>
        <v>62.124091145995116</v>
      </c>
      <c r="I238" s="1">
        <f t="shared" si="28"/>
        <v>10.875908854004884</v>
      </c>
    </row>
    <row r="239" spans="1:9">
      <c r="A239" s="1" t="s">
        <v>3</v>
      </c>
      <c r="B239" s="1">
        <f>AVERAGE(B227:B238)</f>
        <v>0</v>
      </c>
      <c r="C239" s="1">
        <f>AVERAGE(C227:C238)</f>
        <v>0</v>
      </c>
      <c r="D239" s="1">
        <f>AVERAGE(D227:D238)</f>
        <v>0</v>
      </c>
      <c r="E239" s="1">
        <f>AVERAGE(E227:E238)</f>
        <v>0</v>
      </c>
      <c r="F239" s="1">
        <f t="shared" ref="F239:G239" si="29">AVERAGE(F227:F238)</f>
        <v>25.75135331913626</v>
      </c>
      <c r="G239" s="1">
        <f t="shared" si="29"/>
        <v>5.6303168892786935E-5</v>
      </c>
      <c r="H239" s="1"/>
      <c r="I239" s="1"/>
    </row>
    <row r="240" spans="1:9">
      <c r="A240" s="1" t="s">
        <v>4</v>
      </c>
      <c r="B240" s="1">
        <f>_xlfn.VAR.S(B227:B238)</f>
        <v>23.09090909090909</v>
      </c>
      <c r="C240" s="1">
        <f>_xlfn.VAR.S(C227:C238)</f>
        <v>21.09090909090909</v>
      </c>
      <c r="D240" s="21">
        <f>_xlfn.VAR.S(D227:D238)</f>
        <v>38.575813279648862</v>
      </c>
      <c r="E240" s="21">
        <f>_xlfn.VAR.S(E227:E238)</f>
        <v>5.6060049021693246</v>
      </c>
      <c r="F240" s="21">
        <f t="shared" ref="F240:G240" si="30">_xlfn.VAR.S(F227:F238)</f>
        <v>667.83883935137715</v>
      </c>
      <c r="G240" s="21">
        <f t="shared" si="30"/>
        <v>161.94445372250445</v>
      </c>
      <c r="H240" s="21"/>
      <c r="I240" s="21"/>
    </row>
    <row r="241" spans="1:9">
      <c r="A241" s="1" t="s">
        <v>12</v>
      </c>
      <c r="B241" s="1">
        <f>_xlfn.STDEV.S(B227:B238)</f>
        <v>4.8053001041463679</v>
      </c>
      <c r="C241" s="1">
        <f t="shared" ref="C241:G241" si="31">_xlfn.STDEV.S(C227:C238)</f>
        <v>4.5924839782963955</v>
      </c>
      <c r="D241" s="1">
        <f t="shared" si="31"/>
        <v>6.210943026598204</v>
      </c>
      <c r="E241" s="1">
        <f t="shared" si="31"/>
        <v>2.3677003404504813</v>
      </c>
      <c r="F241" s="1">
        <f t="shared" si="31"/>
        <v>25.842578032219951</v>
      </c>
      <c r="G241" s="1">
        <f t="shared" si="31"/>
        <v>12.725739810419842</v>
      </c>
      <c r="H241" s="1"/>
      <c r="I241" s="1"/>
    </row>
    <row r="242" spans="1:9">
      <c r="E242" t="s">
        <v>44</v>
      </c>
      <c r="F242" s="21">
        <f>SUM(F227:F238)</f>
        <v>309.01623982963514</v>
      </c>
      <c r="G242" s="21">
        <f>SUM(G227:G238)</f>
        <v>6.756380267134432E-4</v>
      </c>
      <c r="H242" s="10">
        <f>SUM(H227:H238)</f>
        <v>424.33394607613747</v>
      </c>
      <c r="I242" s="30">
        <f>SUM(I227:I238)</f>
        <v>61.66605392386257</v>
      </c>
    </row>
    <row r="243" spans="1:9">
      <c r="D243" s="5" t="s">
        <v>36</v>
      </c>
      <c r="E243" t="s">
        <v>45</v>
      </c>
      <c r="F243" s="21">
        <f>F242/11</f>
        <v>28.09238543905774</v>
      </c>
      <c r="G243" s="21">
        <f t="shared" ref="G243" si="32">G242/11</f>
        <v>6.1421638792131205E-5</v>
      </c>
      <c r="H243" s="10">
        <f t="shared" ref="H243" si="33">H242/11</f>
        <v>38.575813279648862</v>
      </c>
      <c r="I243" s="30">
        <f t="shared" ref="I243" si="34">I242/11</f>
        <v>5.6060049021693246</v>
      </c>
    </row>
    <row r="244" spans="1:9">
      <c r="A244" s="1"/>
      <c r="B244" s="1" t="s">
        <v>6</v>
      </c>
      <c r="C244" s="1" t="s">
        <v>6</v>
      </c>
      <c r="D244" s="1" t="s">
        <v>14</v>
      </c>
      <c r="E244" s="6" t="s">
        <v>12</v>
      </c>
      <c r="F244" s="22">
        <f t="shared" ref="F244:G244" si="35">SQRT(F243)</f>
        <v>5.3002250366430426</v>
      </c>
      <c r="G244" s="22">
        <f t="shared" si="35"/>
        <v>7.8371958500557583E-3</v>
      </c>
      <c r="H244" s="22">
        <f>SQRT(H243)</f>
        <v>6.210943026598204</v>
      </c>
      <c r="I244" s="22">
        <f>SQRT(I243)</f>
        <v>2.3677003404504813</v>
      </c>
    </row>
    <row r="245" spans="1:9">
      <c r="A245" s="1" t="s">
        <v>0</v>
      </c>
      <c r="B245" s="1" t="s">
        <v>1</v>
      </c>
      <c r="C245" s="1" t="s">
        <v>2</v>
      </c>
      <c r="D245" s="1" t="s">
        <v>20</v>
      </c>
      <c r="F245" s="22">
        <f>F242/11</f>
        <v>28.09238543905774</v>
      </c>
    </row>
    <row r="246" spans="1:9">
      <c r="A246" s="1">
        <v>1</v>
      </c>
      <c r="B246" s="1">
        <v>8</v>
      </c>
      <c r="C246" s="1">
        <v>5</v>
      </c>
      <c r="D246" s="1">
        <f>COS($F$47)*B246+SIN($F$47)*C246</f>
        <v>8</v>
      </c>
    </row>
    <row r="247" spans="1:9">
      <c r="A247" s="1">
        <v>2</v>
      </c>
      <c r="B247" s="1">
        <v>4</v>
      </c>
      <c r="C247" s="1">
        <v>7</v>
      </c>
      <c r="D247" s="1">
        <f t="shared" ref="D247:D257" si="36">COS($F$47)*B247+SIN($F$47)*C247</f>
        <v>4</v>
      </c>
    </row>
    <row r="248" spans="1:9">
      <c r="A248" s="1">
        <v>3</v>
      </c>
      <c r="B248" s="1">
        <v>5</v>
      </c>
      <c r="C248" s="1">
        <v>3</v>
      </c>
      <c r="D248" s="1">
        <f t="shared" si="36"/>
        <v>5</v>
      </c>
    </row>
    <row r="249" spans="1:9">
      <c r="A249" s="1">
        <v>4</v>
      </c>
      <c r="B249" s="1">
        <v>3</v>
      </c>
      <c r="C249" s="1">
        <v>-1</v>
      </c>
      <c r="D249" s="1">
        <f t="shared" si="36"/>
        <v>3</v>
      </c>
    </row>
    <row r="250" spans="1:9">
      <c r="A250" s="1">
        <v>5</v>
      </c>
      <c r="B250" s="1">
        <v>2</v>
      </c>
      <c r="C250" s="1">
        <v>5</v>
      </c>
      <c r="D250" s="1">
        <f t="shared" si="36"/>
        <v>2</v>
      </c>
    </row>
    <row r="251" spans="1:9">
      <c r="A251" s="1">
        <v>6</v>
      </c>
      <c r="B251" s="1">
        <v>1</v>
      </c>
      <c r="C251" s="1">
        <v>-4</v>
      </c>
      <c r="D251" s="1">
        <f t="shared" si="36"/>
        <v>1</v>
      </c>
    </row>
    <row r="252" spans="1:9">
      <c r="A252" s="1">
        <v>7</v>
      </c>
      <c r="B252" s="1">
        <v>0</v>
      </c>
      <c r="C252" s="1">
        <v>1</v>
      </c>
      <c r="D252" s="1">
        <f t="shared" si="36"/>
        <v>0</v>
      </c>
    </row>
    <row r="253" spans="1:9">
      <c r="A253" s="1">
        <v>8</v>
      </c>
      <c r="B253" s="1">
        <v>-1</v>
      </c>
      <c r="C253" s="1">
        <v>3</v>
      </c>
      <c r="D253" s="1">
        <f t="shared" si="36"/>
        <v>-1</v>
      </c>
    </row>
    <row r="254" spans="1:9">
      <c r="A254" s="1">
        <v>9</v>
      </c>
      <c r="B254" s="1">
        <v>-3</v>
      </c>
      <c r="C254" s="1">
        <v>-6</v>
      </c>
      <c r="D254" s="1">
        <f t="shared" si="36"/>
        <v>-3</v>
      </c>
    </row>
    <row r="255" spans="1:9">
      <c r="A255" s="1">
        <v>10</v>
      </c>
      <c r="B255" s="1">
        <v>-5</v>
      </c>
      <c r="C255" s="1">
        <v>-4</v>
      </c>
      <c r="D255" s="1">
        <f t="shared" si="36"/>
        <v>-5</v>
      </c>
    </row>
    <row r="256" spans="1:9">
      <c r="A256" s="1">
        <v>11</v>
      </c>
      <c r="B256" s="1">
        <v>-6</v>
      </c>
      <c r="C256" s="1">
        <v>-6</v>
      </c>
      <c r="D256" s="1">
        <f t="shared" si="36"/>
        <v>-6</v>
      </c>
    </row>
    <row r="257" spans="1:4">
      <c r="A257" s="1">
        <v>12</v>
      </c>
      <c r="B257" s="1">
        <v>-8</v>
      </c>
      <c r="C257" s="1">
        <v>-3</v>
      </c>
      <c r="D257" s="1">
        <f t="shared" si="36"/>
        <v>-8</v>
      </c>
    </row>
    <row r="258" spans="1:4">
      <c r="A258" s="1" t="s">
        <v>3</v>
      </c>
      <c r="B258" s="1">
        <f>AVERAGE(B246:B257)</f>
        <v>0</v>
      </c>
      <c r="C258" s="1">
        <f>AVERAGE(C246:C257)</f>
        <v>0</v>
      </c>
      <c r="D258" s="1">
        <f>AVERAGE(D246:D257)</f>
        <v>0</v>
      </c>
    </row>
    <row r="259" spans="1:4">
      <c r="A259" s="1" t="s">
        <v>4</v>
      </c>
      <c r="B259" s="1">
        <f>_xlfn.VAR.S(B246:B257)</f>
        <v>23.09090909090909</v>
      </c>
      <c r="C259" s="1">
        <f>_xlfn.VAR.S(C246:C257)</f>
        <v>21.09090909090909</v>
      </c>
      <c r="D259" s="1">
        <f>_xlfn.VAR.S(D246:D257)</f>
        <v>23.09090909090909</v>
      </c>
    </row>
    <row r="262" spans="1:4">
      <c r="A262" t="s">
        <v>13</v>
      </c>
      <c r="B262" s="3">
        <f>H242</f>
        <v>424.33394607613747</v>
      </c>
      <c r="C262" s="4">
        <v>0</v>
      </c>
    </row>
    <row r="263" spans="1:4">
      <c r="B263" s="3">
        <v>0</v>
      </c>
      <c r="C263" s="4">
        <f>I242</f>
        <v>61.66605392386257</v>
      </c>
    </row>
    <row r="266" spans="1:4">
      <c r="A266" t="s">
        <v>7</v>
      </c>
      <c r="B266" s="3">
        <f>D240</f>
        <v>38.575813279648862</v>
      </c>
      <c r="C266" s="4">
        <v>0</v>
      </c>
    </row>
    <row r="267" spans="1:4">
      <c r="B267" s="3">
        <v>0</v>
      </c>
      <c r="C267" s="4">
        <f>E240</f>
        <v>5.6060049021693246</v>
      </c>
    </row>
    <row r="270" spans="1:4">
      <c r="A270" t="s">
        <v>11</v>
      </c>
      <c r="B270" s="3">
        <f>B266/B266</f>
        <v>1</v>
      </c>
      <c r="C270" s="4">
        <v>0</v>
      </c>
    </row>
    <row r="271" spans="1:4">
      <c r="B271" s="3">
        <v>0</v>
      </c>
      <c r="C271" s="4">
        <f>C267/(C267)</f>
        <v>1</v>
      </c>
    </row>
  </sheetData>
  <mergeCells count="1">
    <mergeCell ref="E35:F35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Datos</vt:lpstr>
      <vt:lpstr>Proyecciones</vt:lpstr>
      <vt:lpstr>Proporción de la Varianza total</vt:lpstr>
      <vt:lpstr>Autovalores y Autovectores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2022-05-15T04:23:34Z</dcterms:created>
  <dcterms:modified xsi:type="dcterms:W3CDTF">2023-05-13T04:00:19Z</dcterms:modified>
</cp:coreProperties>
</file>